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filterPrivacy="1" defaultThemeVersion="124226"/>
  <xr:revisionPtr revIDLastSave="0" documentId="8_{967AD07C-DBE5-4274-A4D3-2AA04B06396D}" xr6:coauthVersionLast="47" xr6:coauthVersionMax="47" xr10:uidLastSave="{00000000-0000-0000-0000-000000000000}"/>
  <bookViews>
    <workbookView minimized="1" xWindow="-22575" yWindow="2985" windowWidth="21600" windowHeight="11295" firstSheet="2" activeTab="2" xr2:uid="{00000000-000D-0000-FFFF-FFFF00000000}"/>
  </bookViews>
  <sheets>
    <sheet name="Sheet2" sheetId="2" state="hidden" r:id="rId1"/>
    <sheet name="New Releases" sheetId="18" r:id="rId2"/>
    <sheet name="FCL+Import" sheetId="14" r:id="rId3"/>
    <sheet name="FCL+Import Completed" sheetId="15" r:id="rId4"/>
    <sheet name="LCL" sheetId="9" r:id="rId5"/>
    <sheet name="LCL Completed" sheetId="12" r:id="rId6"/>
    <sheet name="Useful" sheetId="13" r:id="rId7"/>
  </sheets>
  <definedNames>
    <definedName name="_xlnm._FilterDatabase" localSheetId="3" hidden="1">'FCL+Import Completed'!$A$1:$P$1</definedName>
    <definedName name="_xlnm._FilterDatabase" localSheetId="4" hidden="1">LCL!$A$1:$AA$1</definedName>
    <definedName name="_xlnm._FilterDatabase" localSheetId="5" hidden="1">'LCL Completed'!$A$1:$AD$2184</definedName>
    <definedName name="bl_no_h">#REF!</definedName>
    <definedName name="Ocean_vessel_voyage_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 i="9" l="1"/>
  <c r="L39" i="9"/>
  <c r="L38" i="9"/>
  <c r="L37" i="9"/>
  <c r="L36" i="9"/>
  <c r="L25" i="9"/>
  <c r="L33" i="9"/>
  <c r="L34" i="9"/>
  <c r="O34" i="9"/>
  <c r="L2187" i="12"/>
  <c r="O2187" i="12"/>
  <c r="S2187" i="12"/>
  <c r="L2188" i="12"/>
  <c r="O2188" i="12"/>
  <c r="S2188" i="12"/>
  <c r="L2189" i="12"/>
  <c r="O2189" i="12"/>
  <c r="S2189" i="12"/>
  <c r="L2190" i="12"/>
  <c r="O2190" i="12"/>
  <c r="L2186" i="12"/>
  <c r="O2186" i="12"/>
  <c r="S2186" i="12"/>
  <c r="L2185" i="12"/>
  <c r="O2185" i="12"/>
  <c r="S2185" i="12"/>
  <c r="L14" i="9"/>
  <c r="O14" i="9"/>
  <c r="S14" i="9"/>
  <c r="L11" i="9"/>
  <c r="S17" i="9"/>
  <c r="O17" i="9"/>
  <c r="L17" i="9"/>
  <c r="H15" i="9"/>
  <c r="L15" i="9"/>
  <c r="S15" i="9"/>
  <c r="O15" i="9"/>
  <c r="O35" i="9"/>
  <c r="O33" i="9"/>
  <c r="L35" i="9"/>
  <c r="L40" i="9"/>
  <c r="S27" i="9"/>
  <c r="O27" i="9"/>
  <c r="L27" i="9"/>
  <c r="L2183" i="12"/>
  <c r="O2183" i="12"/>
  <c r="S2183" i="12"/>
  <c r="L2184" i="12"/>
  <c r="O2184" i="12"/>
  <c r="S2184" i="12"/>
  <c r="L2180" i="12"/>
  <c r="O2180" i="12"/>
  <c r="S2180" i="12"/>
  <c r="L2181" i="12"/>
  <c r="O2181" i="12"/>
  <c r="S2181" i="12"/>
  <c r="L2182" i="12"/>
  <c r="O2182" i="12"/>
  <c r="S2182" i="12"/>
  <c r="L2179" i="12"/>
  <c r="O2179" i="12"/>
  <c r="S2179" i="12"/>
  <c r="L2174" i="12"/>
  <c r="O2174" i="12"/>
  <c r="S2174" i="12"/>
  <c r="L2175" i="12"/>
  <c r="O2175" i="12"/>
  <c r="S2175" i="12"/>
  <c r="L2176" i="12"/>
  <c r="O2176" i="12"/>
  <c r="S2176" i="12"/>
  <c r="L2177" i="12"/>
  <c r="O2177" i="12"/>
  <c r="S2177" i="12"/>
  <c r="L2178" i="12"/>
  <c r="O2178" i="12"/>
  <c r="S2178" i="12"/>
  <c r="S25" i="9"/>
  <c r="O25" i="9"/>
  <c r="O23" i="9"/>
  <c r="S23" i="9"/>
  <c r="L23" i="9"/>
  <c r="S11" i="9"/>
  <c r="O11" i="9"/>
  <c r="L2172" i="12"/>
  <c r="O2172" i="12"/>
  <c r="S2172" i="12"/>
  <c r="L2173" i="12"/>
  <c r="O2173" i="12"/>
  <c r="S2173" i="12"/>
  <c r="L2171" i="12"/>
  <c r="O2171" i="12"/>
  <c r="S2171" i="12"/>
  <c r="L2164" i="12"/>
  <c r="O2164" i="12"/>
  <c r="S2164" i="12"/>
  <c r="L2165" i="12"/>
  <c r="O2165" i="12"/>
  <c r="S2165" i="12"/>
  <c r="L2166" i="12"/>
  <c r="O2166" i="12"/>
  <c r="S2166" i="12"/>
  <c r="L2167" i="12"/>
  <c r="O2167" i="12"/>
  <c r="S2167" i="12"/>
  <c r="L2168" i="12"/>
  <c r="O2168" i="12"/>
  <c r="S2168" i="12"/>
  <c r="L2169" i="12"/>
  <c r="O2169" i="12"/>
  <c r="S2169" i="12"/>
  <c r="L2170" i="12"/>
  <c r="O2170" i="12"/>
  <c r="S2170" i="12"/>
  <c r="S9" i="9"/>
  <c r="O9" i="9"/>
  <c r="L9" i="9"/>
  <c r="S8" i="9"/>
  <c r="O8" i="9"/>
  <c r="L8" i="9"/>
  <c r="S13" i="9"/>
  <c r="O13" i="9"/>
  <c r="L13" i="9"/>
  <c r="S20" i="9"/>
  <c r="S19" i="9"/>
  <c r="O20" i="9"/>
  <c r="O19" i="9"/>
  <c r="L20" i="9"/>
  <c r="L19" i="9"/>
  <c r="S7" i="9"/>
  <c r="O7" i="9"/>
  <c r="L7" i="9"/>
  <c r="L2163" i="12"/>
  <c r="O2163" i="12"/>
  <c r="S2163" i="12"/>
  <c r="L2162" i="12"/>
  <c r="O2162" i="12"/>
  <c r="S2162" i="12"/>
  <c r="L2161" i="12"/>
  <c r="O2161" i="12"/>
  <c r="S2161" i="12"/>
  <c r="O40" i="9"/>
  <c r="S4" i="9"/>
  <c r="O4" i="9"/>
  <c r="L4" i="9"/>
  <c r="L2160" i="12"/>
  <c r="O2160" i="12"/>
  <c r="S2160" i="12"/>
  <c r="L2159" i="12"/>
  <c r="O2159" i="12"/>
  <c r="S2159" i="12"/>
  <c r="L2157" i="12"/>
  <c r="O2157" i="12"/>
  <c r="S2157" i="12"/>
  <c r="L2158" i="12"/>
  <c r="O2158" i="12"/>
  <c r="S2158" i="12"/>
  <c r="L2156" i="12"/>
  <c r="O2156" i="12"/>
  <c r="S2156" i="12"/>
  <c r="L2154" i="12"/>
  <c r="O2154" i="12"/>
  <c r="S2154" i="12"/>
  <c r="L2155" i="12"/>
  <c r="O2155" i="12"/>
  <c r="S2155" i="12"/>
  <c r="S32" i="9"/>
  <c r="O32" i="9"/>
  <c r="S29" i="9"/>
  <c r="S30" i="9"/>
  <c r="S31" i="9"/>
  <c r="S6" i="9"/>
  <c r="S3" i="9"/>
  <c r="L6" i="9"/>
  <c r="O29" i="9"/>
  <c r="O30" i="9"/>
  <c r="O31" i="9"/>
  <c r="O6" i="9"/>
  <c r="O3" i="9"/>
  <c r="L32" i="9"/>
  <c r="L31" i="9"/>
  <c r="L30" i="9"/>
  <c r="L29" i="9"/>
  <c r="L3" i="9"/>
  <c r="L2067" i="12"/>
  <c r="O2067" i="12"/>
  <c r="S2067" i="12"/>
  <c r="L2069" i="12"/>
  <c r="O2069" i="12"/>
  <c r="S2069" i="12"/>
  <c r="L2070" i="12"/>
  <c r="O2070" i="12"/>
  <c r="L2071" i="12"/>
  <c r="O2071" i="12"/>
  <c r="L2066" i="12"/>
  <c r="O2066" i="12"/>
  <c r="S2066" i="12"/>
  <c r="H2065" i="12"/>
  <c r="L2065" i="12"/>
  <c r="O2065" i="12"/>
  <c r="S2065" i="12"/>
  <c r="L2064" i="12"/>
  <c r="O2064" i="12"/>
  <c r="S2064" i="12"/>
  <c r="L2062" i="12"/>
  <c r="O2062" i="12"/>
  <c r="S2062" i="12"/>
  <c r="L2063" i="12"/>
  <c r="O2063" i="12"/>
  <c r="S2063" i="12"/>
  <c r="L2061" i="12"/>
  <c r="O2061" i="12"/>
  <c r="S2061" i="12"/>
  <c r="L2060" i="12"/>
  <c r="O2060" i="12"/>
  <c r="S2060" i="12"/>
  <c r="L2054" i="12"/>
  <c r="O2054" i="12"/>
  <c r="S2054" i="12"/>
  <c r="L2055" i="12"/>
  <c r="O2055" i="12"/>
  <c r="S2055" i="12"/>
  <c r="L2056" i="12"/>
  <c r="O2056" i="12"/>
  <c r="S2056" i="12"/>
  <c r="L2057" i="12"/>
  <c r="O2057" i="12"/>
  <c r="S2057" i="12"/>
  <c r="L2058" i="12"/>
  <c r="O2058" i="12"/>
  <c r="S2058" i="12"/>
  <c r="L2059" i="12"/>
  <c r="O2059" i="12"/>
  <c r="S2059" i="12"/>
  <c r="O2053" i="12"/>
  <c r="S2053" i="12"/>
  <c r="L2051" i="12"/>
  <c r="O2051" i="12"/>
  <c r="S2051" i="12"/>
  <c r="L2052" i="12"/>
  <c r="O2052" i="12"/>
  <c r="S2052" i="12"/>
  <c r="L2050" i="12"/>
  <c r="O2050" i="12"/>
  <c r="S2050" i="12"/>
  <c r="L2049" i="12"/>
  <c r="O2049" i="12"/>
  <c r="S2049" i="12"/>
  <c r="L2048" i="12"/>
  <c r="O2048" i="12"/>
  <c r="S2048" i="12"/>
  <c r="L2044" i="12"/>
  <c r="O2044" i="12"/>
  <c r="S2044" i="12"/>
  <c r="L2045" i="12"/>
  <c r="O2045" i="12"/>
  <c r="S2045" i="12"/>
  <c r="L2046" i="12"/>
  <c r="O2046" i="12"/>
  <c r="S2046" i="12"/>
  <c r="L2047" i="12"/>
  <c r="O2047" i="12"/>
  <c r="S2047" i="12"/>
  <c r="L2042" i="12"/>
  <c r="O2042" i="12"/>
  <c r="S2042" i="12"/>
  <c r="L2043" i="12"/>
  <c r="O2043" i="12"/>
  <c r="S2043" i="12"/>
  <c r="L2040" i="12"/>
  <c r="O2040" i="12"/>
  <c r="S2040" i="12"/>
  <c r="L2041" i="12"/>
  <c r="O2041" i="12"/>
  <c r="S2041" i="12"/>
  <c r="L2035" i="12"/>
  <c r="O2035" i="12"/>
  <c r="S2035" i="12"/>
  <c r="L2036" i="12"/>
  <c r="O2036" i="12"/>
  <c r="S2036" i="12"/>
  <c r="L2037" i="12"/>
  <c r="O2037" i="12"/>
  <c r="S2037" i="12"/>
  <c r="L2038" i="12"/>
  <c r="O2038" i="12"/>
  <c r="S2038" i="12"/>
  <c r="L2039" i="12"/>
  <c r="O2039" i="12"/>
  <c r="S2039" i="12"/>
  <c r="L2028" i="12"/>
  <c r="O2028" i="12"/>
  <c r="S2028" i="12"/>
  <c r="L2029" i="12"/>
  <c r="O2029" i="12"/>
  <c r="S2029" i="12"/>
  <c r="L2030" i="12"/>
  <c r="O2030" i="12"/>
  <c r="S2030" i="12"/>
  <c r="L2031" i="12"/>
  <c r="O2031" i="12"/>
  <c r="S2031" i="12"/>
  <c r="L2032" i="12"/>
  <c r="O2032" i="12"/>
  <c r="S2032" i="12"/>
  <c r="L2033" i="12"/>
  <c r="O2033" i="12"/>
  <c r="S2033" i="12"/>
  <c r="L2034" i="12"/>
  <c r="O2034" i="12"/>
  <c r="S2034" i="12"/>
  <c r="L2027" i="12"/>
  <c r="O2027" i="12"/>
  <c r="S2027" i="12"/>
  <c r="L2024" i="12"/>
  <c r="O2024" i="12"/>
  <c r="S2024" i="12"/>
  <c r="L2025" i="12"/>
  <c r="O2025" i="12"/>
  <c r="S2025" i="12"/>
  <c r="L2026" i="12"/>
  <c r="O2026" i="12"/>
  <c r="S2026" i="12"/>
  <c r="L2023" i="12"/>
  <c r="O2023" i="12"/>
  <c r="S2023" i="12"/>
  <c r="L2022" i="12"/>
  <c r="O2022" i="12"/>
  <c r="S2022" i="12"/>
  <c r="L2021" i="12"/>
  <c r="O2021" i="12"/>
  <c r="S2021" i="12"/>
  <c r="L2014" i="12"/>
  <c r="O2014" i="12"/>
  <c r="S2014" i="12"/>
  <c r="O2020" i="12"/>
  <c r="S2020" i="12"/>
  <c r="L2019" i="12"/>
  <c r="O2019" i="12"/>
  <c r="S2019" i="12"/>
  <c r="L2016" i="12"/>
  <c r="O2016" i="12"/>
  <c r="S2016" i="12"/>
  <c r="L2017" i="12"/>
  <c r="O2017" i="12"/>
  <c r="S2017" i="12"/>
  <c r="L2018" i="12"/>
  <c r="O2018" i="12"/>
  <c r="S2018" i="12"/>
  <c r="L2015" i="12"/>
  <c r="O2015" i="12"/>
  <c r="L2011" i="12"/>
  <c r="O2011" i="12"/>
  <c r="S2011" i="12"/>
  <c r="L2012" i="12"/>
  <c r="O2012" i="12"/>
  <c r="S2012" i="12"/>
  <c r="L2013" i="12"/>
  <c r="O2013" i="12"/>
  <c r="S2013" i="12"/>
  <c r="L2010" i="12"/>
  <c r="O2010" i="12"/>
  <c r="S2010" i="12"/>
  <c r="L2007" i="12"/>
  <c r="O2007" i="12"/>
  <c r="S2007" i="12"/>
  <c r="L2008" i="12"/>
  <c r="O2008" i="12"/>
  <c r="S2008" i="12"/>
  <c r="L2009" i="12"/>
  <c r="O2009" i="12"/>
  <c r="S2009" i="12"/>
  <c r="L2006" i="12"/>
  <c r="O2006" i="12"/>
  <c r="S2006" i="12"/>
  <c r="L2005" i="12"/>
  <c r="O2005" i="12"/>
  <c r="S2005" i="12"/>
  <c r="H2004" i="12"/>
  <c r="L2004" i="12"/>
  <c r="O2004" i="12"/>
  <c r="S2004" i="12"/>
  <c r="L2003" i="12"/>
  <c r="O2003" i="12"/>
  <c r="S2003" i="12"/>
  <c r="L2002" i="12"/>
  <c r="O2002" i="12"/>
  <c r="S2002" i="12"/>
  <c r="L2001" i="12"/>
  <c r="O2001" i="12"/>
  <c r="S2001" i="12"/>
  <c r="L1999" i="12"/>
  <c r="O1999" i="12"/>
  <c r="S1999" i="12"/>
  <c r="L2000" i="12"/>
  <c r="O2000" i="12"/>
  <c r="S2000" i="12"/>
  <c r="L1998" i="12"/>
  <c r="O1998" i="12"/>
  <c r="S1998" i="12"/>
  <c r="L1996" i="12"/>
  <c r="O1996" i="12"/>
  <c r="S1996" i="12"/>
  <c r="L1997" i="12"/>
  <c r="O1997" i="12"/>
  <c r="S1997" i="12"/>
  <c r="L1990" i="12"/>
  <c r="O1990" i="12"/>
  <c r="S1990" i="12"/>
  <c r="L1991" i="12"/>
  <c r="O1991" i="12"/>
  <c r="S1991" i="12"/>
  <c r="L1992" i="12"/>
  <c r="O1992" i="12"/>
  <c r="S1992" i="12"/>
  <c r="L1993" i="12"/>
  <c r="O1993" i="12"/>
  <c r="S1993" i="12"/>
  <c r="L1994" i="12"/>
  <c r="O1994" i="12"/>
  <c r="S1994" i="12"/>
  <c r="L1995" i="12"/>
  <c r="O1995" i="12"/>
  <c r="S1995" i="12"/>
  <c r="L1989" i="12"/>
  <c r="O1989" i="12"/>
  <c r="S1989" i="12"/>
  <c r="L1987" i="12"/>
  <c r="O1987" i="12"/>
  <c r="S1987" i="12"/>
  <c r="L1988" i="12"/>
  <c r="O1988" i="12"/>
  <c r="S1988" i="12"/>
  <c r="L1986" i="12"/>
  <c r="O1986" i="12"/>
  <c r="S1986" i="12"/>
  <c r="L1985" i="12"/>
  <c r="O1985" i="12"/>
  <c r="S1985" i="12"/>
  <c r="L1984" i="12"/>
  <c r="O1984" i="12"/>
  <c r="S1984" i="12"/>
  <c r="L1983" i="12"/>
  <c r="O1983" i="12"/>
  <c r="S1983" i="12"/>
  <c r="L1982" i="12"/>
  <c r="O1982" i="12"/>
  <c r="S1982" i="12"/>
  <c r="L1981" i="12"/>
  <c r="O1981" i="12"/>
  <c r="S1981" i="12"/>
  <c r="L1979" i="12"/>
  <c r="O1979" i="12"/>
  <c r="S1979" i="12"/>
  <c r="L1980" i="12"/>
  <c r="O1980" i="12"/>
  <c r="S1980" i="12"/>
  <c r="L1977" i="12"/>
  <c r="O1977" i="12"/>
  <c r="S1977" i="12"/>
  <c r="L1978" i="12"/>
  <c r="O1978" i="12"/>
  <c r="S1978" i="12"/>
  <c r="L1976" i="12"/>
  <c r="O1976" i="12"/>
  <c r="S1976" i="12"/>
  <c r="L1975" i="12"/>
  <c r="O1975" i="12"/>
  <c r="S1975" i="12"/>
  <c r="L1974" i="12"/>
  <c r="O1974" i="12"/>
  <c r="S1974" i="12"/>
  <c r="L1972" i="12"/>
  <c r="O1972" i="12"/>
  <c r="S1972" i="12"/>
  <c r="L1973" i="12"/>
  <c r="O1973" i="12"/>
  <c r="S1973" i="12"/>
  <c r="L1961" i="12"/>
  <c r="O1961" i="12"/>
  <c r="S1961" i="12"/>
  <c r="L1962" i="12"/>
  <c r="O1962" i="12"/>
  <c r="S1962" i="12"/>
  <c r="L1963" i="12"/>
  <c r="O1963" i="12"/>
  <c r="S1963" i="12"/>
  <c r="L1964" i="12"/>
  <c r="O1964" i="12"/>
  <c r="S1964" i="12"/>
  <c r="L1965" i="12"/>
  <c r="O1965" i="12"/>
  <c r="S1965" i="12"/>
  <c r="L1966" i="12"/>
  <c r="O1966" i="12"/>
  <c r="S1966" i="12"/>
  <c r="L1967" i="12"/>
  <c r="O1967" i="12"/>
  <c r="S1967" i="12"/>
  <c r="L1968" i="12"/>
  <c r="O1968" i="12"/>
  <c r="S1968" i="12"/>
  <c r="L1969" i="12"/>
  <c r="O1969" i="12"/>
  <c r="S1969" i="12"/>
  <c r="L1970" i="12"/>
  <c r="O1970" i="12"/>
  <c r="S1970" i="12"/>
  <c r="L1971" i="12"/>
  <c r="O1971" i="12"/>
  <c r="S1971" i="12"/>
  <c r="L1960" i="12"/>
  <c r="O1960" i="12"/>
  <c r="S1960" i="12"/>
  <c r="L1959" i="12"/>
  <c r="O1959" i="12"/>
  <c r="S1959" i="12"/>
  <c r="L1958" i="12"/>
  <c r="O1958" i="12"/>
  <c r="S1958" i="12"/>
  <c r="L1954" i="12"/>
  <c r="O1954" i="12"/>
  <c r="S1954" i="12"/>
  <c r="L1955" i="12"/>
  <c r="O1955" i="12"/>
  <c r="S1955" i="12"/>
  <c r="L1956" i="12"/>
  <c r="O1956" i="12"/>
  <c r="S1956" i="12"/>
  <c r="L1957" i="12"/>
  <c r="O1957" i="12"/>
  <c r="S1957" i="12"/>
  <c r="L1953" i="12"/>
  <c r="O1953" i="12"/>
  <c r="S1953" i="12"/>
  <c r="L1945" i="12"/>
  <c r="O1945" i="12"/>
  <c r="S1945" i="12"/>
  <c r="L1946" i="12"/>
  <c r="O1946" i="12"/>
  <c r="S1946" i="12"/>
  <c r="L1947" i="12"/>
  <c r="O1947" i="12"/>
  <c r="S1947" i="12"/>
  <c r="L1948" i="12"/>
  <c r="O1948" i="12"/>
  <c r="S1948" i="12"/>
  <c r="L1949" i="12"/>
  <c r="O1949" i="12"/>
  <c r="S1949" i="12"/>
  <c r="L1950" i="12"/>
  <c r="O1950" i="12"/>
  <c r="S1950" i="12"/>
  <c r="L1951" i="12"/>
  <c r="O1951" i="12"/>
  <c r="S1951" i="12"/>
  <c r="L1952" i="12"/>
  <c r="O1952" i="12"/>
  <c r="S1952" i="12"/>
  <c r="L1943" i="12"/>
  <c r="O1943" i="12"/>
  <c r="S1943" i="12"/>
  <c r="L1944" i="12"/>
  <c r="O1944" i="12"/>
  <c r="S1944" i="12"/>
  <c r="L1940" i="12"/>
  <c r="O1940" i="12"/>
  <c r="S1940" i="12"/>
  <c r="L1941" i="12"/>
  <c r="O1941" i="12"/>
  <c r="S1941" i="12"/>
  <c r="L1942" i="12"/>
  <c r="O1942" i="12"/>
  <c r="S1942" i="12"/>
  <c r="L1938" i="12"/>
  <c r="O1938" i="12"/>
  <c r="S1938" i="12"/>
  <c r="L1939" i="12"/>
  <c r="O1939" i="12"/>
  <c r="S1939" i="12"/>
  <c r="L1934" i="12"/>
  <c r="O1934" i="12"/>
  <c r="S1934" i="12"/>
  <c r="L1935" i="12"/>
  <c r="O1935" i="12"/>
  <c r="S1935" i="12"/>
  <c r="L1936" i="12"/>
  <c r="O1936" i="12"/>
  <c r="S1936" i="12"/>
  <c r="H1937" i="12"/>
  <c r="L1937" i="12"/>
  <c r="O1937" i="12"/>
  <c r="S1937" i="12"/>
  <c r="L1930" i="12"/>
  <c r="O1930" i="12"/>
  <c r="S1930" i="12"/>
  <c r="L1931" i="12"/>
  <c r="O1931" i="12"/>
  <c r="S1931" i="12"/>
  <c r="L1932" i="12"/>
  <c r="O1932" i="12"/>
  <c r="S1932" i="12"/>
  <c r="L1933" i="12"/>
  <c r="O1933" i="12"/>
  <c r="S1933" i="12"/>
  <c r="L1928" i="12"/>
  <c r="O1928" i="12"/>
  <c r="S1928" i="12"/>
  <c r="L1929" i="12"/>
  <c r="O1929" i="12"/>
  <c r="S1929" i="12"/>
  <c r="L1927" i="12"/>
  <c r="O1927" i="12"/>
  <c r="S1927" i="12"/>
  <c r="L1926" i="12"/>
  <c r="O1926" i="12"/>
  <c r="S1926" i="12"/>
  <c r="H1923" i="12"/>
  <c r="L1923" i="12"/>
  <c r="O1923" i="12"/>
  <c r="S1923" i="12"/>
  <c r="L1924" i="12"/>
  <c r="O1924" i="12"/>
  <c r="S1924" i="12"/>
  <c r="L1925" i="12"/>
  <c r="O1925" i="12"/>
  <c r="S1925" i="12"/>
  <c r="L1922" i="12"/>
  <c r="O1922" i="12"/>
  <c r="S1922" i="12"/>
  <c r="L1921" i="12"/>
  <c r="O1921" i="12"/>
  <c r="S1921" i="12"/>
  <c r="L1917" i="12"/>
  <c r="O1917" i="12"/>
  <c r="S1917" i="12"/>
  <c r="L1918" i="12"/>
  <c r="O1918" i="12"/>
  <c r="S1918" i="12"/>
  <c r="L1919" i="12"/>
  <c r="O1919" i="12"/>
  <c r="S1919" i="12"/>
  <c r="L1920" i="12"/>
  <c r="O1920" i="12"/>
  <c r="S1920" i="12"/>
  <c r="L1912" i="12"/>
  <c r="O1912" i="12"/>
  <c r="S1912" i="12"/>
  <c r="L1913" i="12"/>
  <c r="O1913" i="12"/>
  <c r="S1913" i="12"/>
  <c r="L1914" i="12"/>
  <c r="O1914" i="12"/>
  <c r="S1914" i="12"/>
  <c r="L1915" i="12"/>
  <c r="O1915" i="12"/>
  <c r="S1915" i="12"/>
  <c r="L1916" i="12"/>
  <c r="O1916" i="12"/>
  <c r="S1916" i="12"/>
  <c r="L1911" i="12"/>
  <c r="O1911" i="12"/>
  <c r="S1911" i="12"/>
  <c r="G1906" i="12"/>
  <c r="L1906" i="12"/>
  <c r="O1906" i="12"/>
  <c r="S1906" i="12"/>
  <c r="L1907" i="12"/>
  <c r="O1907" i="12"/>
  <c r="S1907" i="12"/>
  <c r="L1908" i="12"/>
  <c r="O1908" i="12"/>
  <c r="S1908" i="12"/>
  <c r="L1909" i="12"/>
  <c r="O1909" i="12"/>
  <c r="S1909" i="12"/>
  <c r="L1910" i="12"/>
  <c r="O1910" i="12"/>
  <c r="S1910" i="12"/>
  <c r="L1905" i="12"/>
  <c r="O1905" i="12"/>
  <c r="S1905" i="12"/>
  <c r="L1903" i="12"/>
  <c r="O1903" i="12"/>
  <c r="S1903" i="12"/>
  <c r="L1904" i="12"/>
  <c r="O1904" i="12"/>
  <c r="S1904" i="12"/>
  <c r="L1902" i="12"/>
  <c r="O1902" i="12"/>
  <c r="L1901" i="12"/>
  <c r="O1901" i="12"/>
  <c r="S1901" i="12"/>
  <c r="L1900" i="12"/>
  <c r="O1900" i="12"/>
  <c r="S1900" i="12"/>
  <c r="L1899" i="12"/>
  <c r="O1899" i="12"/>
  <c r="S1899" i="12"/>
  <c r="L1898" i="12"/>
  <c r="O1898" i="12"/>
  <c r="S1898" i="12"/>
  <c r="L1897" i="12"/>
  <c r="O1897" i="12"/>
  <c r="S1897" i="12"/>
  <c r="L1895" i="12"/>
  <c r="O1895" i="12"/>
  <c r="S1895" i="12"/>
  <c r="H1896" i="12"/>
  <c r="L1896" i="12"/>
  <c r="O1896" i="12"/>
  <c r="S1896" i="12"/>
  <c r="L1893" i="12"/>
  <c r="O1893" i="12"/>
  <c r="S1893" i="12"/>
  <c r="H1894" i="12"/>
  <c r="L1894" i="12"/>
  <c r="O1894" i="12"/>
  <c r="S1894" i="12"/>
  <c r="G1887" i="12"/>
  <c r="L1887" i="12"/>
  <c r="O1887" i="12"/>
  <c r="S1887" i="12"/>
  <c r="L1888" i="12"/>
  <c r="O1888" i="12"/>
  <c r="S1888" i="12"/>
  <c r="L1889" i="12"/>
  <c r="O1889" i="12"/>
  <c r="S1889" i="12"/>
  <c r="L1890" i="12"/>
  <c r="O1890" i="12"/>
  <c r="S1890" i="12"/>
  <c r="L1891" i="12"/>
  <c r="O1891" i="12"/>
  <c r="S1891" i="12"/>
  <c r="L1892" i="12"/>
  <c r="O1892" i="12"/>
  <c r="S1892" i="12"/>
  <c r="S1114" i="12"/>
  <c r="O1885" i="12"/>
  <c r="S1885" i="12"/>
  <c r="O1886" i="12"/>
  <c r="S1886" i="12"/>
  <c r="O1884" i="12"/>
  <c r="S1884" i="12"/>
  <c r="O1881" i="12"/>
  <c r="S1881" i="12"/>
  <c r="O1882" i="12"/>
  <c r="S1882" i="12"/>
  <c r="O1883" i="12"/>
  <c r="S1883" i="12"/>
  <c r="O1878" i="12"/>
  <c r="S1878" i="12"/>
  <c r="O1879" i="12"/>
  <c r="S1879" i="12"/>
  <c r="H1880" i="12"/>
  <c r="O1880" i="12"/>
  <c r="S1880" i="12"/>
  <c r="O1874" i="12"/>
  <c r="S1874" i="12"/>
  <c r="O1875" i="12"/>
  <c r="S1875" i="12"/>
  <c r="O1876" i="12"/>
  <c r="S1876" i="12"/>
  <c r="O1877" i="12"/>
  <c r="S1877" i="12"/>
  <c r="O1872" i="12"/>
  <c r="S1872" i="12"/>
  <c r="O1873" i="12"/>
  <c r="S1873" i="12"/>
  <c r="O1871" i="12"/>
  <c r="S1871" i="12"/>
  <c r="O1870" i="12"/>
  <c r="S1870" i="12"/>
  <c r="O1868" i="12"/>
  <c r="S1868" i="12"/>
  <c r="O1869" i="12"/>
  <c r="S1869" i="12"/>
  <c r="O1866" i="12"/>
  <c r="S1866" i="12"/>
  <c r="O1867" i="12"/>
  <c r="S1867" i="12"/>
  <c r="H1857" i="12"/>
  <c r="O1857" i="12"/>
  <c r="S1857" i="12"/>
  <c r="H1858" i="12"/>
  <c r="O1858" i="12"/>
  <c r="S1858" i="12"/>
  <c r="O1859" i="12"/>
  <c r="S1859" i="12"/>
  <c r="O1860" i="12"/>
  <c r="S1860" i="12"/>
  <c r="O1861" i="12"/>
  <c r="S1861" i="12"/>
  <c r="O1862" i="12"/>
  <c r="S1862" i="12"/>
  <c r="O1863" i="12"/>
  <c r="S1863" i="12"/>
  <c r="O1864" i="12"/>
  <c r="S1864" i="12"/>
  <c r="O1865" i="12"/>
  <c r="S1865" i="12"/>
  <c r="O1853" i="12"/>
  <c r="S1853" i="12"/>
  <c r="O1854" i="12"/>
  <c r="S1854" i="12"/>
  <c r="O1855" i="12"/>
  <c r="S1855" i="12"/>
  <c r="O1856" i="12"/>
  <c r="S1856" i="12"/>
  <c r="H1852" i="12"/>
  <c r="O1852" i="12"/>
  <c r="S1852" i="12"/>
  <c r="O1847" i="12"/>
  <c r="S1847" i="12"/>
  <c r="O1848" i="12"/>
  <c r="S1848" i="12"/>
  <c r="H1849" i="12"/>
  <c r="O1849" i="12"/>
  <c r="S1849" i="12"/>
  <c r="O1850" i="12"/>
  <c r="S1850" i="12"/>
  <c r="O1851" i="12"/>
  <c r="S1851" i="12"/>
  <c r="O1845" i="12"/>
  <c r="S1845" i="12"/>
  <c r="O1846" i="12"/>
  <c r="S1846" i="12"/>
  <c r="O1844" i="12"/>
  <c r="S1844" i="12"/>
  <c r="O1840" i="12"/>
  <c r="S1840" i="12"/>
  <c r="O1841" i="12"/>
  <c r="S1841" i="12"/>
  <c r="O1842" i="12"/>
  <c r="S1842" i="12"/>
  <c r="O1843" i="12"/>
  <c r="S1843" i="12"/>
  <c r="H1839" i="12"/>
  <c r="O1839" i="12"/>
  <c r="S1839" i="12"/>
  <c r="H1838" i="12"/>
  <c r="O1838" i="12"/>
  <c r="S1838" i="12"/>
  <c r="O1837" i="12"/>
  <c r="S1837" i="12"/>
  <c r="H1834" i="12"/>
  <c r="O1834" i="12"/>
  <c r="S1834" i="12"/>
  <c r="O1835" i="12"/>
  <c r="S1835" i="12"/>
  <c r="O1836" i="12"/>
  <c r="S1836" i="12"/>
  <c r="O1825" i="12"/>
  <c r="S1825" i="12"/>
  <c r="O1826" i="12"/>
  <c r="S1826" i="12"/>
  <c r="O1827" i="12"/>
  <c r="S1827" i="12"/>
  <c r="O1828" i="12"/>
  <c r="S1828" i="12"/>
  <c r="O1829" i="12"/>
  <c r="S1829" i="12"/>
  <c r="O1830" i="12"/>
  <c r="S1830" i="12"/>
  <c r="O1831" i="12"/>
  <c r="S1831" i="12"/>
  <c r="O1832" i="12"/>
  <c r="S1832" i="12"/>
  <c r="O1833" i="12"/>
  <c r="S1833" i="12"/>
  <c r="H1821" i="12"/>
  <c r="O1821" i="12"/>
  <c r="S1821" i="12"/>
  <c r="H1822" i="12"/>
  <c r="O1822" i="12"/>
  <c r="S1822" i="12"/>
  <c r="O1823" i="12"/>
  <c r="S1823" i="12"/>
  <c r="O1824" i="12"/>
  <c r="S1824" i="12"/>
  <c r="O1820" i="12"/>
  <c r="S1820" i="12"/>
  <c r="O1819" i="12"/>
  <c r="S1819" i="12"/>
  <c r="O1816" i="12"/>
  <c r="S1816" i="12"/>
  <c r="S1817" i="12"/>
  <c r="S1818" i="12"/>
  <c r="O1815" i="12"/>
  <c r="S1815" i="12"/>
  <c r="O1814" i="12"/>
  <c r="S1814" i="12"/>
  <c r="O1813" i="12"/>
  <c r="S1813" i="12"/>
  <c r="O1811" i="12"/>
  <c r="S1811" i="12"/>
  <c r="O1812" i="12"/>
  <c r="S1812" i="12"/>
  <c r="O1810" i="12"/>
  <c r="S1810" i="12"/>
  <c r="O1809" i="12"/>
  <c r="S1809" i="12"/>
  <c r="O1806" i="12"/>
  <c r="S1806" i="12"/>
  <c r="O1807" i="12"/>
  <c r="S1807" i="12"/>
  <c r="O1808" i="12"/>
  <c r="S1808" i="12"/>
  <c r="O1802" i="12"/>
  <c r="S1802" i="12"/>
  <c r="O1803" i="12"/>
  <c r="S1803" i="12"/>
  <c r="O1804" i="12"/>
  <c r="S1804" i="12"/>
  <c r="O1805" i="12"/>
  <c r="S1805" i="12"/>
  <c r="O1801" i="12"/>
  <c r="S1801" i="12"/>
  <c r="O1793" i="12"/>
  <c r="S1793" i="12"/>
  <c r="O1794" i="12"/>
  <c r="S1794" i="12"/>
  <c r="O1795" i="12"/>
  <c r="S1795" i="12"/>
  <c r="O1796" i="12"/>
  <c r="S1796" i="12"/>
  <c r="O1797" i="12"/>
  <c r="S1797" i="12"/>
  <c r="O1798" i="12"/>
  <c r="S1798" i="12"/>
  <c r="O1799" i="12"/>
  <c r="S1799" i="12"/>
  <c r="O1800" i="12"/>
  <c r="S1800" i="12"/>
  <c r="O1792" i="12"/>
  <c r="S1792" i="12"/>
  <c r="O1789" i="12"/>
  <c r="S1789" i="12"/>
  <c r="O1790" i="12"/>
  <c r="S1790" i="12"/>
  <c r="O1791" i="12"/>
  <c r="S1791" i="12"/>
  <c r="O1788" i="12"/>
  <c r="S1788" i="12"/>
  <c r="O1787" i="12"/>
  <c r="S1787" i="12"/>
  <c r="O1781" i="12"/>
  <c r="S1781" i="12"/>
  <c r="O1782" i="12"/>
  <c r="S1782" i="12"/>
  <c r="O1783" i="12"/>
  <c r="S1783" i="12"/>
  <c r="O1784" i="12"/>
  <c r="S1784" i="12"/>
  <c r="O1785" i="12"/>
  <c r="S1785" i="12"/>
  <c r="O1786" i="12"/>
  <c r="S1786" i="12"/>
  <c r="O1779" i="12"/>
  <c r="S1779" i="12"/>
  <c r="O1778" i="12"/>
  <c r="S1778" i="12"/>
  <c r="O1777" i="12"/>
  <c r="S1777" i="12"/>
  <c r="O1771" i="12"/>
  <c r="S1771" i="12"/>
  <c r="O1772" i="12"/>
  <c r="S1772" i="12"/>
  <c r="O1773" i="12"/>
  <c r="S1773" i="12"/>
  <c r="O1774" i="12"/>
  <c r="S1774" i="12"/>
  <c r="O1775" i="12"/>
  <c r="S1775" i="12"/>
  <c r="O1776" i="12"/>
  <c r="S1776" i="12"/>
  <c r="O1754" i="12"/>
  <c r="S1754" i="12"/>
  <c r="H1755" i="12"/>
  <c r="O1755" i="12"/>
  <c r="S1755" i="12"/>
  <c r="O1756" i="12"/>
  <c r="S1756" i="12"/>
  <c r="O1757" i="12"/>
  <c r="S1757" i="12"/>
  <c r="O1758" i="12"/>
  <c r="S1758" i="12"/>
  <c r="O1759" i="12"/>
  <c r="S1759" i="12"/>
  <c r="O1760" i="12"/>
  <c r="S1760" i="12"/>
  <c r="O1761" i="12"/>
  <c r="S1761" i="12"/>
  <c r="O1762" i="12"/>
  <c r="S1762" i="12"/>
  <c r="O1763" i="12"/>
  <c r="S1763" i="12"/>
  <c r="O1764" i="12"/>
  <c r="S1764" i="12"/>
  <c r="O1765" i="12"/>
  <c r="S1765" i="12"/>
  <c r="O1766" i="12"/>
  <c r="S1766" i="12"/>
  <c r="O1767" i="12"/>
  <c r="S1767" i="12"/>
  <c r="O1768" i="12"/>
  <c r="S1768" i="12"/>
  <c r="O1769" i="12"/>
  <c r="S1769" i="12"/>
  <c r="O1770" i="12"/>
  <c r="S1770" i="12"/>
  <c r="O1703"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S702" i="12"/>
  <c r="S703" i="12"/>
  <c r="S704" i="12"/>
  <c r="S705" i="12"/>
  <c r="S706" i="12"/>
  <c r="S707" i="12"/>
  <c r="S708" i="12"/>
  <c r="S709" i="12"/>
  <c r="S710" i="12"/>
  <c r="S711" i="12"/>
  <c r="S712" i="12"/>
  <c r="S713" i="12"/>
  <c r="S714" i="12"/>
  <c r="S715" i="12"/>
  <c r="S716" i="12"/>
  <c r="S717" i="12"/>
  <c r="S718" i="12"/>
  <c r="S719" i="12"/>
  <c r="S720" i="12"/>
  <c r="S721" i="12"/>
  <c r="S722" i="12"/>
  <c r="S723" i="12"/>
  <c r="S724" i="12"/>
  <c r="S725" i="12"/>
  <c r="S726" i="12"/>
  <c r="S727" i="12"/>
  <c r="S728" i="12"/>
  <c r="S729" i="12"/>
  <c r="S730" i="12"/>
  <c r="S731" i="12"/>
  <c r="S732" i="12"/>
  <c r="S733" i="12"/>
  <c r="S734" i="12"/>
  <c r="S735" i="12"/>
  <c r="S736" i="12"/>
  <c r="S737" i="12"/>
  <c r="S738" i="12"/>
  <c r="S739" i="12"/>
  <c r="S740" i="12"/>
  <c r="S741" i="12"/>
  <c r="S742" i="12"/>
  <c r="S743" i="12"/>
  <c r="S744" i="12"/>
  <c r="S745" i="12"/>
  <c r="S746" i="12"/>
  <c r="S747" i="12"/>
  <c r="S748" i="12"/>
  <c r="S749" i="12"/>
  <c r="S750" i="12"/>
  <c r="S751" i="12"/>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S1002" i="12"/>
  <c r="S1003" i="12"/>
  <c r="S1004" i="12"/>
  <c r="S1005" i="12"/>
  <c r="S1006" i="12"/>
  <c r="S1007" i="12"/>
  <c r="S1008" i="12"/>
  <c r="S1009" i="12"/>
  <c r="S1010" i="12"/>
  <c r="S1011" i="12"/>
  <c r="S1012" i="12"/>
  <c r="S1013" i="12"/>
  <c r="S1014" i="12"/>
  <c r="S1015" i="12"/>
  <c r="S1016" i="12"/>
  <c r="S1017" i="12"/>
  <c r="S1018" i="12"/>
  <c r="S1019" i="12"/>
  <c r="S1020" i="12"/>
  <c r="S1021" i="12"/>
  <c r="S1022" i="12"/>
  <c r="S1023" i="12"/>
  <c r="S1024" i="12"/>
  <c r="S1025" i="12"/>
  <c r="S1026" i="12"/>
  <c r="S1027" i="12"/>
  <c r="S1028" i="12"/>
  <c r="S1029" i="12"/>
  <c r="S1030" i="12"/>
  <c r="S1031" i="12"/>
  <c r="S1032" i="12"/>
  <c r="S1033" i="12"/>
  <c r="S1034" i="12"/>
  <c r="S1035" i="12"/>
  <c r="S1036" i="12"/>
  <c r="S1037" i="12"/>
  <c r="S1038" i="12"/>
  <c r="S1039" i="12"/>
  <c r="S1040" i="12"/>
  <c r="S1041" i="12"/>
  <c r="S1042" i="12"/>
  <c r="S1043" i="12"/>
  <c r="S1044" i="12"/>
  <c r="S1045" i="12"/>
  <c r="S1046" i="12"/>
  <c r="S1047" i="12"/>
  <c r="S1048" i="12"/>
  <c r="S1049" i="12"/>
  <c r="S1050" i="12"/>
  <c r="S1051" i="12"/>
  <c r="S1052" i="12"/>
  <c r="S1053" i="12"/>
  <c r="S1054" i="12"/>
  <c r="S1055" i="12"/>
  <c r="S1056" i="12"/>
  <c r="S1057" i="12"/>
  <c r="S1058" i="12"/>
  <c r="S1059" i="12"/>
  <c r="S1060" i="12"/>
  <c r="S1061" i="12"/>
  <c r="S1062" i="12"/>
  <c r="S1063" i="12"/>
  <c r="S1064" i="12"/>
  <c r="S1065" i="12"/>
  <c r="S1066" i="12"/>
  <c r="S1067" i="12"/>
  <c r="S1068" i="12"/>
  <c r="S1069" i="12"/>
  <c r="S1070" i="12"/>
  <c r="S1071" i="12"/>
  <c r="S1072" i="12"/>
  <c r="S1073" i="12"/>
  <c r="S1074" i="12"/>
  <c r="S1075" i="12"/>
  <c r="S1076" i="12"/>
  <c r="S1077" i="12"/>
  <c r="S1078" i="12"/>
  <c r="S1079" i="12"/>
  <c r="S1080" i="12"/>
  <c r="S1081" i="12"/>
  <c r="S1082" i="12"/>
  <c r="S1083" i="12"/>
  <c r="S1084" i="12"/>
  <c r="S1085" i="12"/>
  <c r="S1086" i="12"/>
  <c r="S1087" i="12"/>
  <c r="S1088" i="12"/>
  <c r="S1089" i="12"/>
  <c r="S1090" i="12"/>
  <c r="S1091" i="12"/>
  <c r="S1092" i="12"/>
  <c r="S1093" i="12"/>
  <c r="S1094" i="12"/>
  <c r="S1095" i="12"/>
  <c r="S1096" i="12"/>
  <c r="S1097" i="12"/>
  <c r="S1098" i="12"/>
  <c r="S1099" i="12"/>
  <c r="S1100" i="12"/>
  <c r="S1101" i="12"/>
  <c r="S1102" i="12"/>
  <c r="S1103" i="12"/>
  <c r="S1104" i="12"/>
  <c r="S1105" i="12"/>
  <c r="S1106" i="12"/>
  <c r="S1107" i="12"/>
  <c r="S1108" i="12"/>
  <c r="S1109" i="12"/>
  <c r="S1110" i="12"/>
  <c r="S1111" i="12"/>
  <c r="S1112" i="12"/>
  <c r="S1113" i="12"/>
  <c r="S1115" i="12"/>
  <c r="S1116" i="12"/>
  <c r="S1117" i="12"/>
  <c r="S1118" i="12"/>
  <c r="S1119" i="12"/>
  <c r="S1120" i="12"/>
  <c r="S1121" i="12"/>
  <c r="S1122" i="12"/>
  <c r="S1123" i="12"/>
  <c r="S1124" i="12"/>
  <c r="S1125" i="12"/>
  <c r="S1126" i="12"/>
  <c r="S1127" i="12"/>
  <c r="S1128" i="12"/>
  <c r="S1129" i="12"/>
  <c r="S1130" i="12"/>
  <c r="S1131" i="12"/>
  <c r="S1132" i="12"/>
  <c r="S1133" i="12"/>
  <c r="S1134" i="12"/>
  <c r="S1135" i="12"/>
  <c r="S1136" i="12"/>
  <c r="S1137" i="12"/>
  <c r="S1138" i="12"/>
  <c r="S1139" i="12"/>
  <c r="S1140" i="12"/>
  <c r="S1141" i="12"/>
  <c r="S1142" i="12"/>
  <c r="S1143" i="12"/>
  <c r="S1144" i="12"/>
  <c r="S1145" i="12"/>
  <c r="S1146" i="12"/>
  <c r="S1147" i="12"/>
  <c r="S1148" i="12"/>
  <c r="S1149" i="12"/>
  <c r="S1150" i="12"/>
  <c r="S1151" i="12"/>
  <c r="S1152" i="12"/>
  <c r="S1153" i="12"/>
  <c r="S1154" i="12"/>
  <c r="S1155" i="12"/>
  <c r="S1156" i="12"/>
  <c r="S1157" i="12"/>
  <c r="S1158" i="12"/>
  <c r="S1159" i="12"/>
  <c r="S1160" i="12"/>
  <c r="S1161" i="12"/>
  <c r="S1162" i="12"/>
  <c r="S1163" i="12"/>
  <c r="S1164" i="12"/>
  <c r="S1165" i="12"/>
  <c r="S1166" i="12"/>
  <c r="S1167" i="12"/>
  <c r="S1168" i="12"/>
  <c r="S1169" i="12"/>
  <c r="S1170" i="12"/>
  <c r="S1171" i="12"/>
  <c r="S1172" i="12"/>
  <c r="S1173" i="12"/>
  <c r="S1174" i="12"/>
  <c r="S1175" i="12"/>
  <c r="S1176" i="12"/>
  <c r="S1177" i="12"/>
  <c r="S1178" i="12"/>
  <c r="S1179" i="12"/>
  <c r="S1180" i="12"/>
  <c r="S1181" i="12"/>
  <c r="S1182" i="12"/>
  <c r="S1183" i="12"/>
  <c r="S1184" i="12"/>
  <c r="S1185" i="12"/>
  <c r="S1186" i="12"/>
  <c r="S1187" i="12"/>
  <c r="S1188" i="12"/>
  <c r="S1189" i="12"/>
  <c r="S1190" i="12"/>
  <c r="S1191" i="12"/>
  <c r="S1192" i="12"/>
  <c r="S1193" i="12"/>
  <c r="S1194" i="12"/>
  <c r="S1195" i="12"/>
  <c r="S1196" i="12"/>
  <c r="S1197" i="12"/>
  <c r="S1198" i="12"/>
  <c r="S1199" i="12"/>
  <c r="S1200" i="12"/>
  <c r="S1201" i="12"/>
  <c r="S1202" i="12"/>
  <c r="S1203" i="12"/>
  <c r="S1204" i="12"/>
  <c r="S1205" i="12"/>
  <c r="S1206" i="12"/>
  <c r="S1207" i="12"/>
  <c r="S1208" i="12"/>
  <c r="S1209" i="12"/>
  <c r="S1210" i="12"/>
  <c r="S1211" i="12"/>
  <c r="S1212" i="12"/>
  <c r="S1213" i="12"/>
  <c r="S1214" i="12"/>
  <c r="S1215" i="12"/>
  <c r="S1216" i="12"/>
  <c r="S1217" i="12"/>
  <c r="S1218" i="12"/>
  <c r="S1219" i="12"/>
  <c r="S1220" i="12"/>
  <c r="S1221" i="12"/>
  <c r="S1222" i="12"/>
  <c r="S1223" i="12"/>
  <c r="S1224" i="12"/>
  <c r="S1225" i="12"/>
  <c r="S1226" i="12"/>
  <c r="S1227" i="12"/>
  <c r="S1228" i="12"/>
  <c r="S1229" i="12"/>
  <c r="S1230" i="12"/>
  <c r="S1231" i="12"/>
  <c r="S1232" i="12"/>
  <c r="S1233" i="12"/>
  <c r="S1234" i="12"/>
  <c r="S1235" i="12"/>
  <c r="S1236" i="12"/>
  <c r="S1237" i="12"/>
  <c r="S1238" i="12"/>
  <c r="S1239" i="12"/>
  <c r="S1240" i="12"/>
  <c r="S1241" i="12"/>
  <c r="S1242" i="12"/>
  <c r="S1243" i="12"/>
  <c r="S1244" i="12"/>
  <c r="S1245" i="12"/>
  <c r="S1246" i="12"/>
  <c r="S1247" i="12"/>
  <c r="S1248" i="12"/>
  <c r="S1249" i="12"/>
  <c r="S1250" i="12"/>
  <c r="S1251" i="12"/>
  <c r="S1252" i="12"/>
  <c r="S1253" i="12"/>
  <c r="S1254" i="12"/>
  <c r="S1255" i="12"/>
  <c r="S1256" i="12"/>
  <c r="S1257" i="12"/>
  <c r="S1258" i="12"/>
  <c r="S1259" i="12"/>
  <c r="S1260" i="12"/>
  <c r="S1261" i="12"/>
  <c r="S1262" i="12"/>
  <c r="S1263" i="12"/>
  <c r="S1264" i="12"/>
  <c r="S1265" i="12"/>
  <c r="S1266" i="12"/>
  <c r="S1267" i="12"/>
  <c r="S1268" i="12"/>
  <c r="S1269" i="12"/>
  <c r="S1270" i="12"/>
  <c r="S1271" i="12"/>
  <c r="S1272" i="12"/>
  <c r="S1273" i="12"/>
  <c r="S1274" i="12"/>
  <c r="S1275" i="12"/>
  <c r="S1276" i="12"/>
  <c r="S1277" i="12"/>
  <c r="S1278" i="12"/>
  <c r="S1279" i="12"/>
  <c r="S1280" i="12"/>
  <c r="S1281" i="12"/>
  <c r="S1282" i="12"/>
  <c r="S1283" i="12"/>
  <c r="S1284" i="12"/>
  <c r="S1285" i="12"/>
  <c r="S1286" i="12"/>
  <c r="S1287" i="12"/>
  <c r="S1288" i="12"/>
  <c r="S1289" i="12"/>
  <c r="S1290" i="12"/>
  <c r="S1291" i="12"/>
  <c r="S1292" i="12"/>
  <c r="S1293" i="12"/>
  <c r="S1294" i="12"/>
  <c r="S1295" i="12"/>
  <c r="S1296" i="12"/>
  <c r="S1297" i="12"/>
  <c r="S1298" i="12"/>
  <c r="S1299" i="12"/>
  <c r="S1300" i="12"/>
  <c r="S1301" i="12"/>
  <c r="S1302" i="12"/>
  <c r="S1303" i="12"/>
  <c r="S1304" i="12"/>
  <c r="S1305" i="12"/>
  <c r="S1306" i="12"/>
  <c r="S1307" i="12"/>
  <c r="S1308" i="12"/>
  <c r="S1309" i="12"/>
  <c r="S1310" i="12"/>
  <c r="S1311" i="12"/>
  <c r="S1312" i="12"/>
  <c r="S1313" i="12"/>
  <c r="S1314" i="12"/>
  <c r="S1315" i="12"/>
  <c r="S1316" i="12"/>
  <c r="S1317" i="12"/>
  <c r="S1318" i="12"/>
  <c r="S1319" i="12"/>
  <c r="S1320" i="12"/>
  <c r="S1321" i="12"/>
  <c r="S1322" i="12"/>
  <c r="S1323" i="12"/>
  <c r="S1324" i="12"/>
  <c r="S1325" i="12"/>
  <c r="S1326" i="12"/>
  <c r="S1327" i="12"/>
  <c r="S1328" i="12"/>
  <c r="S1329" i="12"/>
  <c r="S1330" i="12"/>
  <c r="S1331" i="12"/>
  <c r="S1332" i="12"/>
  <c r="S1333" i="12"/>
  <c r="S1334" i="12"/>
  <c r="S1335" i="12"/>
  <c r="S1336" i="12"/>
  <c r="S1337" i="12"/>
  <c r="S1338" i="12"/>
  <c r="S1339" i="12"/>
  <c r="S1340" i="12"/>
  <c r="S1341" i="12"/>
  <c r="S1342" i="12"/>
  <c r="S1343" i="12"/>
  <c r="S1344" i="12"/>
  <c r="S1345" i="12"/>
  <c r="S1346" i="12"/>
  <c r="S1347" i="12"/>
  <c r="S1348" i="12"/>
  <c r="S1349" i="12"/>
  <c r="S1350" i="12"/>
  <c r="S1351" i="12"/>
  <c r="S1352" i="12"/>
  <c r="S1353" i="12"/>
  <c r="S1354" i="12"/>
  <c r="S1355" i="12"/>
  <c r="S1356" i="12"/>
  <c r="S1357" i="12"/>
  <c r="S1358" i="12"/>
  <c r="S1359" i="12"/>
  <c r="S1360" i="12"/>
  <c r="S1361" i="12"/>
  <c r="S1362" i="12"/>
  <c r="S1363" i="12"/>
  <c r="S1364" i="12"/>
  <c r="S1365" i="12"/>
  <c r="S1366" i="12"/>
  <c r="S1367" i="12"/>
  <c r="S1368" i="12"/>
  <c r="S1369" i="12"/>
  <c r="S1370" i="12"/>
  <c r="S1371" i="12"/>
  <c r="S1372" i="12"/>
  <c r="S1373" i="12"/>
  <c r="S1374" i="12"/>
  <c r="S1375" i="12"/>
  <c r="S1376" i="12"/>
  <c r="S1377" i="12"/>
  <c r="S1378" i="12"/>
  <c r="S1379" i="12"/>
  <c r="S1380" i="12"/>
  <c r="S1381" i="12"/>
  <c r="S1382" i="12"/>
  <c r="S1383" i="12"/>
  <c r="S1384" i="12"/>
  <c r="S1385" i="12"/>
  <c r="S1386" i="12"/>
  <c r="S1387" i="12"/>
  <c r="S1388" i="12"/>
  <c r="S1389" i="12"/>
  <c r="S1390" i="12"/>
  <c r="S1391" i="12"/>
  <c r="S1392" i="12"/>
  <c r="S1393" i="12"/>
  <c r="S1394" i="12"/>
  <c r="S1395" i="12"/>
  <c r="S1396" i="12"/>
  <c r="S1397" i="12"/>
  <c r="S1398" i="12"/>
  <c r="S1399" i="12"/>
  <c r="S1400" i="12"/>
  <c r="S1401" i="12"/>
  <c r="S1402" i="12"/>
  <c r="S1403" i="12"/>
  <c r="S1404" i="12"/>
  <c r="S1405" i="12"/>
  <c r="S1406" i="12"/>
  <c r="S1407" i="12"/>
  <c r="S1408" i="12"/>
  <c r="S1409" i="12"/>
  <c r="S1410" i="12"/>
  <c r="S1411" i="12"/>
  <c r="S1412" i="12"/>
  <c r="S1413" i="12"/>
  <c r="S1414" i="12"/>
  <c r="S1415" i="12"/>
  <c r="S1416" i="12"/>
  <c r="S1417" i="12"/>
  <c r="S1418" i="12"/>
  <c r="S1419" i="12"/>
  <c r="S1420" i="12"/>
  <c r="S1421" i="12"/>
  <c r="S1422" i="12"/>
  <c r="S1423" i="12"/>
  <c r="S1424" i="12"/>
  <c r="S1425" i="12"/>
  <c r="S1426" i="12"/>
  <c r="S1427" i="12"/>
  <c r="S1428" i="12"/>
  <c r="S1429" i="12"/>
  <c r="S1430" i="12"/>
  <c r="S1431" i="12"/>
  <c r="S1432" i="12"/>
  <c r="S1433" i="12"/>
  <c r="S1434" i="12"/>
  <c r="S1435" i="12"/>
  <c r="S1436" i="12"/>
  <c r="S1437" i="12"/>
  <c r="S1438" i="12"/>
  <c r="S1439" i="12"/>
  <c r="S1440" i="12"/>
  <c r="S1441" i="12"/>
  <c r="S1442" i="12"/>
  <c r="S1443" i="12"/>
  <c r="S1444" i="12"/>
  <c r="S1445" i="12"/>
  <c r="S1446" i="12"/>
  <c r="S1447" i="12"/>
  <c r="S1448" i="12"/>
  <c r="S1449" i="12"/>
  <c r="S1450" i="12"/>
  <c r="S1451" i="12"/>
  <c r="S1452" i="12"/>
  <c r="S1453" i="12"/>
  <c r="S1454" i="12"/>
  <c r="S1455" i="12"/>
  <c r="S1456" i="12"/>
  <c r="S1457" i="12"/>
  <c r="S1458" i="12"/>
  <c r="S1459" i="12"/>
  <c r="S1460" i="12"/>
  <c r="S1461" i="12"/>
  <c r="S1462" i="12"/>
  <c r="S1463" i="12"/>
  <c r="S1464" i="12"/>
  <c r="S1465" i="12"/>
  <c r="S1466" i="12"/>
  <c r="S1467" i="12"/>
  <c r="S1468" i="12"/>
  <c r="S1469" i="12"/>
  <c r="S1470" i="12"/>
  <c r="S1471" i="12"/>
  <c r="S1472" i="12"/>
  <c r="S1473" i="12"/>
  <c r="S1474" i="12"/>
  <c r="S1475" i="12"/>
  <c r="S1476" i="12"/>
  <c r="S1477" i="12"/>
  <c r="S1478" i="12"/>
  <c r="S1479" i="12"/>
  <c r="S1480" i="12"/>
  <c r="S1481" i="12"/>
  <c r="S1482" i="12"/>
  <c r="S1483" i="12"/>
  <c r="S1484" i="12"/>
  <c r="S1485" i="12"/>
  <c r="S1486" i="12"/>
  <c r="S1487" i="12"/>
  <c r="S1488" i="12"/>
  <c r="S1489" i="12"/>
  <c r="S1490" i="12"/>
  <c r="S1491" i="12"/>
  <c r="S1492" i="12"/>
  <c r="S1493" i="12"/>
  <c r="S1494" i="12"/>
  <c r="S1495" i="12"/>
  <c r="S1496" i="12"/>
  <c r="S1497" i="12"/>
  <c r="S1498" i="12"/>
  <c r="S1499" i="12"/>
  <c r="S1500" i="12"/>
  <c r="S1501" i="12"/>
  <c r="S1502" i="12"/>
  <c r="S1503" i="12"/>
  <c r="S1504" i="12"/>
  <c r="S1505" i="12"/>
  <c r="S1506" i="12"/>
  <c r="S1507" i="12"/>
  <c r="S1508" i="12"/>
  <c r="S1509" i="12"/>
  <c r="S1510" i="12"/>
  <c r="S1511" i="12"/>
  <c r="S1512" i="12"/>
  <c r="S1513" i="12"/>
  <c r="S1514" i="12"/>
  <c r="S1515" i="12"/>
  <c r="S1516" i="12"/>
  <c r="S1517" i="12"/>
  <c r="S1518" i="12"/>
  <c r="S1519" i="12"/>
  <c r="S1520" i="12"/>
  <c r="S1521" i="12"/>
  <c r="S1522" i="12"/>
  <c r="S1523" i="12"/>
  <c r="S1524" i="12"/>
  <c r="S1525" i="12"/>
  <c r="S1526" i="12"/>
  <c r="S1527" i="12"/>
  <c r="S1528" i="12"/>
  <c r="S1529" i="12"/>
  <c r="S1530" i="12"/>
  <c r="S1531" i="12"/>
  <c r="S1532" i="12"/>
  <c r="S1533" i="12"/>
  <c r="S1534" i="12"/>
  <c r="S1535" i="12"/>
  <c r="S1536" i="12"/>
  <c r="S1537" i="12"/>
  <c r="S1538" i="12"/>
  <c r="S1539" i="12"/>
  <c r="S1540" i="12"/>
  <c r="S1541" i="12"/>
  <c r="S1542" i="12"/>
  <c r="S1543" i="12"/>
  <c r="S1544" i="12"/>
  <c r="S1545" i="12"/>
  <c r="S1546" i="12"/>
  <c r="S1547" i="12"/>
  <c r="S1548" i="12"/>
  <c r="S1549" i="12"/>
  <c r="S1550" i="12"/>
  <c r="S1551" i="12"/>
  <c r="S1552" i="12"/>
  <c r="S1553" i="12"/>
  <c r="S1554" i="12"/>
  <c r="S1555" i="12"/>
  <c r="S1556" i="12"/>
  <c r="S1557" i="12"/>
  <c r="S1558" i="12"/>
  <c r="S1559" i="12"/>
  <c r="S1560" i="12"/>
  <c r="S1561" i="12"/>
  <c r="S1562" i="12"/>
  <c r="S1563" i="12"/>
  <c r="S1564" i="12"/>
  <c r="S1565" i="12"/>
  <c r="S1566" i="12"/>
  <c r="S1567" i="12"/>
  <c r="S1568" i="12"/>
  <c r="S1569" i="12"/>
  <c r="S1570" i="12"/>
  <c r="S1571" i="12"/>
  <c r="S1572" i="12"/>
  <c r="S1573" i="12"/>
  <c r="S1574" i="12"/>
  <c r="S1575" i="12"/>
  <c r="S1576" i="12"/>
  <c r="S1577" i="12"/>
  <c r="S1578" i="12"/>
  <c r="S1579" i="12"/>
  <c r="S1580" i="12"/>
  <c r="S1581" i="12"/>
  <c r="S1582" i="12"/>
  <c r="S1583" i="12"/>
  <c r="S1584" i="12"/>
  <c r="S1585" i="12"/>
  <c r="S1586" i="12"/>
  <c r="S1587" i="12"/>
  <c r="S1588" i="12"/>
  <c r="S1589" i="12"/>
  <c r="S1590" i="12"/>
  <c r="S1591" i="12"/>
  <c r="S1592" i="12"/>
  <c r="S1593" i="12"/>
  <c r="S1594" i="12"/>
  <c r="S1595" i="12"/>
  <c r="S1596" i="12"/>
  <c r="S1597" i="12"/>
  <c r="S1598" i="12"/>
  <c r="S1599" i="12"/>
  <c r="S1600" i="12"/>
  <c r="S1601" i="12"/>
  <c r="S1602" i="12"/>
  <c r="S1603" i="12"/>
  <c r="S1604" i="12"/>
  <c r="S1605" i="12"/>
  <c r="S1606" i="12"/>
  <c r="S1607" i="12"/>
  <c r="S1608" i="12"/>
  <c r="S1609" i="12"/>
  <c r="S1610" i="12"/>
  <c r="S1611" i="12"/>
  <c r="S1612" i="12"/>
  <c r="S1613" i="12"/>
  <c r="S1614" i="12"/>
  <c r="S1615" i="12"/>
  <c r="S1616" i="12"/>
  <c r="S1617" i="12"/>
  <c r="S1618" i="12"/>
  <c r="S1619" i="12"/>
  <c r="S1620" i="12"/>
  <c r="S1621" i="12"/>
  <c r="S1622" i="12"/>
  <c r="S1623" i="12"/>
  <c r="S1624" i="12"/>
  <c r="S1625" i="12"/>
  <c r="S1626" i="12"/>
  <c r="S1627" i="12"/>
  <c r="S1628" i="12"/>
  <c r="S1629" i="12"/>
  <c r="S1630" i="12"/>
  <c r="S1631" i="12"/>
  <c r="S1632" i="12"/>
  <c r="S1633" i="12"/>
  <c r="S1634" i="12"/>
  <c r="S1635" i="12"/>
  <c r="S1636" i="12"/>
  <c r="S1637" i="12"/>
  <c r="S1638" i="12"/>
  <c r="S1639" i="12"/>
  <c r="S1640" i="12"/>
  <c r="S1641" i="12"/>
  <c r="S1642" i="12"/>
  <c r="S1643" i="12"/>
  <c r="S1644" i="12"/>
  <c r="S1645" i="12"/>
  <c r="S1646" i="12"/>
  <c r="S1647" i="12"/>
  <c r="S1648" i="12"/>
  <c r="S1649" i="12"/>
  <c r="S1650" i="12"/>
  <c r="S1651" i="12"/>
  <c r="S1652" i="12"/>
  <c r="S1653" i="12"/>
  <c r="S1654" i="12"/>
  <c r="S1655" i="12"/>
  <c r="S1656" i="12"/>
  <c r="S1657" i="12"/>
  <c r="S1658" i="12"/>
  <c r="S1659" i="12"/>
  <c r="S1660" i="12"/>
  <c r="S1661" i="12"/>
  <c r="S1662" i="12"/>
  <c r="S1663" i="12"/>
  <c r="S1664" i="12"/>
  <c r="S1665" i="12"/>
  <c r="S1666" i="12"/>
  <c r="S1667" i="12"/>
  <c r="S1668" i="12"/>
  <c r="S1669" i="12"/>
  <c r="S1670" i="12"/>
  <c r="S1671" i="12"/>
  <c r="S1672" i="12"/>
  <c r="S1673" i="12"/>
  <c r="S1674" i="12"/>
  <c r="S1675" i="12"/>
  <c r="S1676" i="12"/>
  <c r="S1677" i="12"/>
  <c r="S1678" i="12"/>
  <c r="S1679" i="12"/>
  <c r="S1680" i="12"/>
  <c r="S1681" i="12"/>
  <c r="S1682" i="12"/>
  <c r="S1683" i="12"/>
  <c r="S1684" i="12"/>
  <c r="S1685" i="12"/>
  <c r="S1686" i="12"/>
  <c r="S1687" i="12"/>
  <c r="S1688" i="12"/>
  <c r="S1689" i="12"/>
  <c r="S1690" i="12"/>
  <c r="S1691" i="12"/>
  <c r="S1692" i="12"/>
  <c r="S1693" i="12"/>
  <c r="S1694" i="12"/>
  <c r="S1695" i="12"/>
  <c r="S1696" i="12"/>
  <c r="S1697" i="12"/>
  <c r="S1698" i="12"/>
  <c r="S1699" i="12"/>
  <c r="S1700" i="12"/>
  <c r="S1701" i="12"/>
  <c r="S1702" i="12"/>
  <c r="S1703" i="12"/>
  <c r="S1704" i="12"/>
  <c r="S1705" i="12"/>
  <c r="S1706" i="12"/>
  <c r="S1707" i="12"/>
  <c r="S1708" i="12"/>
  <c r="S1709" i="12"/>
  <c r="S1710" i="12"/>
  <c r="S1711" i="12"/>
  <c r="S1712" i="12"/>
  <c r="S1713" i="12"/>
  <c r="S1714" i="12"/>
  <c r="S1715" i="12"/>
  <c r="S1716" i="12"/>
  <c r="S1717" i="12"/>
  <c r="S1718" i="12"/>
  <c r="S1719" i="12"/>
  <c r="S1720" i="12"/>
  <c r="S1721" i="12"/>
  <c r="S1722" i="12"/>
  <c r="S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4" i="12"/>
  <c r="O1705" i="12"/>
  <c r="O1706" i="12"/>
  <c r="O1707" i="12"/>
  <c r="O1708" i="12"/>
  <c r="O1709" i="12"/>
  <c r="O1710" i="12"/>
  <c r="O1711" i="12"/>
  <c r="O1712" i="12"/>
  <c r="O1713" i="12"/>
  <c r="O1714" i="12"/>
  <c r="O1715" i="12"/>
  <c r="O1716" i="12"/>
  <c r="O1717" i="12"/>
  <c r="O1718" i="12"/>
  <c r="O1719" i="12"/>
  <c r="O1720" i="12"/>
  <c r="O1721" i="12"/>
  <c r="O1722" i="12"/>
  <c r="O2" i="12"/>
  <c r="O1753" i="12"/>
  <c r="S1753" i="12"/>
  <c r="O1750" i="12"/>
  <c r="S1750" i="12"/>
  <c r="O1751" i="12"/>
  <c r="S1751" i="12"/>
  <c r="O1752" i="12"/>
  <c r="S1752" i="12"/>
  <c r="O1749" i="12"/>
  <c r="S1749" i="12"/>
  <c r="O1747" i="12"/>
  <c r="S1747" i="12"/>
  <c r="O1748" i="12"/>
  <c r="S1748" i="12"/>
  <c r="O1738" i="12"/>
  <c r="S1738" i="12"/>
  <c r="O1739" i="12"/>
  <c r="S1739" i="12"/>
  <c r="O1740" i="12"/>
  <c r="S1740" i="12"/>
  <c r="O1741" i="12"/>
  <c r="S1741" i="12"/>
  <c r="O1742" i="12"/>
  <c r="S1742" i="12"/>
  <c r="O1743" i="12"/>
  <c r="S1743" i="12"/>
  <c r="O1744" i="12"/>
  <c r="S1744" i="12"/>
  <c r="H1745" i="12"/>
  <c r="O1745" i="12"/>
  <c r="S1745" i="12"/>
  <c r="O1746" i="12"/>
  <c r="S1746" i="12"/>
  <c r="S1734" i="12"/>
  <c r="O1736" i="12"/>
  <c r="S1736" i="12"/>
  <c r="O1737" i="12"/>
  <c r="S1737" i="12"/>
  <c r="O1735" i="12"/>
  <c r="S1735" i="12"/>
  <c r="O1734" i="12"/>
  <c r="O1731" i="12"/>
  <c r="S1731" i="12"/>
  <c r="H1732" i="12"/>
  <c r="O1732" i="12"/>
  <c r="S1732" i="12"/>
  <c r="O1733" i="12"/>
  <c r="S1733" i="12"/>
  <c r="O1729" i="12"/>
  <c r="S1729" i="12"/>
  <c r="O1730" i="12"/>
  <c r="S1730" i="12"/>
  <c r="O1723" i="12"/>
  <c r="S1723" i="12"/>
  <c r="O1724" i="12"/>
  <c r="S1724" i="12"/>
  <c r="O1725" i="12"/>
  <c r="S1725" i="12"/>
  <c r="O1726" i="12"/>
  <c r="S1726" i="12"/>
  <c r="O1727" i="12"/>
  <c r="S1727" i="12"/>
  <c r="O1728" i="12"/>
  <c r="S1728" i="12"/>
  <c r="F1014" i="15"/>
  <c r="F1015" i="15"/>
  <c r="F1016" i="15"/>
  <c r="F1017" i="15"/>
  <c r="F1018" i="15"/>
  <c r="F1019" i="15"/>
  <c r="F1020" i="15"/>
  <c r="F1021" i="15"/>
  <c r="F1022" i="15"/>
  <c r="F1023" i="15"/>
  <c r="F1024" i="15"/>
  <c r="F1025" i="15"/>
  <c r="F1026" i="15"/>
  <c r="F1027" i="15"/>
  <c r="F1028" i="15"/>
  <c r="F1029" i="15"/>
  <c r="F1030" i="15"/>
  <c r="F1031" i="15"/>
  <c r="F1032" i="15"/>
  <c r="F1033" i="15"/>
  <c r="H1624" i="12"/>
  <c r="H1628" i="12"/>
  <c r="P540" i="15"/>
  <c r="H1520" i="12"/>
  <c r="H1492" i="12"/>
  <c r="H1491" i="12"/>
  <c r="K1484" i="12"/>
  <c r="H145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tc={2A605647-3662-4176-8A4A-30A19F3EA80C}</author>
  </authors>
  <commentList>
    <comment ref="K144" authorId="0" shapeId="0" xr:uid="{2A605647-3662-4176-8A4A-30A19F3EA80C}">
      <text>
        <t xml:space="preserve">[Threaded comment]
Your version of Excel allows you to read this threaded comment; however, any edits to it will get removed if the file is opened in a newer version of Excel. Learn more: https://go.microsoft.com/fwlink/?linkid=870924
Comment:
    Greenfield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tc={653F4054-3131-4F41-9F0F-11C5C6D0648D}</author>
    <author>tc={4DFE61FD-4761-4DEC-AB1D-BCC18606EE09}</author>
  </authors>
  <commentList>
    <comment ref="G1028" authorId="0" shapeId="0" xr:uid="{653F4054-3131-4F41-9F0F-11C5C6D0648D}">
      <text>
        <t>[Threaded comment]
Your version of Excel allows you to read this threaded comment; however, any edits to it will get removed if the file is opened in a newer version of Excel. Learn more: https://go.microsoft.com/fwlink/?linkid=870924
Comment:
    Place of receipt - Bremerhaven </t>
      </text>
    </comment>
    <comment ref="K1028" authorId="1" shapeId="0" xr:uid="{4DFE61FD-4761-4DEC-AB1D-BCC18606EE09}">
      <text>
        <t>[Threaded comment]
Your version of Excel allows you to read this threaded comment; however, any edits to it will get removed if the file is opened in a newer version of Excel. Learn more: https://go.microsoft.com/fwlink/?linkid=870924
Comment:
    HAMBURG EXPRESS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tc={C3A38438-2F0C-4ABF-A91F-4E52177AE7FB}</author>
    <author>tc={F45AFA2C-BAB8-4535-B5DC-B3785D2905B4}</author>
    <author>tc={89C309BA-ED08-4181-A689-6A86AFBEC6C6}</author>
    <author>tc={F31ABC1D-B2D4-4BF1-B578-C2B987E8F8E7}</author>
    <author>tc={478EBC08-9BEA-48A1-93B9-83A56C6E61A0}</author>
    <author>tc={68DB043C-359A-45E4-87A4-601AC16F8687}</author>
    <author>tc={6BDD06F0-8CFF-4002-83BE-309E1B9FBBF9}</author>
    <author>tc={FC6007F4-E6F1-4CB9-B4B7-EC299CB77AF2}</author>
    <author>tc={B5CDDB86-56A1-4054-A784-281E46311A3C}</author>
    <author>tc={4E2DCCB3-BFF8-4629-90CE-D8C7C12B2263}</author>
    <author>tc={585C7E43-2CBF-443D-975D-F9F5E3660422}</author>
    <author>tc={BFA4AF10-58D7-4EFD-BA14-53C34661DBCF}</author>
    <author>tc={439B8641-335B-4DE5-9C39-811787409BCA}</author>
    <author>tc={5CC3A381-A42C-4627-A752-5DE62B7F31F2}</author>
    <author>tc={5AECB8BA-FA16-4FB3-B9D2-6F1F2161BDF0}</author>
    <author>tc={19C824F6-6E34-41D9-83AC-47ACD9A6F61A}</author>
    <author>tc={563045F7-7AFB-488B-B155-08D9765728F4}</author>
    <author>tc={6FCB7D80-3938-482F-8F59-8C058A4F01B6}</author>
    <author>tc={6C83F818-FAE3-45A6-AA25-9CC316043BC8}</author>
    <author>tc={FD4722EF-C973-4A1F-BBE2-148B3A9C650A}</author>
    <author>tc={3887E424-AC2A-4BAD-9DCC-F400D40433AB}</author>
    <author>tc={DC7089D8-9EA3-4A48-91F1-3A9418F939F6}</author>
    <author>tc={4F3688F2-D739-4DAA-B7E8-8EAA7D9FD843}</author>
    <author>tc={DF3E21AA-6CB8-43E9-96B1-1FE11E12D946}</author>
    <author>tc={185EFAA2-C17A-4734-BF58-E0EF029FAD95}</author>
    <author>tc={63C9BEBB-F5FA-44A9-9C90-056B111D1EE5}</author>
    <author>tc={28C94E88-0C59-4E6B-980E-5894FB13F147}</author>
    <author>tc={FA1AE76C-E433-4C35-B2EA-BCC748AC08DE}</author>
    <author>tc={B36B4EF5-885F-4C73-8306-9BB27A45DEA6}</author>
    <author>tc={9224F391-AA0B-4C84-B756-8E9F2CCF3F1B}</author>
    <author>tc={331AEAD4-A1F0-4D66-BEF1-49D92ED2B9DB}</author>
    <author>tc={B91DFFDA-B2E3-4A1E-B49B-1A00E5E7EE7C}</author>
    <author>tc={55728A3A-AA72-4B8B-9C17-1117D94EFAD5}</author>
    <author>tc={B47B586E-8D48-48CF-A289-ACFA5F30B8CA}</author>
  </authors>
  <commentList>
    <comment ref="G3" authorId="0" shapeId="0" xr:uid="{C3A38438-2F0C-4ABF-A91F-4E52177AE7FB}">
      <text>
        <t>[Threaded comment]
Your version of Excel allows you to read this threaded comment; however, any edits to it will get removed if the file is opened in a newer version of Excel. Learn more: https://go.microsoft.com/fwlink/?linkid=870924
Comment:
    912 kgs</t>
      </text>
    </comment>
    <comment ref="H3" authorId="1" shapeId="0" xr:uid="{F45AFA2C-BAB8-4535-B5DC-B3785D2905B4}">
      <text>
        <t>[Threaded comment]
Your version of Excel allows you to read this threaded comment; however, any edits to it will get removed if the file is opened in a newer version of Excel. Learn more: https://go.microsoft.com/fwlink/?linkid=870924
Comment:
    2.589 cbm</t>
      </text>
    </comment>
    <comment ref="I3" authorId="2" shapeId="0" xr:uid="{89C309BA-ED08-4181-A689-6A86AFBEC6C6}">
      <text>
        <t>[Threaded comment]
Your version of Excel allows you to read this threaded comment; however, any edits to it will get removed if the file is opened in a newer version of Excel. Learn more: https://go.microsoft.com/fwlink/?linkid=870924
Comment:
    HMM LE HAVRE V.017E
Reply:
    HMM COPENHAGEN V.018E
Reply:
    ONE INNOVATION V.009E
Reply:
    HMM ROTTERDAM V.018E</t>
      </text>
    </comment>
    <comment ref="M3" authorId="3" shapeId="0" xr:uid="{F31ABC1D-B2D4-4BF1-B578-C2B987E8F8E7}">
      <text>
        <t>[Threaded comment]
Your version of Excel allows you to read this threaded comment; however, any edits to it will get removed if the file is opened in a newer version of Excel. Learn more: https://go.microsoft.com/fwlink/?linkid=870924
Comment:
    11.02.2026</t>
      </text>
    </comment>
    <comment ref="N3" authorId="4" shapeId="0" xr:uid="{478EBC08-9BEA-48A1-93B9-83A56C6E61A0}">
      <text>
        <t>[Threaded comment]
Your version of Excel allows you to read this threaded comment; however, any edits to it will get removed if the file is opened in a newer version of Excel. Learn more: https://go.microsoft.com/fwlink/?linkid=870924
Comment:
    17.02.2026</t>
      </text>
    </comment>
    <comment ref="P3" authorId="5" shapeId="0" xr:uid="{68DB043C-359A-45E4-87A4-601AC16F8687}">
      <text>
        <t>[Threaded comment]
Your version of Excel allows you to read this threaded comment; however, any edits to it will get removed if the file is opened in a newer version of Excel. Learn more: https://go.microsoft.com/fwlink/?linkid=870924
Comment:
    23.02.2026
Reply:
    02.03.2026
Reply:
    03.03.2026
Reply:
    15.03.2026
Reply:
    16.03.2026
Reply:
    20.03.2026
Reply:
    21.03.2026
Reply:
    18.03.2026</t>
      </text>
    </comment>
    <comment ref="Q3" authorId="6" shapeId="0" xr:uid="{6BDD06F0-8CFF-4002-83BE-309E1B9FBBF9}">
      <text>
        <t>[Threaded comment]
Your version of Excel allows you to read this threaded comment; however, any edits to it will get removed if the file is opened in a newer version of Excel. Learn more: https://go.microsoft.com/fwlink/?linkid=870924
Comment:
    23.02.2026
Reply:
    02.03.2026
Reply:
    03.03.2026
Reply:
    15.03.2026
Reply:
    16.03.2026
Reply:
    20.03.2026
Reply:
    21.03.2026</t>
      </text>
    </comment>
    <comment ref="U3" authorId="7" shapeId="0" xr:uid="{FC6007F4-E6F1-4CB9-B4B7-EC299CB77AF2}">
      <text>
        <t>[Threaded comment]
Your version of Excel allows you to read this threaded comment; however, any edits to it will get removed if the file is opened in a newer version of Excel. Learn more: https://go.microsoft.com/fwlink/?linkid=870924
Comment:
    09/04/2026
Reply:
    22.02.2026
Reply:
    28.04.2026
Reply:
    08.05.2026
Reply:
    13.05.2026
Reply:
    14.05.2026
Reply:
    20.05.2026</t>
      </text>
    </comment>
    <comment ref="I4" authorId="8" shapeId="0" xr:uid="{B5CDDB86-56A1-4054-A784-281E46311A3C}">
      <text>
        <t>[Threaded comment]
Your version of Excel allows you to read this threaded comment; however, any edits to it will get removed if the file is opened in a newer version of Excel. Learn more: https://go.microsoft.com/fwlink/?linkid=870924
Comment:
    HMM ROTTERDAM V.018E</t>
      </text>
    </comment>
    <comment ref="P4" authorId="9" shapeId="0" xr:uid="{4E2DCCB3-BFF8-4629-90CE-D8C7C12B2263}">
      <text>
        <t>[Threaded comment]
Your version of Excel allows you to read this threaded comment; however, any edits to it will get removed if the file is opened in a newer version of Excel. Learn more: https://go.microsoft.com/fwlink/?linkid=870924
Comment:
    15.03.2026
Reply:
    16.03.2026
Reply:
    20.03.2026
Reply:
    21.03.2026
Reply:
    18.03.2026</t>
      </text>
    </comment>
    <comment ref="Q4" authorId="10" shapeId="0" xr:uid="{585C7E43-2CBF-443D-975D-F9F5E3660422}">
      <text>
        <t>[Threaded comment]
Your version of Excel allows you to read this threaded comment; however, any edits to it will get removed if the file is opened in a newer version of Excel. Learn more: https://go.microsoft.com/fwlink/?linkid=870924
Comment:
    15.03.2026</t>
      </text>
    </comment>
    <comment ref="U4" authorId="11" shapeId="0" xr:uid="{BFA4AF10-58D7-4EFD-BA14-53C34661DBCF}">
      <text>
        <t>[Threaded comment]
Your version of Excel allows you to read this threaded comment; however, any edits to it will get removed if the file is opened in a newer version of Excel. Learn more: https://go.microsoft.com/fwlink/?linkid=870924
Comment:
    09/04/2026
Reply:
    22.02.2026
Reply:
    28.04.2026
Reply:
    08.05.2026
Reply:
    13.05.2026
Reply:
    14.05.2026
Reply:
    20.05.2026</t>
      </text>
    </comment>
    <comment ref="I6" authorId="12" shapeId="0" xr:uid="{439B8641-335B-4DE5-9C39-811787409BCA}">
      <text>
        <t>[Threaded comment]
Your version of Excel allows you to read this threaded comment; however, any edits to it will get removed if the file is opened in a newer version of Excel. Learn more: https://go.microsoft.com/fwlink/?linkid=870924
Comment:
    HMM COPENHAGEN V.018E
Reply:
    ONE INNOVATION V.009E</t>
      </text>
    </comment>
    <comment ref="P6" authorId="13" shapeId="0" xr:uid="{5CC3A381-A42C-4627-A752-5DE62B7F31F2}">
      <text>
        <t>[Threaded comment]
Your version of Excel allows you to read this threaded comment; however, any edits to it will get removed if the file is opened in a newer version of Excel. Learn more: https://go.microsoft.com/fwlink/?linkid=870924
Comment:
    02.03.2026
Reply:
    15.03.2026
Reply:
    16.03.2026
Reply:
    20.03.2026
Reply:
    21.03.2026
Reply:
    24.03.2026</t>
      </text>
    </comment>
    <comment ref="Q6" authorId="14" shapeId="0" xr:uid="{5AECB8BA-FA16-4FB3-B9D2-6F1F2161BDF0}">
      <text>
        <t>[Threaded comment]
Your version of Excel allows you to read this threaded comment; however, any edits to it will get removed if the file is opened in a newer version of Excel. Learn more: https://go.microsoft.com/fwlink/?linkid=870924
Comment:
    02.03.2026</t>
      </text>
    </comment>
    <comment ref="U6" authorId="15" shapeId="0" xr:uid="{19C824F6-6E34-41D9-83AC-47ACD9A6F61A}">
      <text>
        <t>[Threaded comment]
Your version of Excel allows you to read this threaded comment; however, any edits to it will get removed if the file is opened in a newer version of Excel. Learn more: https://go.microsoft.com/fwlink/?linkid=870924
Comment:
    09/04/2026
Reply:
    22.02.2026
Reply:
    28.04.2026
Reply:
    08.05.2026
Reply:
    13.05.2026
Reply:
    14.05.2026
Reply:
    17.05.2026</t>
      </text>
    </comment>
    <comment ref="Z6" authorId="16" shapeId="0" xr:uid="{563045F7-7AFB-488B-B155-08D9765728F4}">
      <text>
        <t>[Threaded comment]
Your version of Excel allows you to read this threaded comment; however, any edits to it will get removed if the file is opened in a newer version of Excel. Learn more: https://go.microsoft.com/fwlink/?linkid=870924
Comment:
    CCU209230</t>
      </text>
    </comment>
    <comment ref="P7" authorId="17" shapeId="0" xr:uid="{6FCB7D80-3938-482F-8F59-8C058A4F01B6}">
      <text>
        <t>[Threaded comment]
Your version of Excel allows you to read this threaded comment; however, any edits to it will get removed if the file is opened in a newer version of Excel. Learn more: https://go.microsoft.com/fwlink/?linkid=870924
Comment:
    16.03.2026
Reply:
    20.03.2026
Reply:
    21.03.2026
Reply:
    24.03.2026</t>
      </text>
    </comment>
    <comment ref="U7" authorId="18" shapeId="0" xr:uid="{6C83F818-FAE3-45A6-AA25-9CC316043BC8}">
      <text>
        <t>[Threaded comment]
Your version of Excel allows you to read this threaded comment; however, any edits to it will get removed if the file is opened in a newer version of Excel. Learn more: https://go.microsoft.com/fwlink/?linkid=870924
Comment:
    09/04/2026
Reply:
    22.02.2026
Reply:
    28.04.2026
Reply:
    08.05.2026
Reply:
    13.05.2026
Reply:
    14.05.2026
Reply:
    17.05.2026</t>
      </text>
    </comment>
    <comment ref="P8" authorId="19" shapeId="0" xr:uid="{FD4722EF-C973-4A1F-BBE2-148B3A9C650A}">
      <text>
        <t>[Threaded comment]
Your version of Excel allows you to read this threaded comment; however, any edits to it will get removed if the file is opened in a newer version of Excel. Learn more: https://go.microsoft.com/fwlink/?linkid=870924
Comment:
    20.03.2026
Reply:
    21.03.2026
Reply:
    24.03.2026</t>
      </text>
    </comment>
    <comment ref="U8" authorId="20" shapeId="0" xr:uid="{3887E424-AC2A-4BAD-9DCC-F400D40433AB}">
      <text>
        <t>[Threaded comment]
Your version of Excel allows you to read this threaded comment; however, any edits to it will get removed if the file is opened in a newer version of Excel. Learn more: https://go.microsoft.com/fwlink/?linkid=870924
Comment:
    13.05.2026
Reply:
    14.05.2026
Reply:
    17.05.2026</t>
      </text>
    </comment>
    <comment ref="P9" authorId="21" shapeId="0" xr:uid="{DC7089D8-9EA3-4A48-91F1-3A9418F939F6}">
      <text>
        <t>[Threaded comment]
Your version of Excel allows you to read this threaded comment; however, any edits to it will get removed if the file is opened in a newer version of Excel. Learn more: https://go.microsoft.com/fwlink/?linkid=870924
Comment:
    20.03.2026
Reply:
    21.03.2026
Reply:
    24.03.2026</t>
      </text>
    </comment>
    <comment ref="U9" authorId="22" shapeId="0" xr:uid="{4F3688F2-D739-4DAA-B7E8-8EAA7D9FD843}">
      <text>
        <t>[Threaded comment]
Your version of Excel allows you to read this threaded comment; however, any edits to it will get removed if the file is opened in a newer version of Excel. Learn more: https://go.microsoft.com/fwlink/?linkid=870924
Comment:
    13.05.2026
Reply:
    14.05.2026
Reply:
    17.05.2026</t>
      </text>
    </comment>
    <comment ref="I11" authorId="23" shapeId="0" xr:uid="{DF3E21AA-6CB8-43E9-96B1-1FE11E12D946}">
      <text>
        <t>[Threaded comment]
Your version of Excel allows you to read this threaded comment; however, any edits to it will get removed if the file is opened in a newer version of Excel. Learn more: https://go.microsoft.com/fwlink/?linkid=870924
Comment:
    HMM ROTTERDAM V.018E</t>
      </text>
    </comment>
    <comment ref="M11" authorId="24" shapeId="0" xr:uid="{185EFAA2-C17A-4734-BF58-E0EF029FAD95}">
      <text>
        <t>[Threaded comment]
Your version of Excel allows you to read this threaded comment; however, any edits to it will get removed if the file is opened in a newer version of Excel. Learn more: https://go.microsoft.com/fwlink/?linkid=870924
Comment:
    10.03.2026</t>
      </text>
    </comment>
    <comment ref="N11" authorId="25" shapeId="0" xr:uid="{63C9BEBB-F5FA-44A9-9C90-056B111D1EE5}">
      <text>
        <t>[Threaded comment]
Your version of Excel allows you to read this threaded comment; however, any edits to it will get removed if the file is opened in a newer version of Excel. Learn more: https://go.microsoft.com/fwlink/?linkid=870924
Comment:
    13.03.2026</t>
      </text>
    </comment>
    <comment ref="P11" authorId="26" shapeId="0" xr:uid="{28C94E88-0C59-4E6B-980E-5894FB13F147}">
      <text>
        <t>[Threaded comment]
Your version of Excel allows you to read this threaded comment; however, any edits to it will get removed if the file is opened in a newer version of Excel. Learn more: https://go.microsoft.com/fwlink/?linkid=870924
Comment:
    21.03.2026
Reply:
    24.03.2026
Reply:
    25.03.2026
Reply:
    30.03.2026</t>
      </text>
    </comment>
    <comment ref="Q11" authorId="27" shapeId="0" xr:uid="{FA1AE76C-E433-4C35-B2EA-BCC748AC08DE}">
      <text>
        <t>[Threaded comment]
Your version of Excel allows you to read this threaded comment; however, any edits to it will get removed if the file is opened in a newer version of Excel. Learn more: https://go.microsoft.com/fwlink/?linkid=870924
Comment:
    21.03.2026
Reply:
    24.03.2026
Reply:
    25.03.2026</t>
      </text>
    </comment>
    <comment ref="U11" authorId="28" shapeId="0" xr:uid="{B36B4EF5-885F-4C73-8306-9BB27A45DEA6}">
      <text>
        <t>[Threaded comment]
Your version of Excel allows you to read this threaded comment; however, any edits to it will get removed if the file is opened in a newer version of Excel. Learn more: https://go.microsoft.com/fwlink/?linkid=870924
Comment:
    14.05.2026
Reply:
    17.05.2026
Reply:
    18.05.2026
Reply:
    19.05.2026</t>
      </text>
    </comment>
    <comment ref="P13" authorId="29" shapeId="0" xr:uid="{9224F391-AA0B-4C84-B756-8E9F2CCF3F1B}">
      <text>
        <t>[Threaded comment]
Your version of Excel allows you to read this threaded comment; however, any edits to it will get removed if the file is opened in a newer version of Excel. Learn more: https://go.microsoft.com/fwlink/?linkid=870924
Comment:
    18.03.26</t>
      </text>
    </comment>
    <comment ref="P15" authorId="30" shapeId="0" xr:uid="{331AEAD4-A1F0-4D66-BEF1-49D92ED2B9DB}">
      <text>
        <t>[Threaded comment]
Your version of Excel allows you to read this threaded comment; however, any edits to it will get removed if the file is opened in a newer version of Excel. Learn more: https://go.microsoft.com/fwlink/?linkid=870924
Comment:
    02.04.2026</t>
      </text>
    </comment>
    <comment ref="W19" authorId="31" shapeId="0" xr:uid="{B91DFFDA-B2E3-4A1E-B49B-1A00E5E7EE7C}">
      <text>
        <t>[Threaded comment]
Your version of Excel allows you to read this threaded comment; however, any edits to it will get removed if the file is opened in a newer version of Excel. Learn more: https://go.microsoft.com/fwlink/?linkid=870924
Comment:
    22-0015-603-00</t>
      </text>
    </comment>
    <comment ref="W20" authorId="32" shapeId="0" xr:uid="{55728A3A-AA72-4B8B-9C17-1117D94EFAD5}">
      <text>
        <t>[Threaded comment]
Your version of Excel allows you to read this threaded comment; however, any edits to it will get removed if the file is opened in a newer version of Excel. Learn more: https://go.microsoft.com/fwlink/?linkid=870924
Comment:
    23-0003-603-00</t>
      </text>
    </comment>
    <comment ref="G27" authorId="33" shapeId="0" xr:uid="{B47B586E-8D48-48CF-A289-ACFA5F30B8CA}">
      <text>
        <t>[Threaded comment]
Your version of Excel allows you to read this threaded comment; however, any edits to it will get removed if the file is opened in a newer version of Excel. Learn more: https://go.microsoft.com/fwlink/?linkid=870924
Comment:
    1270 LBS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tc={56C55354-2A92-407C-BA53-3329BC4BCF65}</author>
    <author>tc={0AE9DA45-B5B1-40AD-9A18-1F5F3F4CBBFD}</author>
    <author>tc={E7588DEC-1279-4C6D-8E8F-4992DDFA3DFC}</author>
    <author>tc={41346B41-8AE5-4552-B31A-E5919C93F81D}</author>
    <author>tc={D9628E4C-013D-4472-8CC1-BC04B302E576}</author>
    <author>tc={768F8716-624C-4571-9DCB-E858809F7F5C}</author>
    <author>tc={6B571C25-354C-47DF-8F7E-8262FB1478B1}</author>
    <author>tc={4BBA525A-8398-4C19-8C59-9FF7199EE0B2}</author>
    <author>tc={0E20CAA6-3484-4847-85A2-2009B7E052C5}</author>
    <author>tc={7DF873C5-4540-475F-A7FE-C1EF5E7F82F7}</author>
    <author>tc={E43887BF-A85C-4035-A2B2-259452017CF7}</author>
    <author>tc={9E31868C-E44C-4D24-92C2-36159B1CE228}</author>
    <author>tc={3773E400-71D5-44A4-9C29-D2792BC85F7C}</author>
    <author>tc={BEB3BD46-25FC-49C6-A514-CE6F72E20C9D}</author>
    <author>tc={616DC6DF-8104-44CF-B063-CF41FAA823C5}</author>
    <author>tc={65BA2643-AEDA-4422-9992-3380249C1243}</author>
    <author>tc={32AD0FF6-D49C-457D-BAF0-6E4819AF7AC0}</author>
    <author>tc={EEC0320D-A67B-4905-9471-52D77B4E662F}</author>
    <author>tc={7A64073B-FC4B-410B-BF28-74E4BA95CD39}</author>
    <author>tc={D004A23D-F680-44A8-A059-0AC6E6F7DD71}</author>
    <author>tc={5E79E483-BB0D-4DDF-B595-28620B33C074}</author>
    <author>tc={B167D5B0-2971-4556-BF66-99E37800CCD9}</author>
    <author>tc={A5C9E92A-D8E0-410C-8615-A39C19430B19}</author>
    <author>tc={6C0CA16D-194A-46F4-B7F2-D6EB25BC8912}</author>
    <author>tc={3183422B-FEB4-490E-99C3-B2ECD48745F7}</author>
    <author>tc={9CCD2509-297C-4B4A-9EFB-C22D4251A655}</author>
    <author>tc={2D2FB80B-B01E-4B76-9610-26C580108F85}</author>
    <author>tc={9ADDF889-AC06-471C-871D-9805E1D42584}</author>
    <author>tc={6D4B86B8-8265-4D03-8213-46B309BA9193}</author>
    <author>tc={F1BC460B-2BFD-4AD5-8560-ABDFEF330823}</author>
    <author>tc={1D7ADCA1-54EB-4333-9D84-28139F2B3561}</author>
    <author>tc={DB72F50E-8AC0-40C8-91B1-EE7907D631F5}</author>
    <author>tc={58812485-410B-48B4-8A66-70063EF6CF72}</author>
    <author>tc={BCB8AA77-6CA8-42A8-A326-F80CB2A35A26}</author>
    <author>tc={D7519349-D970-4D34-898C-FD7DA00F60DA}</author>
    <author>tc={0F82E91F-9AAC-46E7-A545-CBA43282DDDE}</author>
    <author>tc={F7A0AF72-FEE3-4A7D-8EA9-75E8A31D982C}</author>
    <author>tc={A34679A4-4A1A-4ACB-8843-854DCCE75361}</author>
    <author>tc={641259BD-CF85-44BF-B442-F2FA2026F5F6}</author>
    <author>tc={C0D47517-F5B2-4DC8-BFDD-CC7A978EE874}</author>
    <author>Author</author>
    <author>tc={B8351A97-EA7B-4A7A-9785-3351ACD93EC9}</author>
    <author>tc={12E5EF15-2AC1-40FA-9809-61F958C6DD55}</author>
    <author>tc={7751F3C9-8B56-4A00-84F9-B716B5AEF336}</author>
    <author>tc={A75477FA-EF5E-4DD0-9BF8-57217519BFB8}</author>
    <author>tc={B075A4C1-3DE7-4A38-A451-5C5D29700786}</author>
    <author>tc={6E37D765-CA24-4DF2-B739-DC84646665B6}</author>
    <author>tc={F63B8DFC-86B4-4951-90D4-AB4878C36477}</author>
    <author>tc={76C1EA39-A136-48B5-A7AB-1289429D6364}</author>
    <author>tc={7B8E4FA2-3C45-4BE8-A3B9-85FC15E71236}</author>
    <author>tc={A728F8CE-2504-471E-892A-AA5A3F564F61}</author>
    <author>tc={82BE1077-4D1E-420E-A015-4560F08BECB0}</author>
    <author>tc={7CD51D6B-2206-4E23-9568-D147EAC1D37A}</author>
    <author>tc={2AAFAA31-697C-4B29-868E-1D1D932257E2}</author>
    <author>tc={0ACB23A8-9301-47F9-B694-41DC845294D0}</author>
    <author>tc={40C64F9C-92A4-460F-B37C-00FF927BFAFA}</author>
    <author>tc={A110CE9D-2998-41BD-A187-C8D5EEE2451E}</author>
    <author>tc={6C1F3453-79E1-4467-A684-5111F1E45E92}</author>
    <author>tc={CFA6CB27-A350-47DF-8053-08239603477E}</author>
    <author>tc={EE10ABC9-F4BF-4402-ABBF-0FF2AA213439}</author>
    <author>tc={47B90E5A-2F00-4AA6-8FCD-AA4453E834CF}</author>
    <author>tc={F2EB51A6-9AF5-4602-B7E8-5C842DD5AD85}</author>
    <author>tc={2B63111A-0615-4BA0-9BC4-909FFA542FDC}</author>
    <author>tc={8E8F6BA2-CEAE-4D8F-B7BE-C8DD3D5831B4}</author>
    <author>tc={239453DA-67AD-47EB-8F0E-CCAA9C8D044E}</author>
    <author>tc={ACCFCB98-CBA4-4FF1-AF6B-A8153F8D9F73}</author>
    <author>tc={8AEAF909-EC0C-4E0B-841C-89C86212A7D7}</author>
    <author>tc={811D6B2E-B554-4E4C-9897-6130B6DC7639}</author>
    <author>tc={63634910-2570-4AB9-97FD-75EB17EC3E42}</author>
    <author>tc={1A4DB40F-666C-415D-B73A-0B1805F9222B}</author>
    <author>tc={DB5D5BE5-3E89-4134-919C-5AD53B2EF51C}</author>
    <author>tc={248E8E54-C3C0-46B1-AF99-A7F7FC874350}</author>
    <author>tc={764E8317-6ECD-43E9-90BC-83295AF96B6C}</author>
    <author>tc={EF7FEC7D-95EF-47CA-8680-12C5F8550B26}</author>
    <author>tc={5B0FB85E-1957-4B66-AADA-03E36CAF2984}</author>
    <author>tc={EDF88F5A-C2BC-44FB-BD11-3F7EE5E8A039}</author>
    <author>tc={799C380B-3A52-470E-B597-7AAE8E47EC45}</author>
    <author>tc={424BE6A9-DC04-4AAF-BD85-7AC96431B17B}</author>
    <author>tc={9258C976-E4FB-44EE-AF37-EF2C029BD0B4}</author>
    <author>tc={9C59ED1E-E583-4002-A10D-EB8DE86DEE47}</author>
    <author>tc={6A6FEC2C-1C98-40FA-9A95-75528C77A230}</author>
    <author>tc={A7DCD270-736D-41F4-A485-7A1CA56B71A7}</author>
    <author>tc={218F0E8F-1FD5-40F6-A22F-2381FCE37C1E}</author>
    <author>tc={04EE3993-006D-4620-8F75-7AC43C7F07D0}</author>
    <author>tc={697C97F3-1AFA-4446-A089-1E4587FAE44D}</author>
    <author>tc={C740EDF5-A4F8-4901-A2B3-0363EF69DE8D}</author>
    <author>tc={89A526FC-1642-447F-8624-9C6A88C9E4A2}</author>
    <author>tc={71A38909-5364-4C75-81F7-B65F1A1C5BB4}</author>
    <author>tc={53BA1AB8-7FD8-44B8-B4C4-F387C408DE0B}</author>
    <author>tc={0498C3A3-2A16-4AB9-904A-DD1DC0F37781}</author>
    <author>tc={1400B0A1-701B-456E-B31F-FC6320AC659B}</author>
    <author>tc={BDA54B37-F0AA-4C5C-A871-3E520E59E450}</author>
    <author>tc={237BCD1B-05CE-4CD9-A05B-8CCCF71E330B}</author>
    <author>tc={BD71A4AB-D61D-40A8-9EBC-8944EBF2C6D4}</author>
    <author>tc={F3771263-A568-47B0-AE71-8202D4F50F44}</author>
    <author>tc={4CB1C575-60BA-4A78-9AF6-898770D1B8BB}</author>
    <author>tc={DD1CFE83-7115-4554-9E68-273D9581249C}</author>
    <author>tc={8755B444-CD94-4B71-A66B-B9E8A1BAC37F}</author>
    <author>tc={42BF54B6-A91D-4F2E-9613-EB980F706BAF}</author>
    <author>tc={CE535F42-EE61-41C7-ACD9-115F7E6B682B}</author>
    <author>tc={07DC7E3B-7F7E-4C79-AE35-02791A791E9E}</author>
    <author>tc={0F1792E3-5F09-4DDB-9EF6-D9104B83E680}</author>
    <author>tc={88E14B3B-88FC-4799-AFAD-51DDB340BB37}</author>
    <author>tc={B87E1FB9-123A-4516-A1CF-7691603F1A2B}</author>
    <author>tc={C38E4CED-4DEB-4CC7-AE1E-EA1A8D707B26}</author>
    <author>tc={26614493-AF52-4717-B42D-D5C9BCCB5D12}</author>
    <author>tc={4495E8F0-8EFB-49B6-BABA-24304375D1C1}</author>
    <author>tc={F8F8CE66-C438-411A-B907-A7CE49604E3D}</author>
    <author>tc={4202246F-A43D-428C-B8A0-58C9FE9CB347}</author>
    <author>tc={33927F49-ACCE-4CE8-A9C5-7EF18580A6A2}</author>
    <author>tc={67EA361D-5DFE-42F3-9211-C983A63C5213}</author>
    <author>tc={C5A53914-EA5D-4936-9F99-F62B23D56F3F}</author>
    <author>tc={2B298EEC-7DD2-4C09-B24C-19AF36A9FEA1}</author>
    <author>tc={4CCD71AB-061F-4986-817F-204FFB2984E9}</author>
    <author>tc={0B1448B8-27C3-4506-BA2E-57CAD3E71F5D}</author>
    <author>tc={72D6F9E8-A909-4DAD-A2A1-A45C44B4A6A3}</author>
    <author>tc={4C134F8D-5677-417B-AAAC-89F7EF7213C0}</author>
    <author>tc={1BB033D6-5216-4A62-9DF9-672D55E00185}</author>
    <author>tc={DB8E5133-8604-4CB7-9248-19DFA42876DB}</author>
    <author>tc={F3522AB5-4DEF-42D1-88BD-9E7960F0824B}</author>
    <author>tc={99F30933-35B4-41D6-BB87-C6352207DD58}</author>
    <author>tc={76B11A32-F379-424E-B965-1FB599D234D3}</author>
    <author>tc={6AAFD730-D060-431F-B4F0-69006773AEC7}</author>
    <author>tc={E64DD9BA-CD06-4A93-9E83-D51431ED7E2E}</author>
    <author>tc={CB3DDEA8-EE63-403C-8688-FFD0B2943130}</author>
    <author>tc={811ECF7E-D8C4-4B70-9AA3-3D205F203BD2}</author>
    <author>tc={5ADB85B3-6D3C-48AA-A763-1B7191B8EBBF}</author>
    <author>tc={9E5F94A5-96C1-422F-9250-9538DB43C52C}</author>
    <author>tc={BEA72553-2C62-4051-B6C0-323DF9641411}</author>
    <author>tc={509A099C-E6E4-4BE2-9725-1A6720FA195F}</author>
    <author>tc={B505F1BB-23A1-4CFE-A216-A5FC6EA68CF7}</author>
    <author>tc={849A21C3-4E22-462E-8E31-5D1DD1E2D096}</author>
    <author>tc={B9BA790F-353B-4A59-8237-6CC573D7B53F}</author>
    <author>tc={109517D5-CC5E-4A8D-A8CA-27969B08CAAA}</author>
    <author>tc={3F41E705-28AE-4093-99E8-0CFFC7B8A880}</author>
    <author>tc={1EDC8926-610E-4905-B5C7-DDEFCB830A46}</author>
    <author>tc={03138DC8-38C9-4B81-A757-8F9C3F9FC74C}</author>
    <author>tc={BA5DB920-2E6D-47E9-A725-3073282852A1}</author>
    <author>tc={65883C1A-B75C-4562-9C69-8025F930E07E}</author>
    <author>tc={F57FD647-6370-4556-BE88-C4A66EC614A7}</author>
    <author>tc={FBC98D8E-F034-488D-9685-5C427A5B4464}</author>
    <author>tc={6DD25EBB-27E6-4F96-97CB-96A7E9C2C1A2}</author>
    <author>tc={EA9E2BC6-A3A1-40C4-8070-3B3B8524A280}</author>
    <author>tc={1588E097-6F8C-4499-8F44-7AF9A30A9830}</author>
    <author>tc={CDA67697-D29D-4703-A4C5-EF483E89BEF7}</author>
    <author>tc={6D4845B6-841D-4C95-AB16-6D7FF4DDE01E}</author>
    <author>tc={A5AF79F9-1E0C-4B6E-B285-37BE363CD50B}</author>
    <author>tc={019E5C01-CA09-4359-93AB-9B05FB0E1F81}</author>
    <author>tc={E8B9C81D-7DE8-406A-AF4B-4F83E1F09A82}</author>
    <author>tc={C1727792-67F0-4569-9304-3DE1455A0347}</author>
    <author>tc={F75F5C5C-EE1F-4D43-BFA4-126E8BDEAAE7}</author>
    <author>tc={0EEA7405-1B3D-4994-999E-C48F1D0C293D}</author>
    <author>tc={A47D5B98-69D3-48BA-BECB-1E49C38567EA}</author>
    <author>tc={4C8448DA-B084-440A-8CB0-957D87D8FF4C}</author>
    <author>tc={89A2E438-B2FF-4E9D-B485-2A8C3AE0B611}</author>
    <author>tc={29BB1DD4-0C20-4C8B-BBBA-E9E3A97C17E1}</author>
    <author>tc={5609C96F-3E63-41D3-8EBB-F521774F7FCB}</author>
    <author>tc={D4A7A160-6D60-4DC7-8C63-E4D1A5F103AB}</author>
    <author>tc={3241487F-CC2F-47FB-B394-EDA3E9FE42C7}</author>
    <author>tc={8AC35F00-FF6B-4A04-9CAF-83F0EC583513}</author>
    <author>tc={9A3AA9FD-A5AF-4056-B883-B8D794C849B6}</author>
    <author>tc={DCFDC2B9-6A83-487E-9972-798A0166E89F}</author>
    <author>tc={609DCF24-F483-413D-B6E4-3E659350F721}</author>
    <author>tc={914BA9BD-E3F1-45BA-B4C6-854B2D7F222B}</author>
    <author>tc={91BAB26B-C53A-4C68-8C23-705AD679E6E5}</author>
    <author>tc={012CAD88-B052-4630-8DB0-9CBC93A42675}</author>
    <author>tc={BC8B76DE-693C-43EC-AD20-595F9D7D4C7F}</author>
    <author>tc={F4EDB6F7-453A-4E07-96A6-DB70DF77BF29}</author>
    <author>tc={D60A55C8-7DA9-4499-B66F-4C3ED6A75806}</author>
    <author>tc={C5B39E45-5AD4-4C06-A975-4EFE9AB452DD}</author>
    <author>tc={17D3CA1D-3A87-4A74-B47E-7A8AC82DABBF}</author>
    <author>tc={AF6E210D-AC9F-4A2B-9A08-877C0D1F57B0}</author>
    <author>tc={A65AA73B-4008-45B2-9621-A9953C4AC799}</author>
    <author>tc={E5F21388-4019-4EE8-842F-685C63DFA1CC}</author>
    <author>tc={7E018296-8E13-4765-802E-F413A9B95163}</author>
    <author>tc={22F3A0D4-8447-4C41-B3AE-612E0F062011}</author>
    <author>tc={52BBCC78-490E-4FCD-B9B7-2E3D5D554D42}</author>
    <author>tc={A00579E8-A9F9-4C4F-A78E-9B25CDEB7643}</author>
    <author>tc={1E36B9D8-64D1-4530-8694-37C4049435F9}</author>
    <author>tc={07B48F2C-CE3A-47F3-9A6D-498CB38F102C}</author>
    <author>tc={88F0F4ED-DB0D-4546-9F48-D70758133AB8}</author>
    <author>tc={EA47DA4D-3864-4182-B91D-D70744DDE9A4}</author>
    <author>tc={3817C0B6-C5D5-4225-BD12-01945F4D4419}</author>
    <author>tc={9D299458-DFC9-4A95-B65A-7A0F41DC6CB5}</author>
    <author>tc={8DA30790-743F-41C4-ADBD-707BB50046C6}</author>
    <author>tc={407034DD-24BE-4534-9E52-4951C47A3904}</author>
    <author>tc={F866BF05-4C6D-47B9-812A-4873FEAF488F}</author>
    <author>tc={522D9490-74D9-4257-ABD6-4B31C12DE6AB}</author>
    <author>tc={DD4ACDF1-4741-4E25-AEAC-47657E080BD6}</author>
    <author>tc={3BBC00DC-F81B-405F-855B-40ED9EB0EAB0}</author>
    <author>tc={15D4382E-BC21-43AD-9667-2AE8E6FC7631}</author>
    <author>tc={D8092A40-9F5B-4184-AFB0-0D83F80D8409}</author>
    <author>tc={BD98655F-6713-408D-A136-099ED34AC8FB}</author>
    <author>tc={F7E32110-B47B-4DC5-AD84-7B4D6909D214}</author>
    <author>tc={12C80A07-ED00-4D45-A44B-0E351D28F5FE}</author>
    <author>tc={FDA31C26-A2A1-47B4-A4F7-5D02D86B98EA}</author>
    <author>tc={958823B3-3CFB-409C-B735-43FDA41D89C0}</author>
    <author>tc={3A58B380-2011-46FC-9760-CA3270826F86}</author>
    <author>tc={A8A9A8DA-B775-43A7-9597-80A37EB270CD}</author>
    <author>tc={57F90460-6D89-4262-87DF-76635F94C940}</author>
    <author>tc={77804127-7B88-47EB-8B09-F9A9ED1B55DE}</author>
    <author>tc={937EDD92-D3A6-4C28-A6F4-DE224F37C99D}</author>
    <author>tc={3EE7A520-0578-48EF-9E83-C4D6597B0D7D}</author>
    <author>tc={0AD0D068-CDAA-4B32-A71E-F86629A2EF30}</author>
    <author>tc={D09D07F2-68BB-4EC1-8895-9BBF693F0D98}</author>
    <author>tc={BA34A6D8-FE09-4346-A181-54DF744A7CD0}</author>
    <author>tc={B6C2F972-DDB2-4541-AB51-76896ADF9089}</author>
    <author>tc={0D2F6D16-6FA5-448F-8801-2C6D50695011}</author>
    <author>tc={EBADB93D-8F69-410B-9BF4-EA6C198FC694}</author>
    <author>tc={284C987A-902E-4B81-800C-952BD9332588}</author>
    <author>tc={1C8CF3D0-1041-4E06-8FFE-900661D3F8C3}</author>
    <author>tc={BBC1A4AB-28E4-4276-9464-06B3A701CB96}</author>
    <author>tc={9D4AC9B2-4670-48CC-B9E1-9B811FC8D197}</author>
    <author>tc={FC29255A-ABE0-4FAD-BC21-9308E948E407}</author>
    <author>tc={85C16138-E724-4E46-82DD-752D0FEF207E}</author>
    <author>tc={D6179844-D461-45AD-B7CE-AF982550A82B}</author>
    <author>tc={4EF7E689-41E7-4B68-B805-FC7D5FDBE6B5}</author>
    <author>tc={EBB46D46-5507-4B03-BC20-A9EF004AE6F4}</author>
    <author>tc={D469159F-9F09-4761-89E1-63B573138578}</author>
    <author>tc={73C63528-0A3E-4EA3-985D-BA11D1BF11D4}</author>
    <author>tc={32A3E219-2AC6-4A4C-A4E7-B51A46A21C1C}</author>
    <author>tc={CE5CC376-A523-4B5B-807C-5C1A5C90301B}</author>
    <author>tc={092B8633-E8D6-4B56-A82A-E1F4F5DC219E}</author>
    <author>tc={CAE760A5-2655-49C8-BA08-37DD8B13049E}</author>
    <author>tc={950C537A-C19B-4FE0-9795-EFD5CCD11097}</author>
    <author>tc={C4AB7527-8DE9-4E60-9998-69D629BBE265}</author>
    <author>tc={ED73F0E8-6A25-416C-88AF-6E9C8DCFC3C4}</author>
    <author>tc={AB990CB3-FAD2-4C95-9F2B-0F295588C50B}</author>
    <author>tc={D10D1EBD-D696-4DB9-B822-AA41BB08AF49}</author>
    <author>tc={A0D8AFD3-F7E9-4685-A505-AA46E38CA00C}</author>
    <author>tc={C1F1E894-D4A2-4CDD-9B40-DEDB617B81B0}</author>
    <author>tc={475C8BAE-1A59-4C32-ABC3-F0145F0571C0}</author>
    <author>tc={10DB394C-A414-4048-9771-33BEFEF17148}</author>
    <author>tc={9D7B2F7F-0129-443E-AD36-EEC5E7E8C9ED}</author>
    <author>tc={7F10483B-9204-4D84-8A4A-C94BE4C02D0B}</author>
    <author>tc={6455A3A5-59B7-477A-8617-5F9A85FFDEF7}</author>
    <author>tc={D69EAFCF-D9A7-4D3B-8339-63ED706BD381}</author>
    <author>tc={4C3EA84C-8711-4AEC-81D2-268C50F918C6}</author>
    <author>tc={C7945818-E179-4D15-B86E-0C3CA80E699A}</author>
    <author>tc={112963AF-D24A-445D-A848-A28132205B75}</author>
    <author>tc={6C441CAF-DFE9-4CD6-8B01-27E8AFB6AFBA}</author>
    <author>tc={2B6919DE-B2AF-40FE-87F0-81695F4B71DD}</author>
    <author>tc={3FE57186-F287-429E-BF0A-756FEA16EF03}</author>
    <author>tc={E0DB267F-6117-4708-AC33-E98EB48FDE64}</author>
    <author>tc={C37BB105-4440-4E89-B3D2-148D85BE5BC1}</author>
    <author>tc={CFDF9980-2AC4-4B3A-89E7-2B51E8D0BE91}</author>
    <author>tc={FAF6A162-BB3C-4833-B0AB-0F0F2F3A2FA7}</author>
    <author>tc={EC5AAD0A-E75E-4269-A03B-555A73EF98F9}</author>
    <author>tc={17BA9544-BD4B-49CC-81DD-D2D4B630E2F4}</author>
    <author>tc={FAEF92BC-85FD-4B81-A4D9-0C1D958A7600}</author>
    <author>tc={CE1D2F86-C09E-4229-B83E-53A273849600}</author>
    <author>tc={4C365459-5E56-4039-A36A-9DB4515B0703}</author>
    <author>tc={FE284694-2100-4211-9F0C-395FAC24E853}</author>
    <author>tc={1408B40D-D84B-407A-B348-2CB6DF325177}</author>
    <author>tc={AEA9793F-4187-4015-89B9-33E31BE26D45}</author>
    <author>tc={AC83C59A-8C2A-4BA8-8DE4-97FF9D8EB885}</author>
    <author>tc={6EC012B4-D932-4230-BD27-726B4F16F6DA}</author>
    <author>tc={1D5206CD-327E-4770-A802-49CE996BF0BF}</author>
    <author>tc={295FC088-8D55-4E46-ABF2-394E1507CA7C}</author>
    <author>tc={82BED28D-10DB-42F6-A9A4-641606813C92}</author>
    <author>tc={044C8A02-AB50-486B-A36E-6B161979A5EF}</author>
    <author>tc={E320913C-AD19-4847-A140-E219321B1602}</author>
    <author>tc={1AE60DBE-45AF-4485-A3D2-810961F39B24}</author>
    <author>tc={C1D6CBD7-C31E-4860-825D-69E13D832E90}</author>
    <author>tc={694C3250-B221-4186-8D21-16B4E259DC06}</author>
    <author>tc={10B57730-EBBC-4196-92C3-7C9E873AD8AA}</author>
    <author>tc={C73557E7-DBF8-40A3-8F0A-DDF47B0096D9}</author>
    <author>tc={99392B8C-FBAC-4E79-B4A4-051656187608}</author>
    <author>tc={459785B5-7029-4581-BBE0-177421383400}</author>
    <author>tc={60D55EBE-CD4C-4FD6-9753-434B1EBE53EE}</author>
    <author>tc={CFC7B558-D32E-4205-93FF-FB21811E254F}</author>
    <author>tc={568E42A9-3F6D-4405-A798-3FEBD16892A4}</author>
    <author>tc={E2365616-F13C-495C-8740-CD2213F64882}</author>
    <author>tc={C216886A-40F3-40FE-9F61-330D1AB287FD}</author>
    <author>tc={82E9A9F0-CCC3-44D3-B3F3-6636D39A2176}</author>
    <author>tc={D3A08E4E-4870-4A33-B2A8-973B9B0F31E9}</author>
    <author>tc={A37D6D08-A926-4511-BD72-67AE1AE4231B}</author>
    <author>tc={335E0DA1-A8D3-426D-A2E8-8BCBD39C7B77}</author>
    <author>tc={4D043B23-07B9-44AB-B892-8B6668A96505}</author>
    <author>tc={348F7A7A-D488-4FDF-8B7C-42B6600D4F89}</author>
    <author>tc={B0CBE54D-4C15-44BA-BBF6-F97821A845EC}</author>
    <author>tc={067245D2-1AAB-48E6-A149-4199AED31D38}</author>
    <author>tc={C2E13829-DD17-4A75-9417-B71B7CBE3472}</author>
    <author>tc={F0587D76-B31D-4A04-9763-70FCF181A42B}</author>
    <author>tc={4F66F8B2-9CEE-473A-9F58-A6B4D0E88492}</author>
    <author>tc={EB2AC560-708A-4B62-BD6A-132F42266925}</author>
    <author>tc={8D444C8A-D882-4B9B-9152-6C8826FCB195}</author>
    <author>tc={A84603C8-7DA2-4441-8EE3-1595FF3861DC}</author>
    <author>tc={AD4D3B7D-7020-4119-BF1D-517ACDF53D5B}</author>
    <author>tc={D5B1FA2B-5F54-4C72-B909-785C5A3E546F}</author>
    <author>tc={609C232E-2113-45C8-8E2B-A961A0A8210F}</author>
    <author>tc={34B7ACE3-2306-48BD-9860-ED0075CB8656}</author>
    <author>tc={C1878933-6182-4C35-AB03-136C1C0F1AD5}</author>
    <author>tc={CFF7BE40-262E-47E0-A19D-FD3604725A03}</author>
    <author>tc={9404338C-92CB-4745-8477-9BECE9FC925B}</author>
    <author>tc={F3BFEDE9-7742-430E-80F7-A3D1677F0014}</author>
    <author>tc={8463B63B-02BF-4FFF-B2EB-E4E6545FEF78}</author>
    <author>tc={B632CEE3-F747-4B37-BE15-8391F1C94432}</author>
    <author>tc={BFE0E32F-6A63-4E5C-A616-FD67B61EAC5B}</author>
    <author>tc={02CE1978-3C18-41B1-BB60-E874897F350A}</author>
    <author>tc={F2A1B9B7-49E5-4641-9F43-1A34A47F95CC}</author>
    <author>tc={B7A3B07A-3128-43A7-9ACD-FE01F5640D00}</author>
    <author>tc={0C27EBE0-167C-41F7-A898-F48AE7B66D82}</author>
    <author>tc={80972C22-E5ED-4D5C-B5D9-130E4A99777C}</author>
    <author>tc={AB46B2EC-376D-41D8-A0DA-23E3423FA042}</author>
    <author>tc={1FF8691A-3A18-4222-9379-4548E51B6352}</author>
    <author>tc={6935DB79-59B3-4A35-BE52-6168160B03E6}</author>
    <author>tc={50860363-016E-4B4F-895E-15044B032BB3}</author>
    <author>tc={E0653E2B-6F5D-488E-9213-E14C812C0D06}</author>
    <author>tc={6E245CA9-EC58-41A6-9B22-0926AD16BF95}</author>
    <author>tc={38337CBB-0803-4B25-A968-6A74C31F722F}</author>
    <author>tc={7AAF7A77-BA3E-40F2-A604-6C340D86E30F}</author>
    <author>tc={A8E8A6CB-8ADC-4D5C-AB6D-58393DF63BC0}</author>
    <author>tc={204899A5-59C5-4087-B452-8C29C6A7FFB7}</author>
    <author>tc={9170C245-4D10-43C6-B3CC-71C3630365B9}</author>
    <author>tc={29180DB8-C981-417E-BDF0-FDB33B6997D3}</author>
    <author>tc={E128355E-B44D-47DF-8C2D-9678A1297D8F}</author>
    <author>tc={E6B12467-0B07-4525-933C-68DDE65E6CCD}</author>
    <author>tc={205D7B1C-1FDA-4467-AEE2-6E40C1DB5625}</author>
    <author>tc={CF2AB02B-6F19-423E-82E1-741B47FEB63F}</author>
    <author>tc={C5259873-483F-4A75-A529-F12A7445CACE}</author>
    <author>tc={27E9011A-F325-4741-8C68-92DF4240F5A8}</author>
    <author>tc={2A742F26-56E7-4364-BDB7-28B8A08F503C}</author>
    <author>tc={3115A8C2-3DBC-487E-B19E-D20A950342C8}</author>
    <author>tc={2E154978-5CAA-41EF-ABF8-D907FB28B5B8}</author>
    <author>tc={9734D178-A59E-48A3-861D-C562F2B21010}</author>
    <author>tc={87447419-0885-4681-B81B-6835B1CF8A97}</author>
    <author>tc={523B8A18-FA75-426F-A6BB-B715F0ADD3B5}</author>
    <author>tc={F1745D15-731B-4A65-8BF3-BE31AD287977}</author>
    <author>tc={4FD5670F-8271-492A-801F-B05ED5DD4B33}</author>
    <author>tc={85B5D654-0417-4BFD-94D2-C84CF2785437}</author>
    <author>tc={C34D88BF-E8DE-4D50-B23C-2E98DF4D0998}</author>
    <author>tc={CE18BCA2-12AF-4D45-836E-5D6054235064}</author>
    <author>tc={FAA1C543-827A-4AE2-95C2-E78D186C5336}</author>
    <author>tc={549F8B8A-4328-46D9-943A-DA98CFE6F9C5}</author>
    <author>tc={1D6F9505-8AD9-4411-AEEF-BB10BFAAA068}</author>
    <author>tc={DFF56CC3-DA51-41F9-BB51-317298B7929C}</author>
    <author>tc={291829EB-E619-487B-90AE-35E8E3EC2A31}</author>
    <author>tc={9BB582E4-7CDA-44C4-B5C1-C525EC0C4441}</author>
    <author>tc={F8CB57F3-FE00-4704-8CFF-88729CE9B7D7}</author>
    <author>tc={8E13D595-E471-4ECF-8DD2-330C8BEE3452}</author>
    <author>tc={D4F95C9B-2C3E-4E13-BB11-B9D1E4E9658B}</author>
    <author>tc={C30ABC72-28CD-49D2-A99F-1331F8FC5133}</author>
    <author>tc={09F2C104-4045-4CF4-AE2F-0945FF9E9CCA}</author>
    <author>tc={EE233F70-F05A-439B-8A18-DFAA1CA4F5BF}</author>
    <author>tc={FD2C2D13-5BA3-4033-B24C-A82680640088}</author>
    <author>tc={57AB1C89-7348-4069-A5FD-1404086C3CBE}</author>
    <author>tc={60F9D0B9-A948-46CF-B586-43DE03A21B4C}</author>
    <author>tc={1759EC56-ED81-456C-A8BE-B7A62C568174}</author>
    <author>tc={46056D69-504B-47E1-BA49-48A4D271DFA2}</author>
    <author>tc={640E297F-9AE0-405D-B4BF-D347476B25E6}</author>
    <author>tc={007A7D88-90F6-43E6-8083-62E701E18DAA}</author>
    <author>tc={C2869602-E32C-4E3A-86BB-5887AAF71CF0}</author>
    <author>tc={60ED275B-5E67-4ABB-BA39-E126CA0F0CC7}</author>
    <author>tc={574AD662-16D0-4DA4-8887-999516D07E9B}</author>
    <author>tc={43E86D0C-1EA2-44E8-8F92-55655105164C}</author>
    <author>tc={9F0D3755-A61A-479F-9934-40EA27830D3E}</author>
    <author>tc={BF339119-3A0C-4A6E-8D4D-BB1AE929A4B1}</author>
    <author>tc={05BFCA81-6ED9-482D-9552-498D118180AE}</author>
    <author>tc={9DDD1DA8-AD1C-4A09-95E5-491A03B98551}</author>
    <author>tc={2710437B-E9E4-4443-A850-86D9D7E7D13E}</author>
    <author>tc={F532F827-14DD-49FD-882E-3997A60A2FA2}</author>
    <author>tc={4D97F6C0-384F-47E5-B491-AF5BACAF82EA}</author>
    <author>tc={15278D1B-0EE6-457C-B56B-02AAC7134914}</author>
    <author>tc={212FFCFA-CE5E-477D-89F8-D30631E04DF5}</author>
    <author>tc={EEF128F0-8EEB-48BD-8045-6ED84B784DC7}</author>
    <author>tc={DBE2C313-A73A-4586-9EC1-CBAD7636B7C0}</author>
    <author>tc={25298274-6109-4E70-85E3-14668667B086}</author>
    <author>tc={460A239D-C73B-463B-A1A5-152AD06A1EA6}</author>
    <author>tc={7F1F67A0-1C9E-4855-B72B-2C8160895165}</author>
    <author>tc={5D1A4FEE-A435-4B7D-A5BA-4405608E5DC6}</author>
    <author>tc={17CCB1F8-5850-4442-AE4F-3259C2CC2C9D}</author>
    <author>tc={DE321DCB-D759-489B-9380-6927E2D4CC05}</author>
    <author>tc={4C2D5F34-66A4-439E-8217-5618AE8E7249}</author>
    <author>tc={28E82F02-9946-4885-9C94-5506D87DE48E}</author>
    <author>tc={4A09E12B-7CDA-456F-AB08-13B9E8E37A59}</author>
    <author>tc={B83E8BDE-1E8D-400D-961D-5EFB6E7D44F3}</author>
    <author>tc={00510866-C6A6-46D6-92D2-65CBA88C0A44}</author>
    <author>tc={55E3452F-DCCC-41FC-B741-DC6C167868A6}</author>
    <author>tc={A0B4A187-8B28-408A-830D-10D555D29066}</author>
    <author>tc={2A298E0E-20D8-496D-B5EC-A90720925921}</author>
    <author>tc={E32BE738-9C2F-4C2E-B769-D92CDC63EAF5}</author>
    <author>tc={65E26BC3-72C1-4E4A-B6B5-58A47B5F3E82}</author>
    <author>tc={5FF0FA72-6059-45BD-AED6-FEA80D5A8037}</author>
    <author>tc={8FF328CD-F850-4B2C-B696-8993D34A1296}</author>
    <author>tc={EA29FE50-B90B-4FDF-A1C0-5A3C25241B54}</author>
    <author>tc={CF891E9A-CD89-428E-9D77-B54DCCBC8674}</author>
    <author>tc={C4938583-A89F-4FE3-BE59-923B5B9A4C13}</author>
    <author>tc={3D1ACA91-44B5-48CE-8A29-3EB53488FF80}</author>
    <author>tc={783A43BA-7A89-450B-9FC1-86D193AA416D}</author>
    <author>tc={AA950D9B-769C-4C9F-BD66-2526C4B3700A}</author>
    <author>tc={392DF7B6-D419-4D77-A46C-70EE4FC5DF49}</author>
    <author>tc={39D52FC6-0FEB-4A10-A20A-3F50B58032BA}</author>
    <author>tc={4ABE62B5-BEA9-46B0-8FE8-8E6E40692A9F}</author>
    <author>tc={06240F86-8AE7-4A00-A51A-DDDB4DC707CA}</author>
    <author>tc={B1FFE8DA-6135-45B1-BEA1-A6BC33405D8D}</author>
    <author>tc={461AF5C8-1B4F-49D3-9517-BDFFD3ED7C56}</author>
    <author>tc={B8FB132C-14DF-451A-9F2B-6680C2CE8FC5}</author>
    <author>tc={6C968F03-121C-4FA7-930A-B0496EBFC213}</author>
    <author>tc={37A9A5FA-FBD0-4BDE-AA6F-9B8A8B944A4D}</author>
    <author>tc={913AC4CF-0018-48F4-BE2F-0C9F29E789C4}</author>
    <author>tc={05AE04A4-0E70-40FE-AADB-D853C1D8B999}</author>
    <author>tc={515231A4-EEFA-43A1-AFF7-136E7498F589}</author>
    <author>tc={70B38741-4F4F-4CC5-95C2-A1D949B3D2E1}</author>
    <author>tc={DCA8E520-A76A-4CBF-A92C-96548F697353}</author>
    <author>tc={BD60AE19-5930-408C-9C77-772C3A98616A}</author>
    <author>tc={28A8D511-9369-459C-991B-0BB3110BDA46}</author>
    <author>tc={4DCAF38A-F890-4835-A1A0-36E5C09990ED}</author>
    <author>tc={C8966C82-632B-42FA-8CF6-8F9B413F406F}</author>
    <author>tc={751E8C80-9952-4740-8FC3-61F7483098DA}</author>
    <author>tc={310139E3-47CF-4B44-84B0-D28B6C5DF0F6}</author>
    <author>tc={5015ADCC-B0B7-4BE3-A0E1-0CB6F23E73E1}</author>
    <author>tc={4A70F036-314F-448B-9C11-DA140936AE76}</author>
    <author>tc={12C5982E-E158-4F5D-BD6A-7ED65F07A015}</author>
    <author>tc={28C6BF68-ADC9-48CB-B32D-915FFD8020E1}</author>
    <author>tc={7C863F52-EA68-44F0-8455-4B8B5D2F450C}</author>
    <author>tc={5FAB6F1B-6F87-45AB-9058-36C675520D71}</author>
    <author>tc={EC8AB351-1A8E-49F9-A316-2546B9924B7C}</author>
    <author>tc={BA40910F-1B1D-4322-BCF6-64B38CDD5958}</author>
    <author>tc={0206792E-9CB7-4181-B8AD-764B98C0BB95}</author>
    <author>tc={328152DF-903A-42C8-BFC9-5DD6A28CB5BF}</author>
    <author>tc={7389D220-ACB1-40EF-9D57-747609F24191}</author>
    <author>tc={E08C1BB5-4F3F-47CC-970B-553D1F4471E3}</author>
    <author>tc={62C7E621-160B-4804-85F8-99C1C7AD72E8}</author>
    <author>tc={920E2A66-AFBE-457A-93CB-E75664AF6129}</author>
    <author>tc={9D35BCB1-02E7-4FFE-B5BD-FDF65B462429}</author>
    <author>tc={73603B90-3F53-4A66-85DB-1661CD6A4BB0}</author>
    <author>tc={A5B4CD75-2284-4B6F-A4F2-5CF985ABBC83}</author>
    <author>tc={0FD53C4C-D69C-4D22-96B6-CBFFAA044675}</author>
    <author>tc={55FFF981-9494-4981-B4D5-C766D116751D}</author>
    <author>tc={2F1A8056-E58B-422C-A9AF-72519F075E9B}</author>
    <author>tc={813F322E-8270-4C86-B8F4-53DE7830D1CE}</author>
    <author>tc={0BB504DE-7A17-4A51-91B0-8BD84DE72647}</author>
    <author>tc={5F0DDF52-EC49-4608-ABA1-E23B2B6B239F}</author>
    <author>tc={7FAE6AA8-26FA-4F12-8793-659AEE71233D}</author>
    <author>tc={407E11C2-18AB-4303-81F7-779CDB7892A8}</author>
    <author>tc={522EF409-5C6E-4F03-ADB5-A939698423C7}</author>
    <author>tc={D00D0185-0442-49D4-B023-1BA2F03C0184}</author>
    <author>tc={41B883DA-A6BC-4FD0-9C75-289AFCB734CF}</author>
    <author>tc={595AE200-9D7D-4C71-A2FE-8359AA3EEB20}</author>
    <author>tc={1F3ADCC7-31AA-4859-BFE1-F24AE692D4FC}</author>
    <author>tc={4C7EDD03-615D-41D3-9B87-607434523392}</author>
    <author>tc={CF5F0C2B-D1E9-4751-AD9B-947637996247}</author>
    <author>tc={62B71A23-0959-4D98-B8C3-D5781D44BD91}</author>
    <author>tc={E91C120A-00ED-48C1-A7B5-DC35301D6896}</author>
    <author>tc={A5A56E03-AFA9-430A-B485-BCDCF8EBA04C}</author>
    <author>tc={48924775-BE49-4EC6-A9B7-9A7A341EF73E}</author>
    <author>tc={EF8A5A9D-FA43-4F01-B6B4-E9C6E2A1382A}</author>
    <author>tc={11994176-372F-4B2C-924A-7D1C98CE255D}</author>
    <author>tc={039BE710-AFCD-4B1D-BD88-7D7E66580E8E}</author>
    <author>tc={1C7287B7-4EB3-4682-8070-C1B30937C03A}</author>
    <author>tc={3A0BB4A8-2C07-4A8F-96E6-CBCCA30D7165}</author>
    <author>tc={F954A1FB-82A4-48ED-870D-A1744E6B814B}</author>
    <author>tc={55B38827-5CEA-43E1-9CA1-73D66C1D0534}</author>
    <author>tc={66470515-8D26-438B-91FD-7741E1D21A99}</author>
    <author>tc={61B98AA9-644F-40A2-B27D-660973C57E4A}</author>
    <author>tc={2DB621B5-A68C-4AD3-890F-7012ABC53FF4}</author>
    <author>tc={C501DEF6-1069-48A9-9AD3-92E30C5BC4C5}</author>
    <author>tc={DC2BE57E-8729-4966-9D11-E971802A9F48}</author>
    <author>tc={580D2F1C-8977-4657-9191-78A6AA8A28AF}</author>
    <author>tc={56A77CB1-2481-4376-8EBB-EB202D0545B5}</author>
    <author>tc={48BF8FE1-92A7-4644-A51D-B40F84517700}</author>
    <author>tc={9CD3EEC8-DCAF-4CF3-8EFD-24AC8D824636}</author>
    <author>tc={628EFC26-DC69-4539-9986-6DF03F672FDA}</author>
    <author>tc={128BB54B-AECA-4AA9-84C1-39793936A0F8}</author>
    <author>tc={C5A0359D-6F4D-4E7C-ACBB-7E8656C29580}</author>
    <author>tc={A923ECFF-817A-4780-ADE3-F93BB19E7D3A}</author>
    <author>tc={94614F46-656B-4485-8B92-9C8E08B68662}</author>
    <author>tc={A49EDE38-EF08-498F-BBFA-1176B677ED02}</author>
    <author>tc={E26FF153-208B-42BE-A9BE-C27F6FF7F55B}</author>
    <author>tc={A80500E6-3F45-4CA3-89DC-7827864FEED1}</author>
    <author>tc={13236894-D736-4B86-9D4A-5C1B548A4712}</author>
    <author>tc={A41BD848-8B05-4A05-831F-A59CA140B578}</author>
    <author>tc={0650F1BA-04DF-4F17-98A0-B60F43604EAE}</author>
    <author>tc={8A540E6D-96E5-4E41-87E3-86ECCED6CA78}</author>
    <author>tc={E12B23EE-4037-45D7-890F-7B1A0C2BB7E9}</author>
    <author>tc={3C869A27-23EF-4C80-99CE-0E91F3DF9B0C}</author>
    <author>tc={39D3D1D9-CF99-421C-83C3-852E009E93FB}</author>
    <author>tc={F9207E3E-146B-4612-A2EE-302DA22B800A}</author>
    <author>tc={91F2AA61-4161-42F6-ACDC-4E36AB0539A0}</author>
    <author>tc={EF3785EC-E554-4CA6-B560-F30FCEB462CC}</author>
    <author>tc={4B4C4FD8-1D11-4504-9B22-8E18F0533862}</author>
    <author>tc={EEB0D058-5BD9-47B6-A6BD-58DB69D8C27C}</author>
    <author>tc={EFE3C863-B107-43C5-B4DA-BE462F9AFD3E}</author>
    <author>tc={E00C2282-9FC2-47F0-B68E-412A0F47E0D6}</author>
    <author>tc={ED4081D7-C24D-4B93-A7D1-CC1496EC7B0E}</author>
    <author>tc={6CEB66C5-455C-4020-94A5-B8970A7B4361}</author>
    <author>tc={8B8817DE-5943-4B38-A00B-ADCD3D7F7222}</author>
    <author>tc={A4AF253E-0C73-4E32-97CE-3EE7FA0385B6}</author>
    <author>tc={24B1D6B9-4E09-40E3-8CA3-41319A377D64}</author>
    <author>tc={6AB1C42C-4288-47E2-A09E-E6FB2BED8D7B}</author>
    <author>tc={67652DDE-B5F9-437F-9654-8D00BE8D2342}</author>
    <author>tc={47BFCD9C-AE0C-479D-92DD-0C8A64BBB6E7}</author>
    <author>tc={921DF959-4EEB-4AF6-A6E2-8D51E4430130}</author>
    <author>tc={D05F284C-FF21-4A4F-AC9E-8099B3CD9F30}</author>
    <author>tc={2B92663D-B96F-44A3-8195-612BEB73ECF5}</author>
    <author>tc={1204BD61-7494-4499-8469-2BD8D0276FC1}</author>
    <author>tc={E620AEEC-18AA-42D9-A308-7E3F07D41349}</author>
    <author>tc={C8C9A5DD-F1EA-4F83-8040-7A14968BB8A9}</author>
    <author>tc={B4B6AF85-B873-4303-9763-96537FCA8CE0}</author>
    <author>tc={9020138E-4FAE-4172-8FE8-F2009644F3F9}</author>
    <author>tc={C9BF522C-5492-4362-90AA-3F297F0893D7}</author>
    <author>tc={74CC1453-45A6-47CF-83B9-425C4BB82197}</author>
    <author>tc={3A74B77A-F3B2-4B5A-82B8-5D8F518B1479}</author>
    <author>tc={17D26290-A5E8-4DEE-B083-237C35CF3350}</author>
    <author>tc={1392DCAA-B1E4-488D-86E8-5973115AABEF}</author>
    <author>tc={CA709F37-B988-4268-A746-DDDAAA2A2D8E}</author>
    <author>tc={635FE0D4-0819-4E55-98B2-19171DC46942}</author>
    <author>tc={4D0D7810-747D-4282-A939-8D902E133941}</author>
    <author>tc={D703E37D-B4F2-4CC2-8ED3-DAF5A6502DEA}</author>
    <author>tc={873BED21-728F-4884-ACF7-FA34874D68EE}</author>
    <author>tc={5B9BA77C-F142-4A95-B9BE-93F877AC826D}</author>
    <author>tc={6498EE5C-F1FF-43B0-9436-DBA8A7BCEF7A}</author>
    <author>tc={B7CA9D1A-E40B-4EF6-899A-BC21B5162201}</author>
    <author>tc={AD04BF49-A602-49D8-A4BD-D41A87014CF2}</author>
    <author>tc={408A5F27-A4E7-4654-9444-9CBCF5FCB2E4}</author>
    <author>tc={09ED3C59-618B-422E-B8A0-1120CE29A0ED}</author>
    <author>tc={BAF17B31-7AB8-4EC8-B8AC-6682B603BD2F}</author>
    <author>tc={E2FDB6E5-9482-4616-B268-A051EC076A02}</author>
    <author>tc={30EBE42F-3689-41FD-B70A-CDEAB8336D7D}</author>
    <author>tc={AAD625F6-94D7-4F4B-A30A-0A09853EAB2E}</author>
    <author>tc={ACE10D52-5D5A-4B78-9262-E6D38CA330F1}</author>
    <author>tc={31473712-34F2-4348-9BD3-E412F90B9059}</author>
    <author>tc={E4D38FA3-D9D9-4010-BC8A-2A035C2C6C25}</author>
    <author>tc={9F730E73-6883-4AD8-8C14-8716CC299D53}</author>
    <author>tc={F6EC0748-B63E-4172-9592-385A35F67491}</author>
    <author>tc={0015BFCD-4DF8-4D12-AE1C-270A907D1286}</author>
    <author>tc={F592D2B4-E387-43F2-83E3-FA946CF5A0AC}</author>
    <author>tc={76C0FB51-61AF-464B-ADC3-C2C709D9F700}</author>
    <author>tc={CA1D8153-3BC9-474F-8E31-8DAFEBECF165}</author>
    <author>tc={EE0C6D93-ED02-4591-A69F-1900FA3D7F5A}</author>
    <author>tc={92BC9660-D048-4FD9-BAD0-19C19AD34D04}</author>
    <author>tc={D5499FA5-2075-4146-A2AE-35061B7E4EE9}</author>
    <author>tc={4293AD21-CC55-4A38-8889-A98086981D2B}</author>
    <author>tc={FABDF805-0B78-4B9F-ADD2-774B7E591939}</author>
    <author>tc={4CC7326D-98D5-4B20-8214-F74AA628BDEA}</author>
    <author>tc={2B7258E6-F9B4-4823-BA21-BEDC18AB1BEF}</author>
    <author>tc={78703F0A-0D4F-48B4-9A70-BC550CA1DBA4}</author>
    <author>tc={F9ED6E2D-4A07-4639-A9A1-C81048DFBA50}</author>
    <author>tc={CFE291E6-D828-4225-9EEF-679C1E6EEE13}</author>
    <author>tc={FEE07110-3A25-4FC4-8850-51269A90C054}</author>
    <author>tc={2FE25465-6CA7-4149-82CF-6BED171F2345}</author>
    <author>tc={A5702AF5-DDD5-43C8-969C-71C5EFDF4752}</author>
    <author>tc={ACB4AFC7-83BF-4AA7-9873-B43ACC5A02DE}</author>
    <author>tc={C832103E-B688-4577-8EDC-7D978E3BF038}</author>
    <author>tc={C1BA98D5-24E9-4805-856F-4454DFC627DF}</author>
    <author>tc={825649A0-31C7-4C04-A609-B4CD1D7B2E5F}</author>
    <author>tc={0577F99C-9056-4F0C-A818-D54B3146B969}</author>
    <author>tc={A4AF61B2-41D5-40F0-9C5D-0845E841F4E5}</author>
    <author>tc={752D980F-680E-4894-994B-5D63F5F9FAA6}</author>
    <author>tc={FFFC76CA-4812-4B56-97B1-1FAB69E5AFFB}</author>
    <author>tc={D3C90D9C-6D50-4DE4-BA73-D5EBC399F0EA}</author>
    <author>tc={C823B75A-4E22-44CC-9941-10EED3F50ECA}</author>
    <author>tc={621DE0CE-37E5-484D-B377-106C4F9594EA}</author>
    <author>tc={6F40BD4E-0A34-4621-9B37-C94B31952DDD}</author>
    <author>tc={02F36136-10DC-4480-802A-1DC157678BCC}</author>
    <author>tc={5E0E748F-0DE3-4D84-AAED-F6B4E0C66FBD}</author>
    <author>tc={B2D15AB7-1FD9-445A-95DB-638C469B5D42}</author>
    <author>tc={9EDE8DB6-480F-460D-B34C-44029C8E0C0A}</author>
    <author>tc={CFE2BC6B-75DD-4EC3-9EF8-244615A4F650}</author>
    <author>tc={D29BBE98-907F-40D8-BBD2-EAE0F7F9AE08}</author>
    <author>tc={CAB07BA8-5496-4487-9EB5-F4C4C03BAA19}</author>
    <author>tc={9AB87D48-F207-439B-8868-AD42C128E214}</author>
    <author>tc={6D3B92A5-2A43-4395-B1C8-494731224D0C}</author>
    <author>tc={9E1D76BC-C660-4482-92CF-79CD405DC57F}</author>
    <author>tc={990A418F-8495-40C2-9AFC-D0CE48D6BB9D}</author>
    <author>tc={285E9D03-A18A-4A13-886A-88BC17C6D3A4}</author>
    <author>tc={E47381D7-F1BB-4D94-B0C9-88F26752F9BF}</author>
    <author>tc={87191424-BAD4-4FC6-80FC-ACE1DD200854}</author>
    <author>tc={E004D15C-21F0-4D92-875C-A533291A5A13}</author>
    <author>tc={69DCD6C4-2035-4D9F-9C08-615550B650D4}</author>
    <author>tc={FF65B77D-9273-4CF3-A72A-BC75D65B334E}</author>
    <author>tc={F5341452-3DE0-4A56-8A3F-0098C98B94F3}</author>
    <author>tc={E652C681-4198-42B7-9123-141B41598620}</author>
    <author>tc={FF63ABEB-1085-44D3-90E9-E9D5632F95E9}</author>
    <author>tc={A3C9A9BC-0E75-45E5-AD66-F41C44511997}</author>
    <author>tc={16248C7D-CC58-4376-BC16-3BDCEC723272}</author>
    <author>tc={7E8B2132-4554-4AE5-99BA-AEFB241EED55}</author>
    <author>tc={F4E8E6A4-1012-4814-A1F4-E75F20786AAA}</author>
    <author>tc={A7D7BE6E-16C0-4341-81CB-663814DA24A4}</author>
    <author>tc={984619B1-1105-4970-9263-21F545C61B3F}</author>
    <author>tc={DFBEDD7A-92C2-4EE2-872B-F4FB94D434B6}</author>
    <author>tc={99564A8D-2156-4307-BEA4-B320B57FCFB5}</author>
    <author>tc={6F780575-60E8-4E66-A883-424D449806FE}</author>
    <author>tc={A6EFA383-274F-42FC-A7EE-9E3FC9BD8532}</author>
    <author>tc={4AC8080C-350E-4650-9326-06D7C1C5F5AC}</author>
    <author>tc={30733696-254A-4D4D-B02A-8FD9B9C6E890}</author>
    <author>tc={C6204083-A661-4388-961E-7F9BE4A58190}</author>
    <author>tc={1297C14D-502E-4F1D-95D1-A16096F0EFA9}</author>
    <author>tc={F4032394-271A-466F-8B9A-356CFF3B4869}</author>
    <author>tc={F421A3BA-6C57-48E2-A479-CFC9A89BC26B}</author>
    <author>tc={3552FDBD-C68C-409D-8517-230BA7ACA810}</author>
    <author>tc={B0203006-C941-4569-8361-41DA7F16D832}</author>
    <author>tc={13DD6657-AB1C-4E92-824C-434EA6734BD7}</author>
    <author>tc={B18E619E-FAE2-4383-942D-B041A3F88599}</author>
    <author>tc={1AC0BEB7-8518-4BB8-AD59-ADD64366A58E}</author>
    <author>tc={32583868-29EF-41A3-A114-0B93E01113CF}</author>
    <author>tc={181243A4-9A1A-4DC9-8F04-C9B42A4180D7}</author>
    <author>tc={53EF4086-CC3E-4113-9691-24EECA3D12F2}</author>
    <author>tc={51B2E387-CF34-4B7A-8296-03563DB635E5}</author>
    <author>tc={6A3D3EB4-307F-4CF0-8199-453F78A9A499}</author>
    <author>tc={C1E58417-B695-475C-BE9B-5565701532A4}</author>
    <author>tc={904C9B31-9BDA-43F0-AC22-A66017BB6F28}</author>
    <author>tc={F1A0524C-DEC2-434F-9C3B-E86D00EB2F97}</author>
    <author>tc={CB6B5AF5-47AD-4D0E-88BA-6580DC98F455}</author>
    <author>tc={013B8B91-AD89-430F-83F6-C7A3758C9F78}</author>
    <author>tc={DA89BC70-80C5-48E5-9CAC-2394FE09DE66}</author>
    <author>tc={34A48316-D142-4A61-A34E-D3EBB53969D1}</author>
    <author>tc={3EE38AF0-7D28-4B61-897B-7B8E266F14BF}</author>
    <author>tc={131B9561-4DD5-4046-9C85-00AF74E9640E}</author>
    <author>tc={2BF97BAD-22F1-4A73-ABB8-DFBFECB1FDFD}</author>
    <author>tc={CBDAA913-79AC-4ABC-BFA1-016C0AEA449C}</author>
    <author>tc={80979B7F-1D22-42D7-908D-36C1E540E8AF}</author>
    <author>tc={5828D049-A920-461F-BF74-ED1C877B9C74}</author>
    <author>tc={B8CB0E45-975D-4F03-A2F1-BE512D637ADB}</author>
    <author>tc={EFBABBA7-65DC-4286-944C-F84C0EFDB284}</author>
    <author>tc={2C2B49C3-03F7-4E3A-982D-5D18B421F147}</author>
    <author>tc={996F1D1D-644A-4B95-8883-37F09E40A637}</author>
    <author>tc={1C78A421-810B-4EA6-9D1B-C27ACBF89BEC}</author>
    <author>tc={F1589E85-CA6D-4977-B6B0-9AF0A2943EDB}</author>
    <author>tc={41CB974D-61B8-42F3-B9BB-1F32FD2C6CB7}</author>
    <author>tc={D3C4BD6C-D63B-4EEC-946C-4B451D2DE32E}</author>
    <author>tc={D05CEB7D-D0E8-4B4B-AB74-6F34F8B67DE7}</author>
    <author>tc={756BF120-75FC-41C8-9EAD-341E0537AFED}</author>
    <author>tc={D1805D32-05B0-4F88-8B67-C55184A82802}</author>
    <author>tc={5A0165BD-68E9-4762-807A-D46D394A0598}</author>
    <author>tc={74646F45-3632-46C9-A8F3-55F2BD5B3EAD}</author>
    <author>tc={C0C67C63-9087-4051-A922-F1D88872325B}</author>
    <author>tc={4D5A390A-8913-42D6-822F-6C345B40A1BE}</author>
    <author>tc={B72AAFC2-345B-4BD4-8566-7599A686DBA0}</author>
    <author>tc={C84D1F2E-56A2-4185-BB55-757747E948E0}</author>
    <author>tc={B9EDB605-B27D-4AA5-80A2-7D4ADE8C2921}</author>
    <author>tc={71FB3691-1F26-417D-BAC9-B7E30802B6C2}</author>
    <author>tc={0232A175-141A-425A-BC82-FA593BE6EB3F}</author>
    <author>tc={04B81DE7-BF49-40FA-9BB1-1E6E09489D1B}</author>
    <author>tc={83F7AC0A-E04E-4A54-A736-2C22D1792186}</author>
    <author>tc={BE7FD743-116C-4F5D-B544-6E002301CB74}</author>
    <author>tc={2E17650E-A616-4701-A589-D5ADA9409786}</author>
    <author>tc={4C10F318-8430-48B3-9307-0D0279501E10}</author>
    <author>tc={1B0940B8-F251-4921-9C3D-8C1775D87654}</author>
    <author>tc={3FF6E498-94BA-4930-A55D-34B6A28911F1}</author>
    <author>tc={30E62EA6-A584-4D96-8749-8979FD608D43}</author>
    <author>tc={5D806673-0BFB-42DC-9ABA-4CE22387D123}</author>
    <author>tc={6673D6D0-2DA6-4E0B-850C-BD7FC93899B6}</author>
    <author>tc={18FA0F74-48B6-4271-A7BC-92A631BD6602}</author>
    <author>tc={80FE46B2-4490-4352-8BDA-C6CBEF2D664F}</author>
    <author>tc={1C8D5D5C-60A0-41DA-B02D-1D01A31734FD}</author>
    <author>tc={91AB72DF-27BA-4E5E-88DE-FD4403AF6E21}</author>
    <author>tc={3C373235-16BB-44B2-B86D-80ADE27AD113}</author>
    <author>tc={057D8336-3471-4099-9EC4-247C05FE1219}</author>
    <author>tc={EA7B0F30-09D4-4F6E-BA12-DD6EAFBD1D23}</author>
    <author>tc={33A2FCC9-F403-43A4-8E09-633C35110CD7}</author>
    <author>tc={C7E24280-6B29-45D0-8B1D-0A95FC441399}</author>
    <author>tc={305C99DA-2F11-49FE-99CA-48080316EA8E}</author>
    <author>tc={67E17305-47FF-41C5-95AD-882D4C25E8E1}</author>
    <author>tc={2538896D-0510-4F2F-9C2C-51A8E213CD2A}</author>
    <author>tc={216F3C5C-E9A4-4A5D-B892-0CED4EB909E1}</author>
    <author>tc={5862CF75-A24A-4935-894A-62BBA0830185}</author>
    <author>tc={61B5B576-381D-4F51-8363-C4E780528850}</author>
    <author>tc={75976323-028C-4AED-A725-9D844AC9DA6D}</author>
    <author>tc={D9B66764-1130-4BEB-8707-69F39AF6217C}</author>
    <author>tc={C8BEA4BD-27B3-4C44-A8EC-959F77533E58}</author>
    <author>tc={F3357269-473D-456C-BBC8-C115B26D1E75}</author>
    <author>tc={0C1A4C1D-923C-4C05-904F-96032C4C00CC}</author>
    <author>tc={76C41EA6-E589-4DA2-B992-4E3247A5750D}</author>
    <author>tc={5599BC2C-99AD-4857-8254-4FD2A208111E}</author>
    <author>tc={4C2E3756-0716-48E1-8252-1BEDA924080A}</author>
    <author>tc={DFD11CCA-37D5-4CCD-9B77-4AF98A1A201C}</author>
    <author>tc={123765CB-34C3-4EC7-9274-B68CCA345EB1}</author>
    <author>tc={F3E305D2-C96A-4438-9397-1DB130BB246A}</author>
    <author>tc={37313B7E-CC23-4D27-BE28-642AE42EFC59}</author>
    <author>tc={33D1453D-E5A8-4536-9A75-221E5D54D7A2}</author>
    <author>tc={2D479BEB-C3E1-4F31-8277-D97A86686451}</author>
    <author>tc={902FE434-95F2-4BEC-958C-B5A565C8AE95}</author>
    <author>tc={9F62BE9E-A383-46DD-A6F6-B321A1ABA7BF}</author>
    <author>tc={637FFEEC-5E89-4D4E-BED0-965BF11E78DD}</author>
    <author>tc={5D9470EB-D611-4719-9FE9-45B2A0CE8219}</author>
    <author>tc={84E63F9B-8A43-4130-8864-EB56C95C8FB9}</author>
    <author>tc={465B94F3-A130-4293-AF55-A9EFCDB7F520}</author>
    <author>tc={CFBD50E6-AF49-4D01-9822-C41F5C0F8788}</author>
    <author>tc={C82456F4-86A6-4F20-B9B5-F5F342B72A91}</author>
    <author>tc={02B8BD8E-0F78-4998-AE8E-5E2D7DCCC75B}</author>
    <author>tc={3464F4FB-7800-4295-8F2A-3CD7BE2B04CA}</author>
    <author>tc={59F5D083-2E9A-4F27-97F6-2FCF27885DF0}</author>
    <author>tc={2A2921F6-0B5A-46DC-B5F3-FEC839D9683D}</author>
    <author>tc={0F0DB8C8-5267-4588-A8E4-570FDC7D30CE}</author>
    <author>tc={F931459E-D60D-4F74-9AB6-DFE23B07E640}</author>
    <author>tc={3C4C4C31-6B10-4B32-A8DD-ECE90911045F}</author>
    <author>tc={7BAE78AF-2D57-4B77-8357-BAB960A47C83}</author>
    <author>tc={7C5D0C48-585D-4519-B857-0FE497DF284A}</author>
    <author>tc={3C1E4680-9919-4CAC-9B77-C2FFC0F01369}</author>
    <author>tc={4B78269F-7226-48D9-BF94-A36CA4E784EC}</author>
    <author>tc={91F41E47-3B2E-43C3-AB28-841EB9182E7B}</author>
    <author>tc={58245656-6BBC-4139-9158-A5D9F9BA6742}</author>
    <author>tc={F485E4C0-4C22-45A4-A560-F14252347737}</author>
    <author>tc={0407BF64-BC92-4C8D-8BB1-E7D6F249F3CC}</author>
    <author>tc={BD8D6086-4C7D-40BF-8909-8AD4BDEB7AF7}</author>
    <author>tc={F6390E6F-49A2-41EA-B739-5055685462BD}</author>
    <author>tc={7B61DCC2-A68A-40C2-8ADC-63279E4A4F38}</author>
    <author>tc={9C277F0D-CF5E-4E33-9690-C7BC96DEBAF9}</author>
    <author>tc={A00AAE58-1B70-4B89-AC76-F4735CFD70C9}</author>
    <author>tc={3C4E9BCB-3DF7-47C4-B9B2-114753E3B563}</author>
    <author>tc={D0EC3A2C-2C50-4FC4-B985-5E02D2A03C6A}</author>
    <author>tc={0F25F93E-64CE-420A-8063-7625C205E2AF}</author>
    <author>tc={FFBDC8CC-3734-4788-8557-DEAD0F6F9E27}</author>
    <author>tc={88BD36C6-BDB6-416F-9D11-885CBF548FE9}</author>
    <author>tc={011D8ACF-F1DC-4C6C-B29C-A9791B5C1E1A}</author>
    <author>tc={62E81BF8-A106-4C77-A845-8F5788B70A3A}</author>
    <author>tc={D38B208E-E964-4DB2-A3CD-161FDA70D8E5}</author>
    <author>tc={C613A524-567C-445B-AAC5-3EB95E4B3930}</author>
    <author>tc={31B7FCF8-DAA1-483B-BB8C-C8E4DD116AF2}</author>
    <author>tc={2845AAEB-7735-4944-BB19-50CE05B7B033}</author>
    <author>tc={76B08116-C95C-48DB-8607-8B933C99A1FE}</author>
    <author>tc={8BAFAFBD-2D83-4299-BF33-9F7DE5C9404E}</author>
    <author>tc={22AFFB3D-6B7C-49B9-A9AC-8E42FA2114D1}</author>
    <author>tc={308AC9E7-1750-4B8C-AD2C-A34B7793090E}</author>
    <author>tc={219864C8-6C58-4CFA-9886-A53A19898D9A}</author>
    <author>tc={03F194DB-E535-4CAE-9675-D2D906C90080}</author>
    <author>tc={D27A29D9-9A27-4A39-937C-B712868F11FF}</author>
    <author>tc={91DCE580-6D65-494D-9473-B5582E11F19B}</author>
    <author>tc={D1CD689F-EEA3-4C40-B9B0-887E6A54C869}</author>
    <author>tc={778BE425-914E-4864-A00C-00FD98CCB709}</author>
    <author>tc={BA25BFCF-C9A6-4410-80CE-91EDC6791E65}</author>
    <author>tc={16AB7A0F-5130-4885-8223-BB6E7F0C6CDA}</author>
    <author>tc={3B102236-4B47-4B01-8A86-83481CB34CAD}</author>
    <author>tc={9746B47B-ADE6-4D0B-AE30-F9B0FCA4BAE3}</author>
    <author>tc={FF9A8660-0C39-4900-B1B4-A02E0F7F75C2}</author>
    <author>tc={F96740E8-C68E-4B2F-822A-B7D7D0B83805}</author>
    <author>tc={606BD72A-7D2D-4259-8AB2-BC73DEB9F5E7}</author>
    <author>tc={02CFB94B-7753-486D-AC97-156E30120A24}</author>
    <author>tc={ACC833EC-E12C-4259-9EFF-EE43F15E6B8E}</author>
    <author>tc={C9299B96-DC5F-4296-BE46-3F8E5832BDF1}</author>
    <author>tc={968BBC18-B192-43A1-8FEB-B360E00FBA76}</author>
    <author>tc={FD66D4E1-396D-4973-9DEC-F52CE5ED80E4}</author>
    <author>tc={30A247EC-153F-40A8-A849-EE004BD2BF34}</author>
    <author>tc={C49A3F5F-780E-43D0-8A67-BFBF0B2B21DB}</author>
    <author>tc={10442F3E-A7AF-46A0-AF3E-7F80797A9206}</author>
    <author>tc={35DD24DC-D6C7-4CDE-8833-DC28DB4F6E9E}</author>
    <author>tc={0C233E32-6B94-44FD-9287-2F932C3DA612}</author>
    <author>tc={26994942-87EA-4838-A689-D6AFBFED2EBE}</author>
    <author>tc={B0934870-1CA7-411B-80E9-42D869ED98DC}</author>
    <author>tc={5346056B-5E6B-426D-AB5F-5C893BD7FA53}</author>
    <author>tc={C879EEB1-48E2-4C77-962C-8827F557540D}</author>
    <author>tc={91AD383A-EEE7-407B-A8DF-F36FF2912B91}</author>
    <author>tc={5F371AC1-AA94-4B20-90DC-321B9CE7C9F5}</author>
    <author>tc={9E1E7060-1780-4ECD-9399-3D56AE17C3C2}</author>
    <author>tc={C6FF6F54-1DE7-4F79-9671-D6EB9BA9973C}</author>
    <author>tc={F828EFE2-D9D9-44F3-9886-23C2998A44AD}</author>
    <author>tc={FC3AF175-D18B-49B2-94AF-2AEADBE8C2CF}</author>
    <author>tc={42242734-1F94-402E-BF29-CCD9B2A91065}</author>
    <author>tc={EFB2F2A5-1B61-4E68-A2BE-CD604E8950C2}</author>
    <author>tc={92C2D52D-236E-4446-AD88-53FC5A53975E}</author>
    <author>tc={E06C29C7-8A53-4A79-AC6D-6760938791EB}</author>
    <author>tc={E53DC54B-0A4B-47DE-897E-F3A70EC2FBBC}</author>
    <author>tc={481D67D9-D49B-43DC-9231-092AF7370026}</author>
    <author>tc={C853EF88-8AF3-4A45-8DC9-A5EC3DC8DC7D}</author>
    <author>tc={83CB7E26-11A2-4600-9735-02D7DB13A677}</author>
    <author>tc={302463A3-C703-4DDF-BC7A-9C12D38D1BEA}</author>
    <author>tc={6E894CD1-7BE2-4B6D-9858-77E99DCCA3DF}</author>
    <author>tc={F0E3F186-9901-4C1C-90A9-25FCB714B414}</author>
    <author>tc={BB8FD8D5-8898-447D-B181-126C76686922}</author>
    <author>tc={418068AB-9E38-46A2-B4B2-F7A03522B58E}</author>
    <author>tc={DE623925-DD01-47CD-918A-0D8F04CA5721}</author>
    <author>tc={07132BCD-E7F0-44D1-81F2-BE76B6FE9100}</author>
    <author>tc={8BF743A7-D1C6-4A5B-A645-D53D130DE952}</author>
    <author>tc={16D87A09-DD89-4848-A721-6196A8C51D87}</author>
    <author>tc={99F69C99-38F6-43D7-AB36-3DBEBF972D2D}</author>
    <author>tc={CCE744B6-F6AE-4398-83C1-188E2E98BF22}</author>
    <author>tc={B49B610A-152D-4FBA-9BDF-97B26E281164}</author>
    <author>tc={D85D0870-546D-4A2A-A079-1841485356AB}</author>
    <author>tc={37DC347B-276A-42DC-A4B9-F3AD88764991}</author>
    <author>tc={4AED5A31-06B7-4003-9DEB-F1BDBC6C1712}</author>
    <author>tc={7CCDB8A0-7D07-4829-9362-684E1E361A69}</author>
    <author>tc={1BAC274D-6964-47C6-90DE-3A98FF43DD10}</author>
    <author>tc={56CEE8CB-96E1-4DAF-820F-5B619A0711EB}</author>
    <author>tc={9A15BCFB-10B9-47DE-80C5-C32D27749CC6}</author>
    <author>tc={B76D76A3-3DAA-452F-AF13-70A10959E46E}</author>
    <author>tc={E11DB7CE-1F14-41EC-9806-3FF74295A4C7}</author>
    <author>tc={13C8E386-3410-4B09-B6AE-DBA44B6B9377}</author>
    <author>tc={A59D574F-5BE6-41A1-99A2-37AF498D1461}</author>
    <author>tc={72FC2AD1-7367-47F0-9A61-A4A4C5CD04C9}</author>
    <author>tc={A6AF3CB0-A249-49F4-9B30-F00115566CD4}</author>
    <author>tc={7B4AC066-3DD7-424D-AE0F-F6B10D088288}</author>
    <author>tc={A2EBE0A0-066A-497D-9831-9E280F108D8E}</author>
    <author>tc={E441343F-C895-4D0A-A581-9FC60473014D}</author>
    <author>tc={926B4D97-CC8E-48C9-96C7-A0B0EA044F9D}</author>
    <author>tc={F1296DC1-93B0-4ACD-B19D-7DA7F2857CFD}</author>
    <author>tc={7EE19046-9EBE-4F74-95D8-EBF2D875226B}</author>
    <author>tc={9D53B8B2-7A9A-4C5B-AD63-4FBA20E4FA24}</author>
    <author>tc={0B369F6B-5B1D-47F7-B9A7-655A60665F7F}</author>
    <author>tc={0188465F-CE89-4D5A-A140-95DB7B0D4F5D}</author>
    <author>tc={E2CE0403-A6B7-477E-B1A5-AFE3D3DCB4E6}</author>
    <author>tc={4DBEDC5C-28ED-42D9-A6DA-B3A5123AAF23}</author>
    <author>tc={D25C6B20-D7C6-4135-968A-12AB6941A981}</author>
    <author>tc={504A8613-4FC8-40AD-AB58-A911C1D7E0BC}</author>
    <author>tc={9D557186-F477-4400-924F-8E2875579670}</author>
    <author>tc={AB7EDEED-39FD-49C1-90A1-CD6FA6CA39AE}</author>
    <author>tc={8EA86BA5-2BED-43D8-821B-7EEC1EE52267}</author>
    <author>tc={BA98E727-73D9-4D9E-B4DC-470F2801B854}</author>
    <author>tc={561CCF7C-6B9B-475A-BE0C-FA4A3FB7FB75}</author>
    <author>tc={5CD38E04-FC12-4F43-8722-78063F2413FE}</author>
    <author>tc={2E2193C2-51F7-461D-8AF9-7615829C1213}</author>
    <author>tc={4323E617-FB7E-4FC8-B327-FCCFCCB3341F}</author>
    <author>tc={F391D4D9-FA25-46F5-80ED-63F9DB3E4924}</author>
    <author>tc={654AA128-3E29-48D3-B5BB-FF40C6B5AAC3}</author>
    <author>tc={0F0FE206-4DEC-4DEA-903B-505BFF73E3AD}</author>
    <author>tc={37C86087-5A54-4BFA-815A-3376C9D1D051}</author>
    <author>tc={D01A62C9-5E98-4ADD-93B4-3B00D99E695E}</author>
    <author>tc={365B2EEE-44B6-468D-B181-9607BB0086CD}</author>
    <author>tc={881114BE-7CB0-4781-9CF1-D70D1FA426BD}</author>
    <author>tc={15342BF4-0C7C-424C-8461-472C4B5C0500}</author>
    <author>tc={E78A7437-7458-4C13-91B0-7F196BD11453}</author>
    <author>tc={2DE844B6-2D2C-442B-A72B-AA5D04E4E258}</author>
    <author>tc={0952D11C-5495-42AD-A080-57E503E13BEA}</author>
    <author>tc={7EDA7DC6-637B-4622-8B67-110506D75BF1}</author>
    <author>tc={8EDF4CDE-CEB2-4E5F-B1E8-B7A1E816FA0E}</author>
    <author>tc={13B95E45-E841-4E9B-8C34-F9F010DA79C3}</author>
    <author>tc={FEDBB1BF-E10C-4776-BE5B-1C9E0B235C8D}</author>
    <author>tc={90693108-93C9-4544-BD7E-C63649AF1884}</author>
    <author>tc={79848944-AFAB-4B14-A139-8A47577DABA1}</author>
    <author>tc={E7C65822-E131-41F1-8735-0C1A8092A436}</author>
    <author>tc={426212C4-3B77-43D5-B1AD-F3050C6B8F8D}</author>
    <author>tc={05337B85-52BF-49FC-A5F6-7580F3B2960E}</author>
    <author>tc={F054D483-1F7F-45F3-957E-F442729D748B}</author>
    <author>tc={E0513869-8438-4D31-A5EC-B9FF8176F20D}</author>
    <author>tc={2615F760-7FBE-4CBC-92DE-361D0430E88B}</author>
    <author>tc={80B4AB08-62F2-4F60-869D-2FCAE76F7543}</author>
    <author>tc={2439E9CA-63D9-46C1-A299-B4338FCDC169}</author>
    <author>tc={4E476A25-DB38-4946-A699-9B2D4A2A55D9}</author>
    <author>tc={5DC1733D-910E-44F3-8523-77195FE20BD5}</author>
    <author>tc={0A2E469B-C492-4048-AA2E-D361DB6FF2E9}</author>
    <author>tc={A8308264-F61F-4999-8156-6C012FB2AB7F}</author>
    <author>tc={AB30F157-26C5-473B-AF0C-85FF3D1953AF}</author>
    <author>tc={7C412D40-4810-4639-B9BB-1F2B0FDD7BAC}</author>
    <author>tc={BD05B8E8-E031-40CE-A46A-40BAFC48CCB3}</author>
    <author>tc={8CFFAA86-407E-4CB4-BCE2-D1828BED8A11}</author>
    <author>tc={4BC0D4B4-BB04-4DBA-A876-6B53DD5BF1A7}</author>
    <author>tc={6EA8EDFB-D2ED-4A03-B15A-CC0F698C3C31}</author>
    <author>tc={8F4FD015-B493-4856-8680-C97836EF0971}</author>
    <author>tc={820D15D4-AEFA-4034-BB66-E2773E74E204}</author>
    <author>tc={DC931FE2-FE8E-4D63-A190-D9152CE3784D}</author>
    <author>tc={55BC94D9-C857-447C-A571-E20F641FAA78}</author>
    <author>tc={20668F9B-2566-4E2E-BD03-295BD26CBAAB}</author>
    <author>tc={42DE9FFF-9EBA-4456-95B7-1D53EE7F398F}</author>
    <author>tc={C5DCE12A-B731-4241-95B2-8E547059DEC9}</author>
    <author>tc={C285A6CD-E5BD-430B-AB2C-3DF78BF34B33}</author>
    <author>tc={5A363301-3CEA-44BA-9C3D-B1DA3D947A56}</author>
    <author>tc={1F4EF5A0-F0B4-4D4B-A6BC-A7B26143443B}</author>
    <author>tc={08A2898D-7785-44DB-AC16-8AB888C36530}</author>
    <author>tc={078943FE-9487-44E9-89F4-C046F8EB2F9D}</author>
    <author>tc={6C82830D-1EF8-473E-B518-B22F7AD803B0}</author>
    <author>tc={53FE8E32-853C-4AC4-A851-86BDA9BAF81C}</author>
    <author>tc={0D76D647-EBB5-4C09-BE15-D01E75AA4286}</author>
    <author>tc={53BC27F4-2002-4438-9AFE-BDFE82DD9408}</author>
    <author>tc={588A22C5-031B-4782-B0F9-A8A0CA14BEDD}</author>
    <author>tc={92FE5EE6-CA80-440E-A102-B14EBD482883}</author>
    <author>tc={9235104C-7897-4920-BA38-BE949A1A55E4}</author>
    <author>tc={9B3C9EEE-7273-46E8-9964-595939A49B66}</author>
    <author>tc={1799A063-9ADD-4F24-984C-442262DEA506}</author>
    <author>tc={FEB03B58-43D1-4525-95A6-B9A260805B51}</author>
    <author>tc={4B7DFB04-9741-4205-83DA-42561417AAA7}</author>
    <author>tc={9F7A8940-F493-49EF-AB35-73C7D4AD6549}</author>
    <author>tc={5DE4B928-25CD-467A-8D97-1434DA916A54}</author>
    <author>tc={4A1858A0-5645-465E-B4EB-03138822BAF1}</author>
    <author>tc={D32A0C50-0705-4D98-8D9F-CDDD49952647}</author>
    <author>tc={DC6ADA73-C7D9-4C1B-9FFE-427192F20838}</author>
    <author>tc={03FA57D6-8F97-42A5-8368-17F55809D67D}</author>
    <author>tc={E4C2568D-E21B-446A-A779-EA5BCC6590AB}</author>
    <author>tc={A2629C72-DA47-4AF1-8967-EC813F0424E1}</author>
    <author>tc={48415115-EE4F-4C20-8225-93DE4E537815}</author>
    <author>tc={CAB1A3FD-5BD6-4250-9C90-D5CB1162A9B4}</author>
    <author>tc={94A39784-4BF7-4FE9-BEC9-709AB1E3C5DB}</author>
    <author>tc={05353F7D-954A-451B-9BAB-19D6D4A6413E}</author>
    <author>tc={994D264B-1805-4419-9092-9F9B98DF2150}</author>
    <author>tc={307EDE0F-FAFD-48B1-8C37-E292EB979D27}</author>
    <author>tc={81A3349C-6A32-427C-BECE-B00326D3B554}</author>
    <author>tc={B2CEADE9-CAE3-467B-9364-14BB4C2B2BD2}</author>
    <author>tc={EE8C6C01-9AB9-4444-9541-3AD4428498D0}</author>
    <author>tc={9099A4C8-EAB4-4A21-9376-7521BE772A83}</author>
    <author>tc={1175F50C-91EF-4B0A-ACB2-ACEA98F99EC2}</author>
    <author>tc={5A33CCBF-80FC-4892-957C-B2B082EFB45D}</author>
    <author>tc={984372BF-2074-439E-93B5-8EF2EC566DAE}</author>
    <author>tc={42A316AA-BDB4-4070-B2FA-C5DE3A0987D2}</author>
    <author>tc={1FCE4BA5-7F4E-49E3-8896-C1A5E5F07395}</author>
    <author>tc={FEA373B5-1324-4EB2-9E6A-06D9B757601C}</author>
    <author>tc={35A26652-FA45-4CF4-AB3B-8A9C49AC5BF2}</author>
    <author>tc={79AD874C-7C19-40E5-84A7-A79FBD0A39FE}</author>
    <author>tc={E98F6845-23AB-4C36-B4B5-25A0E66FBC30}</author>
    <author>tc={DA04466B-14F6-4247-BD18-8AE33D3E72C5}</author>
    <author>tc={59A2DDDA-936A-431D-A083-83C28FAD9910}</author>
    <author>tc={36387B10-9D83-4655-B373-9B069494BDD9}</author>
    <author>tc={7D0B707B-359C-42AD-90EC-47F3536BF285}</author>
    <author>tc={73FAF9FC-08F7-46CB-84D3-A4805D7FC841}</author>
    <author>tc={3A09C897-D63D-4A47-A09C-B893764AC26F}</author>
    <author>tc={F14BC35E-0D95-4C88-A0C4-56ABC04DD8AC}</author>
    <author>tc={0EB998E5-252A-480D-85E2-3F8DDDCC590A}</author>
    <author>tc={0B51F0CA-022A-49EA-BD25-EB7B3BDABF04}</author>
    <author>tc={E9A4339F-9DED-40F7-911D-AE122D7E72ED}</author>
    <author>tc={7047C2CE-FF55-4C36-85BE-3E919C9390B2}</author>
    <author>tc={14D16DC9-EC03-4966-8E6B-B50EF7F9E250}</author>
    <author>tc={0A453286-F2DB-4319-AA3D-4ACBD005CBDA}</author>
    <author>tc={9F477F19-67BC-4633-A348-CB1749D4D888}</author>
    <author>tc={067ABDA5-D3D4-46F0-AC93-1CC98D76853E}</author>
    <author>tc={FB2A1B7A-E87F-4C1F-B77C-76DD3931A57A}</author>
    <author>tc={729E4A36-7760-41BF-9FFD-D3AC61B8E492}</author>
    <author>tc={91208DFD-D334-452E-B823-54B5D18A4160}</author>
    <author>tc={E18E9490-6EAD-4067-8807-A0277B543BAF}</author>
    <author>tc={2D7072BA-7A87-4322-9ABC-CFE10F604BDB}</author>
    <author>tc={1A3E7C90-119C-48E2-A85F-9BF0E89AA442}</author>
    <author>tc={671A8459-8363-47D2-ACB2-583B94EAFCE4}</author>
    <author>tc={4CD8D868-30DA-43DE-9EC3-619C4F90EA09}</author>
    <author>tc={8B3B9F98-430C-44D4-A7B0-A68FB8DB4189}</author>
    <author>tc={1259B5AE-075D-46B3-8FCC-ABB79FA96C6D}</author>
    <author>tc={D5F9B9A8-423E-460E-AD3C-9AB4B00C7374}</author>
    <author>tc={5A0A6B99-946F-4852-9ADE-FB0085FCD912}</author>
    <author>tc={5020B7D2-FB1A-49AA-AFAD-630995002BF0}</author>
    <author>tc={DF49BF7D-853E-4FAF-82F5-1F964CD1A85F}</author>
    <author>tc={704CD375-F4A3-4567-A07E-899F19F4DD6D}</author>
    <author>tc={6D6DA368-1FBA-44BC-959A-F9C28C52C6A4}</author>
    <author>tc={152C2EDC-5731-423F-863D-E00A24EB78BC}</author>
    <author>tc={AE2FACB4-9937-4C9F-936A-A8B912415D5B}</author>
    <author>tc={3221466F-1DD9-4141-9F0C-0753B704B380}</author>
    <author>tc={C69FE70C-7546-4CB3-A05B-8F9CEA72A315}</author>
    <author>tc={79002C74-E5E1-4932-8DE6-7BC9678459B9}</author>
    <author>tc={7CFCFF88-7512-4EF8-8BB2-A208C626057D}</author>
    <author>tc={B25F8870-093C-4F7C-8865-B70B0598DBEF}</author>
    <author>tc={01FF24A2-37F4-4167-844F-83252AE390EF}</author>
    <author>tc={8D42566E-3147-487C-8FB5-D22170EF7847}</author>
    <author>tc={4275280C-5D0F-46CB-A7AA-4F2B66D6BA60}</author>
    <author>tc={376955B8-CBEB-4A54-BFD9-2742BFA73ED6}</author>
    <author>tc={45BBAAA2-1143-4CEE-B989-324EAB1BC086}</author>
    <author>tc={E669C1BC-6F8F-4E32-A4F1-B907506E6941}</author>
    <author>tc={9A974D6A-07B0-4469-8FB8-436DA0A69C36}</author>
  </authors>
  <commentList>
    <comment ref="X726" authorId="0" shapeId="0" xr:uid="{56C55354-2A92-407C-BA53-3329BC4BCF65}">
      <text>
        <t>[Threaded comment]
Your version of Excel allows you to read this threaded comment; however, any edits to it will get removed if the file is opened in a newer version of Excel. Learn more: https://go.microsoft.com/fwlink/?linkid=870924
Comment:
    22-0052-307-00
Reply:
    has been deleted</t>
      </text>
    </comment>
    <comment ref="G728" authorId="1" shapeId="0" xr:uid="{0AE9DA45-B5B1-40AD-9A18-1F5F3F4CBBFD}">
      <text>
        <t>[Threaded comment]
Your version of Excel allows you to read this threaded comment; however, any edits to it will get removed if the file is opened in a newer version of Excel. Learn more: https://go.microsoft.com/fwlink/?linkid=870924
Comment:
    1500 kgs released</t>
      </text>
    </comment>
    <comment ref="G813" authorId="2" shapeId="0" xr:uid="{E7588DEC-1279-4C6D-8E8F-4992DDFA3DFC}">
      <text>
        <t>[Threaded comment]
Your version of Excel allows you to read this threaded comment; however, any edits to it will get removed if the file is opened in a newer version of Excel. Learn more: https://go.microsoft.com/fwlink/?linkid=870924
Comment:
    670 kgs released</t>
      </text>
    </comment>
    <comment ref="U818" authorId="3" shapeId="0" xr:uid="{41346B41-8AE5-4552-B31A-E5919C93F81D}">
      <text>
        <t>[Threaded comment]
Your version of Excel allows you to read this threaded comment; however, any edits to it will get removed if the file is opened in a newer version of Excel. Learn more: https://go.microsoft.com/fwlink/?linkid=870924
Comment:
    old Z- No. Z23006899257</t>
      </text>
    </comment>
    <comment ref="G829" authorId="4" shapeId="0" xr:uid="{D9628E4C-013D-4472-8CC1-BC04B302E576}">
      <text>
        <t>[Threaded comment]
Your version of Excel allows you to read this threaded comment; however, any edits to it will get removed if the file is opened in a newer version of Excel. Learn more: https://go.microsoft.com/fwlink/?linkid=870924
Comment:
    2122 kgs released</t>
      </text>
    </comment>
    <comment ref="G889" authorId="5" shapeId="0" xr:uid="{768F8716-624C-4571-9DCB-E858809F7F5C}">
      <text>
        <t>[Threaded comment]
Your version of Excel allows you to read this threaded comment; however, any edits to it will get removed if the file is opened in a newer version of Excel. Learn more: https://go.microsoft.com/fwlink/?linkid=870924
Comment:
    5864 kgs released</t>
      </text>
    </comment>
    <comment ref="G891" authorId="6" shapeId="0" xr:uid="{6B571C25-354C-47DF-8F7E-8262FB1478B1}">
      <text>
        <t>[Threaded comment]
Your version of Excel allows you to read this threaded comment; however, any edits to it will get removed if the file is opened in a newer version of Excel. Learn more: https://go.microsoft.com/fwlink/?linkid=870924
Comment:
    595 Lbs released</t>
      </text>
    </comment>
    <comment ref="G892" authorId="7" shapeId="0" xr:uid="{4BBA525A-8398-4C19-8C59-9FF7199EE0B2}">
      <text>
        <t>[Threaded comment]
Your version of Excel allows you to read this threaded comment; however, any edits to it will get removed if the file is opened in a newer version of Excel. Learn more: https://go.microsoft.com/fwlink/?linkid=870924
Comment:
    3960 LBS</t>
      </text>
    </comment>
    <comment ref="G893" authorId="8" shapeId="0" xr:uid="{0E20CAA6-3484-4847-85A2-2009B7E052C5}">
      <text>
        <t>[Threaded comment]
Your version of Excel allows you to read this threaded comment; however, any edits to it will get removed if the file is opened in a newer version of Excel. Learn more: https://go.microsoft.com/fwlink/?linkid=870924
Comment:
    1526 lbs released</t>
      </text>
    </comment>
    <comment ref="G894" authorId="9" shapeId="0" xr:uid="{7DF873C5-4540-475F-A7FE-C1EF5E7F82F7}">
      <text>
        <t>[Threaded comment]
Your version of Excel allows you to read this threaded comment; however, any edits to it will get removed if the file is opened in a newer version of Excel. Learn more: https://go.microsoft.com/fwlink/?linkid=870924
Comment:
    1000 LBS</t>
      </text>
    </comment>
    <comment ref="G895" authorId="10" shapeId="0" xr:uid="{E43887BF-A85C-4035-A2B2-259452017CF7}">
      <text>
        <t>[Threaded comment]
Your version of Excel allows you to read this threaded comment; however, any edits to it will get removed if the file is opened in a newer version of Excel. Learn more: https://go.microsoft.com/fwlink/?linkid=870924
Comment:
    2163 pounds released</t>
      </text>
    </comment>
    <comment ref="G899" authorId="11" shapeId="0" xr:uid="{9E31868C-E44C-4D24-92C2-36159B1CE228}">
      <text>
        <t>[Threaded comment]
Your version of Excel allows you to read this threaded comment; however, any edits to it will get removed if the file is opened in a newer version of Excel. Learn more: https://go.microsoft.com/fwlink/?linkid=870924
Comment:
    350 KGS RELEASED</t>
      </text>
    </comment>
    <comment ref="G900" authorId="12" shapeId="0" xr:uid="{3773E400-71D5-44A4-9C29-D2792BC85F7C}">
      <text>
        <t>[Threaded comment]
Your version of Excel allows you to read this threaded comment; however, any edits to it will get removed if the file is opened in a newer version of Excel. Learn more: https://go.microsoft.com/fwlink/?linkid=870924
Comment:
    6400 KGS RELEASED</t>
      </text>
    </comment>
    <comment ref="G901" authorId="13" shapeId="0" xr:uid="{BEB3BD46-25FC-49C6-A514-CE6F72E20C9D}">
      <text>
        <t>[Threaded comment]
Your version of Excel allows you to read this threaded comment; however, any edits to it will get removed if the file is opened in a newer version of Excel. Learn more: https://go.microsoft.com/fwlink/?linkid=870924
Comment:
    2 cases / 1674 kgs released</t>
      </text>
    </comment>
    <comment ref="G904" authorId="14" shapeId="0" xr:uid="{616DC6DF-8104-44CF-B063-CF41FAA823C5}">
      <text>
        <t>[Threaded comment]
Your version of Excel allows you to read this threaded comment; however, any edits to it will get removed if the file is opened in a newer version of Excel. Learn more: https://go.microsoft.com/fwlink/?linkid=870924
Comment:
    670 kgs released</t>
      </text>
    </comment>
    <comment ref="G905" authorId="15" shapeId="0" xr:uid="{65BA2643-AEDA-4422-9992-3380249C1243}">
      <text>
        <t>[Threaded comment]
Your version of Excel allows you to read this threaded comment; however, any edits to it will get removed if the file is opened in a newer version of Excel. Learn more: https://go.microsoft.com/fwlink/?linkid=870924
Comment:
    630 kgs released</t>
      </text>
    </comment>
    <comment ref="G914" authorId="16" shapeId="0" xr:uid="{32AD0FF6-D49C-457D-BAF0-6E4819AF7AC0}">
      <text>
        <t>[Threaded comment]
Your version of Excel allows you to read this threaded comment; however, any edits to it will get removed if the file is opened in a newer version of Excel. Learn more: https://go.microsoft.com/fwlink/?linkid=870924
Comment:
    306,50 Kgs released</t>
      </text>
    </comment>
    <comment ref="G917" authorId="17" shapeId="0" xr:uid="{EEC0320D-A67B-4905-9471-52D77B4E662F}">
      <text>
        <t>[Threaded comment]
Your version of Excel allows you to read this threaded comment; however, any edits to it will get removed if the file is opened in a newer version of Excel. Learn more: https://go.microsoft.com/fwlink/?linkid=870924
Comment:
    1503 kgs released</t>
      </text>
    </comment>
    <comment ref="F950" authorId="18" shapeId="0" xr:uid="{7A64073B-FC4B-410B-BF28-74E4BA95CD39}">
      <text>
        <t>[Threaded comment]
Your version of Excel allows you to read this threaded comment; however, any edits to it will get removed if the file is opened in a newer version of Excel. Learn more: https://go.microsoft.com/fwlink/?linkid=870924
Comment:
    12 pcs relesaed</t>
      </text>
    </comment>
    <comment ref="G950" authorId="19" shapeId="0" xr:uid="{D004A23D-F680-44A8-A059-0AC6E6F7DD71}">
      <text>
        <t>[Threaded comment]
Your version of Excel allows you to read this threaded comment; however, any edits to it will get removed if the file is opened in a newer version of Excel. Learn more: https://go.microsoft.com/fwlink/?linkid=870924
Comment:
    7000 kgs released</t>
      </text>
    </comment>
    <comment ref="G957" authorId="20" shapeId="0" xr:uid="{5E79E483-BB0D-4DDF-B595-28620B33C074}">
      <text>
        <t>[Threaded comment]
Your version of Excel allows you to read this threaded comment; however, any edits to it will get removed if the file is opened in a newer version of Excel. Learn more: https://go.microsoft.com/fwlink/?linkid=870924
Comment:
    1087 lbs released</t>
      </text>
    </comment>
    <comment ref="I957" authorId="21" shapeId="0" xr:uid="{B167D5B0-2971-4556-BF66-99E37800CCD9}">
      <text>
        <t>[Threaded comment]
Your version of Excel allows you to read this threaded comment; however, any edits to it will get removed if the file is opened in a newer version of Excel. Learn more: https://go.microsoft.com/fwlink/?linkid=870924
Comment:
    YM WELLSPRING / 018W</t>
      </text>
    </comment>
    <comment ref="P957" authorId="22" shapeId="0" xr:uid="{A5C9E92A-D8E0-410C-8615-A39C19430B19}">
      <text>
        <t>[Threaded comment]
Your version of Excel allows you to read this threaded comment; however, any edits to it will get removed if the file is opened in a newer version of Excel. Learn more: https://go.microsoft.com/fwlink/?linkid=870924
Comment:
    27.11.2023</t>
      </text>
    </comment>
    <comment ref="I958" authorId="23" shapeId="0" xr:uid="{6C0CA16D-194A-46F4-B7F2-D6EB25BC8912}">
      <text>
        <t xml:space="preserve">[Threaded comment]
Your version of Excel allows you to read this threaded comment; however, any edits to it will get removed if the file is opened in a newer version of Excel. Learn more: https://go.microsoft.com/fwlink/?linkid=870924
Comment:
    ONE INNOVATION / 0002E 
Reply:
    HMM HANBADA / 0009E / 9869203 rebooked
Reply:
    HMM NURI </t>
      </text>
    </comment>
    <comment ref="I959" authorId="24" shapeId="0" xr:uid="{3183422B-FEB4-490E-99C3-B2ECD48745F7}">
      <text>
        <t>[Threaded comment]
Your version of Excel allows you to read this threaded comment; however, any edits to it will get removed if the file is opened in a newer version of Excel. Learn more: https://go.microsoft.com/fwlink/?linkid=870924
Comment:
    HMM NURI / 0010E</t>
      </text>
    </comment>
    <comment ref="G961" authorId="25" shapeId="0" xr:uid="{9CCD2509-297C-4B4A-9EFB-C22D4251A655}">
      <text>
        <t>[Threaded comment]
Your version of Excel allows you to read this threaded comment; however, any edits to it will get removed if the file is opened in a newer version of Excel. Learn more: https://go.microsoft.com/fwlink/?linkid=870924
Comment:
    3939 KGS RELEASED</t>
      </text>
    </comment>
    <comment ref="P962" authorId="26" shapeId="0" xr:uid="{2D2FB80B-B01E-4B76-9610-26C580108F85}">
      <text>
        <t>[Threaded comment]
Your version of Excel allows you to read this threaded comment; however, any edits to it will get removed if the file is opened in a newer version of Excel. Learn more: https://go.microsoft.com/fwlink/?linkid=870924
Comment:
    14.11.2023</t>
      </text>
    </comment>
    <comment ref="I963" authorId="27" shapeId="0" xr:uid="{9ADDF889-AC06-471C-871D-9805E1D42584}">
      <text>
        <t>[Threaded comment]
Your version of Excel allows you to read this threaded comment; however, any edits to it will get removed if the file is opened in a newer version of Excel. Learn more: https://go.microsoft.com/fwlink/?linkid=870924
Comment:
    CMA CGM JACQUES JUNIOR
Reply:
    LIMA EXPRESS AGN RE BOOKED
Reply:
    COSCO SHIPPING DANUBE
Reply:
    CAPE TAINARO</t>
      </text>
    </comment>
    <comment ref="F967" authorId="28" shapeId="0" xr:uid="{6D4B86B8-8265-4D03-8213-46B309BA9193}">
      <text>
        <t>[Threaded comment]
Your version of Excel allows you to read this threaded comment; however, any edits to it will get removed if the file is opened in a newer version of Excel. Learn more: https://go.microsoft.com/fwlink/?linkid=870924
Comment:
    1 Pal., 80*60*30cm, 32kg</t>
      </text>
    </comment>
    <comment ref="F968" authorId="29" shapeId="0" xr:uid="{F1BC460B-2BFD-4AD5-8560-ABDFEF330823}">
      <text>
        <t>[Threaded comment]
Your version of Excel allows you to read this threaded comment; however, any edits to it will get removed if the file is opened in a newer version of Excel. Learn more: https://go.microsoft.com/fwlink/?linkid=870924
Comment:
    1 Pal., 80*60*110cm, 165kg</t>
      </text>
    </comment>
    <comment ref="G971" authorId="30" shapeId="0" xr:uid="{1D7ADCA1-54EB-4333-9D84-28139F2B3561}">
      <text>
        <t>[Threaded comment]
Your version of Excel allows you to read this threaded comment; however, any edits to it will get removed if the file is opened in a newer version of Excel. Learn more: https://go.microsoft.com/fwlink/?linkid=870924
Comment:
    626 LBS RELEASED</t>
      </text>
    </comment>
    <comment ref="I971" authorId="31" shapeId="0" xr:uid="{DB72F50E-8AC0-40C8-91B1-EE7907D631F5}">
      <text>
        <t>[Threaded comment]
Your version of Excel allows you to read this threaded comment; however, any edits to it will get removed if the file is opened in a newer version of Excel. Learn more: https://go.microsoft.com/fwlink/?linkid=870924
Comment:
    YM WELLSPRING / 018W</t>
      </text>
    </comment>
    <comment ref="G977" authorId="32" shapeId="0" xr:uid="{58812485-410B-48B4-8A66-70063EF6CF72}">
      <text>
        <t>[Threaded comment]
Your version of Excel allows you to read this threaded comment; however, any edits to it will get removed if the file is opened in a newer version of Excel. Learn more: https://go.microsoft.com/fwlink/?linkid=870924
Comment:
    350 GROSS // REVISED GROSS 325</t>
      </text>
    </comment>
    <comment ref="I984" authorId="33" shapeId="0" xr:uid="{BCB8AA77-6CA8-42A8-A326-F80CB2A35A26}">
      <text>
        <t>[Threaded comment]
Your version of Excel allows you to read this threaded comment; however, any edits to it will get removed if the file is opened in a newer version of Excel. Learn more: https://go.microsoft.com/fwlink/?linkid=870924
Comment:
    YM TRUTH</t>
      </text>
    </comment>
    <comment ref="G998" authorId="34" shapeId="0" xr:uid="{D7519349-D970-4D34-898C-FD7DA00F60DA}">
      <text>
        <t>[Threaded comment]
Your version of Excel allows you to read this threaded comment; however, any edits to it will get removed if the file is opened in a newer version of Excel. Learn more: https://go.microsoft.com/fwlink/?linkid=870924
Comment:
    2310 kgs released=&gt; 770 kgs moved by A/F</t>
      </text>
    </comment>
    <comment ref="G1003" authorId="35" shapeId="0" xr:uid="{0F82E91F-9AAC-46E7-A545-CBA43282DDDE}">
      <text>
        <t>[Threaded comment]
Your version of Excel allows you to read this threaded comment; however, any edits to it will get removed if the file is opened in a newer version of Excel. Learn more: https://go.microsoft.com/fwlink/?linkid=870924
Comment:
    2170.893</t>
      </text>
    </comment>
    <comment ref="G1004" authorId="36" shapeId="0" xr:uid="{F7A0AF72-FEE3-4A7D-8EA9-75E8A31D982C}">
      <text>
        <t xml:space="preserve">[Threaded comment]
Your version of Excel allows you to read this threaded comment; however, any edits to it will get removed if the file is opened in a newer version of Excel. Learn more: https://go.microsoft.com/fwlink/?linkid=870924
Comment:
    774
</t>
      </text>
    </comment>
    <comment ref="G1008" authorId="37" shapeId="0" xr:uid="{A34679A4-4A1A-4ACB-8843-854DCCE75361}">
      <text>
        <t>[Threaded comment]
Your version of Excel allows you to read this threaded comment; however, any edits to it will get removed if the file is opened in a newer version of Excel. Learn more: https://go.microsoft.com/fwlink/?linkid=870924
Comment:
    330 KG WRONG IN DRAFT</t>
      </text>
    </comment>
    <comment ref="G1014" authorId="38" shapeId="0" xr:uid="{641259BD-CF85-44BF-B442-F2FA2026F5F6}">
      <text>
        <t xml:space="preserve">[Threaded comment]
Your version of Excel allows you to read this threaded comment; however, any edits to it will get removed if the file is opened in a newer version of Excel. Learn more: https://go.microsoft.com/fwlink/?linkid=870924
Comment:
    498 LBS </t>
      </text>
    </comment>
    <comment ref="G1016" authorId="39" shapeId="0" xr:uid="{C0D47517-F5B2-4DC8-BFDD-CC7A978EE874}">
      <text>
        <t>[Threaded comment]
Your version of Excel allows you to read this threaded comment; however, any edits to it will get removed if the file is opened in a newer version of Excel. Learn more: https://go.microsoft.com/fwlink/?linkid=870924
Comment:
    5700</t>
      </text>
    </comment>
    <comment ref="G1063" authorId="40" shapeId="0" xr:uid="{00000000-0006-0000-01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410 kgs released</t>
        </r>
      </text>
    </comment>
    <comment ref="I1068" authorId="40" shapeId="0" xr:uid="{00000000-0006-0000-01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ym wind
Reply:
    ONE WREN / 022W</t>
        </r>
      </text>
    </comment>
    <comment ref="I1069" authorId="40" shapeId="0" xr:uid="{00000000-0006-0000-01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ym wind
Reply:
    ONE WREN / 022W</t>
        </r>
      </text>
    </comment>
    <comment ref="G1071" authorId="40" shapeId="0" xr:uid="{00000000-0006-0000-01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1202.47</t>
        </r>
      </text>
    </comment>
    <comment ref="I1071" authorId="40" shapeId="0" xr:uid="{00000000-0006-0000-0100-000008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ONE OWL </t>
        </r>
      </text>
    </comment>
    <comment ref="G1072" authorId="40" shapeId="0" xr:uid="{00000000-0006-0000-0100-00000B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6896 LBS RELEASED //3127.97 </t>
        </r>
      </text>
    </comment>
    <comment ref="G1081" authorId="40" shapeId="0" xr:uid="{00000000-0006-0000-0100-00000C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1209</t>
        </r>
      </text>
    </comment>
    <comment ref="H1081" authorId="40" shapeId="0" xr:uid="{00000000-0006-0000-0100-00000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2.18</t>
        </r>
      </text>
    </comment>
    <comment ref="G1096" authorId="40" shapeId="0" xr:uid="{00000000-0006-0000-01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109 kgs + 1185 kgs</t>
        </r>
      </text>
    </comment>
    <comment ref="H1096" authorId="40" shapeId="0" xr:uid="{00000000-0006-0000-01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0.2354 &amp; 2.1455 cbm</t>
        </r>
      </text>
    </comment>
    <comment ref="I1096" authorId="40" shapeId="0" xr:uid="{00000000-0006-0000-0100-00000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 MURABBA / 027E</t>
        </r>
      </text>
    </comment>
    <comment ref="G1109" authorId="41" shapeId="0" xr:uid="{B8351A97-EA7B-4A7A-9785-3351ACD93EC9}">
      <text>
        <t xml:space="preserve">[Threaded comment]
Your version of Excel allows you to read this threaded comment; however, any edits to it will get removed if the file is opened in a newer version of Excel. Learn more: https://go.microsoft.com/fwlink/?linkid=870924
Comment:
    450
</t>
      </text>
    </comment>
    <comment ref="I1111" authorId="42" shapeId="0" xr:uid="{12E5EF15-2AC1-40FA-9809-61F958C6DD55}">
      <text>
        <t>[Threaded comment]
Your version of Excel allows you to read this threaded comment; however, any edits to it will get removed if the file is opened in a newer version of Excel. Learn more: https://go.microsoft.com/fwlink/?linkid=870924
Comment:
    MSC CAPELLA</t>
      </text>
    </comment>
    <comment ref="G1114" authorId="43" shapeId="0" xr:uid="{7751F3C9-8B56-4A00-84F9-B716B5AEF336}">
      <text>
        <t>[Threaded comment]
Your version of Excel allows you to read this threaded comment; however, any edits to it will get removed if the file is opened in a newer version of Excel. Learn more: https://go.microsoft.com/fwlink/?linkid=870924
Comment:
    295 kgs released</t>
      </text>
    </comment>
    <comment ref="G1115" authorId="44" shapeId="0" xr:uid="{A75477FA-EF5E-4DD0-9BF8-57217519BFB8}">
      <text>
        <t>[Threaded comment]
Your version of Excel allows you to read this threaded comment; however, any edits to it will get removed if the file is opened in a newer version of Excel. Learn more: https://go.microsoft.com/fwlink/?linkid=870924
Comment:
    415 kgs released</t>
      </text>
    </comment>
    <comment ref="G1122" authorId="45" shapeId="0" xr:uid="{B075A4C1-3DE7-4A38-A451-5C5D29700786}">
      <text>
        <t>[Threaded comment]
Your version of Excel allows you to read this threaded comment; however, any edits to it will get removed if the file is opened in a newer version of Excel. Learn more: https://go.microsoft.com/fwlink/?linkid=870924
Comment:
    old gw= 2090</t>
      </text>
    </comment>
    <comment ref="I1122" authorId="46" shapeId="0" xr:uid="{6E37D765-CA24-4DF2-B739-DC84646665B6}">
      <text>
        <t>[Threaded comment]
Your version of Excel allows you to read this threaded comment; however, any edits to it will get removed if the file is opened in a newer version of Excel. Learn more: https://go.microsoft.com/fwlink/?linkid=870924
Comment:
    XIN LIAN YUN GANG </t>
      </text>
    </comment>
    <comment ref="I1123" authorId="47" shapeId="0" xr:uid="{F63B8DFC-86B4-4951-90D4-AB4878C36477}">
      <text>
        <t>[Threaded comment]
Your version of Excel allows you to read this threaded comment; however, any edits to it will get removed if the file is opened in a newer version of Excel. Learn more: https://go.microsoft.com/fwlink/?linkid=870924
Comment:
    XIN LIAN YUN GANG </t>
      </text>
    </comment>
    <comment ref="X1123" authorId="48" shapeId="0" xr:uid="{76C1EA39-A136-48B5-A7AB-1289429D6364}">
      <text>
        <t>[Threaded comment]
Your version of Excel allows you to read this threaded comment; however, any edits to it will get removed if the file is opened in a newer version of Excel. Learn more: https://go.microsoft.com/fwlink/?linkid=870924
Comment:
    22-0006-402-00</t>
      </text>
    </comment>
    <comment ref="I1124" authorId="49" shapeId="0" xr:uid="{7B8E4FA2-3C45-4BE8-A3B9-85FC15E71236}">
      <text>
        <t>[Threaded comment]
Your version of Excel allows you to read this threaded comment; however, any edits to it will get removed if the file is opened in a newer version of Excel. Learn more: https://go.microsoft.com/fwlink/?linkid=870924
Comment:
    XIN LIAN YUN GANG </t>
      </text>
    </comment>
    <comment ref="X1124" authorId="50" shapeId="0" xr:uid="{A728F8CE-2504-471E-892A-AA5A3F564F61}">
      <text>
        <t>[Threaded comment]
Your version of Excel allows you to read this threaded comment; however, any edits to it will get removed if the file is opened in a newer version of Excel. Learn more: https://go.microsoft.com/fwlink/?linkid=870924
Comment:
    22-0016-402-00</t>
      </text>
    </comment>
    <comment ref="I1133" authorId="51" shapeId="0" xr:uid="{82BE1077-4D1E-420E-A015-4560F08BECB0}">
      <text>
        <t>[Threaded comment]
Your version of Excel allows you to read this threaded comment; however, any edits to it will get removed if the file is opened in a newer version of Excel. Learn more: https://go.microsoft.com/fwlink/?linkid=870924
Comment:
    HYUNDAI SINGAPORE </t>
      </text>
    </comment>
    <comment ref="G1137" authorId="52" shapeId="0" xr:uid="{7CD51D6B-2206-4E23-9568-D147EAC1D37A}">
      <text>
        <t>[Threaded comment]
Your version of Excel allows you to read this threaded comment; however, any edits to it will get removed if the file is opened in a newer version of Excel. Learn more: https://go.microsoft.com/fwlink/?linkid=870924
Comment:
    295</t>
      </text>
    </comment>
    <comment ref="G1145" authorId="53" shapeId="0" xr:uid="{2AAFAA31-697C-4B29-868E-1D1D932257E2}">
      <text>
        <t>[Threaded comment]
Your version of Excel allows you to read this threaded comment; however, any edits to it will get removed if the file is opened in a newer version of Excel. Learn more: https://go.microsoft.com/fwlink/?linkid=870924
Comment:
    787 lbs</t>
      </text>
    </comment>
    <comment ref="I1158" authorId="54" shapeId="0" xr:uid="{0ACB23A8-9301-47F9-B694-41DC845294D0}">
      <text>
        <t>[Threaded comment]
Your version of Excel allows you to read this threaded comment; however, any edits to it will get removed if the file is opened in a newer version of Excel. Learn more: https://go.microsoft.com/fwlink/?linkid=870924
Comment:
    HYUNDAI SINGAPORE </t>
      </text>
    </comment>
    <comment ref="P1158" authorId="55" shapeId="0" xr:uid="{40C64F9C-92A4-460F-B37C-00FF927BFAFA}">
      <text>
        <t>[Threaded comment]
Your version of Excel allows you to read this threaded comment; however, any edits to it will get removed if the file is opened in a newer version of Excel. Learn more: https://go.microsoft.com/fwlink/?linkid=870924
Comment:
    29.02.2024
Reply:
    old etd -28.02.2024
Reply:
    04.03.24 // DELAY 14.03.2024</t>
      </text>
    </comment>
    <comment ref="Q1158" authorId="56" shapeId="0" xr:uid="{A110CE9D-2998-41BD-A187-C8D5EEE2451E}">
      <text>
        <t>[Threaded comment]
Your version of Excel allows you to read this threaded comment; however, any edits to it will get removed if the file is opened in a newer version of Excel. Learn more: https://go.microsoft.com/fwlink/?linkid=870924
Comment:
    29.02.2024</t>
      </text>
    </comment>
    <comment ref="T1158" authorId="57" shapeId="0" xr:uid="{6C1F3453-79E1-4467-A684-5111F1E45E92}">
      <text>
        <t>[Threaded comment]
Your version of Excel allows you to read this threaded comment; however, any edits to it will get removed if the file is opened in a newer version of Excel. Learn more: https://go.microsoft.com/fwlink/?linkid=870924
Comment:
    CCU208004
Reply:
    cancel</t>
      </text>
    </comment>
    <comment ref="U1158" authorId="58" shapeId="0" xr:uid="{CFA6CB27-A350-47DF-8053-08239603477E}">
      <text>
        <t xml:space="preserve">[Threaded comment]
Your version of Excel allows you to read this threaded comment; however, any edits to it will get removed if the file is opened in a newer version of Excel. Learn more: https://go.microsoft.com/fwlink/?linkid=870924
Comment:
    31.03.2024 </t>
      </text>
    </comment>
    <comment ref="G1160" authorId="40" shapeId="0" xr:uid="{00000000-0006-0000-01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815 lbs</t>
        </r>
      </text>
    </comment>
    <comment ref="I1160" authorId="59" shapeId="0" xr:uid="{EE10ABC9-F4BF-4402-ABBF-0FF2AA213439}">
      <text>
        <t>[Threaded comment]
Your version of Excel allows you to read this threaded comment; however, any edits to it will get removed if the file is opened in a newer version of Excel. Learn more: https://go.microsoft.com/fwlink/?linkid=870924
Comment:
    YM Warranty =&gt; ONE Aquila V.024W</t>
      </text>
    </comment>
    <comment ref="G1161" authorId="40" shapeId="0" xr:uid="{00000000-0006-0000-0100-00000A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1350 lbs released</t>
        </r>
      </text>
    </comment>
    <comment ref="I1161" authorId="60" shapeId="0" xr:uid="{47B90E5A-2F00-4AA6-8FCD-AA4453E834CF}">
      <text>
        <t>[Threaded comment]
Your version of Excel allows you to read this threaded comment; however, any edits to it will get removed if the file is opened in a newer version of Excel. Learn more: https://go.microsoft.com/fwlink/?linkid=870924
Comment:
    YM Warranty =&gt; ONE Aquila V.024W</t>
      </text>
    </comment>
    <comment ref="G1162" authorId="61" shapeId="0" xr:uid="{F2EB51A6-9AF5-4602-B7E8-5C842DD5AD85}">
      <text>
        <t>[Threaded comment]
Your version of Excel allows you to read this threaded comment; however, any edits to it will get removed if the file is opened in a newer version of Excel. Learn more: https://go.microsoft.com/fwlink/?linkid=870924
Comment:
    810 LBS</t>
      </text>
    </comment>
    <comment ref="D1163" authorId="62" shapeId="0" xr:uid="{2B63111A-0615-4BA0-9BC4-909FFA542FDC}">
      <text>
        <t>[Threaded comment]
Your version of Excel allows you to read this threaded comment; however, any edits to it will get removed if the file is opened in a newer version of Excel. Learn more: https://go.microsoft.com/fwlink/?linkid=870924
Comment:
    SHANGHAI IN REELASE</t>
      </text>
    </comment>
    <comment ref="G1168" authorId="63" shapeId="0" xr:uid="{8E8F6BA2-CEAE-4D8F-B7BE-C8DD3D5831B4}">
      <text>
        <t>[Threaded comment]
Your version of Excel allows you to read this threaded comment; however, any edits to it will get removed if the file is opened in a newer version of Excel. Learn more: https://go.microsoft.com/fwlink/?linkid=870924
Comment:
    367 kgs earlier</t>
      </text>
    </comment>
    <comment ref="X1176" authorId="64" shapeId="0" xr:uid="{239453DA-67AD-47EB-8F0E-CCAA9C8D044E}">
      <text>
        <t>[Threaded comment]
Your version of Excel allows you to read this threaded comment; however, any edits to it will get removed if the file is opened in a newer version of Excel. Learn more: https://go.microsoft.com/fwlink/?linkid=870924
Comment:
    22-0027-403-00</t>
      </text>
    </comment>
    <comment ref="X1213" authorId="65" shapeId="0" xr:uid="{ACCFCB98-CBA4-4FF1-AF6B-A8153F8D9F73}">
      <text>
        <t>[Threaded comment]
Your version of Excel allows you to read this threaded comment; however, any edits to it will get removed if the file is opened in a newer version of Excel. Learn more: https://go.microsoft.com/fwlink/?linkid=870924
Comment:
    23-0009-404-00</t>
      </text>
    </comment>
    <comment ref="X1214" authorId="66" shapeId="0" xr:uid="{8AEAF909-EC0C-4E0B-841C-89C86212A7D7}">
      <text>
        <t>[Threaded comment]
Your version of Excel allows you to read this threaded comment; however, any edits to it will get removed if the file is opened in a newer version of Excel. Learn more: https://go.microsoft.com/fwlink/?linkid=870924
Comment:
    22-0026-404-00</t>
      </text>
    </comment>
    <comment ref="X1215" authorId="67" shapeId="0" xr:uid="{811D6B2E-B554-4E4C-9897-6130B6DC7639}">
      <text>
        <t>[Threaded comment]
Your version of Excel allows you to read this threaded comment; however, any edits to it will get removed if the file is opened in a newer version of Excel. Learn more: https://go.microsoft.com/fwlink/?linkid=870924
Comment:
    23-0007-404-00</t>
      </text>
    </comment>
    <comment ref="X1216" authorId="68" shapeId="0" xr:uid="{63634910-2570-4AB9-97FD-75EB17EC3E42}">
      <text>
        <t>[Threaded comment]
Your version of Excel allows you to read this threaded comment; however, any edits to it will get removed if the file is opened in a newer version of Excel. Learn more: https://go.microsoft.com/fwlink/?linkid=870924
Comment:
    22-0028-404-00</t>
      </text>
    </comment>
    <comment ref="X1217" authorId="69" shapeId="0" xr:uid="{1A4DB40F-666C-415D-B73A-0B1805F9222B}">
      <text>
        <t>[Threaded comment]
Your version of Excel allows you to read this threaded comment; however, any edits to it will get removed if the file is opened in a newer version of Excel. Learn more: https://go.microsoft.com/fwlink/?linkid=870924
Comment:
    22-0035-404-00</t>
      </text>
    </comment>
    <comment ref="X1218" authorId="70" shapeId="0" xr:uid="{DB5D5BE5-3E89-4134-919C-5AD53B2EF51C}">
      <text>
        <t>[Threaded comment]
Your version of Excel allows you to read this threaded comment; however, any edits to it will get removed if the file is opened in a newer version of Excel. Learn more: https://go.microsoft.com/fwlink/?linkid=870924
Comment:
    22-0036-404-00</t>
      </text>
    </comment>
    <comment ref="X1219" authorId="71" shapeId="0" xr:uid="{248E8E54-C3C0-46B1-AF99-A7F7FC874350}">
      <text>
        <t>[Threaded comment]
Your version of Excel allows you to read this threaded comment; however, any edits to it will get removed if the file is opened in a newer version of Excel. Learn more: https://go.microsoft.com/fwlink/?linkid=870924
Comment:
    22-0037-404-00</t>
      </text>
    </comment>
    <comment ref="X1220" authorId="72" shapeId="0" xr:uid="{764E8317-6ECD-43E9-90BC-83295AF96B6C}">
      <text>
        <t>[Threaded comment]
Your version of Excel allows you to read this threaded comment; however, any edits to it will get removed if the file is opened in a newer version of Excel. Learn more: https://go.microsoft.com/fwlink/?linkid=870924
Comment:
    23-0011-404-00</t>
      </text>
    </comment>
    <comment ref="X1221" authorId="73" shapeId="0" xr:uid="{EF7FEC7D-95EF-47CA-8680-12C5F8550B26}">
      <text>
        <t>[Threaded comment]
Your version of Excel allows you to read this threaded comment; however, any edits to it will get removed if the file is opened in a newer version of Excel. Learn more: https://go.microsoft.com/fwlink/?linkid=870924
Comment:
    22-0038-404-00</t>
      </text>
    </comment>
    <comment ref="X1222" authorId="74" shapeId="0" xr:uid="{5B0FB85E-1957-4B66-AADA-03E36CAF2984}">
      <text>
        <t>[Threaded comment]
Your version of Excel allows you to read this threaded comment; however, any edits to it will get removed if the file is opened in a newer version of Excel. Learn more: https://go.microsoft.com/fwlink/?linkid=870924
Comment:
    23-0012-404-00</t>
      </text>
    </comment>
    <comment ref="X1223" authorId="75" shapeId="0" xr:uid="{EDF88F5A-C2BC-44FB-BD11-3F7EE5E8A039}">
      <text>
        <t>[Threaded comment]
Your version of Excel allows you to read this threaded comment; however, any edits to it will get removed if the file is opened in a newer version of Excel. Learn more: https://go.microsoft.com/fwlink/?linkid=870924
Comment:
    25-0011-404-00</t>
      </text>
    </comment>
    <comment ref="X1224" authorId="76" shapeId="0" xr:uid="{799C380B-3A52-470E-B597-7AAE8E47EC45}">
      <text>
        <t>[Threaded comment]
Your version of Excel allows you to read this threaded comment; however, any edits to it will get removed if the file is opened in a newer version of Excel. Learn more: https://go.microsoft.com/fwlink/?linkid=870924
Comment:
    25-0012-404-00</t>
      </text>
    </comment>
    <comment ref="X1225" authorId="77" shapeId="0" xr:uid="{424BE6A9-DC04-4AAF-BD85-7AC96431B17B}">
      <text>
        <t>[Threaded comment]
Your version of Excel allows you to read this threaded comment; however, any edits to it will get removed if the file is opened in a newer version of Excel. Learn more: https://go.microsoft.com/fwlink/?linkid=870924
Comment:
    22-0039-404-00</t>
      </text>
    </comment>
    <comment ref="X1226" authorId="78" shapeId="0" xr:uid="{9258C976-E4FB-44EE-AF37-EF2C029BD0B4}">
      <text>
        <t>[Threaded comment]
Your version of Excel allows you to read this threaded comment; however, any edits to it will get removed if the file is opened in a newer version of Excel. Learn more: https://go.microsoft.com/fwlink/?linkid=870924
Comment:
    22-0040-404-00</t>
      </text>
    </comment>
    <comment ref="U1229" authorId="79" shapeId="0" xr:uid="{9C59ED1E-E583-4002-A10D-EB8DE86DEE47}">
      <text>
        <t xml:space="preserve">[Threaded comment]
Your version of Excel allows you to read this threaded comment; however, any edits to it will get removed if the file is opened in a newer version of Excel. Learn more: https://go.microsoft.com/fwlink/?linkid=870924
Comment:
    05.06.2024 </t>
      </text>
    </comment>
    <comment ref="U1230" authorId="80" shapeId="0" xr:uid="{6A6FEC2C-1C98-40FA-9A95-75528C77A230}">
      <text>
        <t xml:space="preserve">[Threaded comment]
Your version of Excel allows you to read this threaded comment; however, any edits to it will get removed if the file is opened in a newer version of Excel. Learn more: https://go.microsoft.com/fwlink/?linkid=870924
Comment:
    05.06.2024 </t>
      </text>
    </comment>
    <comment ref="U1231" authorId="81" shapeId="0" xr:uid="{A7DCD270-736D-41F4-A485-7A1CA56B71A7}">
      <text>
        <t xml:space="preserve">[Threaded comment]
Your version of Excel allows you to read this threaded comment; however, any edits to it will get removed if the file is opened in a newer version of Excel. Learn more: https://go.microsoft.com/fwlink/?linkid=870924
Comment:
    05.06.2024 </t>
      </text>
    </comment>
    <comment ref="U1232" authorId="82" shapeId="0" xr:uid="{218F0E8F-1FD5-40F6-A22F-2381FCE37C1E}">
      <text>
        <t xml:space="preserve">[Threaded comment]
Your version of Excel allows you to read this threaded comment; however, any edits to it will get removed if the file is opened in a newer version of Excel. Learn more: https://go.microsoft.com/fwlink/?linkid=870924
Comment:
    05.06.2024 </t>
      </text>
    </comment>
    <comment ref="G1233" authorId="83" shapeId="0" xr:uid="{04EE3993-006D-4620-8F75-7AC43C7F07D0}">
      <text>
        <t xml:space="preserve">[Threaded comment]
Your version of Excel allows you to read this threaded comment; however, any edits to it will get removed if the file is opened in a newer version of Excel. Learn more: https://go.microsoft.com/fwlink/?linkid=870924
Comment:
    737 LBS
</t>
      </text>
    </comment>
    <comment ref="G1239" authorId="84" shapeId="0" xr:uid="{697C97F3-1AFA-4446-A089-1E4587FAE44D}">
      <text>
        <t>[Threaded comment]
Your version of Excel allows you to read this threaded comment; however, any edits to it will get removed if the file is opened in a newer version of Excel. Learn more: https://go.microsoft.com/fwlink/?linkid=870924
Comment:
    320 kgs in release
Reply:
    960 in old supp docs</t>
      </text>
    </comment>
    <comment ref="G1241" authorId="85" shapeId="0" xr:uid="{C740EDF5-A4F8-4901-A2B3-0363EF69DE8D}">
      <text>
        <t>[Threaded comment]
Your version of Excel allows you to read this threaded comment; however, any edits to it will get removed if the file is opened in a newer version of Excel. Learn more: https://go.microsoft.com/fwlink/?linkid=870924
Comment:
    7387 LBS</t>
      </text>
    </comment>
    <comment ref="U1241" authorId="86" shapeId="0" xr:uid="{89A526FC-1642-447F-8624-9C6A88C9E4A2}">
      <text>
        <t xml:space="preserve">[Threaded comment]
Your version of Excel allows you to read this threaded comment; however, any edits to it will get removed if the file is opened in a newer version of Excel. Learn more: https://go.microsoft.com/fwlink/?linkid=870924
Comment:
    31.05.2024 </t>
      </text>
    </comment>
    <comment ref="G1242" authorId="87" shapeId="0" xr:uid="{71A38909-5364-4C75-81F7-B65F1A1C5BB4}">
      <text>
        <t>[Threaded comment]
Your version of Excel allows you to read this threaded comment; however, any edits to it will get removed if the file is opened in a newer version of Excel. Learn more: https://go.microsoft.com/fwlink/?linkid=870924
Comment:
    4746 KG RELEASED</t>
      </text>
    </comment>
    <comment ref="G1253" authorId="88" shapeId="0" xr:uid="{53BA1AB8-7FD8-44B8-B4C4-F387C408DE0B}">
      <text>
        <t>[Threaded comment]
Your version of Excel allows you to read this threaded comment; however, any edits to it will get removed if the file is opened in a newer version of Excel. Learn more: https://go.microsoft.com/fwlink/?linkid=870924
Comment:
    2100 lbs released
Reply:
    2500 LBS UPDATED GW</t>
      </text>
    </comment>
    <comment ref="G1262" authorId="89" shapeId="0" xr:uid="{0498C3A3-2A16-4AB9-904A-DD1DC0F37781}">
      <text>
        <t xml:space="preserve">[Threaded comment]
Your version of Excel allows you to read this threaded comment; however, any edits to it will get removed if the file is opened in a newer version of Excel. Learn more: https://go.microsoft.com/fwlink/?linkid=870924
Comment:
    635 LBS
Reply:
    updated 765 lbs </t>
      </text>
    </comment>
    <comment ref="U1262" authorId="90" shapeId="0" xr:uid="{1400B0A1-701B-456E-B31F-FC6320AC659B}">
      <text>
        <t>[Threaded comment]
Your version of Excel allows you to read this threaded comment; however, any edits to it will get removed if the file is opened in a newer version of Excel. Learn more: https://go.microsoft.com/fwlink/?linkid=870924
Comment:
    25.06.2024</t>
      </text>
    </comment>
    <comment ref="G1267" authorId="91" shapeId="0" xr:uid="{BDA54B37-F0AA-4C5C-A871-3E520E59E450}">
      <text>
        <t>[Threaded comment]
Your version of Excel allows you to read this threaded comment; however, any edits to it will get removed if the file is opened in a newer version of Excel. Learn more: https://go.microsoft.com/fwlink/?linkid=870924
Comment:
    944 LBS</t>
      </text>
    </comment>
    <comment ref="U1267" authorId="92" shapeId="0" xr:uid="{237BCD1B-05CE-4CD9-A05B-8CCCF71E330B}">
      <text>
        <t>[Threaded comment]
Your version of Excel allows you to read this threaded comment; however, any edits to it will get removed if the file is opened in a newer version of Excel. Learn more: https://go.microsoft.com/fwlink/?linkid=870924
Comment:
    21.06.2024</t>
      </text>
    </comment>
    <comment ref="X1269" authorId="93" shapeId="0" xr:uid="{BD71A4AB-D61D-40A8-9EBC-8944EBF2C6D4}">
      <text>
        <t>[Threaded comment]
Your version of Excel allows you to read this threaded comment; however, any edits to it will get removed if the file is opened in a newer version of Excel. Learn more: https://go.microsoft.com/fwlink/?linkid=870924
Comment:
    old 23-0011-405-00</t>
      </text>
    </comment>
    <comment ref="X1270" authorId="94" shapeId="0" xr:uid="{F3771263-A568-47B0-AE71-8202D4F50F44}">
      <text>
        <t>[Threaded comment]
Your version of Excel allows you to read this threaded comment; however, any edits to it will get removed if the file is opened in a newer version of Excel. Learn more: https://go.microsoft.com/fwlink/?linkid=870924
Comment:
    23-0007-405-00</t>
      </text>
    </comment>
    <comment ref="X1271" authorId="95" shapeId="0" xr:uid="{4CB1C575-60BA-4A78-9AF6-898770D1B8BB}">
      <text>
        <t>[Threaded comment]
Your version of Excel allows you to read this threaded comment; however, any edits to it will get removed if the file is opened in a newer version of Excel. Learn more: https://go.microsoft.com/fwlink/?linkid=870924
Comment:
    22-0024-405-00</t>
      </text>
    </comment>
    <comment ref="X1272" authorId="96" shapeId="0" xr:uid="{DD1CFE83-7115-4554-9E68-273D9581249C}">
      <text>
        <t>[Threaded comment]
Your version of Excel allows you to read this threaded comment; however, any edits to it will get removed if the file is opened in a newer version of Excel. Learn more: https://go.microsoft.com/fwlink/?linkid=870924
Comment:
    22-0028-405-00</t>
      </text>
    </comment>
    <comment ref="X1273" authorId="97" shapeId="0" xr:uid="{8755B444-CD94-4B71-A66B-B9E8A1BAC37F}">
      <text>
        <t>[Threaded comment]
Your version of Excel allows you to read this threaded comment; however, any edits to it will get removed if the file is opened in a newer version of Excel. Learn more: https://go.microsoft.com/fwlink/?linkid=870924
Comment:
    23-0012-405-00</t>
      </text>
    </comment>
    <comment ref="X1274" authorId="98" shapeId="0" xr:uid="{42BF54B6-A91D-4F2E-9613-EB980F706BAF}">
      <text>
        <t>[Threaded comment]
Your version of Excel allows you to read this threaded comment; however, any edits to it will get removed if the file is opened in a newer version of Excel. Learn more: https://go.microsoft.com/fwlink/?linkid=870924
Comment:
    22-0030-405-00</t>
      </text>
    </comment>
    <comment ref="X1275" authorId="99" shapeId="0" xr:uid="{CE535F42-EE61-41C7-ACD9-115F7E6B682B}">
      <text>
        <t>[Threaded comment]
Your version of Excel allows you to read this threaded comment; however, any edits to it will get removed if the file is opened in a newer version of Excel. Learn more: https://go.microsoft.com/fwlink/?linkid=870924
Comment:
    22-0031-405-00</t>
      </text>
    </comment>
    <comment ref="X1276" authorId="100" shapeId="0" xr:uid="{07DC7E3B-7F7E-4C79-AE35-02791A791E9E}">
      <text>
        <t>[Threaded comment]
Your version of Excel allows you to read this threaded comment; however, any edits to it will get removed if the file is opened in a newer version of Excel. Learn more: https://go.microsoft.com/fwlink/?linkid=870924
Comment:
    22-0032-405-00</t>
      </text>
    </comment>
    <comment ref="X1277" authorId="101" shapeId="0" xr:uid="{0F1792E3-5F09-4DDB-9EF6-D9104B83E680}">
      <text>
        <t>[Threaded comment]
Your version of Excel allows you to read this threaded comment; however, any edits to it will get removed if the file is opened in a newer version of Excel. Learn more: https://go.microsoft.com/fwlink/?linkid=870924
Comment:
    22-0033-405-00</t>
      </text>
    </comment>
    <comment ref="X1278" authorId="102" shapeId="0" xr:uid="{88E14B3B-88FC-4799-AFAD-51DDB340BB37}">
      <text>
        <t>[Threaded comment]
Your version of Excel allows you to read this threaded comment; however, any edits to it will get removed if the file is opened in a newer version of Excel. Learn more: https://go.microsoft.com/fwlink/?linkid=870924
Comment:
    22-0034-405-00</t>
      </text>
    </comment>
    <comment ref="X1279" authorId="103" shapeId="0" xr:uid="{B87E1FB9-123A-4516-A1CF-7691603F1A2B}">
      <text>
        <t>[Threaded comment]
Your version of Excel allows you to read this threaded comment; however, any edits to it will get removed if the file is opened in a newer version of Excel. Learn more: https://go.microsoft.com/fwlink/?linkid=870924
Comment:
    22-0035-405-00</t>
      </text>
    </comment>
    <comment ref="X1280" authorId="104" shapeId="0" xr:uid="{C38E4CED-4DEB-4CC7-AE1E-EA1A8D707B26}">
      <text>
        <t>[Threaded comment]
Your version of Excel allows you to read this threaded comment; however, any edits to it will get removed if the file is opened in a newer version of Excel. Learn more: https://go.microsoft.com/fwlink/?linkid=870924
Comment:
    27-0001-405-00</t>
      </text>
    </comment>
    <comment ref="X1281" authorId="105" shapeId="0" xr:uid="{26614493-AF52-4717-B42D-D5C9BCCB5D12}">
      <text>
        <t>[Threaded comment]
Your version of Excel allows you to read this threaded comment; however, any edits to it will get removed if the file is opened in a newer version of Excel. Learn more: https://go.microsoft.com/fwlink/?linkid=870924
Comment:
    23-0013-405-00</t>
      </text>
    </comment>
    <comment ref="X1282" authorId="106" shapeId="0" xr:uid="{4495E8F0-8EFB-49B6-BABA-24304375D1C1}">
      <text>
        <t>[Threaded comment]
Your version of Excel allows you to read this threaded comment; however, any edits to it will get removed if the file is opened in a newer version of Excel. Learn more: https://go.microsoft.com/fwlink/?linkid=870924
Comment:
    22-0036-405-00</t>
      </text>
    </comment>
    <comment ref="X1283" authorId="107" shapeId="0" xr:uid="{F8F8CE66-C438-411A-B907-A7CE49604E3D}">
      <text>
        <t>[Threaded comment]
Your version of Excel allows you to read this threaded comment; however, any edits to it will get removed if the file is opened in a newer version of Excel. Learn more: https://go.microsoft.com/fwlink/?linkid=870924
Comment:
    22-0037-405-00</t>
      </text>
    </comment>
    <comment ref="X1284" authorId="108" shapeId="0" xr:uid="{4202246F-A43D-428C-B8A0-58C9FE9CB347}">
      <text>
        <t>[Threaded comment]
Your version of Excel allows you to read this threaded comment; however, any edits to it will get removed if the file is opened in a newer version of Excel. Learn more: https://go.microsoft.com/fwlink/?linkid=870924
Comment:
    22-0040-405-00</t>
      </text>
    </comment>
    <comment ref="X1285" authorId="109" shapeId="0" xr:uid="{33927F49-ACCE-4CE8-A9C5-7EF18580A6A2}">
      <text>
        <t>[Threaded comment]
Your version of Excel allows you to read this threaded comment; however, any edits to it will get removed if the file is opened in a newer version of Excel. Learn more: https://go.microsoft.com/fwlink/?linkid=870924
Comment:
    23-0014-405-00</t>
      </text>
    </comment>
    <comment ref="X1286" authorId="110" shapeId="0" xr:uid="{67EA361D-5DFE-42F3-9211-C983A63C5213}">
      <text>
        <t>[Threaded comment]
Your version of Excel allows you to read this threaded comment; however, any edits to it will get removed if the file is opened in a newer version of Excel. Learn more: https://go.microsoft.com/fwlink/?linkid=870924
Comment:
    22-0038-405-00</t>
      </text>
    </comment>
    <comment ref="X1287" authorId="111" shapeId="0" xr:uid="{C5A53914-EA5D-4936-9F99-F62B23D56F3F}">
      <text>
        <t>[Threaded comment]
Your version of Excel allows you to read this threaded comment; however, any edits to it will get removed if the file is opened in a newer version of Excel. Learn more: https://go.microsoft.com/fwlink/?linkid=870924
Comment:
    22-0039-405-00</t>
      </text>
    </comment>
    <comment ref="G1288" authorId="112" shapeId="0" xr:uid="{2B298EEC-7DD2-4C09-B24C-19AF36A9FEA1}">
      <text>
        <t>[Threaded comment]
Your version of Excel allows you to read this threaded comment; however, any edits to it will get removed if the file is opened in a newer version of Excel. Learn more: https://go.microsoft.com/fwlink/?linkid=870924
Comment:
    1024 LBS</t>
      </text>
    </comment>
    <comment ref="G1289" authorId="113" shapeId="0" xr:uid="{4CCD71AB-061F-4986-817F-204FFB2984E9}">
      <text>
        <t>[Threaded comment]
Your version of Excel allows you to read this threaded comment; however, any edits to it will get removed if the file is opened in a newer version of Excel. Learn more: https://go.microsoft.com/fwlink/?linkid=870924
Comment:
     6752.8  released</t>
      </text>
    </comment>
    <comment ref="I1289" authorId="114" shapeId="0" xr:uid="{0B1448B8-27C3-4506-BA2E-57CAD3E71F5D}">
      <text>
        <t>[Threaded comment]
Your version of Excel allows you to read this threaded comment; however, any edits to it will get removed if the file is opened in a newer version of Excel. Learn more: https://go.microsoft.com/fwlink/?linkid=870924
Comment:
    YM TRANQUILITY OLD</t>
      </text>
    </comment>
    <comment ref="I1291" authorId="115" shapeId="0" xr:uid="{72D6F9E8-A909-4DAD-A2A1-A45C44B4A6A3}">
      <text>
        <t>[Threaded comment]
Your version of Excel allows you to read this threaded comment; however, any edits to it will get removed if the file is opened in a newer version of Excel. Learn more: https://go.microsoft.com/fwlink/?linkid=870924
Comment:
    WIEBKE SCHEPERS / 113W</t>
      </text>
    </comment>
    <comment ref="U1291" authorId="116" shapeId="0" xr:uid="{4C134F8D-5677-417B-AAAC-89F7EF7213C0}">
      <text>
        <t>[Threaded comment]
Your version of Excel allows you to read this threaded comment; however, any edits to it will get removed if the file is opened in a newer version of Excel. Learn more: https://go.microsoft.com/fwlink/?linkid=870924
Comment:
    26.05.2024
Reply:
    02.06.2024</t>
      </text>
    </comment>
    <comment ref="G1313" authorId="117" shapeId="0" xr:uid="{1BB033D6-5216-4A62-9DF9-672D55E00185}">
      <text>
        <t>[Threaded comment]
Your version of Excel allows you to read this threaded comment; however, any edits to it will get removed if the file is opened in a newer version of Excel. Learn more: https://go.microsoft.com/fwlink/?linkid=870924
Comment:
    450 release &amp; old docs</t>
      </text>
    </comment>
    <comment ref="D1318" authorId="118" shapeId="0" xr:uid="{DB8E5133-8604-4CB7-9248-19DFA42876DB}">
      <text>
        <t>[Threaded comment]
Your version of Excel allows you to read this threaded comment; however, any edits to it will get removed if the file is opened in a newer version of Excel. Learn more: https://go.microsoft.com/fwlink/?linkid=870924
Comment:
    Shipment from Belgium</t>
      </text>
    </comment>
    <comment ref="D1319" authorId="119" shapeId="0" xr:uid="{F3522AB5-4DEF-42D1-88BD-9E7960F0824B}">
      <text>
        <t>[Threaded comment]
Your version of Excel allows you to read this threaded comment; however, any edits to it will get removed if the file is opened in a newer version of Excel. Learn more: https://go.microsoft.com/fwlink/?linkid=870924
Comment:
    Shipment from Belgium</t>
      </text>
    </comment>
    <comment ref="G1341" authorId="120" shapeId="0" xr:uid="{99F30933-35B4-41D6-BB87-C6352207DD58}">
      <text>
        <t xml:space="preserve">[Threaded comment]
Your version of Excel allows you to read this threaded comment; however, any edits to it will get removed if the file is opened in a newer version of Excel. Learn more: https://go.microsoft.com/fwlink/?linkid=870924
Comment:
    992 Kgs released
</t>
      </text>
    </comment>
    <comment ref="I1346" authorId="121" shapeId="0" xr:uid="{76B11A32-F379-424E-B965-1FB599D234D3}">
      <text>
        <t>[Threaded comment]
Your version of Excel allows you to read this threaded comment; however, any edits to it will get removed if the file is opened in a newer version of Excel. Learn more: https://go.microsoft.com/fwlink/?linkid=870924
Comment:
    HANOI EXPRESS earlier</t>
      </text>
    </comment>
    <comment ref="I1347" authorId="122" shapeId="0" xr:uid="{6AAFD730-D060-431F-B4F0-69006773AEC7}">
      <text>
        <t>[Threaded comment]
Your version of Excel allows you to read this threaded comment; however, any edits to it will get removed if the file is opened in a newer version of Excel. Learn more: https://go.microsoft.com/fwlink/?linkid=870924
Comment:
    HANOI EXPRESS earlier</t>
      </text>
    </comment>
    <comment ref="I1348" authorId="123" shapeId="0" xr:uid="{E64DD9BA-CD06-4A93-9E83-D51431ED7E2E}">
      <text>
        <t>[Threaded comment]
Your version of Excel allows you to read this threaded comment; however, any edits to it will get removed if the file is opened in a newer version of Excel. Learn more: https://go.microsoft.com/fwlink/?linkid=870924
Comment:
    HANOI EXPRESS earlier</t>
      </text>
    </comment>
    <comment ref="I1349" authorId="124" shapeId="0" xr:uid="{CB3DDEA8-EE63-403C-8688-FFD0B2943130}">
      <text>
        <t>[Threaded comment]
Your version of Excel allows you to read this threaded comment; however, any edits to it will get removed if the file is opened in a newer version of Excel. Learn more: https://go.microsoft.com/fwlink/?linkid=870924
Comment:
    HANOI EXPRESS earlier</t>
      </text>
    </comment>
    <comment ref="G1352" authorId="125" shapeId="0" xr:uid="{811ECF7E-D8C4-4B70-9AA3-3D205F203BD2}">
      <text>
        <t>[Threaded comment]
Your version of Excel allows you to read this threaded comment; however, any edits to it will get removed if the file is opened in a newer version of Excel. Learn more: https://go.microsoft.com/fwlink/?linkid=870924
Comment:
    705</t>
      </text>
    </comment>
    <comment ref="I1358" authorId="126" shapeId="0" xr:uid="{5ADB85B3-6D3C-48AA-A763-1B7191B8EBBF}">
      <text>
        <t>[Threaded comment]
Your version of Excel allows you to read this threaded comment; however, any edits to it will get removed if the file is opened in a newer version of Excel. Learn more: https://go.microsoft.com/fwlink/?linkid=870924
Comment:
    YM FOUNTAIN BOOKED</t>
      </text>
    </comment>
    <comment ref="I1366" authorId="127" shapeId="0" xr:uid="{9E5F94A5-96C1-422F-9250-9538DB43C52C}">
      <text>
        <t>[Threaded comment]
Your version of Excel allows you to read this threaded comment; however, any edits to it will get removed if the file is opened in a newer version of Excel. Learn more: https://go.microsoft.com/fwlink/?linkid=870924
Comment:
    PRAGUE EXPRESS</t>
      </text>
    </comment>
    <comment ref="G1370" authorId="128" shapeId="0" xr:uid="{BEA72553-2C62-4051-B6C0-323DF9641411}">
      <text>
        <t>[Threaded comment]
Your version of Excel allows you to read this threaded comment; however, any edits to it will get removed if the file is opened in a newer version of Excel. Learn more: https://go.microsoft.com/fwlink/?linkid=870924
Comment:
    8176 LBS</t>
      </text>
    </comment>
    <comment ref="I1371" authorId="129" shapeId="0" xr:uid="{509A099C-E6E4-4BE2-9725-1A6720FA195F}">
      <text>
        <t>[Threaded comment]
Your version of Excel allows you to read this threaded comment; however, any edits to it will get removed if the file is opened in a newer version of Excel. Learn more: https://go.microsoft.com/fwlink/?linkid=870924
Comment:
    XIN PU DONG / 275W old</t>
      </text>
    </comment>
    <comment ref="I1380" authorId="130" shapeId="0" xr:uid="{B505F1BB-23A1-4CFE-A216-A5FC6EA68CF7}">
      <text>
        <t>[Threaded comment]
Your version of Excel allows you to read this threaded comment; however, any edits to it will get removed if the file is opened in a newer version of Excel. Learn more: https://go.microsoft.com/fwlink/?linkid=870924
Comment:
    ONE RECOGNITION old</t>
      </text>
    </comment>
    <comment ref="G1398" authorId="131" shapeId="0" xr:uid="{849A21C3-4E22-462E-8E31-5D1DD1E2D096}">
      <text>
        <t>[Threaded comment]
Your version of Excel allows you to read this threaded comment; however, any edits to it will get removed if the file is opened in a newer version of Excel. Learn more: https://go.microsoft.com/fwlink/?linkid=870924
Comment:
    1670 kgs released</t>
      </text>
    </comment>
    <comment ref="G1407" authorId="132" shapeId="0" xr:uid="{B9BA790F-353B-4A59-8237-6CC573D7B53F}">
      <text>
        <t>[Threaded comment]
Your version of Excel allows you to read this threaded comment; however, any edits to it will get removed if the file is opened in a newer version of Excel. Learn more: https://go.microsoft.com/fwlink/?linkid=870924
Comment:
    6885.5 old</t>
      </text>
    </comment>
    <comment ref="I1407" authorId="133" shapeId="0" xr:uid="{109517D5-CC5E-4A8D-A8CA-27969B08CAAA}">
      <text>
        <t>[Threaded comment]
Your version of Excel allows you to read this threaded comment; however, any edits to it will get removed if the file is opened in a newer version of Excel. Learn more: https://go.microsoft.com/fwlink/?linkid=870924
Comment:
    XIN LIAN YUN GANG old</t>
      </text>
    </comment>
    <comment ref="Z1407" authorId="134" shapeId="0" xr:uid="{3F41E705-28AE-4093-99E8-0CFFC7B8A880}">
      <text>
        <t>[Threaded comment]
Your version of Excel allows you to read this threaded comment; however, any edits to it will get removed if the file is opened in a newer version of Excel. Learn more: https://go.microsoft.com/fwlink/?linkid=870924
Comment:
    CCU208289 OLD BOOKING</t>
      </text>
    </comment>
    <comment ref="I1408" authorId="135" shapeId="0" xr:uid="{1EDC8926-610E-4905-B5C7-DDEFCB830A46}">
      <text>
        <t>[Threaded comment]
Your version of Excel allows you to read this threaded comment; however, any edits to it will get removed if the file is opened in a newer version of Excel. Learn more: https://go.microsoft.com/fwlink/?linkid=870924
Comment:
    RIO GRANDE EXPRESS OLD</t>
      </text>
    </comment>
    <comment ref="G1409" authorId="136" shapeId="0" xr:uid="{03138DC8-38C9-4B81-A757-8F9C3F9FC74C}">
      <text>
        <t>[Threaded comment]
Your version of Excel allows you to read this threaded comment; however, any edits to it will get removed if the file is opened in a newer version of Excel. Learn more: https://go.microsoft.com/fwlink/?linkid=870924
Comment:
    1780 released</t>
      </text>
    </comment>
    <comment ref="Q1417" authorId="137" shapeId="0" xr:uid="{BA5DB920-2E6D-47E9-A725-3073282852A1}">
      <text>
        <t>[Threaded comment]
Your version of Excel allows you to read this threaded comment; however, any edits to it will get removed if the file is opened in a newer version of Excel. Learn more: https://go.microsoft.com/fwlink/?linkid=870924
Comment:
    base on port situations maybe will delay on 18Aug </t>
      </text>
    </comment>
    <comment ref="X1421" authorId="138" shapeId="0" xr:uid="{65883C1A-B75C-4562-9C69-8025F930E07E}">
      <text>
        <t>[Threaded comment]
Your version of Excel allows you to read this threaded comment; however, any edits to it will get removed if the file is opened in a newer version of Excel. Learn more: https://go.microsoft.com/fwlink/?linkid=870924
Comment:
    OLD 23-0002-408-00</t>
      </text>
    </comment>
    <comment ref="D1422" authorId="139" shapeId="0" xr:uid="{F57FD647-6370-4556-BE88-C4A66EC614A7}">
      <text>
        <t>[Threaded comment]
Your version of Excel allows you to read this threaded comment; however, any edits to it will get removed if the file is opened in a newer version of Excel. Learn more: https://go.microsoft.com/fwlink/?linkid=870924
Comment:
    CFS FOS-SUR-MER / FRANCE SHIPMENT</t>
      </text>
    </comment>
    <comment ref="X1422" authorId="140" shapeId="0" xr:uid="{FBC98D8E-F034-488D-9685-5C427A5B4464}">
      <text>
        <t>[Threaded comment]
Your version of Excel allows you to read this threaded comment; however, any edits to it will get removed if the file is opened in a newer version of Excel. Learn more: https://go.microsoft.com/fwlink/?linkid=870924
Comment:
    22-0017-408-00</t>
      </text>
    </comment>
    <comment ref="G1423" authorId="141" shapeId="0" xr:uid="{6DD25EBB-27E6-4F96-97CB-96A7E9C2C1A2}">
      <text>
        <t>[Threaded comment]
Your version of Excel allows you to read this threaded comment; however, any edits to it will get removed if the file is opened in a newer version of Excel. Learn more: https://go.microsoft.com/fwlink/?linkid=870924
Comment:
    1300 LBS </t>
      </text>
    </comment>
    <comment ref="X1424" authorId="142" shapeId="0" xr:uid="{EA9E2BC6-A3A1-40C4-8070-3B3B8524A280}">
      <text>
        <t>[Threaded comment]
Your version of Excel allows you to read this threaded comment; however, any edits to it will get removed if the file is opened in a newer version of Excel. Learn more: https://go.microsoft.com/fwlink/?linkid=870924
Comment:
    22-0039-408-00</t>
      </text>
    </comment>
    <comment ref="I1428" authorId="143" shapeId="0" xr:uid="{1588E097-6F8C-4499-8F44-7AF9A30A9830}">
      <text>
        <t xml:space="preserve">[Threaded comment]
Your version of Excel allows you to read this threaded comment; however, any edits to it will get removed if the file is opened in a newer version of Excel. Learn more: https://go.microsoft.com/fwlink/?linkid=870924
Comment:
    KIE;L EXPRESS </t>
      </text>
    </comment>
    <comment ref="I1429" authorId="144" shapeId="0" xr:uid="{CDA67697-D29D-4703-A4C5-EF483E89BEF7}">
      <text>
        <t>[Threaded comment]
Your version of Excel allows you to read this threaded comment; however, any edits to it will get removed if the file is opened in a newer version of Excel. Learn more: https://go.microsoft.com/fwlink/?linkid=870924
Comment:
    KIEL EXPRESS OLD</t>
      </text>
    </comment>
    <comment ref="G1432" authorId="145" shapeId="0" xr:uid="{6D4845B6-841D-4C95-AB16-6D7FF4DDE01E}">
      <text>
        <t>[Threaded comment]
Your version of Excel allows you to read this threaded comment; however, any edits to it will get removed if the file is opened in a newer version of Excel. Learn more: https://go.microsoft.com/fwlink/?linkid=870924
Comment:
    5380 released</t>
      </text>
    </comment>
    <comment ref="X1437" authorId="146" shapeId="0" xr:uid="{A5AF79F9-1E0C-4B6E-B285-37BE363CD50B}">
      <text>
        <t>[Threaded comment]
Your version of Excel allows you to read this threaded comment; however, any edits to it will get removed if the file is opened in a newer version of Excel. Learn more: https://go.microsoft.com/fwlink/?linkid=870924
Comment:
    22-0040-408-00</t>
      </text>
    </comment>
    <comment ref="I1438" authorId="147" shapeId="0" xr:uid="{019E5C01-CA09-4359-93AB-9B05FB0E1F81}">
      <text>
        <t>[Threaded comment]
Your version of Excel allows you to read this threaded comment; however, any edits to it will get removed if the file is opened in a newer version of Excel. Learn more: https://go.microsoft.com/fwlink/?linkid=870924
Comment:
    ONE FRONTIER/004E</t>
      </text>
    </comment>
    <comment ref="G1439" authorId="148" shapeId="0" xr:uid="{E8B9C81D-7DE8-406A-AF4B-4F83E1F09A82}">
      <text>
        <t>[Threaded comment]
Your version of Excel allows you to read this threaded comment; however, any edits to it will get removed if the file is opened in a newer version of Excel. Learn more: https://go.microsoft.com/fwlink/?linkid=870924
Comment:
    416.2 kgs old</t>
      </text>
    </comment>
    <comment ref="G1452" authorId="149" shapeId="0" xr:uid="{C1727792-67F0-4569-9304-3DE1455A0347}">
      <text>
        <t>[Threaded comment]
Your version of Excel allows you to read this threaded comment; however, any edits to it will get removed if the file is opened in a newer version of Excel. Learn more: https://go.microsoft.com/fwlink/?linkid=870924
Comment:
    566 LBS</t>
      </text>
    </comment>
    <comment ref="I1452" authorId="150" shapeId="0" xr:uid="{F75F5C5C-EE1F-4D43-BFA4-126E8BDEAAE7}">
      <text>
        <t>[Threaded comment]
Your version of Excel allows you to read this threaded comment; however, any edits to it will get removed if the file is opened in a newer version of Excel. Learn more: https://go.microsoft.com/fwlink/?linkid=870924
Comment:
    YM Wish V.38</t>
      </text>
    </comment>
    <comment ref="G1453" authorId="151" shapeId="0" xr:uid="{0EEA7405-1B3D-4994-999E-C48F1D0C293D}">
      <text>
        <t>[Threaded comment]
Your version of Excel allows you to read this threaded comment; however, any edits to it will get removed if the file is opened in a newer version of Excel. Learn more: https://go.microsoft.com/fwlink/?linkid=870924
Comment:
    1880 LBS</t>
      </text>
    </comment>
    <comment ref="G1456" authorId="152" shapeId="0" xr:uid="{A47D5B98-69D3-48BA-BECB-1E49C38567EA}">
      <text>
        <t>[Threaded comment]
Your version of Excel allows you to read this threaded comment; however, any edits to it will get removed if the file is opened in a newer version of Excel. Learn more: https://go.microsoft.com/fwlink/?linkid=870924
Comment:
    750 release mail</t>
      </text>
    </comment>
    <comment ref="F1465" authorId="153" shapeId="0" xr:uid="{4C8448DA-B084-440A-8CB0-957D87D8FF4C}">
      <text>
        <t>[Threaded comment]
Your version of Excel allows you to read this threaded comment; however, any edits to it will get removed if the file is opened in a newer version of Excel. Learn more: https://go.microsoft.com/fwlink/?linkid=870924
Comment:
    4 OLD</t>
      </text>
    </comment>
    <comment ref="G1465" authorId="154" shapeId="0" xr:uid="{89A2E438-B2FF-4E9D-B485-2A8C3AE0B611}">
      <text>
        <t>[Threaded comment]
Your version of Excel allows you to read this threaded comment; however, any edits to it will get removed if the file is opened in a newer version of Excel. Learn more: https://go.microsoft.com/fwlink/?linkid=870924
Comment:
    1771.32 OLD</t>
      </text>
    </comment>
    <comment ref="I1465" authorId="155" shapeId="0" xr:uid="{29BB1DD4-0C20-4C8B-BBBA-E9E3A97C17E1}">
      <text>
        <t>[Threaded comment]
Your version of Excel allows you to read this threaded comment; however, any edits to it will get removed if the file is opened in a newer version of Excel. Learn more: https://go.microsoft.com/fwlink/?linkid=870924
Comment:
    MANILA EXPRESS OLD</t>
      </text>
    </comment>
    <comment ref="I1467" authorId="156" shapeId="0" xr:uid="{5609C96F-3E63-41D3-8EBB-F521774F7FCB}">
      <text>
        <t>[Threaded comment]
Your version of Excel allows you to read this threaded comment; however, any edits to it will get removed if the file is opened in a newer version of Excel. Learn more: https://go.microsoft.com/fwlink/?linkid=870924
Comment:
     BERLIN EXPRESS / 0004E</t>
      </text>
    </comment>
    <comment ref="G1468" authorId="157" shapeId="0" xr:uid="{D4A7A160-6D60-4DC7-8C63-E4D1A5F103AB}">
      <text>
        <t>[Threaded comment]
Your version of Excel allows you to read this threaded comment; however, any edits to it will get removed if the file is opened in a newer version of Excel. Learn more: https://go.microsoft.com/fwlink/?linkid=870924
Comment:
    396 kgs release</t>
      </text>
    </comment>
    <comment ref="I1468" authorId="158" shapeId="0" xr:uid="{3241487F-CC2F-47FB-B394-EDA3E9FE42C7}">
      <text>
        <t>[Threaded comment]
Your version of Excel allows you to read this threaded comment; however, any edits to it will get removed if the file is opened in a newer version of Excel. Learn more: https://go.microsoft.com/fwlink/?linkid=870924
Comment:
    VALIANT
Reply:
    YM FOUNTAIN</t>
      </text>
    </comment>
    <comment ref="M1468" authorId="159" shapeId="0" xr:uid="{8AC35F00-FF6B-4A04-9CAF-83F0EC583513}">
      <text>
        <t>[Threaded comment]
Your version of Excel allows you to read this threaded comment; however, any edits to it will get removed if the file is opened in a newer version of Excel. Learn more: https://go.microsoft.com/fwlink/?linkid=870924
Comment:
    29.08.2024</t>
      </text>
    </comment>
    <comment ref="I1469" authorId="160" shapeId="0" xr:uid="{9A3AA9FD-A5AF-4056-B883-B8D794C849B6}">
      <text>
        <t>[Threaded comment]
Your version of Excel allows you to read this threaded comment; however, any edits to it will get removed if the file is opened in a newer version of Excel. Learn more: https://go.microsoft.com/fwlink/?linkid=870924
Comment:
    VALIANT
Reply:
    YM FOUNTAIN</t>
      </text>
    </comment>
    <comment ref="I1470" authorId="161" shapeId="0" xr:uid="{DCFDC2B9-6A83-487E-9972-798A0166E89F}">
      <text>
        <t>[Threaded comment]
Your version of Excel allows you to read this threaded comment; however, any edits to it will get removed if the file is opened in a newer version of Excel. Learn more: https://go.microsoft.com/fwlink/?linkid=870924
Comment:
    VALIANT
Reply:
    YM FOUNTAIN</t>
      </text>
    </comment>
    <comment ref="D1471" authorId="162" shapeId="0" xr:uid="{609DCF24-F483-413D-B6E4-3E659350F721}">
      <text>
        <t>[Threaded comment]
Your version of Excel allows you to read this threaded comment; however, any edits to it will get removed if the file is opened in a newer version of Excel. Learn more: https://go.microsoft.com/fwlink/?linkid=870924
Comment:
    FROM SWEDEN</t>
      </text>
    </comment>
    <comment ref="D1479" authorId="163" shapeId="0" xr:uid="{914BA9BD-E3F1-45BA-B4C6-854B2D7F222B}">
      <text>
        <t>[Threaded comment]
Your version of Excel allows you to read this threaded comment; however, any edits to it will get removed if the file is opened in a newer version of Excel. Learn more: https://go.microsoft.com/fwlink/?linkid=870924
Comment:
    FROM ROTTERDAM</t>
      </text>
    </comment>
    <comment ref="I1480" authorId="164" shapeId="0" xr:uid="{91BAB26B-C53A-4C68-8C23-705AD679E6E5}">
      <text>
        <t>[Threaded comment]
Your version of Excel allows you to read this threaded comment; however, any edits to it will get removed if the file is opened in a newer version of Excel. Learn more: https://go.microsoft.com/fwlink/?linkid=870924
Comment:
    ONE INNOVATION</t>
      </text>
    </comment>
    <comment ref="I1481" authorId="165" shapeId="0" xr:uid="{012CAD88-B052-4630-8DB0-9CBC93A42675}">
      <text>
        <t>[Threaded comment]
Your version of Excel allows you to read this threaded comment; however, any edits to it will get removed if the file is opened in a newer version of Excel. Learn more: https://go.microsoft.com/fwlink/?linkid=870924
Comment:
    ONE INNOVATION</t>
      </text>
    </comment>
    <comment ref="I1482" authorId="166" shapeId="0" xr:uid="{BC8B76DE-693C-43EC-AD20-595F9D7D4C7F}">
      <text>
        <t>[Threaded comment]
Your version of Excel allows you to read this threaded comment; however, any edits to it will get removed if the file is opened in a newer version of Excel. Learn more: https://go.microsoft.com/fwlink/?linkid=870924
Comment:
    ONE INNOVATION</t>
      </text>
    </comment>
    <comment ref="I1483" authorId="167" shapeId="0" xr:uid="{F4EDB6F7-453A-4E07-96A6-DB70DF77BF29}">
      <text>
        <t>[Threaded comment]
Your version of Excel allows you to read this threaded comment; however, any edits to it will get removed if the file is opened in a newer version of Excel. Learn more: https://go.microsoft.com/fwlink/?linkid=870924
Comment:
    ONE INNOVATION</t>
      </text>
    </comment>
    <comment ref="I1484" authorId="168" shapeId="0" xr:uid="{D60A55C8-7DA9-4499-B66F-4C3ED6A75806}">
      <text>
        <t>[Threaded comment]
Your version of Excel allows you to read this threaded comment; however, any edits to it will get removed if the file is opened in a newer version of Excel. Learn more: https://go.microsoft.com/fwlink/?linkid=870924
Comment:
    YM FOUNTAIN</t>
      </text>
    </comment>
    <comment ref="G1492" authorId="169" shapeId="0" xr:uid="{C5B39E45-5AD4-4C06-A975-4EFE9AB452DD}">
      <text>
        <t>[Threaded comment]
Your version of Excel allows you to read this threaded comment; however, any edits to it will get removed if the file is opened in a newer version of Excel. Learn more: https://go.microsoft.com/fwlink/?linkid=870924
Comment:
    1522 kgs released</t>
      </text>
    </comment>
    <comment ref="I1497" authorId="170" shapeId="0" xr:uid="{17D3CA1D-3A87-4A74-B47E-7A8AC82DABBF}">
      <text>
        <t>[Threaded comment]
Your version of Excel allows you to read this threaded comment; however, any edits to it will get removed if the file is opened in a newer version of Excel. Learn more: https://go.microsoft.com/fwlink/?linkid=870924
Comment:
    ONE INNOVATION</t>
      </text>
    </comment>
    <comment ref="I1498" authorId="171" shapeId="0" xr:uid="{AF6E210D-AC9F-4A2B-9A08-877C0D1F57B0}">
      <text>
        <t>[Threaded comment]
Your version of Excel allows you to read this threaded comment; however, any edits to it will get removed if the file is opened in a newer version of Excel. Learn more: https://go.microsoft.com/fwlink/?linkid=870924
Comment:
    ONE INNOVATION</t>
      </text>
    </comment>
    <comment ref="I1503" authorId="172" shapeId="0" xr:uid="{A65AA73B-4008-45B2-9621-A9953C4AC799}">
      <text>
        <t>[Threaded comment]
Your version of Excel allows you to read this threaded comment; however, any edits to it will get removed if the file is opened in a newer version of Excel. Learn more: https://go.microsoft.com/fwlink/?linkid=870924
Comment:
    ONE INGENUITY</t>
      </text>
    </comment>
    <comment ref="D1506" authorId="173" shapeId="0" xr:uid="{E5F21388-4019-4EE8-842F-685C63DFA1CC}">
      <text>
        <t>[Threaded comment]
Your version of Excel allows you to read this threaded comment; however, any edits to it will get removed if the file is opened in a newer version of Excel. Learn more: https://go.microsoft.com/fwlink/?linkid=870924
Comment:
    SHIPMENT FROM FRANCE</t>
      </text>
    </comment>
    <comment ref="I1511" authorId="174" shapeId="0" xr:uid="{7E018296-8E13-4765-802E-F413A9B95163}">
      <text>
        <t>[Threaded comment]
Your version of Excel allows you to read this threaded comment; however, any edits to it will get removed if the file is opened in a newer version of Excel. Learn more: https://go.microsoft.com/fwlink/?linkid=870924
Comment:
    ONE INSPIRATION</t>
      </text>
    </comment>
    <comment ref="I1512" authorId="175" shapeId="0" xr:uid="{22F3A0D4-8447-4C41-B3AE-612E0F062011}">
      <text>
        <t>[Threaded comment]
Your version of Excel allows you to read this threaded comment; however, any edits to it will get removed if the file is opened in a newer version of Excel. Learn more: https://go.microsoft.com/fwlink/?linkid=870924
Comment:
    ONE INSPIRATION</t>
      </text>
    </comment>
    <comment ref="I1513" authorId="176" shapeId="0" xr:uid="{52BBCC78-490E-4FCD-B9B7-2E3D5D554D42}">
      <text>
        <t>[Threaded comment]
Your version of Excel allows you to read this threaded comment; however, any edits to it will get removed if the file is opened in a newer version of Excel. Learn more: https://go.microsoft.com/fwlink/?linkid=870924
Comment:
    ONE INSPIRATION</t>
      </text>
    </comment>
    <comment ref="I1514" authorId="177" shapeId="0" xr:uid="{A00579E8-A9F9-4C4F-A78E-9B25CDEB7643}">
      <text>
        <t>[Threaded comment]
Your version of Excel allows you to read this threaded comment; however, any edits to it will get removed if the file is opened in a newer version of Excel. Learn more: https://go.microsoft.com/fwlink/?linkid=870924
Comment:
    ONE INSPIRATION</t>
      </text>
    </comment>
    <comment ref="I1515" authorId="178" shapeId="0" xr:uid="{1E36B9D8-64D1-4530-8694-37C4049435F9}">
      <text>
        <t>[Threaded comment]
Your version of Excel allows you to read this threaded comment; however, any edits to it will get removed if the file is opened in a newer version of Excel. Learn more: https://go.microsoft.com/fwlink/?linkid=870924
Comment:
    ONE INSPIRATION</t>
      </text>
    </comment>
    <comment ref="G1519" authorId="179" shapeId="0" xr:uid="{07B48F2C-CE3A-47F3-9A6D-498CB38F102C}">
      <text>
        <t>[Threaded comment]
Your version of Excel allows you to read this threaded comment; however, any edits to it will get removed if the file is opened in a newer version of Excel. Learn more: https://go.microsoft.com/fwlink/?linkid=870924
Comment:
    588 kgs released</t>
      </text>
    </comment>
    <comment ref="I1529" authorId="180" shapeId="0" xr:uid="{88F0F4ED-DB0D-4546-9F48-D70758133AB8}">
      <text>
        <t>[Threaded comment]
Your version of Excel allows you to read this threaded comment; however, any edits to it will get removed if the file is opened in a newer version of Excel. Learn more: https://go.microsoft.com/fwlink/?linkid=870924
Comment:
    MSC KERRY VII / IP442R
Reply:
    MSC ABY / XA441A</t>
      </text>
    </comment>
    <comment ref="G1536" authorId="181" shapeId="0" xr:uid="{EA47DA4D-3864-4182-B91D-D70744DDE9A4}">
      <text>
        <t>[Threaded comment]
Your version of Excel allows you to read this threaded comment; however, any edits to it will get removed if the file is opened in a newer version of Excel. Learn more: https://go.microsoft.com/fwlink/?linkid=870924
Comment:
    2500 OLD</t>
      </text>
    </comment>
    <comment ref="I1540" authorId="182" shapeId="0" xr:uid="{3817C0B6-C5D5-4225-BD12-01945F4D4419}">
      <text>
        <t>[Threaded comment]
Your version of Excel allows you to read this threaded comment; however, any edits to it will get removed if the file is opened in a newer version of Excel. Learn more: https://go.microsoft.com/fwlink/?linkid=870924
Comment:
    ONE FUTURE
Reply:
    HAMBURG EXPRESS</t>
      </text>
    </comment>
    <comment ref="I1541" authorId="183" shapeId="0" xr:uid="{9D299458-DFC9-4A95-B65A-7A0F41DC6CB5}">
      <text>
        <t>[Threaded comment]
Your version of Excel allows you to read this threaded comment; however, any edits to it will get removed if the file is opened in a newer version of Excel. Learn more: https://go.microsoft.com/fwlink/?linkid=870924
Comment:
    HAMBURG EXPRESS</t>
      </text>
    </comment>
    <comment ref="I1542" authorId="184" shapeId="0" xr:uid="{8DA30790-743F-41C4-ADBD-707BB50046C6}">
      <text>
        <t>[Threaded comment]
Your version of Excel allows you to read this threaded comment; however, any edits to it will get removed if the file is opened in a newer version of Excel. Learn more: https://go.microsoft.com/fwlink/?linkid=870924
Comment:
    HAMBURG EXPRESS</t>
      </text>
    </comment>
    <comment ref="I1543" authorId="185" shapeId="0" xr:uid="{407034DD-24BE-4534-9E52-4951C47A3904}">
      <text>
        <t>[Threaded comment]
Your version of Excel allows you to read this threaded comment; however, any edits to it will get removed if the file is opened in a newer version of Excel. Learn more: https://go.microsoft.com/fwlink/?linkid=870924
Comment:
    ONE INTELLIGENCE
Reply:
    HAMBURG EXPRESS</t>
      </text>
    </comment>
    <comment ref="G1552" authorId="186" shapeId="0" xr:uid="{F866BF05-4C6D-47B9-812A-4873FEAF488F}">
      <text>
        <t>[Threaded comment]
Your version of Excel allows you to read this threaded comment; however, any edits to it will get removed if the file is opened in a newer version of Excel. Learn more: https://go.microsoft.com/fwlink/?linkid=870924
Comment:
    1440 released</t>
      </text>
    </comment>
    <comment ref="I1554" authorId="187" shapeId="0" xr:uid="{522D9490-74D9-4257-ABD6-4B31C12DE6AB}">
      <text>
        <t>[Threaded comment]
Your version of Excel allows you to read this threaded comment; however, any edits to it will get removed if the file is opened in a newer version of Excel. Learn more: https://go.microsoft.com/fwlink/?linkid=870924
Comment:
    ONE INTELLIGENCE</t>
      </text>
    </comment>
    <comment ref="Z1554" authorId="188" shapeId="0" xr:uid="{DD4ACDF1-4741-4E25-AEAC-47657E080BD6}">
      <text>
        <t>[Threaded comment]
Your version of Excel allows you to read this threaded comment; however, any edits to it will get removed if the file is opened in a newer version of Excel. Learn more: https://go.microsoft.com/fwlink/?linkid=870924
Comment:
    CCU208491</t>
      </text>
    </comment>
    <comment ref="I1559" authorId="189" shapeId="0" xr:uid="{3BBC00DC-F81B-405F-855B-40ED9EB0EAB0}">
      <text>
        <t>[Threaded comment]
Your version of Excel allows you to read this threaded comment; however, any edits to it will get removed if the file is opened in a newer version of Excel. Learn more: https://go.microsoft.com/fwlink/?linkid=870924
Comment:
    ONE Monaco V.025w</t>
      </text>
    </comment>
    <comment ref="G1560" authorId="190" shapeId="0" xr:uid="{15D4382E-BC21-43AD-9667-2AE8E6FC7631}">
      <text>
        <t>[Threaded comment]
Your version of Excel allows you to read this threaded comment; however, any edits to it will get removed if the file is opened in a newer version of Excel. Learn more: https://go.microsoft.com/fwlink/?linkid=870924
Comment:
    2124 LBS</t>
      </text>
    </comment>
    <comment ref="I1564" authorId="191" shapeId="0" xr:uid="{D8092A40-9F5B-4184-AFB0-0D83F80D8409}">
      <text>
        <t>[Threaded comment]
Your version of Excel allows you to read this threaded comment; however, any edits to it will get removed if the file is opened in a newer version of Excel. Learn more: https://go.microsoft.com/fwlink/?linkid=870924
Comment:
    HYUNDAI SHANGHAI/0147W</t>
      </text>
    </comment>
    <comment ref="G1568" authorId="192" shapeId="0" xr:uid="{BD98655F-6713-408D-A136-099ED34AC8FB}">
      <text>
        <t>[Threaded comment]
Your version of Excel allows you to read this threaded comment; however, any edits to it will get removed if the file is opened in a newer version of Excel. Learn more: https://go.microsoft.com/fwlink/?linkid=870924
Comment:
    696</t>
      </text>
    </comment>
    <comment ref="I1568" authorId="193" shapeId="0" xr:uid="{F7E32110-B47B-4DC5-AD84-7B4D6909D214}">
      <text>
        <t>[Threaded comment]
Your version of Excel allows you to read this threaded comment; however, any edits to it will get removed if the file is opened in a newer version of Excel. Learn more: https://go.microsoft.com/fwlink/?linkid=870924
Comment:
    ONE FUTURE
Reply:
    HAMBURG EXPRESS
Reply:
    ONE INTELLIGENCE
Reply:
    HANOI EXPRESS</t>
      </text>
    </comment>
    <comment ref="I1569" authorId="194" shapeId="0" xr:uid="{12C80A07-ED00-4D45-A44B-0E351D28F5FE}">
      <text>
        <t>[Threaded comment]
Your version of Excel allows you to read this threaded comment; however, any edits to it will get removed if the file is opened in a newer version of Excel. Learn more: https://go.microsoft.com/fwlink/?linkid=870924
Comment:
    ONE INTELLIGENCE
Reply:
    HANOI EXPRESS</t>
      </text>
    </comment>
    <comment ref="I1573" authorId="195" shapeId="0" xr:uid="{FDA31C26-A2A1-47B4-A4F7-5D02D86B98EA}">
      <text>
        <t>[Threaded comment]
Your version of Excel allows you to read this threaded comment; however, any edits to it will get removed if the file is opened in a newer version of Excel. Learn more: https://go.microsoft.com/fwlink/?linkid=870924
Comment:
     ONE MUNCHEN / 039E</t>
      </text>
    </comment>
    <comment ref="Q1574" authorId="196" shapeId="0" xr:uid="{958823B3-3CFB-409C-B735-43FDA41D89C0}">
      <text>
        <t xml:space="preserve">[Threaded comment]
Your version of Excel allows you to read this threaded comment; however, any edits to it will get removed if the file is opened in a newer version of Excel. Learn more: https://go.microsoft.com/fwlink/?linkid=870924
Comment:
    08.11.2024 </t>
      </text>
    </comment>
    <comment ref="Q1575" authorId="197" shapeId="0" xr:uid="{3A58B380-2011-46FC-9760-CA3270826F86}">
      <text>
        <t xml:space="preserve">[Threaded comment]
Your version of Excel allows you to read this threaded comment; however, any edits to it will get removed if the file is opened in a newer version of Excel. Learn more: https://go.microsoft.com/fwlink/?linkid=870924
Comment:
    08.11.2024 </t>
      </text>
    </comment>
    <comment ref="Q1576" authorId="198" shapeId="0" xr:uid="{A8A9A8DA-B775-43A7-9597-80A37EB270CD}">
      <text>
        <t xml:space="preserve">[Threaded comment]
Your version of Excel allows you to read this threaded comment; however, any edits to it will get removed if the file is opened in a newer version of Excel. Learn more: https://go.microsoft.com/fwlink/?linkid=870924
Comment:
    08.11.2024 </t>
      </text>
    </comment>
    <comment ref="Q1577" authorId="199" shapeId="0" xr:uid="{57F90460-6D89-4262-87DF-76635F94C940}">
      <text>
        <t xml:space="preserve">[Threaded comment]
Your version of Excel allows you to read this threaded comment; however, any edits to it will get removed if the file is opened in a newer version of Excel. Learn more: https://go.microsoft.com/fwlink/?linkid=870924
Comment:
    08.11.2024 </t>
      </text>
    </comment>
    <comment ref="C1582" authorId="200" shapeId="0" xr:uid="{77804127-7B88-47EB-8B09-F9A9ED1B55DE}">
      <text>
        <t>[Threaded comment]
Your version of Excel allows you to read this threaded comment; however, any edits to it will get removed if the file is opened in a newer version of Excel. Learn more: https://go.microsoft.com/fwlink/?linkid=870924
Comment:
    FOC-DDP released
Reply:
    received new release with confirm incoterm FOB</t>
      </text>
    </comment>
    <comment ref="I1582" authorId="201" shapeId="0" xr:uid="{937EDD92-D3A6-4C28-A6F4-DE224F37C99D}">
      <text>
        <t xml:space="preserve">[Threaded comment]
Your version of Excel allows you to read this threaded comment; however, any edits to it will get removed if the file is opened in a newer version of Excel. Learn more: https://go.microsoft.com/fwlink/?linkid=870924
Comment:
    PORT KLANG VOYAGER/2405S  
Reply:
    SITC MAKASSAR /2418S  </t>
      </text>
    </comment>
    <comment ref="J1582" authorId="202" shapeId="0" xr:uid="{3EE7A520-0578-48EF-9E83-C4D6597B0D7D}">
      <text>
        <t>[Threaded comment]
Your version of Excel allows you to read this threaded comment; however, any edits to it will get removed if the file is opened in a newer version of Excel. Learn more: https://go.microsoft.com/fwlink/?linkid=870924
Comment:
    30.10.2024 old release</t>
      </text>
    </comment>
    <comment ref="I1585" authorId="203" shapeId="0" xr:uid="{0AD0D068-CDAA-4B32-A71E-F86629A2EF30}">
      <text>
        <t>[Threaded comment]
Your version of Excel allows you to read this threaded comment; however, any edits to it will get removed if the file is opened in a newer version of Excel. Learn more: https://go.microsoft.com/fwlink/?linkid=870924
Comment:
    CAUTIN / 2440E</t>
      </text>
    </comment>
    <comment ref="P1585" authorId="204" shapeId="0" xr:uid="{D09D07F2-68BB-4EC1-8895-9BBF693F0D98}">
      <text>
        <t>[Threaded comment]
Your version of Excel allows you to read this threaded comment; however, any edits to it will get removed if the file is opened in a newer version of Excel. Learn more: https://go.microsoft.com/fwlink/?linkid=870924
Comment:
    28.11.2024</t>
      </text>
    </comment>
    <comment ref="I1587" authorId="205" shapeId="0" xr:uid="{BA34A6D8-FE09-4346-A181-54DF744A7CD0}">
      <text>
        <t>[Threaded comment]
Your version of Excel allows you to read this threaded comment; however, any edits to it will get removed if the file is opened in a newer version of Excel. Learn more: https://go.microsoft.com/fwlink/?linkid=870924
Comment:
    HANOI EXPRESS</t>
      </text>
    </comment>
    <comment ref="P1587" authorId="206" shapeId="0" xr:uid="{B6C2F972-DDB2-4541-AB51-76896ADF9089}">
      <text>
        <t>[Threaded comment]
Your version of Excel allows you to read this threaded comment; however, any edits to it will get removed if the file is opened in a newer version of Excel. Learn more: https://go.microsoft.com/fwlink/?linkid=870924
Comment:
    26.11.2024</t>
      </text>
    </comment>
    <comment ref="P1588" authorId="207" shapeId="0" xr:uid="{0D2F6D16-6FA5-448F-8801-2C6D50695011}">
      <text>
        <t>[Threaded comment]
Your version of Excel allows you to read this threaded comment; however, any edits to it will get removed if the file is opened in a newer version of Excel. Learn more: https://go.microsoft.com/fwlink/?linkid=870924
Comment:
    26.11.2024</t>
      </text>
    </comment>
    <comment ref="I1590" authorId="208" shapeId="0" xr:uid="{EBADB93D-8F69-410B-9BF4-EA6C198FC694}">
      <text>
        <t>[Threaded comment]
Your version of Excel allows you to read this threaded comment; however, any edits to it will get removed if the file is opened in a newer version of Excel. Learn more: https://go.microsoft.com/fwlink/?linkid=870924
Comment:
    HANOI EXPRESS
Reply:
    SINGAPORE EXPRESS
Reply:
    ONE INFINITY</t>
      </text>
    </comment>
    <comment ref="M1590" authorId="209" shapeId="0" xr:uid="{284C987A-902E-4B81-800C-952BD9332588}">
      <text>
        <t>[Threaded comment]
Your version of Excel allows you to read this threaded comment; however, any edits to it will get removed if the file is opened in a newer version of Excel. Learn more: https://go.microsoft.com/fwlink/?linkid=870924
Comment:
    04.11.2024</t>
      </text>
    </comment>
    <comment ref="I1591" authorId="210" shapeId="0" xr:uid="{1C8CF3D0-1041-4E06-8FFE-900661D3F8C3}">
      <text>
        <t>[Threaded comment]
Your version of Excel allows you to read this threaded comment; however, any edits to it will get removed if the file is opened in a newer version of Excel. Learn more: https://go.microsoft.com/fwlink/?linkid=870924
Comment:
    HANOI EXPRESS
Reply:
    SINGAPORE EXPRESS
Reply:
    ONE INFINITY</t>
      </text>
    </comment>
    <comment ref="M1591" authorId="211" shapeId="0" xr:uid="{BBC1A4AB-28E4-4276-9464-06B3A701CB96}">
      <text>
        <t>[Threaded comment]
Your version of Excel allows you to read this threaded comment; however, any edits to it will get removed if the file is opened in a newer version of Excel. Learn more: https://go.microsoft.com/fwlink/?linkid=870924
Comment:
    04.11.2024</t>
      </text>
    </comment>
    <comment ref="I1592" authorId="212" shapeId="0" xr:uid="{9D4AC9B2-4670-48CC-B9E1-9B811FC8D197}">
      <text>
        <t>[Threaded comment]
Your version of Excel allows you to read this threaded comment; however, any edits to it will get removed if the file is opened in a newer version of Excel. Learn more: https://go.microsoft.com/fwlink/?linkid=870924
Comment:
    ONE INFINITY</t>
      </text>
    </comment>
    <comment ref="M1592" authorId="213" shapeId="0" xr:uid="{FC29255A-ABE0-4FAD-BC21-9308E948E407}">
      <text>
        <t>[Threaded comment]
Your version of Excel allows you to read this threaded comment; however, any edits to it will get removed if the file is opened in a newer version of Excel. Learn more: https://go.microsoft.com/fwlink/?linkid=870924
Comment:
    13.11.2024</t>
      </text>
    </comment>
    <comment ref="I1593" authorId="214" shapeId="0" xr:uid="{85C16138-E724-4E46-82DD-752D0FEF207E}">
      <text>
        <t>[Threaded comment]
Your version of Excel allows you to read this threaded comment; however, any edits to it will get removed if the file is opened in a newer version of Excel. Learn more: https://go.microsoft.com/fwlink/?linkid=870924
Comment:
    ONE INFINITY</t>
      </text>
    </comment>
    <comment ref="I1594" authorId="215" shapeId="0" xr:uid="{D6179844-D461-45AD-B7CE-AF982550A82B}">
      <text>
        <t>[Threaded comment]
Your version of Excel allows you to read this threaded comment; however, any edits to it will get removed if the file is opened in a newer version of Excel. Learn more: https://go.microsoft.com/fwlink/?linkid=870924
Comment:
    ONE INFINITY</t>
      </text>
    </comment>
    <comment ref="I1595" authorId="216" shapeId="0" xr:uid="{4EF7E689-41E7-4B68-B805-FC7D5FDBE6B5}">
      <text>
        <t>[Threaded comment]
Your version of Excel allows you to read this threaded comment; however, any edits to it will get removed if the file is opened in a newer version of Excel. Learn more: https://go.microsoft.com/fwlink/?linkid=870924
Comment:
    ONE INFINITY</t>
      </text>
    </comment>
    <comment ref="I1596" authorId="217" shapeId="0" xr:uid="{EBB46D46-5507-4B03-BC20-A9EF004AE6F4}">
      <text>
        <t>[Threaded comment]
Your version of Excel allows you to read this threaded comment; however, any edits to it will get removed if the file is opened in a newer version of Excel. Learn more: https://go.microsoft.com/fwlink/?linkid=870924
Comment:
    ONE INFINITY</t>
      </text>
    </comment>
    <comment ref="I1597" authorId="218" shapeId="0" xr:uid="{D469159F-9F09-4761-89E1-63B573138578}">
      <text>
        <t>[Threaded comment]
Your version of Excel allows you to read this threaded comment; however, any edits to it will get removed if the file is opened in a newer version of Excel. Learn more: https://go.microsoft.com/fwlink/?linkid=870924
Comment:
    ONE INFINITY</t>
      </text>
    </comment>
    <comment ref="P1598" authorId="219" shapeId="0" xr:uid="{73C63528-0A3E-4EA3-985D-BA11D1BF11D4}">
      <text>
        <t>[Threaded comment]
Your version of Excel allows you to read this threaded comment; however, any edits to it will get removed if the file is opened in a newer version of Excel. Learn more: https://go.microsoft.com/fwlink/?linkid=870924
Comment:
    01.12.2025</t>
      </text>
    </comment>
    <comment ref="P1599" authorId="220" shapeId="0" xr:uid="{32A3E219-2AC6-4A4C-A4E7-B51A46A21C1C}">
      <text>
        <t>[Threaded comment]
Your version of Excel allows you to read this threaded comment; however, any edits to it will get removed if the file is opened in a newer version of Excel. Learn more: https://go.microsoft.com/fwlink/?linkid=870924
Comment:
    01.12.2025</t>
      </text>
    </comment>
    <comment ref="P1600" authorId="221" shapeId="0" xr:uid="{CE5CC376-A523-4B5B-807C-5C1A5C90301B}">
      <text>
        <t>[Threaded comment]
Your version of Excel allows you to read this threaded comment; however, any edits to it will get removed if the file is opened in a newer version of Excel. Learn more: https://go.microsoft.com/fwlink/?linkid=870924
Comment:
    01.12.2025</t>
      </text>
    </comment>
    <comment ref="P1605" authorId="222" shapeId="0" xr:uid="{092B8633-E8D6-4B56-A82A-E1F4F5DC219E}">
      <text>
        <t>[Threaded comment]
Your version of Excel allows you to read this threaded comment; however, any edits to it will get removed if the file is opened in a newer version of Excel. Learn more: https://go.microsoft.com/fwlink/?linkid=870924
Comment:
    29.11.2024</t>
      </text>
    </comment>
    <comment ref="D1610" authorId="223" shapeId="0" xr:uid="{CAE760A5-2655-49C8-BA08-37DD8B13049E}">
      <text>
        <t>[Threaded comment]
Your version of Excel allows you to read this threaded comment; however, any edits to it will get removed if the file is opened in a newer version of Excel. Learn more: https://go.microsoft.com/fwlink/?linkid=870924
Comment:
    FOB GOTHENBURG SEAPORT</t>
      </text>
    </comment>
    <comment ref="I1610" authorId="224" shapeId="0" xr:uid="{950C537A-C19B-4FE0-9795-EFD5CCD11097}">
      <text>
        <t>[Threaded comment]
Your version of Excel allows you to read this threaded comment; however, any edits to it will get removed if the file is opened in a newer version of Excel. Learn more: https://go.microsoft.com/fwlink/?linkid=870924
Comment:
    ONE INFINITY</t>
      </text>
    </comment>
    <comment ref="D1611" authorId="225" shapeId="0" xr:uid="{C4AB7527-8DE9-4E60-9998-69D629BBE265}">
      <text>
        <t>[Threaded comment]
Your version of Excel allows you to read this threaded comment; however, any edits to it will get removed if the file is opened in a newer version of Excel. Learn more: https://go.microsoft.com/fwlink/?linkid=870924
Comment:
    FOB GOTHENBURG SEAPORT</t>
      </text>
    </comment>
    <comment ref="G1621" authorId="226" shapeId="0" xr:uid="{ED73F0E8-6A25-416C-88AF-6E9C8DCFC3C4}">
      <text>
        <t>[Threaded comment]
Your version of Excel allows you to read this threaded comment; however, any edits to it will get removed if the file is opened in a newer version of Excel. Learn more: https://go.microsoft.com/fwlink/?linkid=870924
Comment:
    3647.40 Kgs released
Reply:
    6x600.5 kgs +2x28 kgs = 3659 Kgs
Reply:
    CWR has mentioned 4200 kgs</t>
      </text>
    </comment>
    <comment ref="I1622" authorId="227" shapeId="0" xr:uid="{AB990CB3-FAD2-4C95-9F2B-0F295588C50B}">
      <text>
        <t>[Threaded comment]
Your version of Excel allows you to read this threaded comment; however, any edits to it will get removed if the file is opened in a newer version of Excel. Learn more: https://go.microsoft.com/fwlink/?linkid=870924
Comment:
    ONE INTEGRITY </t>
      </text>
    </comment>
    <comment ref="I1623" authorId="228" shapeId="0" xr:uid="{D10D1EBD-D696-4DB9-B822-AA41BB08AF49}">
      <text>
        <t>[Threaded comment]
Your version of Excel allows you to read this threaded comment; however, any edits to it will get removed if the file is opened in a newer version of Excel. Learn more: https://go.microsoft.com/fwlink/?linkid=870924
Comment:
    ONE INFINITY
Reply:
    DAMIETTA EXPRESS</t>
      </text>
    </comment>
    <comment ref="X1623" authorId="229" shapeId="0" xr:uid="{A0D8AFD3-F7E9-4685-A505-AA46E38CA00C}">
      <text>
        <t>[Threaded comment]
Your version of Excel allows you to read this threaded comment; however, any edits to it will get removed if the file is opened in a newer version of Excel. Learn more: https://go.microsoft.com/fwlink/?linkid=870924
Comment:
    22-0024-412-00</t>
      </text>
    </comment>
    <comment ref="G1624" authorId="230" shapeId="0" xr:uid="{C1F1E894-D4A2-4CDD-9B40-DEDB617B81B0}">
      <text>
        <t>[Threaded comment]
Your version of Excel allows you to read this threaded comment; however, any edits to it will get removed if the file is opened in a newer version of Excel. Learn more: https://go.microsoft.com/fwlink/?linkid=870924
Comment:
    1420</t>
      </text>
    </comment>
    <comment ref="D1626" authorId="231" shapeId="0" xr:uid="{475C8BAE-1A59-4C32-ABC3-F0145F0571C0}">
      <text>
        <t>[Threaded comment]
Your version of Excel allows you to read this threaded comment; however, any edits to it will get removed if the file is opened in a newer version of Excel. Learn more: https://go.microsoft.com/fwlink/?linkid=870924
Comment:
    Shipment from Rotterdam</t>
      </text>
    </comment>
    <comment ref="D1630" authorId="232" shapeId="0" xr:uid="{10DB394C-A414-4048-9771-33BEFEF17148}">
      <text>
        <t>[Threaded comment]
Your version of Excel allows you to read this threaded comment; however, any edits to it will get removed if the file is opened in a newer version of Excel. Learn more: https://go.microsoft.com/fwlink/?linkid=870924
Comment:
    SHIPMENT FROM BELGIUM</t>
      </text>
    </comment>
    <comment ref="I1630" authorId="233" shapeId="0" xr:uid="{9D7B2F7F-0129-443E-AD36-EEC5E7E8C9ED}">
      <text>
        <t>[Threaded comment]
Your version of Excel allows you to read this threaded comment; however, any edits to it will get removed if the file is opened in a newer version of Excel. Learn more: https://go.microsoft.com/fwlink/?linkid=870924
Comment:
    HMM ST PETERSBURG / 014E</t>
      </text>
    </comment>
    <comment ref="I1633" authorId="234" shapeId="0" xr:uid="{7F10483B-9204-4D84-8A4A-C94BE4C02D0B}">
      <text>
        <t>[Threaded comment]
Your version of Excel allows you to read this threaded comment; however, any edits to it will get removed if the file is opened in a newer version of Excel. Learn more: https://go.microsoft.com/fwlink/?linkid=870924
Comment:
    SITC SHUNDE V.2422S
Reply:
    ZHONG GU ZHU HAI / 24044W ETD 05.12.24 ROLLED OUT TO THE NEW VESSEL AS ON 05.12.2024</t>
      </text>
    </comment>
    <comment ref="P1633" authorId="235" shapeId="0" xr:uid="{6455A3A5-59B7-477A-8617-5F9A85FFDEF7}">
      <text>
        <t>[Threaded comment]
Your version of Excel allows you to read this threaded comment; however, any edits to it will get removed if the file is opened in a newer version of Excel. Learn more: https://go.microsoft.com/fwlink/?linkid=870924
Comment:
    05.12.2024 =&gt; 09.12.2024
Reply:
    09.12.2024 &gt; 16.12.2024</t>
      </text>
    </comment>
    <comment ref="G1635" authorId="236" shapeId="0" xr:uid="{D69EAFCF-D9A7-4D3B-8339-63ED706BD381}">
      <text>
        <t>[Threaded comment]
Your version of Excel allows you to read this threaded comment; however, any edits to it will get removed if the file is opened in a newer version of Excel. Learn more: https://go.microsoft.com/fwlink/?linkid=870924
Comment:
    410.80</t>
      </text>
    </comment>
    <comment ref="G1637" authorId="237" shapeId="0" xr:uid="{4C3EA84C-8711-4AEC-81D2-268C50F918C6}">
      <text>
        <t>[Threaded comment]
Your version of Excel allows you to read this threaded comment; however, any edits to it will get removed if the file is opened in a newer version of Excel. Learn more: https://go.microsoft.com/fwlink/?linkid=870924
Comment:
    3009 KGS RELEASED</t>
      </text>
    </comment>
    <comment ref="I1637" authorId="238" shapeId="0" xr:uid="{C7945818-E179-4D15-B86E-0C3CA80E699A}">
      <text>
        <t>[Threaded comment]
Your version of Excel allows you to read this threaded comment; however, any edits to it will get removed if the file is opened in a newer version of Excel. Learn more: https://go.microsoft.com/fwlink/?linkid=870924
Comment:
    SEASPAN FALCON 010W</t>
      </text>
    </comment>
    <comment ref="G1638" authorId="239" shapeId="0" xr:uid="{112963AF-D24A-445D-A848-A28132205B75}">
      <text>
        <t>[Threaded comment]
Your version of Excel allows you to read this threaded comment; however, any edits to it will get removed if the file is opened in a newer version of Excel. Learn more: https://go.microsoft.com/fwlink/?linkid=870924
Comment:
    2516</t>
      </text>
    </comment>
    <comment ref="I1638" authorId="240" shapeId="0" xr:uid="{6C441CAF-DFE9-4CD6-8B01-27E8AFB6AFBA}">
      <text>
        <t>[Threaded comment]
Your version of Excel allows you to read this threaded comment; however, any edits to it will get removed if the file is opened in a newer version of Excel. Learn more: https://go.microsoft.com/fwlink/?linkid=870924
Comment:
    ONE MAGDALENA / 013W</t>
      </text>
    </comment>
    <comment ref="I1639" authorId="241" shapeId="0" xr:uid="{2B6919DE-B2AF-40FE-87F0-81695F4B71DD}">
      <text>
        <t>[Threaded comment]
Your version of Excel allows you to read this threaded comment; however, any edits to it will get removed if the file is opened in a newer version of Excel. Learn more: https://go.microsoft.com/fwlink/?linkid=870924
Comment:
    ONE INFINITY / 0005E
Reply:
    HMM LE HAVRE / 0014E
Reply:
    Damietta Express</t>
      </text>
    </comment>
    <comment ref="I1640" authorId="242" shapeId="0" xr:uid="{3FE57186-F287-429E-BF0A-756FEA16EF03}">
      <text>
        <t>[Threaded comment]
Your version of Excel allows you to read this threaded comment; however, any edits to it will get removed if the file is opened in a newer version of Excel. Learn more: https://go.microsoft.com/fwlink/?linkid=870924
Comment:
    ONE Millau V.042w</t>
      </text>
    </comment>
    <comment ref="G1641" authorId="243" shapeId="0" xr:uid="{E0DB267F-6117-4708-AC33-E98EB48FDE64}">
      <text>
        <t>[Threaded comment]
Your version of Excel allows you to read this threaded comment; however, any edits to it will get removed if the file is opened in a newer version of Excel. Learn more: https://go.microsoft.com/fwlink/?linkid=870924
Comment:
    2080 LBS released</t>
      </text>
    </comment>
    <comment ref="I1641" authorId="40" shapeId="0" xr:uid="{E9430DA1-832E-477B-83C6-67C6A69C692B}">
      <text>
        <r>
          <rPr>
            <b/>
            <sz val="11"/>
            <color theme="1"/>
            <rFont val="Calibri"/>
            <family val="2"/>
            <scheme val="minor"/>
          </rPr>
          <t>Author:</t>
        </r>
        <r>
          <rPr>
            <sz val="11"/>
            <color theme="1"/>
            <rFont val="Calibri"/>
            <family val="2"/>
            <scheme val="minor"/>
          </rPr>
          <t xml:space="preserve">
ONE Blue Jay V.35w</t>
        </r>
      </text>
    </comment>
    <comment ref="I1645" authorId="244" shapeId="0" xr:uid="{C37BB105-4440-4E89-B3D2-148D85BE5BC1}">
      <text>
        <t>[Threaded comment]
Your version of Excel allows you to read this threaded comment; however, any edits to it will get removed if the file is opened in a newer version of Excel. Learn more: https://go.microsoft.com/fwlink/?linkid=870924
Comment:
    ONE MANCHESTER / 041E</t>
      </text>
    </comment>
    <comment ref="P1645" authorId="245" shapeId="0" xr:uid="{CFDF9980-2AC4-4B3A-89E7-2B51E8D0BE91}">
      <text>
        <t>[Threaded comment]
Your version of Excel allows you to read this threaded comment; however, any edits to it will get removed if the file is opened in a newer version of Excel. Learn more: https://go.microsoft.com/fwlink/?linkid=870924
Comment:
    29.12.2025=&gt; 31.12.2024 =&gt;07.01.2025</t>
      </text>
    </comment>
    <comment ref="C1650" authorId="246" shapeId="0" xr:uid="{FAF6A162-BB3C-4833-B0AB-0F0F2F3A2FA7}">
      <text>
        <t>[Threaded comment]
Your version of Excel allows you to read this threaded comment; however, any edits to it will get removed if the file is opened in a newer version of Excel. Learn more: https://go.microsoft.com/fwlink/?linkid=870924
Comment:
    FOB =&gt; ex-works Tianjin</t>
      </text>
    </comment>
    <comment ref="G1651" authorId="247" shapeId="0" xr:uid="{EC5AAD0A-E75E-4269-A03B-555A73EF98F9}">
      <text>
        <t>[Threaded comment]
Your version of Excel allows you to read this threaded comment; however, any edits to it will get removed if the file is opened in a newer version of Excel. Learn more: https://go.microsoft.com/fwlink/?linkid=870924
Comment:
    622 lbs released</t>
      </text>
    </comment>
    <comment ref="I1651" authorId="248" shapeId="0" xr:uid="{17BA9544-BD4B-49CC-81DD-D2D4B630E2F4}">
      <text>
        <t>[Threaded comment]
Your version of Excel allows you to read this threaded comment; however, any edits to it will get removed if the file is opened in a newer version of Excel. Learn more: https://go.microsoft.com/fwlink/?linkid=870924
Comment:
    ONE Wren V.25</t>
      </text>
    </comment>
    <comment ref="I1653" authorId="249" shapeId="0" xr:uid="{FAEF92BC-85FD-4B81-A4D9-0C1D958A7600}">
      <text>
        <t>[Threaded comment]
Your version of Excel allows you to read this threaded comment; however, any edits to it will get removed if the file is opened in a newer version of Excel. Learn more: https://go.microsoft.com/fwlink/?linkid=870924
Comment:
    ONE INTEGRITY </t>
      </text>
    </comment>
    <comment ref="M1653" authorId="250" shapeId="0" xr:uid="{CE1D2F86-C09E-4229-B83E-53A273849600}">
      <text>
        <t>[Threaded comment]
Your version of Excel allows you to read this threaded comment; however, any edits to it will get removed if the file is opened in a newer version of Excel. Learn more: https://go.microsoft.com/fwlink/?linkid=870924
Comment:
    02.12.2024</t>
      </text>
    </comment>
    <comment ref="I1654" authorId="251" shapeId="0" xr:uid="{4C365459-5E56-4039-A36A-9DB4515B0703}">
      <text>
        <t>[Threaded comment]
Your version of Excel allows you to read this threaded comment; however, any edits to it will get removed if the file is opened in a newer version of Excel. Learn more: https://go.microsoft.com/fwlink/?linkid=870924
Comment:
    ONE INTEGRITY </t>
      </text>
    </comment>
    <comment ref="I1655" authorId="252" shapeId="0" xr:uid="{FE284694-2100-4211-9F0C-395FAC24E853}">
      <text>
        <t>[Threaded comment]
Your version of Excel allows you to read this threaded comment; however, any edits to it will get removed if the file is opened in a newer version of Excel. Learn more: https://go.microsoft.com/fwlink/?linkid=870924
Comment:
    BUSAN EXPRESS</t>
      </text>
    </comment>
    <comment ref="I1656" authorId="253" shapeId="0" xr:uid="{1408B40D-D84B-407A-B348-2CB6DF325177}">
      <text>
        <t>[Threaded comment]
Your version of Excel allows you to read this threaded comment; however, any edits to it will get removed if the file is opened in a newer version of Excel. Learn more: https://go.microsoft.com/fwlink/?linkid=870924
Comment:
    BUSAN EXPRESS</t>
      </text>
    </comment>
    <comment ref="I1657" authorId="254" shapeId="0" xr:uid="{AEA9793F-4187-4015-89B9-33E31BE26D45}">
      <text>
        <t>[Threaded comment]
Your version of Excel allows you to read this threaded comment; however, any edits to it will get removed if the file is opened in a newer version of Excel. Learn more: https://go.microsoft.com/fwlink/?linkid=870924
Comment:
    BUSAN EXPRESS</t>
      </text>
    </comment>
    <comment ref="I1658" authorId="255" shapeId="0" xr:uid="{AC83C59A-8C2A-4BA8-8DE4-97FF9D8EB885}">
      <text>
        <t>[Threaded comment]
Your version of Excel allows you to read this threaded comment; however, any edits to it will get removed if the file is opened in a newer version of Excel. Learn more: https://go.microsoft.com/fwlink/?linkid=870924
Comment:
    BUSAN EXPRESS</t>
      </text>
    </comment>
    <comment ref="D1659" authorId="256" shapeId="0" xr:uid="{6EC012B4-D932-4230-BD27-726B4F16F6DA}">
      <text>
        <t>[Threaded comment]
Your version of Excel allows you to read this threaded comment; however, any edits to it will get removed if the file is opened in a newer version of Excel. Learn more: https://go.microsoft.com/fwlink/?linkid=870924
Comment:
    SHIPMENT FROM BELGIUM</t>
      </text>
    </comment>
    <comment ref="I1659" authorId="257" shapeId="0" xr:uid="{1D5206CD-327E-4770-A802-49CE996BF0BF}">
      <text>
        <t>[Threaded comment]
Your version of Excel allows you to read this threaded comment; however, any edits to it will get removed if the file is opened in a newer version of Excel. Learn more: https://go.microsoft.com/fwlink/?linkid=870924
Comment:
    HMM ST PETERSBURG / 014E</t>
      </text>
    </comment>
    <comment ref="G1660" authorId="258" shapeId="0" xr:uid="{295FC088-8D55-4E46-ABF2-394E1507CA7C}">
      <text>
        <t>[Threaded comment]
Your version of Excel allows you to read this threaded comment; however, any edits to it will get removed if the file is opened in a newer version of Excel. Learn more: https://go.microsoft.com/fwlink/?linkid=870924
Comment:
    4000</t>
      </text>
    </comment>
    <comment ref="D1662" authorId="259" shapeId="0" xr:uid="{82BED28D-10DB-42F6-A9A4-641606813C92}">
      <text>
        <t>[Threaded comment]
Your version of Excel allows you to read this threaded comment; however, any edits to it will get removed if the file is opened in a newer version of Excel. Learn more: https://go.microsoft.com/fwlink/?linkid=870924
Comment:
    GUANGZHOU</t>
      </text>
    </comment>
    <comment ref="T1663" authorId="260" shapeId="0" xr:uid="{044C8A02-AB50-486B-A36E-6B161979A5EF}">
      <text>
        <t>[Threaded comment]
Your version of Excel allows you to read this threaded comment; however, any edits to it will get removed if the file is opened in a newer version of Excel. Learn more: https://go.microsoft.com/fwlink/?linkid=870924
Comment:
    13.01.2025 OLD revised ple-alert sent on 21.01.2025</t>
      </text>
    </comment>
    <comment ref="G1664" authorId="261" shapeId="0" xr:uid="{E320913C-AD19-4847-A140-E219321B1602}">
      <text>
        <t>[Threaded comment]
Your version of Excel allows you to read this threaded comment; however, any edits to it will get removed if the file is opened in a newer version of Excel. Learn more: https://go.microsoft.com/fwlink/?linkid=870924
Comment:
    655 LBS RELEASED</t>
      </text>
    </comment>
    <comment ref="G1665" authorId="262" shapeId="0" xr:uid="{1AE60DBE-45AF-4485-A3D2-810961F39B24}">
      <text>
        <t>[Threaded comment]
Your version of Excel allows you to read this threaded comment; however, any edits to it will get removed if the file is opened in a newer version of Excel. Learn more: https://go.microsoft.com/fwlink/?linkid=870924
Comment:
    1043 lbs</t>
      </text>
    </comment>
    <comment ref="N1665" authorId="263" shapeId="0" xr:uid="{C1D6CBD7-C31E-4860-825D-69E13D832E90}">
      <text>
        <t>[Threaded comment]
Your version of Excel allows you to read this threaded comment; however, any edits to it will get removed if the file is opened in a newer version of Excel. Learn more: https://go.microsoft.com/fwlink/?linkid=870924
Comment:
    repack was complete on 12/19</t>
      </text>
    </comment>
    <comment ref="G1666" authorId="264" shapeId="0" xr:uid="{694C3250-B221-4186-8D21-16B4E259DC06}">
      <text>
        <t>[Threaded comment]
Your version of Excel allows you to read this threaded comment; however, any edits to it will get removed if the file is opened in a newer version of Excel. Learn more: https://go.microsoft.com/fwlink/?linkid=870924
Comment:
    8387.236</t>
      </text>
    </comment>
    <comment ref="I1667" authorId="265" shapeId="0" xr:uid="{10B57730-EBBC-4196-92C3-7C9E873AD8AA}">
      <text>
        <t>[Threaded comment]
Your version of Excel allows you to read this threaded comment; however, any edits to it will get removed if the file is opened in a newer version of Excel. Learn more: https://go.microsoft.com/fwlink/?linkid=870924
Comment:
    ZHONG GU PENG LAI/2501S</t>
      </text>
    </comment>
    <comment ref="P1667" authorId="266" shapeId="0" xr:uid="{C73557E7-DBF8-40A3-8F0A-DDF47B0096D9}">
      <text>
        <t>[Threaded comment]
Your version of Excel allows you to read this threaded comment; however, any edits to it will get removed if the file is opened in a newer version of Excel. Learn more: https://go.microsoft.com/fwlink/?linkid=870924
Comment:
    19.01.2025
Reply:
    13.01.2025</t>
      </text>
    </comment>
    <comment ref="R1667" authorId="267" shapeId="0" xr:uid="{99392B8C-FBAC-4E79-B4A4-051656187608}">
      <text>
        <t>[Threaded comment]
Your version of Excel allows you to read this threaded comment; however, any edits to it will get removed if the file is opened in a newer version of Excel. Learn more: https://go.microsoft.com/fwlink/?linkid=870924
Comment:
    19.01.2025
Reply:
    13.01.2025</t>
      </text>
    </comment>
    <comment ref="G1668" authorId="268" shapeId="0" xr:uid="{459785B5-7029-4581-BBE0-177421383400}">
      <text>
        <t>[Threaded comment]
Your version of Excel allows you to read this threaded comment; however, any edits to it will get removed if the file is opened in a newer version of Excel. Learn more: https://go.microsoft.com/fwlink/?linkid=870924
Comment:
    1007</t>
      </text>
    </comment>
    <comment ref="I1668" authorId="269" shapeId="0" xr:uid="{60D55EBE-CD4C-4FD6-9753-434B1EBE53EE}">
      <text>
        <t>[Threaded comment]
Your version of Excel allows you to read this threaded comment; however, any edits to it will get removed if the file is opened in a newer version of Excel. Learn more: https://go.microsoft.com/fwlink/?linkid=870924
Comment:
    ZHONG GU PENG LAI/2501S</t>
      </text>
    </comment>
    <comment ref="P1668" authorId="270" shapeId="0" xr:uid="{CFC7B558-D32E-4205-93FF-FB21811E254F}">
      <text>
        <t>[Threaded comment]
Your version of Excel allows you to read this threaded comment; however, any edits to it will get removed if the file is opened in a newer version of Excel. Learn more: https://go.microsoft.com/fwlink/?linkid=870924
Comment:
    19.01.2025</t>
      </text>
    </comment>
    <comment ref="R1668" authorId="271" shapeId="0" xr:uid="{568E42A9-3F6D-4405-A798-3FEBD16892A4}">
      <text>
        <t>[Threaded comment]
Your version of Excel allows you to read this threaded comment; however, any edits to it will get removed if the file is opened in a newer version of Excel. Learn more: https://go.microsoft.com/fwlink/?linkid=870924
Comment:
    19.01.2025</t>
      </text>
    </comment>
    <comment ref="I1672" authorId="272" shapeId="0" xr:uid="{E2365616-F13C-495C-8740-CD2213F64882}">
      <text>
        <t>[Threaded comment]
Your version of Excel allows you to read this threaded comment; however, any edits to it will get removed if the file is opened in a newer version of Excel. Learn more: https://go.microsoft.com/fwlink/?linkid=870924
Comment:
    HMM GDANSK / 0015E</t>
      </text>
    </comment>
    <comment ref="T1675" authorId="273" shapeId="0" xr:uid="{C216886A-40F3-40FE-9F61-330D1AB287FD}">
      <text>
        <t>[Threaded comment]
Your version of Excel allows you to read this threaded comment; however, any edits to it will get removed if the file is opened in a newer version of Excel. Learn more: https://go.microsoft.com/fwlink/?linkid=870924
Comment:
    13.01.2025</t>
      </text>
    </comment>
    <comment ref="I1677" authorId="274" shapeId="0" xr:uid="{82E9A9F0-CCC3-44D3-B3F3-6636D39A2176}">
      <text>
        <t>[Threaded comment]
Your version of Excel allows you to read this threaded comment; however, any edits to it will get removed if the file is opened in a newer version of Excel. Learn more: https://go.microsoft.com/fwlink/?linkid=870924
Comment:
    HMM ROTTERDAM / 0015E</t>
      </text>
    </comment>
    <comment ref="M1677" authorId="275" shapeId="0" xr:uid="{D3A08E4E-4870-4A33-B2A8-973B9B0F31E9}">
      <text>
        <t>[Threaded comment]
Your version of Excel allows you to read this threaded comment; however, any edits to it will get removed if the file is opened in a newer version of Excel. Learn more: https://go.microsoft.com/fwlink/?linkid=870924
Comment:
    07.01.2025 PICKUP not done due to issue in recognizing the shipment from shipper side with pickup ref.</t>
      </text>
    </comment>
    <comment ref="Q1677" authorId="276" shapeId="0" xr:uid="{A37D6D08-A926-4511-BD72-67AE1AE4231B}">
      <text>
        <t>[Threaded comment]
Your version of Excel allows you to read this threaded comment; however, any edits to it will get removed if the file is opened in a newer version of Excel. Learn more: https://go.microsoft.com/fwlink/?linkid=870924
Comment:
    21.01.2025</t>
      </text>
    </comment>
    <comment ref="I1679" authorId="277" shapeId="0" xr:uid="{335E0DA1-A8D3-426D-A2E8-8BCBD39C7B77}">
      <text>
        <t>[Threaded comment]
Your version of Excel allows you to read this threaded comment; however, any edits to it will get removed if the file is opened in a newer version of Excel. Learn more: https://go.microsoft.com/fwlink/?linkid=870924
Comment:
    HMM ROTTERDAM / 0015E</t>
      </text>
    </comment>
    <comment ref="Q1679" authorId="278" shapeId="0" xr:uid="{4D043B23-07B9-44AB-B892-8B6668A96505}">
      <text>
        <t>[Threaded comment]
Your version of Excel allows you to read this threaded comment; however, any edits to it will get removed if the file is opened in a newer version of Excel. Learn more: https://go.microsoft.com/fwlink/?linkid=870924
Comment:
    21.01.2025</t>
      </text>
    </comment>
    <comment ref="I1683" authorId="40" shapeId="0" xr:uid="{6CD6FAAD-AD73-4FA3-8954-A033B66B9375}">
      <text>
        <r>
          <rPr>
            <b/>
            <sz val="11"/>
            <color theme="1"/>
            <rFont val="Calibri"/>
            <family val="2"/>
            <scheme val="minor"/>
          </rPr>
          <t>Author:</t>
        </r>
        <r>
          <rPr>
            <sz val="11"/>
            <color theme="1"/>
            <rFont val="Calibri"/>
            <family val="2"/>
            <scheme val="minor"/>
          </rPr>
          <t xml:space="preserve">
Gdansk Express </t>
        </r>
      </text>
    </comment>
    <comment ref="P1687" authorId="279" shapeId="0" xr:uid="{348F7A7A-D488-4FDF-8B7C-42B6600D4F89}">
      <text>
        <t>[Threaded comment]
Your version of Excel allows you to read this threaded comment; however, any edits to it will get removed if the file is opened in a newer version of Excel. Learn more: https://go.microsoft.com/fwlink/?linkid=870924
Comment:
    21.01.2025</t>
      </text>
    </comment>
    <comment ref="Q1689" authorId="280" shapeId="0" xr:uid="{B0CBE54D-4C15-44BA-BBF6-F97821A845EC}">
      <text>
        <t>[Threaded comment]
Your version of Excel allows you to read this threaded comment; however, any edits to it will get removed if the file is opened in a newer version of Excel. Learn more: https://go.microsoft.com/fwlink/?linkid=870924
Comment:
    26.01.2025
Reply:
    01.02.2025</t>
      </text>
    </comment>
    <comment ref="P1693" authorId="281" shapeId="0" xr:uid="{067245D2-1AAB-48E6-A149-4199AED31D38}">
      <text>
        <t>[Threaded comment]
Your version of Excel allows you to read this threaded comment; however, any edits to it will get removed if the file is opened in a newer version of Excel. Learn more: https://go.microsoft.com/fwlink/?linkid=870924
Comment:
    05.02.2025
Reply:
    07.02.2025</t>
      </text>
    </comment>
    <comment ref="P1694" authorId="282" shapeId="0" xr:uid="{C2E13829-DD17-4A75-9417-B71B7CBE3472}">
      <text>
        <t>[Threaded comment]
Your version of Excel allows you to read this threaded comment; however, any edits to it will get removed if the file is opened in a newer version of Excel. Learn more: https://go.microsoft.com/fwlink/?linkid=870924
Comment:
    05.02.2025
Reply:
    07.02.2025</t>
      </text>
    </comment>
    <comment ref="P1695" authorId="283" shapeId="0" xr:uid="{F0587D76-B31D-4A04-9763-70FCF181A42B}">
      <text>
        <t>[Threaded comment]
Your version of Excel allows you to read this threaded comment; however, any edits to it will get removed if the file is opened in a newer version of Excel. Learn more: https://go.microsoft.com/fwlink/?linkid=870924
Comment:
    05.02.2025
Reply:
    07.02.2025</t>
      </text>
    </comment>
    <comment ref="P1696" authorId="284" shapeId="0" xr:uid="{4F66F8B2-9CEE-473A-9F58-A6B4D0E88492}">
      <text>
        <t>[Threaded comment]
Your version of Excel allows you to read this threaded comment; however, any edits to it will get removed if the file is opened in a newer version of Excel. Learn more: https://go.microsoft.com/fwlink/?linkid=870924
Comment:
    05.02.2025
Reply:
    07.02.2025</t>
      </text>
    </comment>
    <comment ref="I1698" authorId="285" shapeId="0" xr:uid="{EB2AC560-708A-4B62-BD6A-132F42266925}">
      <text>
        <t>[Threaded comment]
Your version of Excel allows you to read this threaded comment; however, any edits to it will get removed if the file is opened in a newer version of Excel. Learn more: https://go.microsoft.com/fwlink/?linkid=870924
Comment:
    HYUNDAI BRAVE / 0112E</t>
      </text>
    </comment>
    <comment ref="I1703" authorId="286" shapeId="0" xr:uid="{8D444C8A-D882-4B9B-9152-6C8826FCB195}">
      <text>
        <t>[Threaded comment]
Your version of Excel allows you to read this threaded comment; however, any edits to it will get removed if the file is opened in a newer version of Excel. Learn more: https://go.microsoft.com/fwlink/?linkid=870924
Comment:
    ZEAL LUMOS / 012E</t>
      </text>
    </comment>
    <comment ref="P1703" authorId="287" shapeId="0" xr:uid="{A84603C8-7DA2-4441-8EE3-1595FF3861DC}">
      <text>
        <t>[Threaded comment]
Your version of Excel allows you to read this threaded comment; however, any edits to it will get removed if the file is opened in a newer version of Excel. Learn more: https://go.microsoft.com/fwlink/?linkid=870924
Comment:
    01.02.205 =&gt; 07.02.2025 =&gt;13.02.205</t>
      </text>
    </comment>
    <comment ref="P1704" authorId="288" shapeId="0" xr:uid="{AD4D3B7D-7020-4119-BF1D-517ACDF53D5B}">
      <text>
        <t>[Threaded comment]
Your version of Excel allows you to read this threaded comment; however, any edits to it will get removed if the file is opened in a newer version of Excel. Learn more: https://go.microsoft.com/fwlink/?linkid=870924
Comment:
    09.02.2025=&gt;12.02.2025
Reply:
    12.02.2025=&gt;13.02.2025
Reply:
    13.02.2025=&gt;18.02.2025</t>
      </text>
    </comment>
    <comment ref="P1705" authorId="289" shapeId="0" xr:uid="{D5B1FA2B-5F54-4C72-B909-785C5A3E546F}">
      <text>
        <t>[Threaded comment]
Your version of Excel allows you to read this threaded comment; however, any edits to it will get removed if the file is opened in a newer version of Excel. Learn more: https://go.microsoft.com/fwlink/?linkid=870924
Comment:
    09.02.2025=&gt;12.02.2025
Reply:
    12.02.2025=&gt;13.02.2025
Reply:
    13.02.2025=&gt;18.02.2025</t>
      </text>
    </comment>
    <comment ref="P1706" authorId="290" shapeId="0" xr:uid="{609C232E-2113-45C8-8E2B-A961A0A8210F}">
      <text>
        <t>[Threaded comment]
Your version of Excel allows you to read this threaded comment; however, any edits to it will get removed if the file is opened in a newer version of Excel. Learn more: https://go.microsoft.com/fwlink/?linkid=870924
Comment:
    09.02.2025=&gt;12.02.2025
Reply:
    12.02.2025=&gt;13.02.2025
Reply:
    13.02.2025=&gt;18.02.2025</t>
      </text>
    </comment>
    <comment ref="P1707" authorId="291" shapeId="0" xr:uid="{34B7ACE3-2306-48BD-9860-ED0075CB8656}">
      <text>
        <t>[Threaded comment]
Your version of Excel allows you to read this threaded comment; however, any edits to it will get removed if the file is opened in a newer version of Excel. Learn more: https://go.microsoft.com/fwlink/?linkid=870924
Comment:
    09.02.2025=&gt;12.02.2025
Reply:
    12.02.2025=&gt;13.02.2025</t>
      </text>
    </comment>
    <comment ref="B1708" authorId="292" shapeId="0" xr:uid="{C1878933-6182-4C35-AB03-136C1C0F1AD5}">
      <text>
        <t>[Threaded comment]
Your version of Excel allows you to read this threaded comment; however, any edits to it will get removed if the file is opened in a newer version of Excel. Learn more: https://go.microsoft.com/fwlink/?linkid=870924
Comment:
    TSL/55474/4413097721 new po.no
Reply:
    TSL/55474/2200057240 OLD</t>
      </text>
    </comment>
    <comment ref="I1708" authorId="293" shapeId="0" xr:uid="{CFF7BE40-262E-47E0-A19D-FD3604725A03}">
      <text>
        <t>[Threaded comment]
Your version of Excel allows you to read this threaded comment; however, any edits to it will get removed if the file is opened in a newer version of Excel. Learn more: https://go.microsoft.com/fwlink/?linkid=870924
Comment:
    NAVIOS UNISON / 022W</t>
      </text>
    </comment>
    <comment ref="T1708" authorId="294" shapeId="0" xr:uid="{9404338C-92CB-4745-8477-9BECE9FC925B}">
      <text>
        <t>[Threaded comment]
Your version of Excel allows you to read this threaded comment; however, any edits to it will get removed if the file is opened in a newer version of Excel. Learn more: https://go.microsoft.com/fwlink/?linkid=870924
Comment:
    25.01.2025</t>
      </text>
    </comment>
    <comment ref="P1709" authorId="295" shapeId="0" xr:uid="{F3BFEDE9-7742-430E-80F7-A3D1677F0014}">
      <text>
        <t>[Threaded comment]
Your version of Excel allows you to read this threaded comment; however, any edits to it will get removed if the file is opened in a newer version of Excel. Learn more: https://go.microsoft.com/fwlink/?linkid=870924
Comment:
    16.02.2025</t>
      </text>
    </comment>
    <comment ref="F1710" authorId="296" shapeId="0" xr:uid="{8463B63B-02BF-4FFF-B2EB-E4E6545FEF78}">
      <text>
        <t>[Threaded comment]
Your version of Excel allows you to read this threaded comment; however, any edits to it will get removed if the file is opened in a newer version of Excel. Learn more: https://go.microsoft.com/fwlink/?linkid=870924
Comment:
    2</t>
      </text>
    </comment>
    <comment ref="K1710" authorId="297" shapeId="0" xr:uid="{B632CEE3-F747-4B37-BE15-8391F1C94432}">
      <text>
        <t>[Threaded comment]
Your version of Excel allows you to read this threaded comment; however, any edits to it will get removed if the file is opened in a newer version of Excel. Learn more: https://go.microsoft.com/fwlink/?linkid=870924
Comment:
    05.02.2025</t>
      </text>
    </comment>
    <comment ref="P1710" authorId="298" shapeId="0" xr:uid="{BFE0E32F-6A63-4E5C-A616-FD67B61EAC5B}">
      <text>
        <t>[Threaded comment]
Your version of Excel allows you to read this threaded comment; however, any edits to it will get removed if the file is opened in a newer version of Excel. Learn more: https://go.microsoft.com/fwlink/?linkid=870924
Comment:
    15.02.2025 =&gt;18.02.2025</t>
      </text>
    </comment>
    <comment ref="I1711" authorId="299" shapeId="0" xr:uid="{02CE1978-3C18-41B1-BB60-E874897F350A}">
      <text>
        <t>[Threaded comment]
Your version of Excel allows you to read this threaded comment; however, any edits to it will get removed if the file is opened in a newer version of Excel. Learn more: https://go.microsoft.com/fwlink/?linkid=870924
Comment:
    ONE INNOVATION </t>
      </text>
    </comment>
    <comment ref="P1711" authorId="300" shapeId="0" xr:uid="{F2A1B9B7-49E5-4641-9F43-1A34A47F95CC}">
      <text>
        <t>[Threaded comment]
Your version of Excel allows you to read this threaded comment; however, any edits to it will get removed if the file is opened in a newer version of Excel. Learn more: https://go.microsoft.com/fwlink/?linkid=870924
Comment:
    05.02.2025 // 07.02.2025</t>
      </text>
    </comment>
    <comment ref="I1719" authorId="301" shapeId="0" xr:uid="{B7A3B07A-3128-43A7-9ACD-FE01F5640D00}">
      <text>
        <t>[Threaded comment]
Your version of Excel allows you to read this threaded comment; however, any edits to it will get removed if the file is opened in a newer version of Excel. Learn more: https://go.microsoft.com/fwlink/?linkid=870924
Comment:
    ONE INFINITY
Reply:
    DAMIETTA EXPRESS
Reply:
    ONE INTEGRITY
Reply:
    BUSAN EXPRESS
Reply:
    BERLIN EXPRESS
Reply:
    ONE INNOVATION</t>
      </text>
    </comment>
    <comment ref="Q1719" authorId="302" shapeId="0" xr:uid="{0C27EBE0-167C-41F7-A898-F48AE7B66D82}">
      <text>
        <t>[Threaded comment]
Your version of Excel allows you to read this threaded comment; however, any edits to it will get removed if the file is opened in a newer version of Excel. Learn more: https://go.microsoft.com/fwlink/?linkid=870924
Comment:
    22.12.2024 // 23.12.2024 // 11.12.2024 // 09.12.2024 // 08.12.2024 // 06.12.2024 // 27.11.2024 // 11.01.2025 // 16.01.2025 // 02.02.2025
Reply:
    06.02.2025</t>
      </text>
    </comment>
    <comment ref="I1723" authorId="303" shapeId="0" xr:uid="{80972C22-E5ED-4D5C-B5D9-130E4A99777C}">
      <text>
        <t>[Threaded comment]
Your version of Excel allows you to read this threaded comment; however, any edits to it will get removed if the file is opened in a newer version of Excel. Learn more: https://go.microsoft.com/fwlink/?linkid=870924
Comment:
    One Forward</t>
      </text>
    </comment>
    <comment ref="P1723" authorId="304" shapeId="0" xr:uid="{AB46B2EC-376D-41D8-A0DA-23E3423FA042}">
      <text>
        <t>[Threaded comment]
Your version of Excel allows you to read this threaded comment; however, any edits to it will get removed if the file is opened in a newer version of Excel. Learn more: https://go.microsoft.com/fwlink/?linkid=870924
Comment:
    20.02.2025</t>
      </text>
    </comment>
    <comment ref="I1724" authorId="305" shapeId="0" xr:uid="{1FF8691A-3A18-4222-9379-4548E51B6352}">
      <text>
        <t>[Threaded comment]
Your version of Excel allows you to read this threaded comment; however, any edits to it will get removed if the file is opened in a newer version of Excel. Learn more: https://go.microsoft.com/fwlink/?linkid=870924
Comment:
    One Forward</t>
      </text>
    </comment>
    <comment ref="M1724" authorId="306" shapeId="0" xr:uid="{6935DB79-59B3-4A35-BE52-6168160B03E6}">
      <text>
        <t>[Threaded comment]
Your version of Excel allows you to read this threaded comment; however, any edits to it will get removed if the file is opened in a newer version of Excel. Learn more: https://go.microsoft.com/fwlink/?linkid=870924
Comment:
    pickup arranged for 07.02 not suceeded due to waybill issue</t>
      </text>
    </comment>
    <comment ref="P1724" authorId="307" shapeId="0" xr:uid="{50860363-016E-4B4F-895E-15044B032BB3}">
      <text>
        <t>[Threaded comment]
Your version of Excel allows you to read this threaded comment; however, any edits to it will get removed if the file is opened in a newer version of Excel. Learn more: https://go.microsoft.com/fwlink/?linkid=870924
Comment:
    20.02.2025</t>
      </text>
    </comment>
    <comment ref="G1726" authorId="308" shapeId="0" xr:uid="{E0653E2B-6F5D-488E-9213-E14C812C0D06}">
      <text>
        <t>[Threaded comment]
Your version of Excel allows you to read this threaded comment; however, any edits to it will get removed if the file is opened in a newer version of Excel. Learn more: https://go.microsoft.com/fwlink/?linkid=870924
Comment:
    580 released</t>
      </text>
    </comment>
    <comment ref="M1727" authorId="309" shapeId="0" xr:uid="{6E245CA9-EC58-41A6-9B22-0926AD16BF95}">
      <text>
        <t>[Threaded comment]
Your version of Excel allows you to read this threaded comment; however, any edits to it will get removed if the file is opened in a newer version of Excel. Learn more: https://go.microsoft.com/fwlink/?linkid=870924
Comment:
    12.02 was not succeeded due to time slot issue</t>
      </text>
    </comment>
    <comment ref="P1729" authorId="310" shapeId="0" xr:uid="{38337CBB-0803-4B25-A968-6A74C31F722F}">
      <text>
        <t>[Threaded comment]
Your version of Excel allows you to read this threaded comment; however, any edits to it will get removed if the file is opened in a newer version of Excel. Learn more: https://go.microsoft.com/fwlink/?linkid=870924
Comment:
    17.02.2025=&gt; 19,02.2025=&gt;22.02.2025
Reply:
    22.02.2025=&gt; 28.02.2025</t>
      </text>
    </comment>
    <comment ref="X1729" authorId="311" shapeId="0" xr:uid="{7AAF7A77-BA3E-40F2-A604-6C340D86E30F}">
      <text>
        <t>[Threaded comment]
Your version of Excel allows you to read this threaded comment; however, any edits to it will get removed if the file is opened in a newer version of Excel. Learn more: https://go.microsoft.com/fwlink/?linkid=870924
Comment:
    22-0036-502-00</t>
      </text>
    </comment>
    <comment ref="P1732" authorId="312" shapeId="0" xr:uid="{A8E8A6CB-8ADC-4D5C-AB6D-58393DF63BC0}">
      <text>
        <t>[Threaded comment]
Your version of Excel allows you to read this threaded comment; however, any edits to it will get removed if the file is opened in a newer version of Excel. Learn more: https://go.microsoft.com/fwlink/?linkid=870924
Comment:
    10.03.2025 =&gt; 12.03.2025</t>
      </text>
    </comment>
    <comment ref="P1734" authorId="313" shapeId="0" xr:uid="{204899A5-59C5-4087-B452-8C29C6A7FFB7}">
      <text>
        <t>[Threaded comment]
Your version of Excel allows you to read this threaded comment; however, any edits to it will get removed if the file is opened in a newer version of Excel. Learn more: https://go.microsoft.com/fwlink/?linkid=870924
Comment:
    03.03.2025+&gt; 07.03.2025 =&gt;08.03.2025</t>
      </text>
    </comment>
    <comment ref="I1738" authorId="314" shapeId="0" xr:uid="{9170C245-4D10-43C6-B3CC-71C3630365B9}">
      <text>
        <t>[Threaded comment]
Your version of Excel allows you to read this threaded comment; however, any edits to it will get removed if the file is opened in a newer version of Excel. Learn more: https://go.microsoft.com/fwlink/?linkid=870924
Comment:
    ONE INSPIRATION</t>
      </text>
    </comment>
    <comment ref="I1739" authorId="315" shapeId="0" xr:uid="{29180DB8-C981-417E-BDF0-FDB33B6997D3}">
      <text>
        <t>[Threaded comment]
Your version of Excel allows you to read this threaded comment; however, any edits to it will get removed if the file is opened in a newer version of Excel. Learn more: https://go.microsoft.com/fwlink/?linkid=870924
Comment:
    ONE INSPIRATION</t>
      </text>
    </comment>
    <comment ref="Q1739" authorId="316" shapeId="0" xr:uid="{E128355E-B44D-47DF-8C2D-9678A1297D8F}">
      <text>
        <t>[Threaded comment]
Your version of Excel allows you to read this threaded comment; however, any edits to it will get removed if the file is opened in a newer version of Excel. Learn more: https://go.microsoft.com/fwlink/?linkid=870924
Comment:
    09.03.2025</t>
      </text>
    </comment>
    <comment ref="I1740" authorId="317" shapeId="0" xr:uid="{E6B12467-0B07-4525-933C-68DDE65E6CCD}">
      <text>
        <t>[Threaded comment]
Your version of Excel allows you to read this threaded comment; however, any edits to it will get removed if the file is opened in a newer version of Excel. Learn more: https://go.microsoft.com/fwlink/?linkid=870924
Comment:
    ONE INSPIRATION</t>
      </text>
    </comment>
    <comment ref="Q1740" authorId="318" shapeId="0" xr:uid="{205D7B1C-1FDA-4467-AEE2-6E40C1DB5625}">
      <text>
        <t>[Threaded comment]
Your version of Excel allows you to read this threaded comment; however, any edits to it will get removed if the file is opened in a newer version of Excel. Learn more: https://go.microsoft.com/fwlink/?linkid=870924
Comment:
    09.03.2025</t>
      </text>
    </comment>
    <comment ref="I1741" authorId="319" shapeId="0" xr:uid="{CF2AB02B-6F19-423E-82E1-741B47FEB63F}">
      <text>
        <t>[Threaded comment]
Your version of Excel allows you to read this threaded comment; however, any edits to it will get removed if the file is opened in a newer version of Excel. Learn more: https://go.microsoft.com/fwlink/?linkid=870924
Comment:
    ONE INSPIRATION</t>
      </text>
    </comment>
    <comment ref="I1742" authorId="320" shapeId="0" xr:uid="{C5259873-483F-4A75-A529-F12A7445CACE}">
      <text>
        <t>[Threaded comment]
Your version of Excel allows you to read this threaded comment; however, any edits to it will get removed if the file is opened in a newer version of Excel. Learn more: https://go.microsoft.com/fwlink/?linkid=870924
Comment:
    ONE INSPIRATION</t>
      </text>
    </comment>
    <comment ref="I1743" authorId="321" shapeId="0" xr:uid="{27E9011A-F325-4741-8C68-92DF4240F5A8}">
      <text>
        <t>[Threaded comment]
Your version of Excel allows you to read this threaded comment; however, any edits to it will get removed if the file is opened in a newer version of Excel. Learn more: https://go.microsoft.com/fwlink/?linkid=870924
Comment:
    ONE INSPIRATION</t>
      </text>
    </comment>
    <comment ref="C1744" authorId="322" shapeId="0" xr:uid="{2A742F26-56E7-4364-BDB7-28B8A08F503C}">
      <text>
        <t>[Threaded comment]
Your version of Excel allows you to read this threaded comment; however, any edits to it will get removed if the file is opened in a newer version of Excel. Learn more: https://go.microsoft.com/fwlink/?linkid=870924
Comment:
    FOB INCOTERM IN RELEASED MISTAKENLY</t>
      </text>
    </comment>
    <comment ref="I1744" authorId="323" shapeId="0" xr:uid="{3115A8C2-3DBC-487E-B19E-D20A950342C8}">
      <text>
        <t>[Threaded comment]
Your version of Excel allows you to read this threaded comment; however, any edits to it will get removed if the file is opened in a newer version of Excel. Learn more: https://go.microsoft.com/fwlink/?linkid=870924
Comment:
    ONE INSPIRATION</t>
      </text>
    </comment>
    <comment ref="I1745" authorId="324" shapeId="0" xr:uid="{2E154978-5CAA-41EF-ABF8-D907FB28B5B8}">
      <text>
        <t>[Threaded comment]
Your version of Excel allows you to read this threaded comment; however, any edits to it will get removed if the file is opened in a newer version of Excel. Learn more: https://go.microsoft.com/fwlink/?linkid=870924
Comment:
    ONE INSPIRATION</t>
      </text>
    </comment>
    <comment ref="Q1745" authorId="325" shapeId="0" xr:uid="{9734D178-A59E-48A3-861D-C562F2B21010}">
      <text>
        <t>[Threaded comment]
Your version of Excel allows you to read this threaded comment; however, any edits to it will get removed if the file is opened in a newer version of Excel. Learn more: https://go.microsoft.com/fwlink/?linkid=870924
Comment:
    09.03.2025</t>
      </text>
    </comment>
    <comment ref="P1748" authorId="326" shapeId="0" xr:uid="{87447419-0885-4681-B81B-6835B1CF8A97}">
      <text>
        <t>[Threaded comment]
Your version of Excel allows you to read this threaded comment; however, any edits to it will get removed if the file is opened in a newer version of Excel. Learn more: https://go.microsoft.com/fwlink/?linkid=870924
Comment:
    18.03.2025</t>
      </text>
    </comment>
    <comment ref="G1749" authorId="327" shapeId="0" xr:uid="{523B8A18-FA75-426F-A6BB-B715F0ADD3B5}">
      <text>
        <t>[Threaded comment]
Your version of Excel allows you to read this threaded comment; however, any edits to it will get removed if the file is opened in a newer version of Excel. Learn more: https://go.microsoft.com/fwlink/?linkid=870924
Comment:
    1016 LBS</t>
      </text>
    </comment>
    <comment ref="P1750" authorId="328" shapeId="0" xr:uid="{F1745D15-731B-4A65-8BF3-BE31AD287977}">
      <text>
        <t>[Threaded comment]
Your version of Excel allows you to read this threaded comment; however, any edits to it will get removed if the file is opened in a newer version of Excel. Learn more: https://go.microsoft.com/fwlink/?linkid=870924
Comment:
    01.04.2025</t>
      </text>
    </comment>
    <comment ref="P1751" authorId="329" shapeId="0" xr:uid="{4FD5670F-8271-492A-801F-B05ED5DD4B33}">
      <text>
        <t>[Threaded comment]
Your version of Excel allows you to read this threaded comment; however, any edits to it will get removed if the file is opened in a newer version of Excel. Learn more: https://go.microsoft.com/fwlink/?linkid=870924
Comment:
    01.04.2025</t>
      </text>
    </comment>
    <comment ref="P1752" authorId="330" shapeId="0" xr:uid="{85B5D654-0417-4BFD-94D2-C84CF2785437}">
      <text>
        <t>[Threaded comment]
Your version of Excel allows you to read this threaded comment; however, any edits to it will get removed if the file is opened in a newer version of Excel. Learn more: https://go.microsoft.com/fwlink/?linkid=870924
Comment:
    01.04.2025</t>
      </text>
    </comment>
    <comment ref="I1754" authorId="331" shapeId="0" xr:uid="{C34D88BF-E8DE-4D50-B23C-2E98DF4D0998}">
      <text>
        <t>[Threaded comment]
Your version of Excel allows you to read this threaded comment; however, any edits to it will get removed if the file is opened in a newer version of Excel. Learn more: https://go.microsoft.com/fwlink/?linkid=870924
Comment:
    HAMBURG EXPRESS</t>
      </text>
    </comment>
    <comment ref="P1754" authorId="332" shapeId="0" xr:uid="{CE18BCA2-12AF-4D45-836E-5D6054235064}">
      <text>
        <t>[Threaded comment]
Your version of Excel allows you to read this threaded comment; however, any edits to it will get removed if the file is opened in a newer version of Excel. Learn more: https://go.microsoft.com/fwlink/?linkid=870924
Comment:
    21.03.2025
Reply:
    31.03.2025</t>
      </text>
    </comment>
    <comment ref="I1755" authorId="333" shapeId="0" xr:uid="{FAA1C543-827A-4AE2-95C2-E78D186C5336}">
      <text>
        <t>[Threaded comment]
Your version of Excel allows you to read this threaded comment; however, any edits to it will get removed if the file is opened in a newer version of Excel. Learn more: https://go.microsoft.com/fwlink/?linkid=870924
Comment:
    ONE FUTURE
Reply:
    HAMBURG EXPRESS</t>
      </text>
    </comment>
    <comment ref="P1755" authorId="334" shapeId="0" xr:uid="{549F8B8A-4328-46D9-943A-DA98CFE6F9C5}">
      <text>
        <t>[Threaded comment]
Your version of Excel allows you to read this threaded comment; however, any edits to it will get removed if the file is opened in a newer version of Excel. Learn more: https://go.microsoft.com/fwlink/?linkid=870924
Comment:
    21.03.2025
Reply:
    31.03.2025</t>
      </text>
    </comment>
    <comment ref="I1756" authorId="335" shapeId="0" xr:uid="{1D6F9505-8AD9-4411-AEEF-BB10BFAAA068}">
      <text>
        <t>[Threaded comment]
Your version of Excel allows you to read this threaded comment; however, any edits to it will get removed if the file is opened in a newer version of Excel. Learn more: https://go.microsoft.com/fwlink/?linkid=870924
Comment:
    ONE FUTURE</t>
      </text>
    </comment>
    <comment ref="P1756" authorId="336" shapeId="0" xr:uid="{DFF56CC3-DA51-41F9-BB51-317298B7929C}">
      <text>
        <t>[Threaded comment]
Your version of Excel allows you to read this threaded comment; however, any edits to it will get removed if the file is opened in a newer version of Excel. Learn more: https://go.microsoft.com/fwlink/?linkid=870924
Comment:
    14.03.2025</t>
      </text>
    </comment>
    <comment ref="I1757" authorId="337" shapeId="0" xr:uid="{291829EB-E619-487B-90AE-35E8E3EC2A31}">
      <text>
        <t>[Threaded comment]
Your version of Excel allows you to read this threaded comment; however, any edits to it will get removed if the file is opened in a newer version of Excel. Learn more: https://go.microsoft.com/fwlink/?linkid=870924
Comment:
    ONE FUTURE
Reply:
    HAMBURG EXPRESS</t>
      </text>
    </comment>
    <comment ref="M1757" authorId="338" shapeId="0" xr:uid="{9BB582E4-7CDA-44C4-B5C1-C525EC0C4441}">
      <text>
        <t>[Threaded comment]
Your version of Excel allows you to read this threaded comment; however, any edits to it will get removed if the file is opened in a newer version of Excel. Learn more: https://go.microsoft.com/fwlink/?linkid=870924
Comment:
    Pickup on 10.03 missed by Zoder</t>
      </text>
    </comment>
    <comment ref="P1757" authorId="339" shapeId="0" xr:uid="{F8CB57F3-FE00-4704-8CFF-88729CE9B7D7}">
      <text>
        <t>[Threaded comment]
Your version of Excel allows you to read this threaded comment; however, any edits to it will get removed if the file is opened in a newer version of Excel. Learn more: https://go.microsoft.com/fwlink/?linkid=870924
Comment:
    21.03.2025&lt;01.04.2025</t>
      </text>
    </comment>
    <comment ref="P1758" authorId="340" shapeId="0" xr:uid="{8E13D595-E471-4ECF-8DD2-330C8BEE3452}">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59" authorId="341" shapeId="0" xr:uid="{D4F95C9B-2C3E-4E13-BB11-B9D1E4E9658B}">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0" authorId="342" shapeId="0" xr:uid="{C30ABC72-28CD-49D2-A99F-1331F8FC5133}">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1" authorId="343" shapeId="0" xr:uid="{09F2C104-4045-4CF4-AE2F-0945FF9E9CCA}">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2" authorId="344" shapeId="0" xr:uid="{EE233F70-F05A-439B-8A18-DFAA1CA4F5BF}">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3" authorId="345" shapeId="0" xr:uid="{FD2C2D13-5BA3-4033-B24C-A82680640088}">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4" authorId="346" shapeId="0" xr:uid="{57AB1C89-7348-4069-A5FD-1404086C3CBE}">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5" authorId="347" shapeId="0" xr:uid="{60F9D0B9-A948-46CF-B586-43DE03A21B4C}">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6" authorId="348" shapeId="0" xr:uid="{1759EC56-ED81-456C-A8BE-B7A62C568174}">
      <text>
        <t>[Threaded comment]
Your version of Excel allows you to read this threaded comment; however, any edits to it will get removed if the file is opened in a newer version of Excel. Learn more: https://go.microsoft.com/fwlink/?linkid=870924
Comment:
    29.03.2025&lt;01.04.2025</t>
      </text>
    </comment>
    <comment ref="P1767" authorId="349" shapeId="0" xr:uid="{46056D69-504B-47E1-BA49-48A4D271DFA2}">
      <text>
        <t>[Threaded comment]
Your version of Excel allows you to read this threaded comment; however, any edits to it will get removed if the file is opened in a newer version of Excel. Learn more: https://go.microsoft.com/fwlink/?linkid=870924
Comment:
    01.04.2025</t>
      </text>
    </comment>
    <comment ref="P1768" authorId="350" shapeId="0" xr:uid="{640E297F-9AE0-405D-B4BF-D347476B25E6}">
      <text>
        <t>[Threaded comment]
Your version of Excel allows you to read this threaded comment; however, any edits to it will get removed if the file is opened in a newer version of Excel. Learn more: https://go.microsoft.com/fwlink/?linkid=870924
Comment:
    01.04.2025</t>
      </text>
    </comment>
    <comment ref="P1769" authorId="351" shapeId="0" xr:uid="{007A7D88-90F6-43E6-8083-62E701E18DAA}">
      <text>
        <t>[Threaded comment]
Your version of Excel allows you to read this threaded comment; however, any edits to it will get removed if the file is opened in a newer version of Excel. Learn more: https://go.microsoft.com/fwlink/?linkid=870924
Comment:
    01.04.2025</t>
      </text>
    </comment>
    <comment ref="P1770" authorId="352" shapeId="0" xr:uid="{C2869602-E32C-4E3A-86BB-5887AAF71CF0}">
      <text>
        <t>[Threaded comment]
Your version of Excel allows you to read this threaded comment; however, any edits to it will get removed if the file is opened in a newer version of Excel. Learn more: https://go.microsoft.com/fwlink/?linkid=870924
Comment:
    01.04.2025</t>
      </text>
    </comment>
    <comment ref="P1771" authorId="353" shapeId="0" xr:uid="{60ED275B-5E67-4ABB-BA39-E126CA0F0CC7}">
      <text>
        <t>[Threaded comment]
Your version of Excel allows you to read this threaded comment; however, any edits to it will get removed if the file is opened in a newer version of Excel. Learn more: https://go.microsoft.com/fwlink/?linkid=870924
Comment:
    29.03.2025&lt;01.04.2025</t>
      </text>
    </comment>
    <comment ref="C1772" authorId="354" shapeId="0" xr:uid="{574AD662-16D0-4DA4-8887-999516D07E9B}">
      <text>
        <t>[Threaded comment]
Your version of Excel allows you to read this threaded comment; however, any edits to it will get removed if the file is opened in a newer version of Excel. Learn more: https://go.microsoft.com/fwlink/?linkid=870924
Comment:
    Rotterdam</t>
      </text>
    </comment>
    <comment ref="D1772" authorId="355" shapeId="0" xr:uid="{43E86D0C-1EA2-44E8-8F92-55655105164C}">
      <text>
        <t>[Threaded comment]
Your version of Excel allows you to read this threaded comment; however, any edits to it will get removed if the file is opened in a newer version of Excel. Learn more: https://go.microsoft.com/fwlink/?linkid=870924
Comment:
    Place of rcpt - Antwerp (Release as FOB Antwerp seaport)</t>
      </text>
    </comment>
    <comment ref="I1772" authorId="356" shapeId="0" xr:uid="{9F0D3755-A61A-479F-9934-40EA27830D3E}">
      <text>
        <t>[Threaded comment]
Your version of Excel allows you to read this threaded comment; however, any edits to it will get removed if the file is opened in a newer version of Excel. Learn more: https://go.microsoft.com/fwlink/?linkid=870924
Comment:
    EVER ALOT</t>
      </text>
    </comment>
    <comment ref="P1772" authorId="357" shapeId="0" xr:uid="{BF339119-3A0C-4A6E-8D4D-BB1AE929A4B1}">
      <text>
        <t>[Threaded comment]
Your version of Excel allows you to read this threaded comment; however, any edits to it will get removed if the file is opened in a newer version of Excel. Learn more: https://go.microsoft.com/fwlink/?linkid=870924
Comment:
    07.04.2025</t>
      </text>
    </comment>
    <comment ref="I1773" authorId="358" shapeId="0" xr:uid="{05BFCA81-6ED9-482D-9552-498D118180AE}">
      <text>
        <t>[Threaded comment]
Your version of Excel allows you to read this threaded comment; however, any edits to it will get removed if the file is opened in a newer version of Excel. Learn more: https://go.microsoft.com/fwlink/?linkid=870924
Comment:
    ONE MILANO / 028E
Reply:
     ZEUS LUMOS / 015E</t>
      </text>
    </comment>
    <comment ref="P1773" authorId="359" shapeId="0" xr:uid="{9DDD1DA8-AD1C-4A09-95E5-491A03B98551}">
      <text>
        <t>[Threaded comment]
Your version of Excel allows you to read this threaded comment; however, any edits to it will get removed if the file is opened in a newer version of Excel. Learn more: https://go.microsoft.com/fwlink/?linkid=870924
Comment:
    08.03.2025
Reply:
    12.03.2025
Reply:
    26.03.2025
Reply:
    01.04.2025</t>
      </text>
    </comment>
    <comment ref="P1774" authorId="360" shapeId="0" xr:uid="{2710437B-E9E4-4443-A850-86D9D7E7D13E}">
      <text>
        <t>[Threaded comment]
Your version of Excel allows you to read this threaded comment; however, any edits to it will get removed if the file is opened in a newer version of Excel. Learn more: https://go.microsoft.com/fwlink/?linkid=870924
Comment:
    26.03.2025
Reply:
    01.04.2025
Reply:
    04.04.2025</t>
      </text>
    </comment>
    <comment ref="P1775" authorId="361" shapeId="0" xr:uid="{F532F827-14DD-49FD-882E-3997A60A2FA2}">
      <text>
        <t>[Threaded comment]
Your version of Excel allows you to read this threaded comment; however, any edits to it will get removed if the file is opened in a newer version of Excel. Learn more: https://go.microsoft.com/fwlink/?linkid=870924
Comment:
    26.03.2025
Reply:
    01.04.2025
Reply:
    04.04.2025</t>
      </text>
    </comment>
    <comment ref="P1777" authorId="362" shapeId="0" xr:uid="{4D97F6C0-384F-47E5-B491-AF5BACAF82EA}">
      <text>
        <t>[Threaded comment]
Your version of Excel allows you to read this threaded comment; however, any edits to it will get removed if the file is opened in a newer version of Excel. Learn more: https://go.microsoft.com/fwlink/?linkid=870924
Comment:
    09.04.2025</t>
      </text>
    </comment>
    <comment ref="G1779" authorId="363" shapeId="0" xr:uid="{15278D1B-0EE6-457C-B56B-02AAC7134914}">
      <text>
        <t>[Threaded comment]
Your version of Excel allows you to read this threaded comment; however, any edits to it will get removed if the file is opened in a newer version of Excel. Learn more: https://go.microsoft.com/fwlink/?linkid=870924
Comment:
    3157</t>
      </text>
    </comment>
    <comment ref="I1779" authorId="364" shapeId="0" xr:uid="{212FFCFA-CE5E-477D-89F8-D30631E04DF5}">
      <text>
        <t>[Threaded comment]
Your version of Excel allows you to read this threaded comment; however, any edits to it will get removed if the file is opened in a newer version of Excel. Learn more: https://go.microsoft.com/fwlink/?linkid=870924
Comment:
    YM TRIUMPH / 023W</t>
      </text>
    </comment>
    <comment ref="P1779" authorId="365" shapeId="0" xr:uid="{EEF128F0-8EEB-48BD-8045-6ED84B784DC7}">
      <text>
        <t>[Threaded comment]
Your version of Excel allows you to read this threaded comment; however, any edits to it will get removed if the file is opened in a newer version of Excel. Learn more: https://go.microsoft.com/fwlink/?linkid=870924
Comment:
    06.04.2025</t>
      </text>
    </comment>
    <comment ref="I1781" authorId="366" shapeId="0" xr:uid="{DBE2C313-A73A-4586-9EC1-CBAD7636B7C0}">
      <text>
        <t>[Threaded comment]
Your version of Excel allows you to read this threaded comment; however, any edits to it will get removed if the file is opened in a newer version of Excel. Learn more: https://go.microsoft.com/fwlink/?linkid=870924
Comment:
    ONE INTELLIGENCE
Reply:
    HANOI EXPRESS</t>
      </text>
    </comment>
    <comment ref="P1781" authorId="367" shapeId="0" xr:uid="{25298274-6109-4E70-85E3-14668667B086}">
      <text>
        <t>[Threaded comment]
Your version of Excel allows you to read this threaded comment; however, any edits to it will get removed if the file is opened in a newer version of Excel. Learn more: https://go.microsoft.com/fwlink/?linkid=870924
Comment:
    29.03.2025&lt;01.04.2025
Reply:
    02.04.2025&lt;12.04.2025</t>
      </text>
    </comment>
    <comment ref="I1782" authorId="368" shapeId="0" xr:uid="{460A239D-C73B-463B-A1A5-152AD06A1EA6}">
      <text>
        <t>[Threaded comment]
Your version of Excel allows you to read this threaded comment; however, any edits to it will get removed if the file is opened in a newer version of Excel. Learn more: https://go.microsoft.com/fwlink/?linkid=870924
Comment:
    HANOI EXPRESS</t>
      </text>
    </comment>
    <comment ref="P1782" authorId="369" shapeId="0" xr:uid="{7F1F67A0-1C9E-4855-B72B-2C8160895165}">
      <text>
        <t>[Threaded comment]
Your version of Excel allows you to read this threaded comment; however, any edits to it will get removed if the file is opened in a newer version of Excel. Learn more: https://go.microsoft.com/fwlink/?linkid=870924
Comment:
    09.04.2025</t>
      </text>
    </comment>
    <comment ref="I1783" authorId="370" shapeId="0" xr:uid="{5D1A4FEE-A435-4B7D-A5BA-4405608E5DC6}">
      <text>
        <t>[Threaded comment]
Your version of Excel allows you to read this threaded comment; however, any edits to it will get removed if the file is opened in a newer version of Excel. Learn more: https://go.microsoft.com/fwlink/?linkid=870924
Comment:
    HANOI EXPRESS</t>
      </text>
    </comment>
    <comment ref="M1783" authorId="371" shapeId="0" xr:uid="{17CCB1F8-5850-4442-AE4F-3259C2CC2C9D}">
      <text>
        <t>[Threaded comment]
Your version of Excel allows you to read this threaded comment; however, any edits to it will get removed if the file is opened in a newer version of Excel. Learn more: https://go.microsoft.com/fwlink/?linkid=870924
Comment:
    Pickup was scheduled for 27.03 but trucker informed that their partner did not manage to pick up this shipment today and therefore scheduled it for tomorrow</t>
      </text>
    </comment>
    <comment ref="P1783" authorId="372" shapeId="0" xr:uid="{DE321DCB-D759-489B-9380-6927E2D4CC05}">
      <text>
        <t>[Threaded comment]
Your version of Excel allows you to read this threaded comment; however, any edits to it will get removed if the file is opened in a newer version of Excel. Learn more: https://go.microsoft.com/fwlink/?linkid=870924
Comment:
    09.04.2025</t>
      </text>
    </comment>
    <comment ref="C1784" authorId="373" shapeId="0" xr:uid="{4C2D5F34-66A4-439E-8217-5618AE8E7249}">
      <text>
        <t>[Threaded comment]
Your version of Excel allows you to read this threaded comment; however, any edits to it will get removed if the file is opened in a newer version of Excel. Learn more: https://go.microsoft.com/fwlink/?linkid=870924
Comment:
    FOB INCOTERM IN RELEASED MISTAKENLY</t>
      </text>
    </comment>
    <comment ref="I1784" authorId="374" shapeId="0" xr:uid="{28E82F02-9946-4885-9C94-5506D87DE48E}">
      <text>
        <t xml:space="preserve">[Threaded comment]
Your version of Excel allows you to read this threaded comment; however, any edits to it will get removed if the file is opened in a newer version of Excel. Learn more: https://go.microsoft.com/fwlink/?linkid=870924
Comment:
    ONE INSPIRATION
Reply:
    HAMBURG EXPRESS
Reply:
    ONE INTELLIGENCE
Reply:
    HANOI EXPRESS </t>
      </text>
    </comment>
    <comment ref="P1784" authorId="375" shapeId="0" xr:uid="{4A09E12B-7CDA-456F-AB08-13B9E8E37A59}">
      <text>
        <t>[Threaded comment]
Your version of Excel allows you to read this threaded comment; however, any edits to it will get removed if the file is opened in a newer version of Excel. Learn more: https://go.microsoft.com/fwlink/?linkid=870924
Comment:
    21.03.2025
Reply:
    31.03.2025 
Reply:
    12.04.2025
Reply:
    15.04.2025</t>
      </text>
    </comment>
    <comment ref="Y1784" authorId="376" shapeId="0" xr:uid="{B83E8BDE-1E8D-400D-961D-5EFB6E7D44F3}">
      <text>
        <t>[Threaded comment]
Your version of Excel allows you to read this threaded comment; however, any edits to it will get removed if the file is opened in a newer version of Excel. Learn more: https://go.microsoft.com/fwlink/?linkid=870924
Comment:
    CCU208699 separate MBL rcvd - again consolidated MBL rcvd on 08.04 under MBL no. CCU208681</t>
      </text>
    </comment>
    <comment ref="P1785" authorId="377" shapeId="0" xr:uid="{00510866-C6A6-46D6-92D2-65CBA88C0A44}">
      <text>
        <t>[Threaded comment]
Your version of Excel allows you to read this threaded comment; however, any edits to it will get removed if the file is opened in a newer version of Excel. Learn more: https://go.microsoft.com/fwlink/?linkid=870924
Comment:
    15.04.2025</t>
      </text>
    </comment>
    <comment ref="G1786" authorId="378" shapeId="0" xr:uid="{55E3452F-DCCC-41FC-B741-DC6C167868A6}">
      <text>
        <t>[Threaded comment]
Your version of Excel allows you to read this threaded comment; however, any edits to it will get removed if the file is opened in a newer version of Excel. Learn more: https://go.microsoft.com/fwlink/?linkid=870924
Comment:
    Wrongly re-booked as 6124</t>
      </text>
    </comment>
    <comment ref="P1786" authorId="379" shapeId="0" xr:uid="{A0B4A187-8B28-408A-830D-10D555D29066}">
      <text>
        <t>[Threaded comment]
Your version of Excel allows you to read this threaded comment; however, any edits to it will get removed if the file is opened in a newer version of Excel. Learn more: https://go.microsoft.com/fwlink/?linkid=870924
Comment:
    15.04.2025</t>
      </text>
    </comment>
    <comment ref="D1787" authorId="380" shapeId="0" xr:uid="{2A298E0E-20D8-496D-B5EC-A90720925921}">
      <text>
        <t>[Threaded comment]
Your version of Excel allows you to read this threaded comment; however, any edits to it will get removed if the file is opened in a newer version of Excel. Learn more: https://go.microsoft.com/fwlink/?linkid=870924
Comment:
    Place of rcpt - Antwerp (Release as FOB Antwerp seaport)</t>
      </text>
    </comment>
    <comment ref="I1787" authorId="381" shapeId="0" xr:uid="{E32BE738-9C2F-4C2E-B769-D92CDC63EAF5}">
      <text>
        <t>[Threaded comment]
Your version of Excel allows you to read this threaded comment; however, any edits to it will get removed if the file is opened in a newer version of Excel. Learn more: https://go.microsoft.com/fwlink/?linkid=870924
Comment:
    EVER APEX / 022E
Reply:
    EVER ACT</t>
      </text>
    </comment>
    <comment ref="P1787" authorId="382" shapeId="0" xr:uid="{65E26BC3-72C1-4E4A-B6B5-58A47B5F3E82}">
      <text>
        <t>[Threaded comment]
Your version of Excel allows you to read this threaded comment; however, any edits to it will get removed if the file is opened in a newer version of Excel. Learn more: https://go.microsoft.com/fwlink/?linkid=870924
Comment:
    ETD 02.04.2025 =&gt; 14.04.2025
Reply:
    09.04.2025&lt;16.04.2025</t>
      </text>
    </comment>
    <comment ref="I1788" authorId="383" shapeId="0" xr:uid="{5FF0FA72-6059-45BD-AED6-FEA80D5A8037}">
      <text>
        <t>[Threaded comment]
Your version of Excel allows you to read this threaded comment; however, any edits to it will get removed if the file is opened in a newer version of Excel. Learn more: https://go.microsoft.com/fwlink/?linkid=870924
Comment:
    LUDWIGSHAFEN EXPRESS / 048E</t>
      </text>
    </comment>
    <comment ref="P1788" authorId="384" shapeId="0" xr:uid="{8FF328CD-F850-4B2C-B696-8993D34A1296}">
      <text>
        <t>[Threaded comment]
Your version of Excel allows you to read this threaded comment; however, any edits to it will get removed if the file is opened in a newer version of Excel. Learn more: https://go.microsoft.com/fwlink/?linkid=870924
Comment:
    09/04.2025
Reply:
    11.04.2025
Reply:
    14.04.2025
Reply:
    19.04.2025</t>
      </text>
    </comment>
    <comment ref="X1788" authorId="385" shapeId="0" xr:uid="{EA29FE50-B90B-4FDF-A1C0-5A3C25241B54}">
      <text>
        <t>[Threaded comment]
Your version of Excel allows you to read this threaded comment; however, any edits to it will get removed if the file is opened in a newer version of Excel. Learn more: https://go.microsoft.com/fwlink/?linkid=870924
Comment:
    22-0029-504-00</t>
      </text>
    </comment>
    <comment ref="D1789" authorId="386" shapeId="0" xr:uid="{CF891E9A-CD89-428E-9D77-B54DCCBC8674}">
      <text>
        <t>[Threaded comment]
Your version of Excel allows you to read this threaded comment; however, any edits to it will get removed if the file is opened in a newer version of Excel. Learn more: https://go.microsoft.com/fwlink/?linkid=870924
Comment:
    LON pod was mistake</t>
      </text>
    </comment>
    <comment ref="I1789" authorId="387" shapeId="0" xr:uid="{C4938583-A89F-4FE3-BE59-923B5B9A4C13}">
      <text>
        <t>[Threaded comment]
Your version of Excel allows you to read this threaded comment; however, any edits to it will get removed if the file is opened in a newer version of Excel. Learn more: https://go.microsoft.com/fwlink/?linkid=870924
Comment:
    HMM SOUTHAMPTON / 0015E 
Reply:
     HMM HAMBURG / 0015E</t>
      </text>
    </comment>
    <comment ref="P1789" authorId="388" shapeId="0" xr:uid="{3D1ACA91-44B5-48CE-8A29-3EB53488FF80}">
      <text>
        <t>[Threaded comment]
Your version of Excel allows you to read this threaded comment; however, any edits to it will get removed if the file is opened in a newer version of Excel. Learn more: https://go.microsoft.com/fwlink/?linkid=870924
Comment:
    4/1/2025
Reply:
    07.04.2025
Reply:
    05.04.2025
Reply:
    10.04.2025
Reply:
    16.04.2025</t>
      </text>
    </comment>
    <comment ref="P1790" authorId="389" shapeId="0" xr:uid="{783A43BA-7A89-450B-9FC1-86D193AA416D}">
      <text>
        <t>[Threaded comment]
Your version of Excel allows you to read this threaded comment; however, any edits to it will get removed if the file is opened in a newer version of Excel. Learn more: https://go.microsoft.com/fwlink/?linkid=870924
Comment:
    09.04.2025
Reply:
    16.04.2025
Reply:
    19.04.2025</t>
      </text>
    </comment>
    <comment ref="I1791" authorId="390" shapeId="0" xr:uid="{AA950D9B-769C-4C9F-BD66-2526C4B3700A}">
      <text>
        <t xml:space="preserve">[Threaded comment]
Your version of Excel allows you to read this threaded comment; however, any edits to it will get removed if the file is opened in a newer version of Excel. Learn more: https://go.microsoft.com/fwlink/?linkid=870924
Comment:
     HANOI EXPRESS / 0005E </t>
      </text>
    </comment>
    <comment ref="I1793" authorId="391" shapeId="0" xr:uid="{392DF7B6-D419-4D77-A46C-70EE4FC5DF49}">
      <text>
        <t>[Threaded comment]
Your version of Excel allows you to read this threaded comment; however, any edits to it will get removed if the file is opened in a newer version of Excel. Learn more: https://go.microsoft.com/fwlink/?linkid=870924
Comment:
    SINGAPORE EXPRESS
Reply:
    HMM LE HAVRE</t>
      </text>
    </comment>
    <comment ref="P1793" authorId="392" shapeId="0" xr:uid="{39D52FC6-0FEB-4A10-A20A-3F50B58032BA}">
      <text>
        <t>[Threaded comment]
Your version of Excel allows you to read this threaded comment; however, any edits to it will get removed if the file is opened in a newer version of Excel. Learn more: https://go.microsoft.com/fwlink/?linkid=870924
Comment:
    05.05 &lt;28.04
Reply:
    02.05
Reply:
    06.05</t>
      </text>
    </comment>
    <comment ref="M1794" authorId="393" shapeId="0" xr:uid="{4ABE62B5-BEA9-46B0-8FE8-8E6E40692A9F}">
      <text>
        <t xml:space="preserve">[Threaded comment]
Your version of Excel allows you to read this threaded comment; however, any edits to it will get removed if the file is opened in a newer version of Excel. Learn more: https://go.microsoft.com/fwlink/?linkid=870924
Comment:
    07.04 </t>
      </text>
    </comment>
    <comment ref="P1794" authorId="394" shapeId="0" xr:uid="{06240F86-8AE7-4A00-A51A-DDDB4DC707CA}">
      <text>
        <t>[Threaded comment]
Your version of Excel allows you to read this threaded comment; however, any edits to it will get removed if the file is opened in a newer version of Excel. Learn more: https://go.microsoft.com/fwlink/?linkid=870924
Comment:
    05.05
Reply:
    02.05
Reply:
    06.05.2025</t>
      </text>
    </comment>
    <comment ref="P1795" authorId="395" shapeId="0" xr:uid="{B1FFE8DA-6135-45B1-BEA1-A6BC33405D8D}">
      <text>
        <t>[Threaded comment]
Your version of Excel allows you to read this threaded comment; however, any edits to it will get removed if the file is opened in a newer version of Excel. Learn more: https://go.microsoft.com/fwlink/?linkid=870924
Comment:
    05.05 &lt;28.04
Reply:
    02.05
Reply:
    06.05.2025</t>
      </text>
    </comment>
    <comment ref="P1796" authorId="396" shapeId="0" xr:uid="{461AF5C8-1B4F-49D3-9517-BDFFD3ED7C56}">
      <text>
        <t>[Threaded comment]
Your version of Excel allows you to read this threaded comment; however, any edits to it will get removed if the file is opened in a newer version of Excel. Learn more: https://go.microsoft.com/fwlink/?linkid=870924
Comment:
    05.05 &lt;28.04
Reply:
    02.05
Reply:
    06.05.2025</t>
      </text>
    </comment>
    <comment ref="J1797" authorId="397" shapeId="0" xr:uid="{B8FB132C-14DF-451A-9F2B-6680C2CE8FC5}">
      <text>
        <t>[Threaded comment]
Your version of Excel allows you to read this threaded comment; however, any edits to it will get removed if the file is opened in a newer version of Excel. Learn more: https://go.microsoft.com/fwlink/?linkid=870924
Comment:
    02.04 release was withdrawn</t>
      </text>
    </comment>
    <comment ref="P1797" authorId="398" shapeId="0" xr:uid="{6C968F03-121C-4FA7-930A-B0496EBFC213}">
      <text>
        <t>[Threaded comment]
Your version of Excel allows you to read this threaded comment; however, any edits to it will get removed if the file is opened in a newer version of Excel. Learn more: https://go.microsoft.com/fwlink/?linkid=870924
Comment:
    05.05 &lt;28.04
Reply:
    02.05
Reply:
    06.05.2025</t>
      </text>
    </comment>
    <comment ref="P1798" authorId="399" shapeId="0" xr:uid="{37A9A5FA-FBD0-4BDE-AA6F-9B8A8B944A4D}">
      <text>
        <t>[Threaded comment]
Your version of Excel allows you to read this threaded comment; however, any edits to it will get removed if the file is opened in a newer version of Excel. Learn more: https://go.microsoft.com/fwlink/?linkid=870924
Comment:
    05.05 &lt;28.04
Reply:
    02.05
Reply:
    06.05.2025</t>
      </text>
    </comment>
    <comment ref="P1799" authorId="400" shapeId="0" xr:uid="{913AC4CF-0018-48F4-BE2F-0C9F29E789C4}">
      <text>
        <t>[Threaded comment]
Your version of Excel allows you to read this threaded comment; however, any edits to it will get removed if the file is opened in a newer version of Excel. Learn more: https://go.microsoft.com/fwlink/?linkid=870924
Comment:
    05.05 &lt;28.04
Reply:
    02.05
Reply:
    06.05.2025</t>
      </text>
    </comment>
    <comment ref="P1800" authorId="401" shapeId="0" xr:uid="{05AE04A4-0E70-40FE-AADB-D853C1D8B999}">
      <text>
        <t>[Threaded comment]
Your version of Excel allows you to read this threaded comment; however, any edits to it will get removed if the file is opened in a newer version of Excel. Learn more: https://go.microsoft.com/fwlink/?linkid=870924
Comment:
    05.05
Reply:
    02.05
Reply:
    06.05.2025</t>
      </text>
    </comment>
    <comment ref="I1802" authorId="402" shapeId="0" xr:uid="{515231A4-EEFA-43A1-AFF7-136E7498F589}">
      <text>
        <t>[Threaded comment]
Your version of Excel allows you to read this threaded comment; however, any edits to it will get removed if the file is opened in a newer version of Excel. Learn more: https://go.microsoft.com/fwlink/?linkid=870924
Comment:
    HMM LE HAVRE
Reply:
    YM WREATH</t>
      </text>
    </comment>
    <comment ref="M1802" authorId="403" shapeId="0" xr:uid="{70B38741-4F4F-4CC5-95C2-A1D949B3D2E1}">
      <text>
        <t>[Threaded comment]
Your version of Excel allows you to read this threaded comment; however, any edits to it will get removed if the file is opened in a newer version of Excel. Learn more: https://go.microsoft.com/fwlink/?linkid=870924
Comment:
    pickup was scheduled for 4/16/2025 - because of eastern partner had problems with drivers
Unfortunately will be picked up on 24.04</t>
      </text>
    </comment>
    <comment ref="P1802" authorId="404" shapeId="0" xr:uid="{DCA8E520-A76A-4CBF-A92C-96548F697353}">
      <text>
        <t>[Threaded comment]
Your version of Excel allows you to read this threaded comment; however, any edits to it will get removed if the file is opened in a newer version of Excel. Learn more: https://go.microsoft.com/fwlink/?linkid=870924
Comment:
    05.05
Reply:
    02.05
Reply:
    06.05
Reply:
    09.05.2025
Reply:
    13.05</t>
      </text>
    </comment>
    <comment ref="U1802" authorId="405" shapeId="0" xr:uid="{BD60AE19-5930-408C-9C77-772C3A98616A}">
      <text>
        <t>[Threaded comment]
Your version of Excel allows you to read this threaded comment; however, any edits to it will get removed if the file is opened in a newer version of Excel. Learn more: https://go.microsoft.com/fwlink/?linkid=870924
Comment:
    06.23.2025</t>
      </text>
    </comment>
    <comment ref="I1803" authorId="406" shapeId="0" xr:uid="{28A8D511-9369-459C-991B-0BB3110BDA46}">
      <text>
        <t>[Threaded comment]
Your version of Excel allows you to read this threaded comment; however, any edits to it will get removed if the file is opened in a newer version of Excel. Learn more: https://go.microsoft.com/fwlink/?linkid=870924
Comment:
    YM WREATH</t>
      </text>
    </comment>
    <comment ref="M1803" authorId="407" shapeId="0" xr:uid="{4DCAF38A-F890-4835-A1A0-36E5C09990ED}">
      <text>
        <t>[Threaded comment]
Your version of Excel allows you to read this threaded comment; however, any edits to it will get removed if the file is opened in a newer version of Excel. Learn more: https://go.microsoft.com/fwlink/?linkid=870924
Comment:
    Pick up was scheduled for 24.04.2025 but due to Easter holiday ,it picked up 29.04.2025</t>
      </text>
    </comment>
    <comment ref="P1803" authorId="408" shapeId="0" xr:uid="{C8966C82-632B-42FA-8CF6-8F9B413F406F}">
      <text>
        <t>[Threaded comment]
Your version of Excel allows you to read this threaded comment; however, any edits to it will get removed if the file is opened in a newer version of Excel. Learn more: https://go.microsoft.com/fwlink/?linkid=870924
Comment:
    09.05.2025
Reply:
    13.05</t>
      </text>
    </comment>
    <comment ref="U1803" authorId="409" shapeId="0" xr:uid="{751E8C80-9952-4740-8FC3-61F7483098DA}">
      <text>
        <t>[Threaded comment]
Your version of Excel allows you to read this threaded comment; however, any edits to it will get removed if the file is opened in a newer version of Excel. Learn more: https://go.microsoft.com/fwlink/?linkid=870924
Comment:
    06.27.2025</t>
      </text>
    </comment>
    <comment ref="P1804" authorId="410" shapeId="0" xr:uid="{310139E3-47CF-4B44-84B0-D28B6C5DF0F6}">
      <text>
        <t>[Threaded comment]
Your version of Excel allows you to read this threaded comment; however, any edits to it will get removed if the file is opened in a newer version of Excel. Learn more: https://go.microsoft.com/fwlink/?linkid=870924
Comment:
    13.05</t>
      </text>
    </comment>
    <comment ref="I1805" authorId="411" shapeId="0" xr:uid="{5015ADCC-B0B7-4BE3-A0E1-0CB6F23E73E1}">
      <text>
        <t>[Threaded comment]
Your version of Excel allows you to read this threaded comment; however, any edits to it will get removed if the file is opened in a newer version of Excel. Learn more: https://go.microsoft.com/fwlink/?linkid=870924
Comment:
    HMM COPENHAGEN
Reply:
    HMM DREAM</t>
      </text>
    </comment>
    <comment ref="P1805" authorId="412" shapeId="0" xr:uid="{4A70F036-314F-448B-9C11-DA140936AE76}">
      <text>
        <t>[Threaded comment]
Your version of Excel allows you to read this threaded comment; however, any edits to it will get removed if the file is opened in a newer version of Excel. Learn more: https://go.microsoft.com/fwlink/?linkid=870924
Comment:
    13.05
Reply:
    11.05
Reply:
    18.05</t>
      </text>
    </comment>
    <comment ref="I1806" authorId="413" shapeId="0" xr:uid="{12C5982E-E158-4F5D-BD6A-7ED65F07A015}">
      <text>
        <t>[Threaded comment]
Your version of Excel allows you to read this threaded comment; however, any edits to it will get removed if the file is opened in a newer version of Excel. Learn more: https://go.microsoft.com/fwlink/?linkid=870924
Comment:
    ONE FORTUNE / 004E</t>
      </text>
    </comment>
    <comment ref="P1806" authorId="414" shapeId="0" xr:uid="{28C6BF68-ADC9-48CB-B32D-915FFD8020E1}">
      <text>
        <t>[Threaded comment]
Your version of Excel allows you to read this threaded comment; however, any edits to it will get removed if the file is opened in a newer version of Excel. Learn more: https://go.microsoft.com/fwlink/?linkid=870924
Comment:
    18.04.2025
Reply:
    02.05.2025
Reply:
    08.05.2025</t>
      </text>
    </comment>
    <comment ref="X1806" authorId="415" shapeId="0" xr:uid="{7C863F52-EA68-44F0-8455-4B8B5D2F450C}">
      <text>
        <t>[Threaded comment]
Your version of Excel allows you to read this threaded comment; however, any edits to it will get removed if the file is opened in a newer version of Excel. Learn more: https://go.microsoft.com/fwlink/?linkid=870924
Comment:
    22-0040-504-00</t>
      </text>
    </comment>
    <comment ref="M1807" authorId="416" shapeId="0" xr:uid="{5FAB6F1B-6F87-45AB-9058-36C675520D71}">
      <text>
        <t>[Threaded comment]
Your version of Excel allows you to read this threaded comment; however, any edits to it will get removed if the file is opened in a newer version of Excel. Learn more: https://go.microsoft.com/fwlink/?linkid=870924
Comment:
    18.04.2025</t>
      </text>
    </comment>
    <comment ref="P1807" authorId="417" shapeId="0" xr:uid="{EC8AB351-1A8E-49F9-A316-2546B9924B7C}">
      <text>
        <t>[Threaded comment]
Your version of Excel allows you to read this threaded comment; however, any edits to it will get removed if the file is opened in a newer version of Excel. Learn more: https://go.microsoft.com/fwlink/?linkid=870924
Comment:
    30.04.2025 =&gt; 02.05.2025
Reply:
    08.05.2025</t>
      </text>
    </comment>
    <comment ref="X1807" authorId="418" shapeId="0" xr:uid="{BA40910F-1B1D-4322-BCF6-64B38CDD5958}">
      <text>
        <t>[Threaded comment]
Your version of Excel allows you to read this threaded comment; however, any edits to it will get removed if the file is opened in a newer version of Excel. Learn more: https://go.microsoft.com/fwlink/?linkid=870924
Comment:
    23-0008-504-00</t>
      </text>
    </comment>
    <comment ref="P1808" authorId="419" shapeId="0" xr:uid="{0206792E-9CB7-4181-B8AD-764B98C0BB95}">
      <text>
        <t>[Threaded comment]
Your version of Excel allows you to read this threaded comment; however, any edits to it will get removed if the file is opened in a newer version of Excel. Learn more: https://go.microsoft.com/fwlink/?linkid=870924
Comment:
    30.04.2025 =&gt; 02.05.2025
Reply:
    08.05.2025</t>
      </text>
    </comment>
    <comment ref="X1808" authorId="420" shapeId="0" xr:uid="{328152DF-903A-42C8-BFC9-5DD6A28CB5BF}">
      <text>
        <t>[Threaded comment]
Your version of Excel allows you to read this threaded comment; however, any edits to it will get removed if the file is opened in a newer version of Excel. Learn more: https://go.microsoft.com/fwlink/?linkid=870924
Comment:
    22-0041-504-00</t>
      </text>
    </comment>
    <comment ref="J1809" authorId="421" shapeId="0" xr:uid="{7389D220-ACB1-40EF-9D57-747609F24191}">
      <text>
        <t>[Threaded comment]
Your version of Excel allows you to read this threaded comment; however, any edits to it will get removed if the file is opened in a newer version of Excel. Learn more: https://go.microsoft.com/fwlink/?linkid=870924
Comment:
    rev release 30.04.2025</t>
      </text>
    </comment>
    <comment ref="D1811" authorId="422" shapeId="0" xr:uid="{E08C1BB5-4F3F-47CC-970B-553D1F4471E3}">
      <text>
        <t>[Threaded comment]
Your version of Excel allows you to read this threaded comment; however, any edits to it will get removed if the file is opened in a newer version of Excel. Learn more: https://go.microsoft.com/fwlink/?linkid=870924
Comment:
    NAVEGANTES, SC, BRAZIL</t>
      </text>
    </comment>
    <comment ref="D1812" authorId="423" shapeId="0" xr:uid="{62C7E621-160B-4804-85F8-99C1C7AD72E8}">
      <text>
        <t>[Threaded comment]
Your version of Excel allows you to read this threaded comment; however, any edits to it will get removed if the file is opened in a newer version of Excel. Learn more: https://go.microsoft.com/fwlink/?linkid=870924
Comment:
    NAVEGANTES, SC, BRAZIL</t>
      </text>
    </comment>
    <comment ref="G1812" authorId="424" shapeId="0" xr:uid="{920E2A66-AFBE-457A-93CB-E75664AF6129}">
      <text>
        <t>[Threaded comment]
Your version of Excel allows you to read this threaded comment; however, any edits to it will get removed if the file is opened in a newer version of Excel. Learn more: https://go.microsoft.com/fwlink/?linkid=870924
Comment:
    664 released</t>
      </text>
    </comment>
    <comment ref="N1814" authorId="425" shapeId="0" xr:uid="{9D35BCB1-02E7-4FFE-B5BD-FDF65B462429}">
      <text>
        <t>[Threaded comment]
Your version of Excel allows you to read this threaded comment; however, any edits to it will get removed if the file is opened in a newer version of Excel. Learn more: https://go.microsoft.com/fwlink/?linkid=870924
Comment:
    On 28.04.2025 supplier will deliver the goods</t>
      </text>
    </comment>
    <comment ref="P1814" authorId="426" shapeId="0" xr:uid="{73603B90-3F53-4A66-85DB-1661CD6A4BB0}">
      <text>
        <t>[Threaded comment]
Your version of Excel allows you to read this threaded comment; however, any edits to it will get removed if the file is opened in a newer version of Excel. Learn more: https://go.microsoft.com/fwlink/?linkid=870924
Comment:
    05.05.2025
Reply:
    09.05.2025</t>
      </text>
    </comment>
    <comment ref="P1816" authorId="427" shapeId="0" xr:uid="{A5B4CD75-2284-4B6F-A4F2-5CF985ABBC83}">
      <text>
        <t>[Threaded comment]
Your version of Excel allows you to read this threaded comment; however, any edits to it will get removed if the file is opened in a newer version of Excel. Learn more: https://go.microsoft.com/fwlink/?linkid=870924
Comment:
    09.04.2025</t>
      </text>
    </comment>
    <comment ref="I1817" authorId="428" shapeId="0" xr:uid="{0FD53C4C-D69C-4D22-96B6-CBFFAA044675}">
      <text>
        <t>[Threaded comment]
Your version of Excel allows you to read this threaded comment; however, any edits to it will get removed if the file is opened in a newer version of Excel. Learn more: https://go.microsoft.com/fwlink/?linkid=870924
Comment:
     HMM PERIDOT / 006E</t>
      </text>
    </comment>
    <comment ref="M1817" authorId="429" shapeId="0" xr:uid="{55FFF981-9494-4981-B4D5-C766D116751D}">
      <text>
        <t>[Threaded comment]
Your version of Excel allows you to read this threaded comment; however, any edits to it will get removed if the file is opened in a newer version of Excel. Learn more: https://go.microsoft.com/fwlink/?linkid=870924
Comment:
    18.04.2025
Reply:
    23.04.2025</t>
      </text>
    </comment>
    <comment ref="P1817" authorId="430" shapeId="0" xr:uid="{2F1A8056-E58B-422C-A9AF-72519F075E9B}">
      <text>
        <t>[Threaded comment]
Your version of Excel allows you to read this threaded comment; however, any edits to it will get removed if the file is opened in a newer version of Excel. Learn more: https://go.microsoft.com/fwlink/?linkid=870924
Comment:
    92.05.2025</t>
      </text>
    </comment>
    <comment ref="X1817" authorId="431" shapeId="0" xr:uid="{813F322E-8270-4C86-B8F4-53DE7830D1CE}">
      <text>
        <t>[Threaded comment]
Your version of Excel allows you to read this threaded comment; however, any edits to it will get removed if the file is opened in a newer version of Excel. Learn more: https://go.microsoft.com/fwlink/?linkid=870924
Comment:
    23-0009-504-00</t>
      </text>
    </comment>
    <comment ref="F1820" authorId="432" shapeId="0" xr:uid="{0BB504DE-7A17-4A51-91B0-8BD84DE72647}">
      <text>
        <t xml:space="preserve">[Threaded comment]
Your version of Excel allows you to read this threaded comment; however, any edits to it will get removed if the file is opened in a newer version of Excel. Learn more: https://go.microsoft.com/fwlink/?linkid=870924
Comment:
    2 pkgs released </t>
      </text>
    </comment>
    <comment ref="G1820" authorId="433" shapeId="0" xr:uid="{5F0DDF52-EC49-4608-ABA1-E23B2B6B239F}">
      <text>
        <t>[Threaded comment]
Your version of Excel allows you to read this threaded comment; however, any edits to it will get removed if the file is opened in a newer version of Excel. Learn more: https://go.microsoft.com/fwlink/?linkid=870924
Comment:
    1300 LBS</t>
      </text>
    </comment>
    <comment ref="I1820" authorId="434" shapeId="0" xr:uid="{7FAE6AA8-26FA-4F12-8793-659AEE71233D}">
      <text>
        <t>[Threaded comment]
Your version of Excel allows you to read this threaded comment; however, any edits to it will get removed if the file is opened in a newer version of Excel. Learn more: https://go.microsoft.com/fwlink/?linkid=870924
Comment:
    ONE WREN V.026</t>
      </text>
    </comment>
    <comment ref="P1820" authorId="435" shapeId="0" xr:uid="{407E11C2-18AB-4303-81F7-779CDB7892A8}">
      <text>
        <t>[Threaded comment]
Your version of Excel allows you to read this threaded comment; however, any edits to it will get removed if the file is opened in a newer version of Excel. Learn more: https://go.microsoft.com/fwlink/?linkid=870924
Comment:
    29.04.2025
Reply:
    14.05.2025</t>
      </text>
    </comment>
    <comment ref="P1821" authorId="436" shapeId="0" xr:uid="{522EF409-5C6E-4F03-ADB5-A939698423C7}">
      <text>
        <t>[Threaded comment]
Your version of Excel allows you to read this threaded comment; however, any edits to it will get removed if the file is opened in a newer version of Excel. Learn more: https://go.microsoft.com/fwlink/?linkid=870924
Comment:
    12/05/2025
Reply:
    16.05.2025</t>
      </text>
    </comment>
    <comment ref="P1822" authorId="437" shapeId="0" xr:uid="{D00D0185-0442-49D4-B023-1BA2F03C0184}">
      <text>
        <t>[Threaded comment]
Your version of Excel allows you to read this threaded comment; however, any edits to it will get removed if the file is opened in a newer version of Excel. Learn more: https://go.microsoft.com/fwlink/?linkid=870924
Comment:
    19.05.2025</t>
      </text>
    </comment>
    <comment ref="P1823" authorId="438" shapeId="0" xr:uid="{41B883DA-A6BC-4FD0-9C75-289AFCB734CF}">
      <text>
        <t>[Threaded comment]
Your version of Excel allows you to read this threaded comment; however, any edits to it will get removed if the file is opened in a newer version of Excel. Learn more: https://go.microsoft.com/fwlink/?linkid=870924
Comment:
    19.05.2025</t>
      </text>
    </comment>
    <comment ref="P1824" authorId="439" shapeId="0" xr:uid="{595AE200-9D7D-4C71-A2FE-8359AA3EEB20}">
      <text>
        <t>[Threaded comment]
Your version of Excel allows you to read this threaded comment; however, any edits to it will get removed if the file is opened in a newer version of Excel. Learn more: https://go.microsoft.com/fwlink/?linkid=870924
Comment:
    17.05.2025
Reply:
    21.05.2025
Reply:
    22.05.2025</t>
      </text>
    </comment>
    <comment ref="I1825" authorId="440" shapeId="0" xr:uid="{1F3ADCC7-31AA-4859-BFE1-F24AE692D4FC}">
      <text>
        <t>[Threaded comment]
Your version of Excel allows you to read this threaded comment; however, any edits to it will get removed if the file is opened in a newer version of Excel. Learn more: https://go.microsoft.com/fwlink/?linkid=870924
Comment:
    HMM COPENHAGEN
Reply:
    HMM DREAM</t>
      </text>
    </comment>
    <comment ref="P1825" authorId="441" shapeId="0" xr:uid="{4C7EDD03-615D-41D3-9B87-607434523392}">
      <text>
        <t>[Threaded comment]
Your version of Excel allows you to read this threaded comment; however, any edits to it will get removed if the file is opened in a newer version of Excel. Learn more: https://go.microsoft.com/fwlink/?linkid=870924
Comment:
    13.05
Reply:
    11.05
Reply:
    18.05</t>
      </text>
    </comment>
    <comment ref="I1826" authorId="442" shapeId="0" xr:uid="{CF5F0C2B-D1E9-4751-AD9B-947637996247}">
      <text>
        <t>[Threaded comment]
Your version of Excel allows you to read this threaded comment; however, any edits to it will get removed if the file is opened in a newer version of Excel. Learn more: https://go.microsoft.com/fwlink/?linkid=870924
Comment:
    HMM COPENHAGEN
Reply:
    HMM DREAM</t>
      </text>
    </comment>
    <comment ref="J1826" authorId="443" shapeId="0" xr:uid="{62B71A23-0959-4D98-B8C3-D5781D44BD91}">
      <text>
        <t>[Threaded comment]
Your version of Excel allows you to read this threaded comment; however, any edits to it will get removed if the file is opened in a newer version of Excel. Learn more: https://go.microsoft.com/fwlink/?linkid=870924
Comment:
    Original released on 25.03.2025</t>
      </text>
    </comment>
    <comment ref="M1826" authorId="444" shapeId="0" xr:uid="{E91C120A-00ED-48C1-A7B5-DC35301D6896}">
      <text>
        <t>[Threaded comment]
Your version of Excel allows you to read this threaded comment; however, any edits to it will get removed if the file is opened in a newer version of Excel. Learn more: https://go.microsoft.com/fwlink/?linkid=870924
Comment:
    Was scheduled for pickup on 05.05 - could not succeed</t>
      </text>
    </comment>
    <comment ref="P1826" authorId="445" shapeId="0" xr:uid="{A5A56E03-AFA9-430A-B485-BCDCF8EBA04C}">
      <text>
        <t>[Threaded comment]
Your version of Excel allows you to read this threaded comment; however, any edits to it will get removed if the file is opened in a newer version of Excel. Learn more: https://go.microsoft.com/fwlink/?linkid=870924
Comment:
    13.05
Reply:
    11.05
Reply:
    18.05</t>
      </text>
    </comment>
    <comment ref="I1827" authorId="446" shapeId="0" xr:uid="{48924775-BE49-4EC6-A9B7-9A7A341EF73E}">
      <text>
        <t>[Threaded comment]
Your version of Excel allows you to read this threaded comment; however, any edits to it will get removed if the file is opened in a newer version of Excel. Learn more: https://go.microsoft.com/fwlink/?linkid=870924
Comment:
    HMM DREAM</t>
      </text>
    </comment>
    <comment ref="P1827" authorId="447" shapeId="0" xr:uid="{EF8A5A9D-FA43-4F01-B6B4-E9C6E2A1382A}">
      <text>
        <t>[Threaded comment]
Your version of Excel allows you to read this threaded comment; however, any edits to it will get removed if the file is opened in a newer version of Excel. Learn more: https://go.microsoft.com/fwlink/?linkid=870924
Comment:
    13.05
Reply:
    11.05
Reply:
    18.05</t>
      </text>
    </comment>
    <comment ref="I1828" authorId="448" shapeId="0" xr:uid="{11994176-372F-4B2C-924A-7D1C98CE255D}">
      <text>
        <t>[Threaded comment]
Your version of Excel allows you to read this threaded comment; however, any edits to it will get removed if the file is opened in a newer version of Excel. Learn more: https://go.microsoft.com/fwlink/?linkid=870924
Comment:
    HMM DREAM</t>
      </text>
    </comment>
    <comment ref="P1828" authorId="449" shapeId="0" xr:uid="{039BE710-AFCD-4B1D-BD88-7D7E66580E8E}">
      <text>
        <t>[Threaded comment]
Your version of Excel allows you to read this threaded comment; however, any edits to it will get removed if the file is opened in a newer version of Excel. Learn more: https://go.microsoft.com/fwlink/?linkid=870924
Comment:
    13.05
Reply:
    11.05
Reply:
    18.05</t>
      </text>
    </comment>
    <comment ref="M1829" authorId="450" shapeId="0" xr:uid="{1C7287B7-4EB3-4682-8070-C1B30937C03A}">
      <text>
        <t>[Threaded comment]
Your version of Excel allows you to read this threaded comment; however, any edits to it will get removed if the file is opened in a newer version of Excel. Learn more: https://go.microsoft.com/fwlink/?linkid=870924
Comment:
    arranged for 12.05 - but could not done by Saco on 12.05</t>
      </text>
    </comment>
    <comment ref="P1829" authorId="451" shapeId="0" xr:uid="{3A0BB4A8-2C07-4A8F-96E6-CBCCA30D7165}">
      <text>
        <t>[Threaded comment]
Your version of Excel allows you to read this threaded comment; however, any edits to it will get removed if the file is opened in a newer version of Excel. Learn more: https://go.microsoft.com/fwlink/?linkid=870924
Comment:
    23.05.2025&lt;27.05.2025</t>
      </text>
    </comment>
    <comment ref="X1834" authorId="452" shapeId="0" xr:uid="{F954A1FB-82A4-48ED-870D-A1744E6B814B}">
      <text>
        <t>[Threaded comment]
Your version of Excel allows you to read this threaded comment; however, any edits to it will get removed if the file is opened in a newer version of Excel. Learn more: https://go.microsoft.com/fwlink/?linkid=870924
Comment:
    32-0003-505-00</t>
      </text>
    </comment>
    <comment ref="G1838" authorId="453" shapeId="0" xr:uid="{55B38827-5CEA-43E1-9CA1-73D66C1D0534}">
      <text>
        <t>[Threaded comment]
Your version of Excel allows you to read this threaded comment; however, any edits to it will get removed if the file is opened in a newer version of Excel. Learn more: https://go.microsoft.com/fwlink/?linkid=870924
Comment:
    860 LBS</t>
      </text>
    </comment>
    <comment ref="I1839" authorId="454" shapeId="0" xr:uid="{66470515-8D26-438B-91FD-7741E1D21A99}">
      <text>
        <t>[Threaded comment]
Your version of Excel allows you to read this threaded comment; however, any edits to it will get removed if the file is opened in a newer version of Excel. Learn more: https://go.microsoft.com/fwlink/?linkid=870924
Comment:
    SITC ZHI V.2508S</t>
      </text>
    </comment>
    <comment ref="P1839" authorId="455" shapeId="0" xr:uid="{61B98AA9-644F-40A2-B27D-660973C57E4A}">
      <text>
        <t>[Threaded comment]
Your version of Excel allows you to read this threaded comment; however, any edits to it will get removed if the file is opened in a newer version of Excel. Learn more: https://go.microsoft.com/fwlink/?linkid=870924
Comment:
    01.06.2025</t>
      </text>
    </comment>
    <comment ref="I1840" authorId="456" shapeId="0" xr:uid="{2DB621B5-A68C-4AD3-890F-7012ABC53FF4}">
      <text>
        <t>[Threaded comment]
Your version of Excel allows you to read this threaded comment; however, any edits to it will get removed if the file is opened in a newer version of Excel. Learn more: https://go.microsoft.com/fwlink/?linkid=870924
Comment:
    HMM ROTTERDAM</t>
      </text>
    </comment>
    <comment ref="P1840" authorId="457" shapeId="0" xr:uid="{C501DEF6-1069-48A9-9AD3-92E30C5BC4C5}">
      <text>
        <t>[Threaded comment]
Your version of Excel allows you to read this threaded comment; however, any edits to it will get removed if the file is opened in a newer version of Excel. Learn more: https://go.microsoft.com/fwlink/?linkid=870924
Comment:
    29.05.2025
Reply:
    06.06.2025</t>
      </text>
    </comment>
    <comment ref="U1840" authorId="458" shapeId="0" xr:uid="{DC2BE57E-8729-4966-9D11-E971802A9F48}">
      <text>
        <t>[Threaded comment]
Your version of Excel allows you to read this threaded comment; however, any edits to it will get removed if the file is opened in a newer version of Excel. Learn more: https://go.microsoft.com/fwlink/?linkid=870924
Comment:
    19.07.2025</t>
      </text>
    </comment>
    <comment ref="M1841" authorId="459" shapeId="0" xr:uid="{580D2F1C-8977-4657-9191-78A6AA8A28AF}">
      <text>
        <t>[Threaded comment]
Your version of Excel allows you to read this threaded comment; however, any edits to it will get removed if the file is opened in a newer version of Excel. Learn more: https://go.microsoft.com/fwlink/?linkid=870924
Comment:
    arranged for 20.05 but trucker could do it 21st may only since no trucks available on 20.05 due to no space</t>
      </text>
    </comment>
    <comment ref="P1841" authorId="460" shapeId="0" xr:uid="{56A77CB1-2481-4376-8EBB-EB202D0545B5}">
      <text>
        <t>[Threaded comment]
Your version of Excel allows you to read this threaded comment; however, any edits to it will get removed if the file is opened in a newer version of Excel. Learn more: https://go.microsoft.com/fwlink/?linkid=870924
Comment:
    01.06
Reply:
    06.06.2025</t>
      </text>
    </comment>
    <comment ref="U1841" authorId="461" shapeId="0" xr:uid="{48BF8FE1-92A7-4644-A51D-B40F84517700}">
      <text>
        <t>[Threaded comment]
Your version of Excel allows you to read this threaded comment; however, any edits to it will get removed if the file is opened in a newer version of Excel. Learn more: https://go.microsoft.com/fwlink/?linkid=870924
Comment:
    19.07.2025</t>
      </text>
    </comment>
    <comment ref="P1842" authorId="462" shapeId="0" xr:uid="{9CD3EEC8-DCAF-4CF3-8EFD-24AC8D824636}">
      <text>
        <t>[Threaded comment]
Your version of Excel allows you to read this threaded comment; however, any edits to it will get removed if the file is opened in a newer version of Excel. Learn more: https://go.microsoft.com/fwlink/?linkid=870924
Comment:
    01.06
Reply:
    06.06.2025</t>
      </text>
    </comment>
    <comment ref="U1842" authorId="463" shapeId="0" xr:uid="{628EFC26-DC69-4539-9986-6DF03F672FDA}">
      <text>
        <t>[Threaded comment]
Your version of Excel allows you to read this threaded comment; however, any edits to it will get removed if the file is opened in a newer version of Excel. Learn more: https://go.microsoft.com/fwlink/?linkid=870924
Comment:
    19.07.2025</t>
      </text>
    </comment>
    <comment ref="P1843" authorId="464" shapeId="0" xr:uid="{128BB54B-AECA-4AA9-84C1-39793936A0F8}">
      <text>
        <t>[Threaded comment]
Your version of Excel allows you to read this threaded comment; however, any edits to it will get removed if the file is opened in a newer version of Excel. Learn more: https://go.microsoft.com/fwlink/?linkid=870924
Comment:
    01.06
Reply:
    06.06.2025</t>
      </text>
    </comment>
    <comment ref="U1843" authorId="465" shapeId="0" xr:uid="{C5A0359D-6F4D-4E7C-ACBB-7E8656C29580}">
      <text>
        <t>[Threaded comment]
Your version of Excel allows you to read this threaded comment; however, any edits to it will get removed if the file is opened in a newer version of Excel. Learn more: https://go.microsoft.com/fwlink/?linkid=870924
Comment:
    19.07.2025</t>
      </text>
    </comment>
    <comment ref="U1845" authorId="466" shapeId="0" xr:uid="{A923ECFF-817A-4780-ADE3-F93BB19E7D3A}">
      <text>
        <t>[Threaded comment]
Your version of Excel allows you to read this threaded comment; however, any edits to it will get removed if the file is opened in a newer version of Excel. Learn more: https://go.microsoft.com/fwlink/?linkid=870924
Comment:
    22.07.2025</t>
      </text>
    </comment>
    <comment ref="U1846" authorId="467" shapeId="0" xr:uid="{94614F46-656B-4485-8B92-9C8E08B68662}">
      <text>
        <t>[Threaded comment]
Your version of Excel allows you to read this threaded comment; however, any edits to it will get removed if the file is opened in a newer version of Excel. Learn more: https://go.microsoft.com/fwlink/?linkid=870924
Comment:
    22.07.2025</t>
      </text>
    </comment>
    <comment ref="C1847" authorId="468" shapeId="0" xr:uid="{A49EDE38-EF08-498F-BBFA-1176B677ED02}">
      <text>
        <t>[Threaded comment]
Your version of Excel allows you to read this threaded comment; however, any edits to it will get removed if the file is opened in a newer version of Excel. Learn more: https://go.microsoft.com/fwlink/?linkid=870924
Comment:
    FOB ROTTERDAM SEAPORT</t>
      </text>
    </comment>
    <comment ref="I1850" authorId="469" shapeId="0" xr:uid="{E26FF153-208B-42BE-A9BE-C27F6FF7F55B}">
      <text>
        <t>[Threaded comment]
Your version of Excel allows you to read this threaded comment; however, any edits to it will get removed if the file is opened in a newer version of Excel. Learn more: https://go.microsoft.com/fwlink/?linkid=870924
Comment:
    ONE INFINITY</t>
      </text>
    </comment>
    <comment ref="P1850" authorId="470" shapeId="0" xr:uid="{A80500E6-3F45-4CA3-89DC-7827864FEED1}">
      <text>
        <t>[Threaded comment]
Your version of Excel allows you to read this threaded comment; however, any edits to it will get removed if the file is opened in a newer version of Excel. Learn more: https://go.microsoft.com/fwlink/?linkid=870924
Comment:
    01.06</t>
      </text>
    </comment>
    <comment ref="I1857" authorId="471" shapeId="0" xr:uid="{13236894-D736-4B86-9D4A-5C1B548A4712}">
      <text>
        <t>[Threaded comment]
Your version of Excel allows you to read this threaded comment; however, any edits to it will get removed if the file is opened in a newer version of Excel. Learn more: https://go.microsoft.com/fwlink/?linkid=870924
Comment:
    ZEPHYR LUMOS</t>
      </text>
    </comment>
    <comment ref="P1857" authorId="472" shapeId="0" xr:uid="{A41BD848-8B05-4A05-831F-A59CA140B578}">
      <text>
        <t>[Threaded comment]
Your version of Excel allows you to read this threaded comment; however, any edits to it will get removed if the file is opened in a newer version of Excel. Learn more: https://go.microsoft.com/fwlink/?linkid=870924
Comment:
    13.06.2025
Reply:
    23.05.2025</t>
      </text>
    </comment>
    <comment ref="U1857" authorId="473" shapeId="0" xr:uid="{0650F1BA-04DF-4F17-98A0-B60F43604EAE}">
      <text>
        <t>[Threaded comment]
Your version of Excel allows you to read this threaded comment; however, any edits to it will get removed if the file is opened in a newer version of Excel. Learn more: https://go.microsoft.com/fwlink/?linkid=870924
Comment:
     8/9/2025</t>
      </text>
    </comment>
    <comment ref="X1857" authorId="474" shapeId="0" xr:uid="{8A540E6D-96E5-4E41-87E3-86ECCED6CA78}">
      <text>
        <t>[Threaded comment]
Your version of Excel allows you to read this threaded comment; however, any edits to it will get removed if the file is opened in a newer version of Excel. Learn more: https://go.microsoft.com/fwlink/?linkid=870924
Comment:
    23-0008-506-00</t>
      </text>
    </comment>
    <comment ref="Y1857" authorId="475" shapeId="0" xr:uid="{E12B23EE-4037-45D7-890F-7B1A0C2BB7E9}">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P1858" authorId="476" shapeId="0" xr:uid="{3C869A27-23EF-4C80-99CE-0E91F3DF9B0C}">
      <text>
        <t>[Threaded comment]
Your version of Excel allows you to read this threaded comment; however, any edits to it will get removed if the file is opened in a newer version of Excel. Learn more: https://go.microsoft.com/fwlink/?linkid=870924
Comment:
    18.06.2025</t>
      </text>
    </comment>
    <comment ref="U1858" authorId="477" shapeId="0" xr:uid="{39D3D1D9-CF99-421C-83C3-852E009E93FB}">
      <text>
        <t>[Threaded comment]
Your version of Excel allows you to read this threaded comment; however, any edits to it will get removed if the file is opened in a newer version of Excel. Learn more: https://go.microsoft.com/fwlink/?linkid=870924
Comment:
     8/9/2025</t>
      </text>
    </comment>
    <comment ref="X1858" authorId="478" shapeId="0" xr:uid="{F9207E3E-146B-4612-A2EE-302DA22B800A}">
      <text>
        <t>[Threaded comment]
Your version of Excel allows you to read this threaded comment; however, any edits to it will get removed if the file is opened in a newer version of Excel. Learn more: https://go.microsoft.com/fwlink/?linkid=870924
Comment:
    22-0021-506-00</t>
      </text>
    </comment>
    <comment ref="Y1858" authorId="479" shapeId="0" xr:uid="{91F2AA61-4161-42F6-ACDC-4E36AB0539A0}">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P1859" authorId="480" shapeId="0" xr:uid="{EF3785EC-E554-4CA6-B560-F30FCEB462CC}">
      <text>
        <t>[Threaded comment]
Your version of Excel allows you to read this threaded comment; however, any edits to it will get removed if the file is opened in a newer version of Excel. Learn more: https://go.microsoft.com/fwlink/?linkid=870924
Comment:
    18.06.2025</t>
      </text>
    </comment>
    <comment ref="U1859" authorId="481" shapeId="0" xr:uid="{4B4C4FD8-1D11-4504-9B22-8E18F0533862}">
      <text>
        <t>[Threaded comment]
Your version of Excel allows you to read this threaded comment; however, any edits to it will get removed if the file is opened in a newer version of Excel. Learn more: https://go.microsoft.com/fwlink/?linkid=870924
Comment:
     8/9/2025</t>
      </text>
    </comment>
    <comment ref="X1859" authorId="482" shapeId="0" xr:uid="{EEB0D058-5BD9-47B6-A6BD-58DB69D8C27C}">
      <text>
        <t>[Threaded comment]
Your version of Excel allows you to read this threaded comment; however, any edits to it will get removed if the file is opened in a newer version of Excel. Learn more: https://go.microsoft.com/fwlink/?linkid=870924
Comment:
    23-0010-506-00</t>
      </text>
    </comment>
    <comment ref="Y1859" authorId="483" shapeId="0" xr:uid="{EFE3C863-B107-43C5-B4DA-BE462F9AFD3E}">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U1860" authorId="484" shapeId="0" xr:uid="{E00C2282-9FC2-47F0-B68E-412A0F47E0D6}">
      <text>
        <t>[Threaded comment]
Your version of Excel allows you to read this threaded comment; however, any edits to it will get removed if the file is opened in a newer version of Excel. Learn more: https://go.microsoft.com/fwlink/?linkid=870924
Comment:
     8/9/2025</t>
      </text>
    </comment>
    <comment ref="X1860" authorId="485" shapeId="0" xr:uid="{ED4081D7-C24D-4B93-A7D1-CC1496EC7B0E}">
      <text>
        <t>[Threaded comment]
Your version of Excel allows you to read this threaded comment; however, any edits to it will get removed if the file is opened in a newer version of Excel. Learn more: https://go.microsoft.com/fwlink/?linkid=870924
Comment:
    23-0011-506-00</t>
      </text>
    </comment>
    <comment ref="Y1860" authorId="486" shapeId="0" xr:uid="{6CEB66C5-455C-4020-94A5-B8970A7B4361}">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U1861" authorId="487" shapeId="0" xr:uid="{8B8817DE-5943-4B38-A00B-ADCD3D7F7222}">
      <text>
        <t>[Threaded comment]
Your version of Excel allows you to read this threaded comment; however, any edits to it will get removed if the file is opened in a newer version of Excel. Learn more: https://go.microsoft.com/fwlink/?linkid=870924
Comment:
     8/9/2025</t>
      </text>
    </comment>
    <comment ref="X1861" authorId="488" shapeId="0" xr:uid="{A4AF253E-0C73-4E32-97CE-3EE7FA0385B6}">
      <text>
        <t>[Threaded comment]
Your version of Excel allows you to read this threaded comment; however, any edits to it will get removed if the file is opened in a newer version of Excel. Learn more: https://go.microsoft.com/fwlink/?linkid=870924
Comment:
    23-0012-506-00</t>
      </text>
    </comment>
    <comment ref="Y1861" authorId="489" shapeId="0" xr:uid="{24B1D6B9-4E09-40E3-8CA3-41319A377D64}">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U1862" authorId="490" shapeId="0" xr:uid="{6AB1C42C-4288-47E2-A09E-E6FB2BED8D7B}">
      <text>
        <t>[Threaded comment]
Your version of Excel allows you to read this threaded comment; however, any edits to it will get removed if the file is opened in a newer version of Excel. Learn more: https://go.microsoft.com/fwlink/?linkid=870924
Comment:
     8/9/2025</t>
      </text>
    </comment>
    <comment ref="Y1862" authorId="491" shapeId="0" xr:uid="{67652DDE-B5F9-437F-9654-8D00BE8D2342}">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U1863" authorId="492" shapeId="0" xr:uid="{47BFCD9C-AE0C-479D-92DD-0C8A64BBB6E7}">
      <text>
        <t>[Threaded comment]
Your version of Excel allows you to read this threaded comment; however, any edits to it will get removed if the file is opened in a newer version of Excel. Learn more: https://go.microsoft.com/fwlink/?linkid=870924
Comment:
     8/9/2025</t>
      </text>
    </comment>
    <comment ref="Y1863" authorId="493" shapeId="0" xr:uid="{921DF959-4EEB-4AF6-A6E2-8D51E4430130}">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U1864" authorId="494" shapeId="0" xr:uid="{D05F284C-FF21-4A4F-AC9E-8099B3CD9F30}">
      <text>
        <t>[Threaded comment]
Your version of Excel allows you to read this threaded comment; however, any edits to it will get removed if the file is opened in a newer version of Excel. Learn more: https://go.microsoft.com/fwlink/?linkid=870924
Comment:
     8/9/2025</t>
      </text>
    </comment>
    <comment ref="Y1864" authorId="495" shapeId="0" xr:uid="{2B92663D-B96F-44A3-8195-612BEB73ECF5}">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U1865" authorId="496" shapeId="0" xr:uid="{1204BD61-7494-4499-8469-2BD8D0276FC1}">
      <text>
        <t>[Threaded comment]
Your version of Excel allows you to read this threaded comment; however, any edits to it will get removed if the file is opened in a newer version of Excel. Learn more: https://go.microsoft.com/fwlink/?linkid=870924
Comment:
     8/9/2025</t>
      </text>
    </comment>
    <comment ref="Y1865" authorId="497" shapeId="0" xr:uid="{E620AEEC-18AA-42D9-A308-7E3F07D41349}">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I1866" authorId="498" shapeId="0" xr:uid="{C8C9A5DD-F1EA-4F83-8040-7A14968BB8A9}">
      <text>
        <t>[Threaded comment]
Your version of Excel allows you to read this threaded comment; however, any edits to it will get removed if the file is opened in a newer version of Excel. Learn more: https://go.microsoft.com/fwlink/?linkid=870924
Comment:
     MAERSK SAN CLEMENTE</t>
      </text>
    </comment>
    <comment ref="M1866" authorId="499" shapeId="0" xr:uid="{B4B6AF85-B873-4303-9763-96537FCA8CE0}">
      <text>
        <t>[Threaded comment]
Your version of Excel allows you to read this threaded comment; however, any edits to it will get removed if the file is opened in a newer version of Excel. Learn more: https://go.microsoft.com/fwlink/?linkid=870924
Comment:
    was scheduled for 02.06 but could not proceeded by trucker. reason: due to the shorts week trucking space is rare on the market actual</t>
      </text>
    </comment>
    <comment ref="P1866" authorId="500" shapeId="0" xr:uid="{9020138E-4FAE-4172-8FE8-F2009644F3F9}">
      <text>
        <t>[Threaded comment]
Your version of Excel allows you to read this threaded comment; however, any edits to it will get removed if the file is opened in a newer version of Excel. Learn more: https://go.microsoft.com/fwlink/?linkid=870924
Comment:
    14/6//2025
Reply:
    6/23/2025</t>
      </text>
    </comment>
    <comment ref="U1866" authorId="501" shapeId="0" xr:uid="{C9BF522C-5492-4362-90AA-3F297F0893D7}">
      <text>
        <t>[Threaded comment]
Your version of Excel allows you to read this threaded comment; however, any edits to it will get removed if the file is opened in a newer version of Excel. Learn more: https://go.microsoft.com/fwlink/?linkid=870924
Comment:
    7/21/2025</t>
      </text>
    </comment>
    <comment ref="X1866" authorId="502" shapeId="0" xr:uid="{74CC1453-45A6-47CF-83B9-425C4BB82197}">
      <text>
        <t>[Threaded comment]
Your version of Excel allows you to read this threaded comment; however, any edits to it will get removed if the file is opened in a newer version of Excel. Learn more: https://go.microsoft.com/fwlink/?linkid=870924
Comment:
    25-0008-506-00</t>
      </text>
    </comment>
    <comment ref="P1867" authorId="503" shapeId="0" xr:uid="{3A74B77A-F3B2-4B5A-82B8-5D8F518B1479}">
      <text>
        <t>[Threaded comment]
Your version of Excel allows you to read this threaded comment; however, any edits to it will get removed if the file is opened in a newer version of Excel. Learn more: https://go.microsoft.com/fwlink/?linkid=870924
Comment:
    6/21/2025</t>
      </text>
    </comment>
    <comment ref="P1868" authorId="504" shapeId="0" xr:uid="{17D26290-A5E8-4DEE-B083-237C35CF3350}">
      <text>
        <t>[Threaded comment]
Your version of Excel allows you to read this threaded comment; however, any edits to it will get removed if the file is opened in a newer version of Excel. Learn more: https://go.microsoft.com/fwlink/?linkid=870924
Comment:
    23.06.2025</t>
      </text>
    </comment>
    <comment ref="U1868" authorId="505" shapeId="0" xr:uid="{1392DCAA-B1E4-488D-86E8-5973115AABEF}">
      <text>
        <t>[Threaded comment]
Your version of Excel allows you to read this threaded comment; however, any edits to it will get removed if the file is opened in a newer version of Excel. Learn more: https://go.microsoft.com/fwlink/?linkid=870924
Comment:
    05.08.2025
Reply:
    8/5/2025</t>
      </text>
    </comment>
    <comment ref="P1869" authorId="506" shapeId="0" xr:uid="{CA709F37-B988-4268-A746-DDDAAA2A2D8E}">
      <text>
        <t>[Threaded comment]
Your version of Excel allows you to read this threaded comment; however, any edits to it will get removed if the file is opened in a newer version of Excel. Learn more: https://go.microsoft.com/fwlink/?linkid=870924
Comment:
    23.06.2025</t>
      </text>
    </comment>
    <comment ref="X1869" authorId="507" shapeId="0" xr:uid="{635FE0D4-0819-4E55-98B2-19171DC46942}">
      <text>
        <t>[Threaded comment]
Your version of Excel allows you to read this threaded comment; however, any edits to it will get removed if the file is opened in a newer version of Excel. Learn more: https://go.microsoft.com/fwlink/?linkid=870924
Comment:
    22-0015-506-00</t>
      </text>
    </comment>
    <comment ref="D1870" authorId="508" shapeId="0" xr:uid="{4D0D7810-747D-4282-A939-8D902E133941}">
      <text>
        <t>[Threaded comment]
Your version of Excel allows you to read this threaded comment; however, any edits to it will get removed if the file is opened in a newer version of Excel. Learn more: https://go.microsoft.com/fwlink/?linkid=870924
Comment:
     Itajai, Brazil</t>
      </text>
    </comment>
    <comment ref="G1870" authorId="509" shapeId="0" xr:uid="{D703E37D-B4F2-4CC2-8ED3-DAF5A6502DEA}">
      <text>
        <t>[Threaded comment]
Your version of Excel allows you to read this threaded comment; however, any edits to it will get removed if the file is opened in a newer version of Excel. Learn more: https://go.microsoft.com/fwlink/?linkid=870924
Comment:
    released 2041.00 </t>
      </text>
    </comment>
    <comment ref="P1870" authorId="510" shapeId="0" xr:uid="{873BED21-728F-4884-ACF7-FA34874D68EE}">
      <text>
        <t>[Threaded comment]
Your version of Excel allows you to read this threaded comment; however, any edits to it will get removed if the file is opened in a newer version of Excel. Learn more: https://go.microsoft.com/fwlink/?linkid=870924
Comment:
    18.06.2025</t>
      </text>
    </comment>
    <comment ref="X1870" authorId="511" shapeId="0" xr:uid="{5B9BA77C-F142-4A95-B9BE-93F877AC826D}">
      <text>
        <t>[Threaded comment]
Your version of Excel allows you to read this threaded comment; however, any edits to it will get removed if the file is opened in a newer version of Excel. Learn more: https://go.microsoft.com/fwlink/?linkid=870924
Comment:
     22-0017-506-00</t>
      </text>
    </comment>
    <comment ref="G1871" authorId="512" shapeId="0" xr:uid="{6498EE5C-F1FF-43B0-9436-DBA8A7BCEF7A}">
      <text>
        <t>[Threaded comment]
Your version of Excel allows you to read this threaded comment; however, any edits to it will get removed if the file is opened in a newer version of Excel. Learn more: https://go.microsoft.com/fwlink/?linkid=870924
Comment:
    1700</t>
      </text>
    </comment>
    <comment ref="I1872" authorId="513" shapeId="0" xr:uid="{B7CA9D1A-E40B-4EF6-899A-BC21B5162201}">
      <text>
        <t>[Threaded comment]
Your version of Excel allows you to read this threaded comment; however, any edits to it will get removed if the file is opened in a newer version of Excel. Learn more: https://go.microsoft.com/fwlink/?linkid=870924
Comment:
    MSC LISBON</t>
      </text>
    </comment>
    <comment ref="I1874" authorId="514" shapeId="0" xr:uid="{AD04BF49-A602-49D8-A4BD-D41A87014CF2}">
      <text>
        <t>[Threaded comment]
Your version of Excel allows you to read this threaded comment; however, any edits to it will get removed if the file is opened in a newer version of Excel. Learn more: https://go.microsoft.com/fwlink/?linkid=870924
Comment:
    HMM GDANSK</t>
      </text>
    </comment>
    <comment ref="P1874" authorId="515" shapeId="0" xr:uid="{408A5F27-A4E7-4654-9444-9CBCF5FCB2E4}">
      <text>
        <t>[Threaded comment]
Your version of Excel allows you to read this threaded comment; however, any edits to it will get removed if the file is opened in a newer version of Excel. Learn more: https://go.microsoft.com/fwlink/?linkid=870924
Comment:
    18.06.2025
Reply:
    6/25/2025
Reply:
    7/3/2025</t>
      </text>
    </comment>
    <comment ref="X1874" authorId="516" shapeId="0" xr:uid="{09ED3C59-618B-422E-B8A0-1120CE29A0ED}">
      <text>
        <t>[Threaded comment]
Your version of Excel allows you to read this threaded comment; however, any edits to it will get removed if the file is opened in a newer version of Excel. Learn more: https://go.microsoft.com/fwlink/?linkid=870924
Comment:
    22-0024-506-00</t>
      </text>
    </comment>
    <comment ref="Y1874" authorId="517" shapeId="0" xr:uid="{BAF17B31-7AB8-4EC8-B8AC-6682B603BD2F}">
      <text>
        <t xml:space="preserve">[Threaded comment]
Your version of Excel allows you to read this threaded comment; however, any edits to it will get removed if the file is opened in a newer version of Excel. Learn more: https://go.microsoft.com/fwlink/?linkid=870924
Comment:
    CCU208852 </t>
      </text>
    </comment>
    <comment ref="F1875" authorId="518" shapeId="0" xr:uid="{E2FDB6E5-9482-4616-B268-A051EC076A02}">
      <text>
        <t>[Threaded comment]
Your version of Excel allows you to read this threaded comment; however, any edits to it will get removed if the file is opened in a newer version of Excel. Learn more: https://go.microsoft.com/fwlink/?linkid=870924
Comment:
    was 3 earlier in comm. docs</t>
      </text>
    </comment>
    <comment ref="G1875" authorId="519" shapeId="0" xr:uid="{30EBE42F-3689-41FD-B70A-CDEAB8336D7D}">
      <text>
        <t>[Threaded comment]
Your version of Excel allows you to read this threaded comment; however, any edits to it will get removed if the file is opened in a newer version of Excel. Learn more: https://go.microsoft.com/fwlink/?linkid=870924
Comment:
    2640 released earlier &amp; was same in supplier docs</t>
      </text>
    </comment>
    <comment ref="P1875" authorId="520" shapeId="0" xr:uid="{AAD625F6-94D7-4F4B-A30A-0A09853EAB2E}">
      <text>
        <t>[Threaded comment]
Your version of Excel allows you to read this threaded comment; however, any edits to it will get removed if the file is opened in a newer version of Excel. Learn more: https://go.microsoft.com/fwlink/?linkid=870924
Comment:
    7/3/2025</t>
      </text>
    </comment>
    <comment ref="P1876" authorId="521" shapeId="0" xr:uid="{ACE10D52-5D5A-4B78-9262-E6D38CA330F1}">
      <text>
        <t>[Threaded comment]
Your version of Excel allows you to read this threaded comment; however, any edits to it will get removed if the file is opened in a newer version of Excel. Learn more: https://go.microsoft.com/fwlink/?linkid=870924
Comment:
    7/3/2025</t>
      </text>
    </comment>
    <comment ref="P1877" authorId="522" shapeId="0" xr:uid="{31473712-34F2-4348-9BD3-E412F90B9059}">
      <text>
        <t>[Threaded comment]
Your version of Excel allows you to read this threaded comment; however, any edits to it will get removed if the file is opened in a newer version of Excel. Learn more: https://go.microsoft.com/fwlink/?linkid=870924
Comment:
    7/3/2025</t>
      </text>
    </comment>
    <comment ref="U1877" authorId="523" shapeId="0" xr:uid="{E4D38FA3-D9D9-4010-BC8A-2A035C2C6C25}">
      <text>
        <t>[Threaded comment]
Your version of Excel allows you to read this threaded comment; however, any edits to it will get removed if the file is opened in a newer version of Excel. Learn more: https://go.microsoft.com/fwlink/?linkid=870924
Comment:
    Z25004856190</t>
      </text>
    </comment>
    <comment ref="P1878" authorId="524" shapeId="0" xr:uid="{9F730E73-6883-4AD8-8C14-8716CC299D53}">
      <text>
        <t>[Threaded comment]
Your version of Excel allows you to read this threaded comment; however, any edits to it will get removed if the file is opened in a newer version of Excel. Learn more: https://go.microsoft.com/fwlink/?linkid=870924
Comment:
    7/6/2025
Reply:
    7/9/2025</t>
      </text>
    </comment>
    <comment ref="I1879" authorId="525" shapeId="0" xr:uid="{F6EC0748-B63E-4172-9592-385A35F67491}">
      <text>
        <t>[Threaded comment]
Your version of Excel allows you to read this threaded comment; however, any edits to it will get removed if the file is opened in a newer version of Excel. Learn more: https://go.microsoft.com/fwlink/?linkid=870924
Comment:
    HMM GREEN / 001E</t>
      </text>
    </comment>
    <comment ref="P1879" authorId="526" shapeId="0" xr:uid="{0015BFCD-4DF8-4D12-AE1C-270A907D1286}">
      <text>
        <t>[Threaded comment]
Your version of Excel allows you to read this threaded comment; however, any edits to it will get removed if the file is opened in a newer version of Excel. Learn more: https://go.microsoft.com/fwlink/?linkid=870924
Comment:
    6/2/2025
Reply:
    21.06.2025</t>
      </text>
    </comment>
    <comment ref="X1879" authorId="527" shapeId="0" xr:uid="{F592D2B4-E387-43F2-83E3-FA946CF5A0AC}">
      <text>
        <t>[Threaded comment]
Your version of Excel allows you to read this threaded comment; however, any edits to it will get removed if the file is opened in a newer version of Excel. Learn more: https://go.microsoft.com/fwlink/?linkid=870924
Comment:
    22-0014-506-00</t>
      </text>
    </comment>
    <comment ref="H1880" authorId="528" shapeId="0" xr:uid="{76C0FB51-61AF-464B-ADC3-C2C709D9F700}">
      <text>
        <t>[Threaded comment]
Your version of Excel allows you to read this threaded comment; however, any edits to it will get removed if the file is opened in a newer version of Excel. Learn more: https://go.microsoft.com/fwlink/?linkid=870924
Comment:
    Rev DIM Awaited</t>
      </text>
    </comment>
    <comment ref="P1880" authorId="529" shapeId="0" xr:uid="{CA1D8153-3BC9-474F-8E31-8DAFEBECF165}">
      <text>
        <t>[Threaded comment]
Your version of Excel allows you to read this threaded comment; however, any edits to it will get removed if the file is opened in a newer version of Excel. Learn more: https://go.microsoft.com/fwlink/?linkid=870924
Comment:
    23.06.2025</t>
      </text>
    </comment>
    <comment ref="U1880" authorId="530" shapeId="0" xr:uid="{EE0C6D93-ED02-4591-A69F-1900FA3D7F5A}">
      <text>
        <t>[Threaded comment]
Your version of Excel allows you to read this threaded comment; however, any edits to it will get removed if the file is opened in a newer version of Excel. Learn more: https://go.microsoft.com/fwlink/?linkid=870924
Comment:
    8/5/2025</t>
      </text>
    </comment>
    <comment ref="H1881" authorId="531" shapeId="0" xr:uid="{92BC9660-D048-4FD9-BAD0-19C19AD34D04}">
      <text>
        <t>[Threaded comment]
Your version of Excel allows you to read this threaded comment; however, any edits to it will get removed if the file is opened in a newer version of Excel. Learn more: https://go.microsoft.com/fwlink/?linkid=870924
Comment:
    0.72</t>
      </text>
    </comment>
    <comment ref="P1881" authorId="532" shapeId="0" xr:uid="{D5499FA5-2075-4146-A2AE-35061B7E4EE9}">
      <text>
        <t>[Threaded comment]
Your version of Excel allows you to read this threaded comment; however, any edits to it will get removed if the file is opened in a newer version of Excel. Learn more: https://go.microsoft.com/fwlink/?linkid=870924
Comment:
    6/26/2025
Reply:
    6/28/2025</t>
      </text>
    </comment>
    <comment ref="P1884" authorId="533" shapeId="0" xr:uid="{4293AD21-CC55-4A38-8889-A98086981D2B}">
      <text>
        <t>[Threaded comment]
Your version of Excel allows you to read this threaded comment; however, any edits to it will get removed if the file is opened in a newer version of Excel. Learn more: https://go.microsoft.com/fwlink/?linkid=870924
Comment:
    15.06.2025
Reply:
    25.06.2025</t>
      </text>
    </comment>
    <comment ref="I1885" authorId="534" shapeId="0" xr:uid="{FABDF805-0B78-4B9F-ADD2-774B7E591939}">
      <text>
        <t>[Threaded comment]
Your version of Excel allows you to read this threaded comment; however, any edits to it will get removed if the file is opened in a newer version of Excel. Learn more: https://go.microsoft.com/fwlink/?linkid=870924
Comment:
    HOUSTON EXPRESS</t>
      </text>
    </comment>
    <comment ref="P1885" authorId="535" shapeId="0" xr:uid="{4CC7326D-98D5-4B20-8214-F74AA628BDEA}">
      <text>
        <t>[Threaded comment]
Your version of Excel allows you to read this threaded comment; however, any edits to it will get removed if the file is opened in a newer version of Excel. Learn more: https://go.microsoft.com/fwlink/?linkid=870924
Comment:
    17.06.2025</t>
      </text>
    </comment>
    <comment ref="I1886" authorId="536" shapeId="0" xr:uid="{2B7258E6-F9B4-4823-BA21-BEDC18AB1BEF}">
      <text>
        <t>[Threaded comment]
Your version of Excel allows you to read this threaded comment; however, any edits to it will get removed if the file is opened in a newer version of Excel. Learn more: https://go.microsoft.com/fwlink/?linkid=870924
Comment:
    MSC JOANNA</t>
      </text>
    </comment>
    <comment ref="P1886" authorId="537" shapeId="0" xr:uid="{78703F0A-0D4F-48B4-9A70-BC550CA1DBA4}">
      <text>
        <t>[Threaded comment]
Your version of Excel allows you to read this threaded comment; however, any edits to it will get removed if the file is opened in a newer version of Excel. Learn more: https://go.microsoft.com/fwlink/?linkid=870924
Comment:
    7/2/2025</t>
      </text>
    </comment>
    <comment ref="G1887" authorId="538" shapeId="0" xr:uid="{F9ED6E2D-4A07-4639-A9A1-C81048DFBA50}">
      <text>
        <t>[Threaded comment]
Your version of Excel allows you to read this threaded comment; however, any edits to it will get removed if the file is opened in a newer version of Excel. Learn more: https://go.microsoft.com/fwlink/?linkid=870924
Comment:
    1,650 kgs released</t>
      </text>
    </comment>
    <comment ref="I1887" authorId="539" shapeId="0" xr:uid="{CFE291E6-D828-4225-9EEF-679C1E6EEE13}">
      <text>
        <t>[Threaded comment]
Your version of Excel allows you to read this threaded comment; however, any edits to it will get removed if the file is opened in a newer version of Excel. Learn more: https://go.microsoft.com/fwlink/?linkid=870924
Comment:
    HMM ST PETERSBURG</t>
      </text>
    </comment>
    <comment ref="P1887" authorId="540" shapeId="0" xr:uid="{FEE07110-3A25-4FC4-8850-51269A90C054}">
      <text>
        <t>[Threaded comment]
Your version of Excel allows you to read this threaded comment; however, any edits to it will get removed if the file is opened in a newer version of Excel. Learn more: https://go.microsoft.com/fwlink/?linkid=870924
Comment:
    7/3/2025
Reply:
    7/8/2025</t>
      </text>
    </comment>
    <comment ref="Q1887" authorId="541" shapeId="0" xr:uid="{2FE25465-6CA7-4149-82CF-6BED171F2345}">
      <text>
        <t>[Threaded comment]
Your version of Excel allows you to read this threaded comment; however, any edits to it will get removed if the file is opened in a newer version of Excel. Learn more: https://go.microsoft.com/fwlink/?linkid=870924
Comment:
    6/29/2025</t>
      </text>
    </comment>
    <comment ref="I1888" authorId="542" shapeId="0" xr:uid="{A5702AF5-DDD5-43C8-969C-71C5EFDF4752}">
      <text>
        <t>[Threaded comment]
Your version of Excel allows you to read this threaded comment; however, any edits to it will get removed if the file is opened in a newer version of Excel. Learn more: https://go.microsoft.com/fwlink/?linkid=870924
Comment:
    HMM ST PETERSBURG</t>
      </text>
    </comment>
    <comment ref="P1888" authorId="543" shapeId="0" xr:uid="{ACB4AFC7-83BF-4AA7-9873-B43ACC5A02DE}">
      <text>
        <t>[Threaded comment]
Your version of Excel allows you to read this threaded comment; however, any edits to it will get removed if the file is opened in a newer version of Excel. Learn more: https://go.microsoft.com/fwlink/?linkid=870924
Comment:
    7/3/2025
Reply:
    7/8/2025</t>
      </text>
    </comment>
    <comment ref="Q1888" authorId="544" shapeId="0" xr:uid="{C832103E-B688-4577-8EDC-7D978E3BF038}">
      <text>
        <t>[Threaded comment]
Your version of Excel allows you to read this threaded comment; however, any edits to it will get removed if the file is opened in a newer version of Excel. Learn more: https://go.microsoft.com/fwlink/?linkid=870924
Comment:
    7/3/2025</t>
      </text>
    </comment>
    <comment ref="U1888" authorId="545" shapeId="0" xr:uid="{C1BA98D5-24E9-4805-856F-4454DFC627DF}">
      <text>
        <t>[Threaded comment]
Your version of Excel allows you to read this threaded comment; however, any edits to it will get removed if the file is opened in a newer version of Excel. Learn more: https://go.microsoft.com/fwlink/?linkid=870924
Comment:
     8/9/2025</t>
      </text>
    </comment>
    <comment ref="I1889" authorId="546" shapeId="0" xr:uid="{825649A0-31C7-4C04-A609-B4CD1D7B2E5F}">
      <text>
        <t>[Threaded comment]
Your version of Excel allows you to read this threaded comment; however, any edits to it will get removed if the file is opened in a newer version of Excel. Learn more: https://go.microsoft.com/fwlink/?linkid=870924
Comment:
    HMM ST PETERSBURG</t>
      </text>
    </comment>
    <comment ref="P1889" authorId="547" shapeId="0" xr:uid="{0577F99C-9056-4F0C-A818-D54B3146B969}">
      <text>
        <t>[Threaded comment]
Your version of Excel allows you to read this threaded comment; however, any edits to it will get removed if the file is opened in a newer version of Excel. Learn more: https://go.microsoft.com/fwlink/?linkid=870924
Comment:
    7/3/2025
Reply:
    7/8/2025</t>
      </text>
    </comment>
    <comment ref="Q1889" authorId="548" shapeId="0" xr:uid="{A4AF61B2-41D5-40F0-9C5D-0845E841F4E5}">
      <text>
        <t>[Threaded comment]
Your version of Excel allows you to read this threaded comment; however, any edits to it will get removed if the file is opened in a newer version of Excel. Learn more: https://go.microsoft.com/fwlink/?linkid=870924
Comment:
    7/3/2025</t>
      </text>
    </comment>
    <comment ref="U1889" authorId="549" shapeId="0" xr:uid="{752D980F-680E-4894-994B-5D63F5F9FAA6}">
      <text>
        <t>[Threaded comment]
Your version of Excel allows you to read this threaded comment; however, any edits to it will get removed if the file is opened in a newer version of Excel. Learn more: https://go.microsoft.com/fwlink/?linkid=870924
Comment:
    8/9/2025</t>
      </text>
    </comment>
    <comment ref="P1890" authorId="550" shapeId="0" xr:uid="{FFFC76CA-4812-4B56-97B1-1FAB69E5AFFB}">
      <text>
        <t>[Threaded comment]
Your version of Excel allows you to read this threaded comment; however, any edits to it will get removed if the file is opened in a newer version of Excel. Learn more: https://go.microsoft.com/fwlink/?linkid=870924
Comment:
    7/8/2025</t>
      </text>
    </comment>
    <comment ref="P1891" authorId="551" shapeId="0" xr:uid="{D3C90D9C-6D50-4DE4-BA73-D5EBC399F0EA}">
      <text>
        <t>[Threaded comment]
Your version of Excel allows you to read this threaded comment; however, any edits to it will get removed if the file is opened in a newer version of Excel. Learn more: https://go.microsoft.com/fwlink/?linkid=870924
Comment:
    7/8/2025</t>
      </text>
    </comment>
    <comment ref="U1891" authorId="552" shapeId="0" xr:uid="{C823B75A-4E22-44CC-9941-10EED3F50ECA}">
      <text>
        <t>[Threaded comment]
Your version of Excel allows you to read this threaded comment; however, any edits to it will get removed if the file is opened in a newer version of Excel. Learn more: https://go.microsoft.com/fwlink/?linkid=870924
Comment:
    8/21/2025</t>
      </text>
    </comment>
    <comment ref="P1892" authorId="553" shapeId="0" xr:uid="{621DE0CE-37E5-484D-B377-106C4F9594EA}">
      <text>
        <t>[Threaded comment]
Your version of Excel allows you to read this threaded comment; however, any edits to it will get removed if the file is opened in a newer version of Excel. Learn more: https://go.microsoft.com/fwlink/?linkid=870924
Comment:
    7/8/2025</t>
      </text>
    </comment>
    <comment ref="P1893" authorId="554" shapeId="0" xr:uid="{6F40BD4E-0A34-4621-9B37-C94B31952DDD}">
      <text>
        <t>[Threaded comment]
Your version of Excel allows you to read this threaded comment; however, any edits to it will get removed if the file is opened in a newer version of Excel. Learn more: https://go.microsoft.com/fwlink/?linkid=870924
Comment:
    7/1/2025</t>
      </text>
    </comment>
    <comment ref="P1895" authorId="555" shapeId="0" xr:uid="{02F36136-10DC-4480-802A-1DC157678BCC}">
      <text>
        <t>[Threaded comment]
Your version of Excel allows you to read this threaded comment; however, any edits to it will get removed if the file is opened in a newer version of Excel. Learn more: https://go.microsoft.com/fwlink/?linkid=870924
Comment:
    7/13/2025
Reply:
    7/20/2025</t>
      </text>
    </comment>
    <comment ref="P1896" authorId="556" shapeId="0" xr:uid="{5E0E748F-0DE3-4D84-AAED-F6B4E0C66FBD}">
      <text>
        <t>[Threaded comment]
Your version of Excel allows you to read this threaded comment; however, any edits to it will get removed if the file is opened in a newer version of Excel. Learn more: https://go.microsoft.com/fwlink/?linkid=870924
Comment:
    7/13/2025
Reply:
    7/20/2025</t>
      </text>
    </comment>
    <comment ref="N1897" authorId="557" shapeId="0" xr:uid="{B2D15AB7-1FD9-445A-95DB-638C469B5D42}">
      <text>
        <t>[Threaded comment]
Your version of Excel allows you to read this threaded comment; however, any edits to it will get removed if the file is opened in a newer version of Excel. Learn more: https://go.microsoft.com/fwlink/?linkid=870924
Comment:
    7/17/2025</t>
      </text>
    </comment>
    <comment ref="P1897" authorId="558" shapeId="0" xr:uid="{9EDE8DB6-480F-460D-B34C-44029C8E0C0A}">
      <text>
        <t>[Threaded comment]
Your version of Excel allows you to read this threaded comment; however, any edits to it will get removed if the file is opened in a newer version of Excel. Learn more: https://go.microsoft.com/fwlink/?linkid=870924
Comment:
    7/19/2025</t>
      </text>
    </comment>
    <comment ref="G1898" authorId="559" shapeId="0" xr:uid="{CFE2BC6B-75DD-4EC3-9EF8-244615A4F650}">
      <text>
        <t>[Threaded comment]
Your version of Excel allows you to read this threaded comment; however, any edits to it will get removed if the file is opened in a newer version of Excel. Learn more: https://go.microsoft.com/fwlink/?linkid=870924
Comment:
     641.55 lbs</t>
      </text>
    </comment>
    <comment ref="I1898" authorId="560" shapeId="0" xr:uid="{D29BBE98-907F-40D8-BBD2-EAE0F7F9AE08}">
      <text>
        <t>[Threaded comment]
Your version of Excel allows you to read this threaded comment; however, any edits to it will get removed if the file is opened in a newer version of Excel. Learn more: https://go.microsoft.com/fwlink/?linkid=870924
Comment:
    Marianna I V.IU526R
Reply:
    Mukaddes Kalkavan V.0US9QE1TK</t>
      </text>
    </comment>
    <comment ref="P1898" authorId="561" shapeId="0" xr:uid="{CAB07BA8-5496-4487-9EB5-F4C4C03BAA19}">
      <text>
        <t>[Threaded comment]
Your version of Excel allows you to read this threaded comment; however, any edits to it will get removed if the file is opened in a newer version of Excel. Learn more: https://go.microsoft.com/fwlink/?linkid=870924
Comment:
    7/5/2025
Reply:
    7/10/2025
Reply:
    7/11/2025</t>
      </text>
    </comment>
    <comment ref="U1898" authorId="562" shapeId="0" xr:uid="{9AB87D48-F207-439B-8868-AD42C128E214}">
      <text>
        <t>[Threaded comment]
Your version of Excel allows you to read this threaded comment; however, any edits to it will get removed if the file is opened in a newer version of Excel. Learn more: https://go.microsoft.com/fwlink/?linkid=870924
Comment:
    8/10/2025</t>
      </text>
    </comment>
    <comment ref="P1899" authorId="563" shapeId="0" xr:uid="{6D3B92A5-2A43-4395-B1C8-494731224D0C}">
      <text>
        <t>[Threaded comment]
Your version of Excel allows you to read this threaded comment; however, any edits to it will get removed if the file is opened in a newer version of Excel. Learn more: https://go.microsoft.com/fwlink/?linkid=870924
Comment:
    7/8/2025</t>
      </text>
    </comment>
    <comment ref="U1899" authorId="564" shapeId="0" xr:uid="{9E1D76BC-C660-4482-92CF-79CD405DC57F}">
      <text>
        <t>[Threaded comment]
Your version of Excel allows you to read this threaded comment; however, any edits to it will get removed if the file is opened in a newer version of Excel. Learn more: https://go.microsoft.com/fwlink/?linkid=870924
Comment:
    8/17/2025</t>
      </text>
    </comment>
    <comment ref="M1900" authorId="565" shapeId="0" xr:uid="{990A418F-8495-40C2-9AFC-D0CE48D6BB9D}">
      <text>
        <t>[Threaded comment]
Your version of Excel allows you to read this threaded comment; however, any edits to it will get removed if the file is opened in a newer version of Excel. Learn more: https://go.microsoft.com/fwlink/?linkid=870924
Comment:
    04.07.2025</t>
      </text>
    </comment>
    <comment ref="P1901" authorId="566" shapeId="0" xr:uid="{285E9D03-A18A-4A13-886A-88BC17C6D3A4}">
      <text>
        <t>[Threaded comment]
Your version of Excel allows you to read this threaded comment; however, any edits to it will get removed if the file is opened in a newer version of Excel. Learn more: https://go.microsoft.com/fwlink/?linkid=870924
Comment:
    7/15/2025</t>
      </text>
    </comment>
    <comment ref="I1903" authorId="567" shapeId="0" xr:uid="{E47381D7-F1BB-4D94-B0C9-88F26752F9BF}">
      <text>
        <t>[Threaded comment]
Your version of Excel allows you to read this threaded comment; however, any edits to it will get removed if the file is opened in a newer version of Excel. Learn more: https://go.microsoft.com/fwlink/?linkid=870924
Comment:
    MSC JOANNA</t>
      </text>
    </comment>
    <comment ref="P1903" authorId="568" shapeId="0" xr:uid="{87191424-BAD4-4FC6-80FC-ACE1DD200854}">
      <text>
        <t>[Threaded comment]
Your version of Excel allows you to read this threaded comment; however, any edits to it will get removed if the file is opened in a newer version of Excel. Learn more: https://go.microsoft.com/fwlink/?linkid=870924
Comment:
    7/2/2025</t>
      </text>
    </comment>
    <comment ref="P1906" authorId="569" shapeId="0" xr:uid="{E004D15C-21F0-4D92-875C-A533291A5A13}">
      <text>
        <t>[Threaded comment]
Your version of Excel allows you to read this threaded comment; however, any edits to it will get removed if the file is opened in a newer version of Excel. Learn more: https://go.microsoft.com/fwlink/?linkid=870924
Comment:
    7/21/2025
Reply:
    7/22/2025</t>
      </text>
    </comment>
    <comment ref="U1906" authorId="570" shapeId="0" xr:uid="{69DCD6C4-2035-4D9F-9C08-615550B650D4}">
      <text>
        <t>[Threaded comment]
Your version of Excel allows you to read this threaded comment; however, any edits to it will get removed if the file is opened in a newer version of Excel. Learn more: https://go.microsoft.com/fwlink/?linkid=870924
Comment:
    9/6/2025
Reply:
    9/1/2025</t>
      </text>
    </comment>
    <comment ref="P1907" authorId="571" shapeId="0" xr:uid="{FF65B77D-9273-4CF3-A72A-BC75D65B334E}">
      <text>
        <t>[Threaded comment]
Your version of Excel allows you to read this threaded comment; however, any edits to it will get removed if the file is opened in a newer version of Excel. Learn more: https://go.microsoft.com/fwlink/?linkid=870924
Comment:
    7/17/2025
Reply:
    7/16/2025
Reply:
    7/21/2025
Reply:
    7/22/2025</t>
      </text>
    </comment>
    <comment ref="U1907" authorId="572" shapeId="0" xr:uid="{F5341452-3DE0-4A56-8A3F-0098C98B94F3}">
      <text>
        <t>[Threaded comment]
Your version of Excel allows you to read this threaded comment; however, any edits to it will get removed if the file is opened in a newer version of Excel. Learn more: https://go.microsoft.com/fwlink/?linkid=870924
Comment:
    8/29/2025
Reply:
    9/1/2025
Reply:
    9/6/2025
Reply:
     9/1/2025</t>
      </text>
    </comment>
    <comment ref="X1907" authorId="573" shapeId="0" xr:uid="{E652C681-4198-42B7-9123-141B41598620}">
      <text>
        <t>[Threaded comment]
Your version of Excel allows you to read this threaded comment; however, any edits to it will get removed if the file is opened in a newer version of Excel. Learn more: https://go.microsoft.com/fwlink/?linkid=870924
Comment:
    22-0027-507-00</t>
      </text>
    </comment>
    <comment ref="P1908" authorId="574" shapeId="0" xr:uid="{FF63ABEB-1085-44D3-90E9-E9D5632F95E9}">
      <text>
        <t>[Threaded comment]
Your version of Excel allows you to read this threaded comment; however, any edits to it will get removed if the file is opened in a newer version of Excel. Learn more: https://go.microsoft.com/fwlink/?linkid=870924
Comment:
    7/17/2025
Reply:
    7/16/2025
Reply:
    7/21/2025
Reply:
    7/22/2025</t>
      </text>
    </comment>
    <comment ref="U1908" authorId="575" shapeId="0" xr:uid="{A3C9A9BC-0E75-45E5-AD66-F41C44511997}">
      <text>
        <t>[Threaded comment]
Your version of Excel allows you to read this threaded comment; however, any edits to it will get removed if the file is opened in a newer version of Excel. Learn more: https://go.microsoft.com/fwlink/?linkid=870924
Comment:
    8/29/2025
Reply:
    9/1/2025
Reply:
    9/6/2025
Reply:
    9/1/2025</t>
      </text>
    </comment>
    <comment ref="X1908" authorId="576" shapeId="0" xr:uid="{16248C7D-CC58-4376-BC16-3BDCEC723272}">
      <text>
        <t>[Threaded comment]
Your version of Excel allows you to read this threaded comment; however, any edits to it will get removed if the file is opened in a newer version of Excel. Learn more: https://go.microsoft.com/fwlink/?linkid=870924
Comment:
    22-0018-507-00</t>
      </text>
    </comment>
    <comment ref="P1909" authorId="577" shapeId="0" xr:uid="{7E8B2132-4554-4AE5-99BA-AEFB241EED55}">
      <text>
        <t>[Threaded comment]
Your version of Excel allows you to read this threaded comment; however, any edits to it will get removed if the file is opened in a newer version of Excel. Learn more: https://go.microsoft.com/fwlink/?linkid=870924
Comment:
    7/21/2025
Reply:
    7/22/2025</t>
      </text>
    </comment>
    <comment ref="U1909" authorId="578" shapeId="0" xr:uid="{F4E8E6A4-1012-4814-A1F4-E75F20786AAA}">
      <text>
        <t>[Threaded comment]
Your version of Excel allows you to read this threaded comment; however, any edits to it will get removed if the file is opened in a newer version of Excel. Learn more: https://go.microsoft.com/fwlink/?linkid=870924
Comment:
    9/6/2025
Reply:
    9/1/2025</t>
      </text>
    </comment>
    <comment ref="X1909" authorId="579" shapeId="0" xr:uid="{A7D7BE6E-16C0-4341-81CB-663814DA24A4}">
      <text>
        <t>[Threaded comment]
Your version of Excel allows you to read this threaded comment; however, any edits to it will get removed if the file is opened in a newer version of Excel. Learn more: https://go.microsoft.com/fwlink/?linkid=870924
Comment:
    22-0030-507-00</t>
      </text>
    </comment>
    <comment ref="P1910" authorId="580" shapeId="0" xr:uid="{984619B1-1105-4970-9263-21F545C61B3F}">
      <text>
        <t>[Threaded comment]
Your version of Excel allows you to read this threaded comment; however, any edits to it will get removed if the file is opened in a newer version of Excel. Learn more: https://go.microsoft.com/fwlink/?linkid=870924
Comment:
    7/21/2025
Reply:
    7/22/2025</t>
      </text>
    </comment>
    <comment ref="U1910" authorId="581" shapeId="0" xr:uid="{DFBEDD7A-92C2-4EE2-872B-F4FB94D434B6}">
      <text>
        <t>[Threaded comment]
Your version of Excel allows you to read this threaded comment; however, any edits to it will get removed if the file is opened in a newer version of Excel. Learn more: https://go.microsoft.com/fwlink/?linkid=870924
Comment:
    9/1/2025</t>
      </text>
    </comment>
    <comment ref="X1910" authorId="582" shapeId="0" xr:uid="{99564A8D-2156-4307-BEA4-B320B57FCFB5}">
      <text>
        <t>[Threaded comment]
Your version of Excel allows you to read this threaded comment; however, any edits to it will get removed if the file is opened in a newer version of Excel. Learn more: https://go.microsoft.com/fwlink/?linkid=870924
Comment:
    22-0034-507-00</t>
      </text>
    </comment>
    <comment ref="F1912" authorId="583" shapeId="0" xr:uid="{6F780575-60E8-4E66-A883-424D449806FE}">
      <text>
        <t>[Threaded comment]
Your version of Excel allows you to read this threaded comment; however, any edits to it will get removed if the file is opened in a newer version of Excel. Learn more: https://go.microsoft.com/fwlink/?linkid=870924
Comment:
    9</t>
      </text>
    </comment>
    <comment ref="G1912" authorId="584" shapeId="0" xr:uid="{A6EFA383-274F-42FC-A7EE-9E3FC9BD8532}">
      <text>
        <t>[Threaded comment]
Your version of Excel allows you to read this threaded comment; however, any edits to it will get removed if the file is opened in a newer version of Excel. Learn more: https://go.microsoft.com/fwlink/?linkid=870924
Comment:
    6896</t>
      </text>
    </comment>
    <comment ref="I1912" authorId="585" shapeId="0" xr:uid="{4AC8080C-350E-4650-9326-06D7C1C5F5AC}">
      <text>
        <t>[Threaded comment]
Your version of Excel allows you to read this threaded comment; however, any edits to it will get removed if the file is opened in a newer version of Excel. Learn more: https://go.microsoft.com/fwlink/?linkid=870924
Comment:
    MSC PAMELA
Reply:
    MSC MICHIGAN VI</t>
      </text>
    </comment>
    <comment ref="M1912" authorId="586" shapeId="0" xr:uid="{30733696-254A-4D4D-B02A-8FD9B9C6E890}">
      <text>
        <t>[Threaded comment]
Your version of Excel allows you to read this threaded comment; however, any edits to it will get removed if the file is opened in a newer version of Excel. Learn more: https://go.microsoft.com/fwlink/?linkid=870924
Comment:
    6/30/2025</t>
      </text>
    </comment>
    <comment ref="P1912" authorId="587" shapeId="0" xr:uid="{C6204083-A661-4388-961E-7F9BE4A58190}">
      <text>
        <t>[Threaded comment]
Your version of Excel allows you to read this threaded comment; however, any edits to it will get removed if the file is opened in a newer version of Excel. Learn more: https://go.microsoft.com/fwlink/?linkid=870924
Comment:
    7/6/2025
Reply:
    25.07.2025</t>
      </text>
    </comment>
    <comment ref="P1917" authorId="588" shapeId="0" xr:uid="{1297C14D-502E-4F1D-95D1-A16096F0EFA9}">
      <text>
        <t>[Threaded comment]
Your version of Excel allows you to read this threaded comment; however, any edits to it will get removed if the file is opened in a newer version of Excel. Learn more: https://go.microsoft.com/fwlink/?linkid=870924
Comment:
    7/27/2025
Reply:
    7/28/2025
Reply:
    7/29/2025</t>
      </text>
    </comment>
    <comment ref="U1917" authorId="589" shapeId="0" xr:uid="{F4032394-271A-466F-8B9A-356CFF3B4869}">
      <text>
        <t>[Threaded comment]
Your version of Excel allows you to read this threaded comment; however, any edits to it will get removed if the file is opened in a newer version of Excel. Learn more: https://go.microsoft.com/fwlink/?linkid=870924
Comment:
    9/15/2025
Reply:
    9/11/2025</t>
      </text>
    </comment>
    <comment ref="M1918" authorId="590" shapeId="0" xr:uid="{F421A3BA-6C57-48E2-A479-CFC9A89BC26B}">
      <text>
        <t>[Threaded comment]
Your version of Excel allows you to read this threaded comment; however, any edits to it will get removed if the file is opened in a newer version of Excel. Learn more: https://go.microsoft.com/fwlink/?linkid=870924
Comment:
    7/16/2025</t>
      </text>
    </comment>
    <comment ref="P1918" authorId="591" shapeId="0" xr:uid="{3552FDBD-C68C-409D-8517-230BA7ACA810}">
      <text>
        <t>[Threaded comment]
Your version of Excel allows you to read this threaded comment; however, any edits to it will get removed if the file is opened in a newer version of Excel. Learn more: https://go.microsoft.com/fwlink/?linkid=870924
Comment:
    7/27/2025
Reply:
    7/28/2025
Reply:
    7/29/2025</t>
      </text>
    </comment>
    <comment ref="U1918" authorId="592" shapeId="0" xr:uid="{B0203006-C941-4569-8361-41DA7F16D832}">
      <text>
        <t>[Threaded comment]
Your version of Excel allows you to read this threaded comment; however, any edits to it will get removed if the file is opened in a newer version of Excel. Learn more: https://go.microsoft.com/fwlink/?linkid=870924
Comment:
    9/15/2025
Reply:
    9/11/2025</t>
      </text>
    </comment>
    <comment ref="P1919" authorId="593" shapeId="0" xr:uid="{13DD6657-AB1C-4E92-824C-434EA6734BD7}">
      <text>
        <t>[Threaded comment]
Your version of Excel allows you to read this threaded comment; however, any edits to it will get removed if the file is opened in a newer version of Excel. Learn more: https://go.microsoft.com/fwlink/?linkid=870924
Comment:
    7/27/2025
Reply:
    7/28/2025
Reply:
    7/29/2025</t>
      </text>
    </comment>
    <comment ref="U1919" authorId="594" shapeId="0" xr:uid="{B18E619E-FAE2-4383-942D-B041A3F88599}">
      <text>
        <t>[Threaded comment]
Your version of Excel allows you to read this threaded comment; however, any edits to it will get removed if the file is opened in a newer version of Excel. Learn more: https://go.microsoft.com/fwlink/?linkid=870924
Comment:
    9/15/2025
Reply:
    9/11/2025</t>
      </text>
    </comment>
    <comment ref="P1920" authorId="595" shapeId="0" xr:uid="{1AC0BEB7-8518-4BB8-AD59-ADD64366A58E}">
      <text>
        <t>[Threaded comment]
Your version of Excel allows you to read this threaded comment; however, any edits to it will get removed if the file is opened in a newer version of Excel. Learn more: https://go.microsoft.com/fwlink/?linkid=870924
Comment:
    7/27/2025
Reply:
    7/28/2025
Reply:
    7/29/2025</t>
      </text>
    </comment>
    <comment ref="U1920" authorId="596" shapeId="0" xr:uid="{32583868-29EF-41A3-A114-0B93E01113CF}">
      <text>
        <t>[Threaded comment]
Your version of Excel allows you to read this threaded comment; however, any edits to it will get removed if the file is opened in a newer version of Excel. Learn more: https://go.microsoft.com/fwlink/?linkid=870924
Comment:
    9/15/2025
Reply:
    9/11/2025</t>
      </text>
    </comment>
    <comment ref="G1921" authorId="597" shapeId="0" xr:uid="{181243A4-9A1A-4DC9-8F04-C9B42A4180D7}">
      <text>
        <t>[Threaded comment]
Your version of Excel allows you to read this threaded comment; however, any edits to it will get removed if the file is opened in a newer version of Excel. Learn more: https://go.microsoft.com/fwlink/?linkid=870924
Comment:
    370</t>
      </text>
    </comment>
    <comment ref="P1921" authorId="598" shapeId="0" xr:uid="{53EF4086-CC3E-4113-9691-24EECA3D12F2}">
      <text>
        <t>[Threaded comment]
Your version of Excel allows you to read this threaded comment; however, any edits to it will get removed if the file is opened in a newer version of Excel. Learn more: https://go.microsoft.com/fwlink/?linkid=870924
Comment:
    7/28/2025
Reply:
    7/29/2025
Reply:
    7/31/2025</t>
      </text>
    </comment>
    <comment ref="I1922" authorId="599" shapeId="0" xr:uid="{51B2E387-CF34-4B7A-8296-03563DB635E5}">
      <text>
        <t>[Threaded comment]
Your version of Excel allows you to read this threaded comment; however, any edits to it will get removed if the file is opened in a newer version of Excel. Learn more: https://go.microsoft.com/fwlink/?linkid=870924
Comment:
    XIN DA YANG ZHOU V.102W</t>
      </text>
    </comment>
    <comment ref="P1922" authorId="600" shapeId="0" xr:uid="{6A3D3EB4-307F-4CF0-8199-453F78A9A499}">
      <text>
        <t>[Threaded comment]
Your version of Excel allows you to read this threaded comment; however, any edits to it will get removed if the file is opened in a newer version of Excel. Learn more: https://go.microsoft.com/fwlink/?linkid=870924
Comment:
    7/26/2025</t>
      </text>
    </comment>
    <comment ref="X1923" authorId="601" shapeId="0" xr:uid="{C1E58417-B695-475C-BE9B-5565701532A4}">
      <text>
        <t>[Threaded comment]
Your version of Excel allows you to read this threaded comment; however, any edits to it will get removed if the file is opened in a newer version of Excel. Learn more: https://go.microsoft.com/fwlink/?linkid=870924
Comment:
    25-0015-507-00</t>
      </text>
    </comment>
    <comment ref="P1927" authorId="602" shapeId="0" xr:uid="{904C9B31-9BDA-43F0-AC22-A66017BB6F28}">
      <text>
        <t>[Threaded comment]
Your version of Excel allows you to read this threaded comment; however, any edits to it will get removed if the file is opened in a newer version of Excel. Learn more: https://go.microsoft.com/fwlink/?linkid=870924
Comment:
    8/4/2025
Reply:
    8/5/2025</t>
      </text>
    </comment>
    <comment ref="I1928" authorId="603" shapeId="0" xr:uid="{F1A0524C-DEC2-434F-9C3B-E86D00EB2F97}">
      <text>
        <t>[Threaded comment]
Your version of Excel allows you to read this threaded comment; however, any edits to it will get removed if the file is opened in a newer version of Excel. Learn more: https://go.microsoft.com/fwlink/?linkid=870924
Comment:
    SAN NICOLAS MAERSK / 8ESSZ</t>
      </text>
    </comment>
    <comment ref="P1928" authorId="604" shapeId="0" xr:uid="{CB6B5AF5-47AD-4D0E-88BA-6580DC98F455}">
      <text>
        <t>[Threaded comment]
Your version of Excel allows you to read this threaded comment; however, any edits to it will get removed if the file is opened in a newer version of Excel. Learn more: https://go.microsoft.com/fwlink/?linkid=870924
Comment:
    7/23/2025</t>
      </text>
    </comment>
    <comment ref="I1929" authorId="605" shapeId="0" xr:uid="{013B8B91-AD89-430F-83F6-C7A3758C9F78}">
      <text>
        <t>[Threaded comment]
Your version of Excel allows you to read this threaded comment; however, any edits to it will get removed if the file is opened in a newer version of Excel. Learn more: https://go.microsoft.com/fwlink/?linkid=870924
Comment:
    SAN NICOLAS MAERSK / 8ESSZ</t>
      </text>
    </comment>
    <comment ref="P1929" authorId="606" shapeId="0" xr:uid="{DA89BC70-80C5-48E5-9CAC-2394FE09DE66}">
      <text>
        <t>[Threaded comment]
Your version of Excel allows you to read this threaded comment; however, any edits to it will get removed if the file is opened in a newer version of Excel. Learn more: https://go.microsoft.com/fwlink/?linkid=870924
Comment:
    7/23/2025</t>
      </text>
    </comment>
    <comment ref="P1934" authorId="607" shapeId="0" xr:uid="{34A48316-D142-4A61-A34E-D3EBB53969D1}">
      <text>
        <t>[Threaded comment]
Your version of Excel allows you to read this threaded comment; however, any edits to it will get removed if the file is opened in a newer version of Excel. Learn more: https://go.microsoft.com/fwlink/?linkid=870924
Comment:
    8/8/2025
Reply:
    8/10/2025</t>
      </text>
    </comment>
    <comment ref="U1934" authorId="608" shapeId="0" xr:uid="{3EE38AF0-7D28-4B61-897B-7B8E266F14BF}">
      <text>
        <t>[Threaded comment]
Your version of Excel allows you to read this threaded comment; however, any edits to it will get removed if the file is opened in a newer version of Excel. Learn more: https://go.microsoft.com/fwlink/?linkid=870924
Comment:
    9/23/2025
Reply:
     9/25/2025</t>
      </text>
    </comment>
    <comment ref="P1935" authorId="609" shapeId="0" xr:uid="{131B9561-4DD5-4046-9C85-00AF74E9640E}">
      <text>
        <t>[Threaded comment]
Your version of Excel allows you to read this threaded comment; however, any edits to it will get removed if the file is opened in a newer version of Excel. Learn more: https://go.microsoft.com/fwlink/?linkid=870924
Comment:
    8/6/2025
Reply:
    8/8/2025
Reply:
    8/10/2025</t>
      </text>
    </comment>
    <comment ref="U1935" authorId="610" shapeId="0" xr:uid="{2BF97BAD-22F1-4A73-ABB8-DFBFECB1FDFD}">
      <text>
        <t>[Threaded comment]
Your version of Excel allows you to read this threaded comment; however, any edits to it will get removed if the file is opened in a newer version of Excel. Learn more: https://go.microsoft.com/fwlink/?linkid=870924
Comment:
    9/21/2025
Reply:
    9/23/2025
Reply:
     9/25/2025</t>
      </text>
    </comment>
    <comment ref="P1936" authorId="611" shapeId="0" xr:uid="{CBDAA913-79AC-4ABC-BFA1-016C0AEA449C}">
      <text>
        <t>[Threaded comment]
Your version of Excel allows you to read this threaded comment; however, any edits to it will get removed if the file is opened in a newer version of Excel. Learn more: https://go.microsoft.com/fwlink/?linkid=870924
Comment:
    8/6/2025
Reply:
    8/8/2025
Reply:
    8/10/2025</t>
      </text>
    </comment>
    <comment ref="U1936" authorId="612" shapeId="0" xr:uid="{80979B7F-1D22-42D7-908D-36C1E540E8AF}">
      <text>
        <t>[Threaded comment]
Your version of Excel allows you to read this threaded comment; however, any edits to it will get removed if the file is opened in a newer version of Excel. Learn more: https://go.microsoft.com/fwlink/?linkid=870924
Comment:
    9/21/2025
Reply:
     9/23/2025
Reply:
     9/25/2025</t>
      </text>
    </comment>
    <comment ref="P1937" authorId="613" shapeId="0" xr:uid="{5828D049-A920-461F-BF74-ED1C877B9C74}">
      <text>
        <t>[Threaded comment]
Your version of Excel allows you to read this threaded comment; however, any edits to it will get removed if the file is opened in a newer version of Excel. Learn more: https://go.microsoft.com/fwlink/?linkid=870924
Comment:
    8/8/2025
Reply:
    8/10/2025</t>
      </text>
    </comment>
    <comment ref="U1937" authorId="614" shapeId="0" xr:uid="{B8CB0E45-975D-4F03-A2F1-BE512D637ADB}">
      <text>
        <t>[Threaded comment]
Your version of Excel allows you to read this threaded comment; however, any edits to it will get removed if the file is opened in a newer version of Excel. Learn more: https://go.microsoft.com/fwlink/?linkid=870924
Comment:
    9/23/2025
Reply:
     9/25/2025</t>
      </text>
    </comment>
    <comment ref="I1939" authorId="615" shapeId="0" xr:uid="{EFBABBA7-65DC-4286-944C-F84C0EFDB284}">
      <text>
        <t>[Threaded comment]
Your version of Excel allows you to read this threaded comment; however, any edits to it will get removed if the file is opened in a newer version of Excel. Learn more: https://go.microsoft.com/fwlink/?linkid=870924
Comment:
    MSC LORETO / MD52530E</t>
      </text>
    </comment>
    <comment ref="P1939" authorId="616" shapeId="0" xr:uid="{2C2B49C3-03F7-4E3A-982D-5D18B421F147}">
      <text>
        <t>[Threaded comment]
Your version of Excel allows you to read this threaded comment; however, any edits to it will get removed if the file is opened in a newer version of Excel. Learn more: https://go.microsoft.com/fwlink/?linkid=870924
Comment:
    8/2/2025
Reply:
    8/7/2025</t>
      </text>
    </comment>
    <comment ref="U1939" authorId="617" shapeId="0" xr:uid="{996F1D1D-644A-4B95-8883-37F09E40A637}">
      <text>
        <t>[Threaded comment]
Your version of Excel allows you to read this threaded comment; however, any edits to it will get removed if the file is opened in a newer version of Excel. Learn more: https://go.microsoft.com/fwlink/?linkid=870924
Comment:
    9/17/2025</t>
      </text>
    </comment>
    <comment ref="P1941" authorId="618" shapeId="0" xr:uid="{1C78A421-810B-4EA6-9D1B-C27ACBF89BEC}">
      <text>
        <t>[Threaded comment]
Your version of Excel allows you to read this threaded comment; however, any edits to it will get removed if the file is opened in a newer version of Excel. Learn more: https://go.microsoft.com/fwlink/?linkid=870924
Comment:
    11.08.2025</t>
      </text>
    </comment>
    <comment ref="P1942" authorId="619" shapeId="0" xr:uid="{F1589E85-CA6D-4977-B6B0-9AF0A2943EDB}">
      <text>
        <t>[Threaded comment]
Your version of Excel allows you to read this threaded comment; however, any edits to it will get removed if the file is opened in a newer version of Excel. Learn more: https://go.microsoft.com/fwlink/?linkid=870924
Comment:
    11.08.2025</t>
      </text>
    </comment>
    <comment ref="I1945" authorId="620" shapeId="0" xr:uid="{41CB974D-61B8-42F3-B9BB-1F32FD2C6CB7}">
      <text>
        <t>[Threaded comment]
Your version of Excel allows you to read this threaded comment; however, any edits to it will get removed if the file is opened in a newer version of Excel. Learn more: https://go.microsoft.com/fwlink/?linkid=870924
Comment:
    HMM HAMBURG</t>
      </text>
    </comment>
    <comment ref="P1945" authorId="621" shapeId="0" xr:uid="{D3C4BD6C-D63B-4EEC-946C-4B451D2DE32E}">
      <text>
        <t>[Threaded comment]
Your version of Excel allows you to read this threaded comment; however, any edits to it will get removed if the file is opened in a newer version of Excel. Learn more: https://go.microsoft.com/fwlink/?linkid=870924
Comment:
    8/6/2025
Reply:
    8/8/2025
Reply:
    8/10/2025
Reply:
    8/16/2025
Reply:
    8/19/2025</t>
      </text>
    </comment>
    <comment ref="U1945" authorId="622" shapeId="0" xr:uid="{D05CEB7D-D0E8-4B4B-AB74-6F34F8B67DE7}">
      <text>
        <t>[Threaded comment]
Your version of Excel allows you to read this threaded comment; however, any edits to it will get removed if the file is opened in a newer version of Excel. Learn more: https://go.microsoft.com/fwlink/?linkid=870924
Comment:
    9/21/2025
Reply:
    9/23/2025
Reply:
    9/25/2025
Reply:
    9/29/2025
Reply:
    10/1/2025</t>
      </text>
    </comment>
    <comment ref="P1946" authorId="623" shapeId="0" xr:uid="{756BF120-75FC-41C8-9EAD-341E0537AFED}">
      <text>
        <t>[Threaded comment]
Your version of Excel allows you to read this threaded comment; however, any edits to it will get removed if the file is opened in a newer version of Excel. Learn more: https://go.microsoft.com/fwlink/?linkid=870924
Comment:
    8/16/2025
Reply:
    8/17/2025
Reply:
    8/19/2025</t>
      </text>
    </comment>
    <comment ref="U1946" authorId="624" shapeId="0" xr:uid="{D1805D32-05B0-4F88-8B67-C55184A82802}">
      <text>
        <t>[Threaded comment]
Your version of Excel allows you to read this threaded comment; however, any edits to it will get removed if the file is opened in a newer version of Excel. Learn more: https://go.microsoft.com/fwlink/?linkid=870924
Comment:
     9/26/2025
Reply:
    9/29/2025
Reply:
    10/1/2025</t>
      </text>
    </comment>
    <comment ref="P1947" authorId="625" shapeId="0" xr:uid="{5A0165BD-68E9-4762-807A-D46D394A0598}">
      <text>
        <t>[Threaded comment]
Your version of Excel allows you to read this threaded comment; however, any edits to it will get removed if the file is opened in a newer version of Excel. Learn more: https://go.microsoft.com/fwlink/?linkid=870924
Comment:
    8/17/2025
Reply:
    8/19/2025</t>
      </text>
    </comment>
    <comment ref="U1947" authorId="626" shapeId="0" xr:uid="{74646F45-3632-46C9-A8F3-55F2BD5B3EAD}">
      <text>
        <t>[Threaded comment]
Your version of Excel allows you to read this threaded comment; however, any edits to it will get removed if the file is opened in a newer version of Excel. Learn more: https://go.microsoft.com/fwlink/?linkid=870924
Comment:
     9/26/2025
Reply:
    9/29/2025
Reply:
    10/1/2025</t>
      </text>
    </comment>
    <comment ref="P1948" authorId="627" shapeId="0" xr:uid="{C0C67C63-9087-4051-A922-F1D88872325B}">
      <text>
        <t>[Threaded comment]
Your version of Excel allows you to read this threaded comment; however, any edits to it will get removed if the file is opened in a newer version of Excel. Learn more: https://go.microsoft.com/fwlink/?linkid=870924
Comment:
    8/17/2025
Reply:
    8/19/2025</t>
      </text>
    </comment>
    <comment ref="U1948" authorId="628" shapeId="0" xr:uid="{4D5A390A-8913-42D6-822F-6C345B40A1BE}">
      <text>
        <t>[Threaded comment]
Your version of Excel allows you to read this threaded comment; however, any edits to it will get removed if the file is opened in a newer version of Excel. Learn more: https://go.microsoft.com/fwlink/?linkid=870924
Comment:
    9/26/2025
Reply:
    9/29/2025
Reply:
    10/1/2025</t>
      </text>
    </comment>
    <comment ref="P1949" authorId="629" shapeId="0" xr:uid="{B72AAFC2-345B-4BD4-8566-7599A686DBA0}">
      <text>
        <t>[Threaded comment]
Your version of Excel allows you to read this threaded comment; however, any edits to it will get removed if the file is opened in a newer version of Excel. Learn more: https://go.microsoft.com/fwlink/?linkid=870924
Comment:
    8/17/2025
Reply:
    8/19/2025</t>
      </text>
    </comment>
    <comment ref="U1949" authorId="630" shapeId="0" xr:uid="{C84D1F2E-56A2-4185-BB55-757747E948E0}">
      <text>
        <t>[Threaded comment]
Your version of Excel allows you to read this threaded comment; however, any edits to it will get removed if the file is opened in a newer version of Excel. Learn more: https://go.microsoft.com/fwlink/?linkid=870924
Comment:
     9/27/2025
Reply:
    9/29/2025
Reply:
    10/1/2025</t>
      </text>
    </comment>
    <comment ref="P1950" authorId="631" shapeId="0" xr:uid="{B9EDB605-B27D-4AA5-80A2-7D4ADE8C2921}">
      <text>
        <t>[Threaded comment]
Your version of Excel allows you to read this threaded comment; however, any edits to it will get removed if the file is opened in a newer version of Excel. Learn more: https://go.microsoft.com/fwlink/?linkid=870924
Comment:
    8/17/2025
Reply:
    8/19/2025</t>
      </text>
    </comment>
    <comment ref="U1950" authorId="632" shapeId="0" xr:uid="{71FB3691-1F26-417D-BAC9-B7E30802B6C2}">
      <text>
        <t>[Threaded comment]
Your version of Excel allows you to read this threaded comment; however, any edits to it will get removed if the file is opened in a newer version of Excel. Learn more: https://go.microsoft.com/fwlink/?linkid=870924
Comment:
    9/26/2025
Reply:
    9/29/2025
Reply:
    10/1/2025</t>
      </text>
    </comment>
    <comment ref="P1951" authorId="633" shapeId="0" xr:uid="{0232A175-141A-425A-BC82-FA593BE6EB3F}">
      <text>
        <t>[Threaded comment]
Your version of Excel allows you to read this threaded comment; however, any edits to it will get removed if the file is opened in a newer version of Excel. Learn more: https://go.microsoft.com/fwlink/?linkid=870924
Comment:
    8/17/2025
Reply:
    8/19/2025</t>
      </text>
    </comment>
    <comment ref="U1951" authorId="634" shapeId="0" xr:uid="{04B81DE7-BF49-40FA-9BB1-1E6E09489D1B}">
      <text>
        <t>[Threaded comment]
Your version of Excel allows you to read this threaded comment; however, any edits to it will get removed if the file is opened in a newer version of Excel. Learn more: https://go.microsoft.com/fwlink/?linkid=870924
Comment:
    9/26/2025
Reply:
    9/29/2025
Reply:
    10/1/2025</t>
      </text>
    </comment>
    <comment ref="P1952" authorId="635" shapeId="0" xr:uid="{83F7AC0A-E04E-4A54-A736-2C22D1792186}">
      <text>
        <t>[Threaded comment]
Your version of Excel allows you to read this threaded comment; however, any edits to it will get removed if the file is opened in a newer version of Excel. Learn more: https://go.microsoft.com/fwlink/?linkid=870924
Comment:
    8/17/2025
Reply:
    8/19/2025</t>
      </text>
    </comment>
    <comment ref="U1952" authorId="636" shapeId="0" xr:uid="{BE7FD743-116C-4F5D-B544-6E002301CB74}">
      <text>
        <t>[Threaded comment]
Your version of Excel allows you to read this threaded comment; however, any edits to it will get removed if the file is opened in a newer version of Excel. Learn more: https://go.microsoft.com/fwlink/?linkid=870924
Comment:
    9/26/2025
Reply:
    9/29/2025
Reply:
    10/1/2025</t>
      </text>
    </comment>
    <comment ref="D1953" authorId="637" shapeId="0" xr:uid="{2E17650E-A616-4701-A589-D5ADA9409786}">
      <text>
        <t>[Threaded comment]
Your version of Excel allows you to read this threaded comment; however, any edits to it will get removed if the file is opened in a newer version of Excel. Learn more: https://go.microsoft.com/fwlink/?linkid=870924
Comment:
    Tianjin</t>
      </text>
    </comment>
    <comment ref="H1953" authorId="638" shapeId="0" xr:uid="{4C10F318-8430-48B3-9307-0D0279501E10}">
      <text>
        <t>[Threaded comment]
Your version of Excel allows you to read this threaded comment; however, any edits to it will get removed if the file is opened in a newer version of Excel. Learn more: https://go.microsoft.com/fwlink/?linkid=870924
Comment:
    13.83</t>
      </text>
    </comment>
    <comment ref="I1954" authorId="639" shapeId="0" xr:uid="{1B0940B8-F251-4921-9C3D-8C1775D87654}">
      <text>
        <t>[Threaded comment]
Your version of Excel allows you to read this threaded comment; however, any edits to it will get removed if the file is opened in a newer version of Excel. Learn more: https://go.microsoft.com/fwlink/?linkid=870924
Comment:
    YM WISDOM / 023E</t>
      </text>
    </comment>
    <comment ref="M1954" authorId="640" shapeId="0" xr:uid="{3FF6E498-94BA-4930-A55D-34B6A28911F1}">
      <text>
        <t>[Threaded comment]
Your version of Excel allows you to read this threaded comment; however, any edits to it will get removed if the file is opened in a newer version of Excel. Learn more: https://go.microsoft.com/fwlink/?linkid=870924
Comment:
    25.07.2025</t>
      </text>
    </comment>
    <comment ref="P1954" authorId="641" shapeId="0" xr:uid="{30E62EA6-A584-4D96-8749-8979FD608D43}">
      <text>
        <t>[Threaded comment]
Your version of Excel allows you to read this threaded comment; however, any edits to it will get removed if the file is opened in a newer version of Excel. Learn more: https://go.microsoft.com/fwlink/?linkid=870924
Comment:
    11.08.2025 =&gt; 13.08.2025 =&gt; 16.08.2025</t>
      </text>
    </comment>
    <comment ref="P1955" authorId="642" shapeId="0" xr:uid="{5D806673-0BFB-42DC-9ABA-4CE22387D123}">
      <text>
        <t>[Threaded comment]
Your version of Excel allows you to read this threaded comment; however, any edits to it will get removed if the file is opened in a newer version of Excel. Learn more: https://go.microsoft.com/fwlink/?linkid=870924
Comment:
    11.08.2025 =&gt; 13.08.2025 =&gt; 16.08.2025</t>
      </text>
    </comment>
    <comment ref="I1956" authorId="643" shapeId="0" xr:uid="{6673D6D0-2DA6-4E0B-850C-BD7FC93899B6}">
      <text>
        <t>[Threaded comment]
Your version of Excel allows you to read this threaded comment; however, any edits to it will get removed if the file is opened in a newer version of Excel. Learn more: https://go.microsoft.com/fwlink/?linkid=870924
Comment:
    YM WISDOM / 023E</t>
      </text>
    </comment>
    <comment ref="P1956" authorId="644" shapeId="0" xr:uid="{18FA0F74-48B6-4271-A7BC-92A631BD6602}">
      <text>
        <t>[Threaded comment]
Your version of Excel allows you to read this threaded comment; however, any edits to it will get removed if the file is opened in a newer version of Excel. Learn more: https://go.microsoft.com/fwlink/?linkid=870924
Comment:
    04.08.2025
Reply:
    11.08.2025</t>
      </text>
    </comment>
    <comment ref="P1957" authorId="645" shapeId="0" xr:uid="{80FE46B2-4490-4352-8BDA-C6CBEF2D664F}">
      <text>
        <t>[Threaded comment]
Your version of Excel allows you to read this threaded comment; however, any edits to it will get removed if the file is opened in a newer version of Excel. Learn more: https://go.microsoft.com/fwlink/?linkid=870924
Comment:
    13.08.2025 =&gt; 16.08.2025</t>
      </text>
    </comment>
    <comment ref="P1959" authorId="646" shapeId="0" xr:uid="{1C8D5D5C-60A0-41DA-B02D-1D01A31734FD}">
      <text>
        <t>[Threaded comment]
Your version of Excel allows you to read this threaded comment; however, any edits to it will get removed if the file is opened in a newer version of Excel. Learn more: https://go.microsoft.com/fwlink/?linkid=870924
Comment:
    8/25/2025</t>
      </text>
    </comment>
    <comment ref="A1960" authorId="647" shapeId="0" xr:uid="{91AB72DF-27BA-4E5E-88DE-FD4403AF6E21}">
      <text>
        <t>[Threaded comment]
Your version of Excel allows you to read this threaded comment; however, any edits to it will get removed if the file is opened in a newer version of Excel. Learn more: https://go.microsoft.com/fwlink/?linkid=870924
Comment:
    SMS</t>
      </text>
    </comment>
    <comment ref="I1961" authorId="648" shapeId="0" xr:uid="{3C373235-16BB-44B2-B86D-80ADE27AD113}">
      <text>
        <t xml:space="preserve">[Threaded comment]
Your version of Excel allows you to read this threaded comment; however, any edits to it will get removed if the file is opened in a newer version of Excel. Learn more: https://go.microsoft.com/fwlink/?linkid=870924
Comment:
    HMM STOCKHOLM </t>
      </text>
    </comment>
    <comment ref="P1961" authorId="649" shapeId="0" xr:uid="{057D8336-3471-4099-9EC4-247C05FE1219}">
      <text>
        <t>[Threaded comment]
Your version of Excel allows you to read this threaded comment; however, any edits to it will get removed if the file is opened in a newer version of Excel. Learn more: https://go.microsoft.com/fwlink/?linkid=870924
Comment:
    8/27/2025
Reply:
    9/2/2025
Reply:
    8/27/2025</t>
      </text>
    </comment>
    <comment ref="U1961" authorId="650" shapeId="0" xr:uid="{EA7B0F30-09D4-4F6E-BA12-DD6EAFBD1D23}">
      <text>
        <t>[Threaded comment]
Your version of Excel allows you to read this threaded comment; however, any edits to it will get removed if the file is opened in a newer version of Excel. Learn more: https://go.microsoft.com/fwlink/?linkid=870924
Comment:
    10/14/2025
Reply:
    10/20/2025
Reply:
    10/14/2025</t>
      </text>
    </comment>
    <comment ref="I1962" authorId="651" shapeId="0" xr:uid="{33A2FCC9-F403-43A4-8E09-633C35110CD7}">
      <text>
        <t xml:space="preserve">[Threaded comment]
Your version of Excel allows you to read this threaded comment; however, any edits to it will get removed if the file is opened in a newer version of Excel. Learn more: https://go.microsoft.com/fwlink/?linkid=870924
Comment:
    HMM STOCKHOLM </t>
      </text>
    </comment>
    <comment ref="P1962" authorId="652" shapeId="0" xr:uid="{C7E24280-6B29-45D0-8B1D-0A95FC441399}">
      <text>
        <t>[Threaded comment]
Your version of Excel allows you to read this threaded comment; however, any edits to it will get removed if the file is opened in a newer version of Excel. Learn more: https://go.microsoft.com/fwlink/?linkid=870924
Comment:
    8/27/2025
Reply:
    9/2/2025
Reply:
    8/27/2025</t>
      </text>
    </comment>
    <comment ref="U1962" authorId="653" shapeId="0" xr:uid="{305C99DA-2F11-49FE-99CA-48080316EA8E}">
      <text>
        <t>[Threaded comment]
Your version of Excel allows you to read this threaded comment; however, any edits to it will get removed if the file is opened in a newer version of Excel. Learn more: https://go.microsoft.com/fwlink/?linkid=870924
Comment:
    10/14/2025
Reply:
    10/20/2025
Reply:
    10/14/2025</t>
      </text>
    </comment>
    <comment ref="I1963" authorId="654" shapeId="0" xr:uid="{67E17305-47FF-41C5-95AD-882D4C25E8E1}">
      <text>
        <t xml:space="preserve">[Threaded comment]
Your version of Excel allows you to read this threaded comment; however, any edits to it will get removed if the file is opened in a newer version of Excel. Learn more: https://go.microsoft.com/fwlink/?linkid=870924
Comment:
    HMM STOCKHOLM </t>
      </text>
    </comment>
    <comment ref="P1963" authorId="655" shapeId="0" xr:uid="{2538896D-0510-4F2F-9C2C-51A8E213CD2A}">
      <text>
        <t>[Threaded comment]
Your version of Excel allows you to read this threaded comment; however, any edits to it will get removed if the file is opened in a newer version of Excel. Learn more: https://go.microsoft.com/fwlink/?linkid=870924
Comment:
    8/27/2025
Reply:
    9/2/2025
Reply:
    8/27/2025</t>
      </text>
    </comment>
    <comment ref="U1963" authorId="656" shapeId="0" xr:uid="{216F3C5C-E9A4-4A5D-B892-0CED4EB909E1}">
      <text>
        <t>[Threaded comment]
Your version of Excel allows you to read this threaded comment; however, any edits to it will get removed if the file is opened in a newer version of Excel. Learn more: https://go.microsoft.com/fwlink/?linkid=870924
Comment:
    10/14/2025
Reply:
    10/20/2025
Reply:
    10/14/2025</t>
      </text>
    </comment>
    <comment ref="I1964" authorId="657" shapeId="0" xr:uid="{5862CF75-A24A-4935-894A-62BBA0830185}">
      <text>
        <t xml:space="preserve">[Threaded comment]
Your version of Excel allows you to read this threaded comment; however, any edits to it will get removed if the file is opened in a newer version of Excel. Learn more: https://go.microsoft.com/fwlink/?linkid=870924
Comment:
    HMM STOCKHOLM </t>
      </text>
    </comment>
    <comment ref="P1964" authorId="658" shapeId="0" xr:uid="{61B5B576-381D-4F51-8363-C4E780528850}">
      <text>
        <t>[Threaded comment]
Your version of Excel allows you to read this threaded comment; however, any edits to it will get removed if the file is opened in a newer version of Excel. Learn more: https://go.microsoft.com/fwlink/?linkid=870924
Comment:
    8/27/2025
Reply:
    9/2/2025
Reply:
    8/27/2025</t>
      </text>
    </comment>
    <comment ref="U1964" authorId="659" shapeId="0" xr:uid="{75976323-028C-4AED-A725-9D844AC9DA6D}">
      <text>
        <t>[Threaded comment]
Your version of Excel allows you to read this threaded comment; however, any edits to it will get removed if the file is opened in a newer version of Excel. Learn more: https://go.microsoft.com/fwlink/?linkid=870924
Comment:
    10/14/2025
Reply:
    10/20/2025
Reply:
    10/14/2025</t>
      </text>
    </comment>
    <comment ref="I1965" authorId="660" shapeId="0" xr:uid="{D9B66764-1130-4BEB-8707-69F39AF6217C}">
      <text>
        <t xml:space="preserve">[Threaded comment]
Your version of Excel allows you to read this threaded comment; however, any edits to it will get removed if the file is opened in a newer version of Excel. Learn more: https://go.microsoft.com/fwlink/?linkid=870924
Comment:
    HMM STOCKHOLM </t>
      </text>
    </comment>
    <comment ref="P1965" authorId="661" shapeId="0" xr:uid="{C8BEA4BD-27B3-4C44-A8EC-959F77533E58}">
      <text>
        <t>[Threaded comment]
Your version of Excel allows you to read this threaded comment; however, any edits to it will get removed if the file is opened in a newer version of Excel. Learn more: https://go.microsoft.com/fwlink/?linkid=870924
Comment:
    8/27/2025
Reply:
    9/2/2025
Reply:
    8/27/2025</t>
      </text>
    </comment>
    <comment ref="U1965" authorId="662" shapeId="0" xr:uid="{F3357269-473D-456C-BBC8-C115B26D1E75}">
      <text>
        <t>[Threaded comment]
Your version of Excel allows you to read this threaded comment; however, any edits to it will get removed if the file is opened in a newer version of Excel. Learn more: https://go.microsoft.com/fwlink/?linkid=870924
Comment:
    10/14/2025
Reply:
    10/20/2025
Reply:
    10/14/2025</t>
      </text>
    </comment>
    <comment ref="I1966" authorId="663" shapeId="0" xr:uid="{0C1A4C1D-923C-4C05-904F-96032C4C00CC}">
      <text>
        <t xml:space="preserve">[Threaded comment]
Your version of Excel allows you to read this threaded comment; however, any edits to it will get removed if the file is opened in a newer version of Excel. Learn more: https://go.microsoft.com/fwlink/?linkid=870924
Comment:
    HMM STOCKHOLM </t>
      </text>
    </comment>
    <comment ref="P1966" authorId="664" shapeId="0" xr:uid="{76C41EA6-E589-4DA2-B992-4E3247A5750D}">
      <text>
        <t>[Threaded comment]
Your version of Excel allows you to read this threaded comment; however, any edits to it will get removed if the file is opened in a newer version of Excel. Learn more: https://go.microsoft.com/fwlink/?linkid=870924
Comment:
    8/27/2025
Reply:
    9/2/2025
Reply:
    8/27/2025</t>
      </text>
    </comment>
    <comment ref="U1966" authorId="665" shapeId="0" xr:uid="{5599BC2C-99AD-4857-8254-4FD2A208111E}">
      <text>
        <t>[Threaded comment]
Your version of Excel allows you to read this threaded comment; however, any edits to it will get removed if the file is opened in a newer version of Excel. Learn more: https://go.microsoft.com/fwlink/?linkid=870924
Comment:
    10/14/2025
Reply:
    10/20/2025
Reply:
    10/14/2025</t>
      </text>
    </comment>
    <comment ref="G1967" authorId="666" shapeId="0" xr:uid="{4C2E3756-0716-48E1-8252-1BEDA924080A}">
      <text>
        <t>[Threaded comment]
Your version of Excel allows you to read this threaded comment; however, any edits to it will get removed if the file is opened in a newer version of Excel. Learn more: https://go.microsoft.com/fwlink/?linkid=870924
Comment:
    549 kgs released</t>
      </text>
    </comment>
    <comment ref="I1967" authorId="667" shapeId="0" xr:uid="{DFD11CCA-37D5-4CCD-9B77-4AF98A1A201C}">
      <text>
        <t xml:space="preserve">[Threaded comment]
Your version of Excel allows you to read this threaded comment; however, any edits to it will get removed if the file is opened in a newer version of Excel. Learn more: https://go.microsoft.com/fwlink/?linkid=870924
Comment:
    HMM STOCKHOLM </t>
      </text>
    </comment>
    <comment ref="P1967" authorId="668" shapeId="0" xr:uid="{123765CB-34C3-4EC7-9274-B68CCA345EB1}">
      <text>
        <t>[Threaded comment]
Your version of Excel allows you to read this threaded comment; however, any edits to it will get removed if the file is opened in a newer version of Excel. Learn more: https://go.microsoft.com/fwlink/?linkid=870924
Comment:
    8/27/2025
Reply:
    9/2/2025
Reply:
    8/27/2025</t>
      </text>
    </comment>
    <comment ref="U1967" authorId="669" shapeId="0" xr:uid="{F3E305D2-C96A-4438-9397-1DB130BB246A}">
      <text>
        <t>[Threaded comment]
Your version of Excel allows you to read this threaded comment; however, any edits to it will get removed if the file is opened in a newer version of Excel. Learn more: https://go.microsoft.com/fwlink/?linkid=870924
Comment:
    10/14/2025
Reply:
    10/20/2025
Reply:
    10/14/2025</t>
      </text>
    </comment>
    <comment ref="P1968" authorId="670" shapeId="0" xr:uid="{37313B7E-CC23-4D27-BE28-642AE42EFC59}">
      <text>
        <t>[Threaded comment]
Your version of Excel allows you to read this threaded comment; however, any edits to it will get removed if the file is opened in a newer version of Excel. Learn more: https://go.microsoft.com/fwlink/?linkid=870924
Comment:
    8/31/2025
Reply:
    9/2/2025</t>
      </text>
    </comment>
    <comment ref="U1968" authorId="671" shapeId="0" xr:uid="{33D1453D-E5A8-4536-9A75-221E5D54D7A2}">
      <text>
        <t>[Threaded comment]
Your version of Excel allows you to read this threaded comment; however, any edits to it will get removed if the file is opened in a newer version of Excel. Learn more: https://go.microsoft.com/fwlink/?linkid=870924
Comment:
    10/19/2025
Reply:
    10/21/2025</t>
      </text>
    </comment>
    <comment ref="P1969" authorId="672" shapeId="0" xr:uid="{2D479BEB-C3E1-4F31-8277-D97A86686451}">
      <text>
        <t>[Threaded comment]
Your version of Excel allows you to read this threaded comment; however, any edits to it will get removed if the file is opened in a newer version of Excel. Learn more: https://go.microsoft.com/fwlink/?linkid=870924
Comment:
    8/31/2025
Reply:
    9/2/2025</t>
      </text>
    </comment>
    <comment ref="U1969" authorId="673" shapeId="0" xr:uid="{902FE434-95F2-4BEC-958C-B5A565C8AE95}">
      <text>
        <t>[Threaded comment]
Your version of Excel allows you to read this threaded comment; however, any edits to it will get removed if the file is opened in a newer version of Excel. Learn more: https://go.microsoft.com/fwlink/?linkid=870924
Comment:
    10/19/2025
Reply:
    10/21/2025</t>
      </text>
    </comment>
    <comment ref="P1970" authorId="674" shapeId="0" xr:uid="{9F62BE9E-A383-46DD-A6F6-B321A1ABA7BF}">
      <text>
        <t>[Threaded comment]
Your version of Excel allows you to read this threaded comment; however, any edits to it will get removed if the file is opened in a newer version of Excel. Learn more: https://go.microsoft.com/fwlink/?linkid=870924
Comment:
    8/31/2025
Reply:
    9/2/2025</t>
      </text>
    </comment>
    <comment ref="U1970" authorId="675" shapeId="0" xr:uid="{637FFEEC-5E89-4D4E-BED0-965BF11E78DD}">
      <text>
        <t>[Threaded comment]
Your version of Excel allows you to read this threaded comment; however, any edits to it will get removed if the file is opened in a newer version of Excel. Learn more: https://go.microsoft.com/fwlink/?linkid=870924
Comment:
    10/19/2025
Reply:
    10/21/2025</t>
      </text>
    </comment>
    <comment ref="P1971" authorId="676" shapeId="0" xr:uid="{5D9470EB-D611-4719-9FE9-45B2A0CE8219}">
      <text>
        <t>[Threaded comment]
Your version of Excel allows you to read this threaded comment; however, any edits to it will get removed if the file is opened in a newer version of Excel. Learn more: https://go.microsoft.com/fwlink/?linkid=870924
Comment:
    8/31/2025
Reply:
    9/2/2025</t>
      </text>
    </comment>
    <comment ref="U1971" authorId="677" shapeId="0" xr:uid="{84E63F9B-8A43-4130-8864-EB56C95C8FB9}">
      <text>
        <t>[Threaded comment]
Your version of Excel allows you to read this threaded comment; however, any edits to it will get removed if the file is opened in a newer version of Excel. Learn more: https://go.microsoft.com/fwlink/?linkid=870924
Comment:
    10/19/2025
Reply:
    10/21/2025</t>
      </text>
    </comment>
    <comment ref="P1972" authorId="678" shapeId="0" xr:uid="{465B94F3-A130-4293-AF55-A9EFCDB7F520}">
      <text>
        <t>[Threaded comment]
Your version of Excel allows you to read this threaded comment; however, any edits to it will get removed if the file is opened in a newer version of Excel. Learn more: https://go.microsoft.com/fwlink/?linkid=870924
Comment:
    9/1/2025
Reply:
    9/3/2025</t>
      </text>
    </comment>
    <comment ref="G1974" authorId="679" shapeId="0" xr:uid="{CFBD50E6-AF49-4D01-9822-C41F5C0F8788}">
      <text>
        <t>[Threaded comment]
Your version of Excel allows you to read this threaded comment; however, any edits to it will get removed if the file is opened in a newer version of Excel. Learn more: https://go.microsoft.com/fwlink/?linkid=870924
Comment:
    1843 LBS</t>
      </text>
    </comment>
    <comment ref="I1974" authorId="680" shapeId="0" xr:uid="{C82456F4-86A6-4F20-B9B5-F5F342B72A91}">
      <text>
        <t>[Threaded comment]
Your version of Excel allows you to read this threaded comment; however, any edits to it will get removed if the file is opened in a newer version of Excel. Learn more: https://go.microsoft.com/fwlink/?linkid=870924
Comment:
    Kaan Kalkavan V.0USA6E1TK</t>
      </text>
    </comment>
    <comment ref="P1974" authorId="681" shapeId="0" xr:uid="{02B8BD8E-0F78-4998-AE8E-5E2D7DCCC75B}">
      <text>
        <t>[Threaded comment]
Your version of Excel allows you to read this threaded comment; however, any edits to it will get removed if the file is opened in a newer version of Excel. Learn more: https://go.microsoft.com/fwlink/?linkid=870924
Comment:
    8/24/2025
Reply:
    9/2/2025
Reply:
    9/2/2025</t>
      </text>
    </comment>
    <comment ref="U1974" authorId="682" shapeId="0" xr:uid="{3464F4FB-7800-4295-8F2A-3CD7BE2B04CA}">
      <text>
        <t>[Threaded comment]
Your version of Excel allows you to read this threaded comment; however, any edits to it will get removed if the file is opened in a newer version of Excel. Learn more: https://go.microsoft.com/fwlink/?linkid=870924
Comment:
    10/4/2025</t>
      </text>
    </comment>
    <comment ref="P1975" authorId="683" shapeId="0" xr:uid="{59F5D083-2E9A-4F27-97F6-2FCF27885DF0}">
      <text>
        <t>[Threaded comment]
Your version of Excel allows you to read this threaded comment; however, any edits to it will get removed if the file is opened in a newer version of Excel. Learn more: https://go.microsoft.com/fwlink/?linkid=870924
Comment:
    31.08.2025</t>
      </text>
    </comment>
    <comment ref="P1976" authorId="684" shapeId="0" xr:uid="{2A2921F6-0B5A-46DC-B5F3-FEC839D9683D}">
      <text>
        <t>[Threaded comment]
Your version of Excel allows you to read this threaded comment; however, any edits to it will get removed if the file is opened in a newer version of Excel. Learn more: https://go.microsoft.com/fwlink/?linkid=870924
Comment:
    9/5/2025</t>
      </text>
    </comment>
    <comment ref="I1977" authorId="685" shapeId="0" xr:uid="{0F0DB8C8-5267-4588-A8E4-570FDC7D30CE}">
      <text>
        <t>[Threaded comment]
Your version of Excel allows you to read this threaded comment; however, any edits to it will get removed if the file is opened in a newer version of Excel. Learn more: https://go.microsoft.com/fwlink/?linkid=870924
Comment:
    ONE Manhattan V.042w =&gt; 
ONE Madrid V.027w</t>
      </text>
    </comment>
    <comment ref="P1977" authorId="686" shapeId="0" xr:uid="{F931459E-D60D-4F74-9AB6-DFE23B07E640}">
      <text>
        <t>[Threaded comment]
Your version of Excel allows you to read this threaded comment; however, any edits to it will get removed if the file is opened in a newer version of Excel. Learn more: https://go.microsoft.com/fwlink/?linkid=870924
Comment:
    21.08.2025
Reply:
    9/1/2025
Reply:
    9/8/2025</t>
      </text>
    </comment>
    <comment ref="U1977" authorId="687" shapeId="0" xr:uid="{3C4C4C31-6B10-4B32-A8DD-ECE90911045F}">
      <text>
        <t>[Threaded comment]
Your version of Excel allows you to read this threaded comment; however, any edits to it will get removed if the file is opened in a newer version of Excel. Learn more: https://go.microsoft.com/fwlink/?linkid=870924
Comment:
    15.10.2025 =&gt; 20.10.2025</t>
      </text>
    </comment>
    <comment ref="D1978" authorId="688" shapeId="0" xr:uid="{7BAE78AF-2D57-4B77-8357-BAB960A47C83}">
      <text>
        <t>[Threaded comment]
Your version of Excel allows you to read this threaded comment; however, any edits to it will get removed if the file is opened in a newer version of Excel. Learn more: https://go.microsoft.com/fwlink/?linkid=870924
Comment:
    NJ NEW JERSEY USA</t>
      </text>
    </comment>
    <comment ref="G1978" authorId="689" shapeId="0" xr:uid="{7C5D0C48-585D-4519-B857-0FE497DF284A}">
      <text>
        <t>[Threaded comment]
Your version of Excel allows you to read this threaded comment; however, any edits to it will get removed if the file is opened in a newer version of Excel. Learn more: https://go.microsoft.com/fwlink/?linkid=870924
Comment:
    1762 LBS</t>
      </text>
    </comment>
    <comment ref="I1979" authorId="690" shapeId="0" xr:uid="{3C1E4680-9919-4CAC-9B77-C2FFC0F01369}">
      <text>
        <t>[Threaded comment]
Your version of Excel allows you to read this threaded comment; however, any edits to it will get removed if the file is opened in a newer version of Excel. Learn more: https://go.microsoft.com/fwlink/?linkid=870924
Comment:
    ONE FORWARD / 005E</t>
      </text>
    </comment>
    <comment ref="M1979" authorId="691" shapeId="0" xr:uid="{4B78269F-7226-48D9-BF94-A36CA4E784EC}">
      <text>
        <t>[Threaded comment]
Your version of Excel allows you to read this threaded comment; however, any edits to it will get removed if the file is opened in a newer version of Excel. Learn more: https://go.microsoft.com/fwlink/?linkid=870924
Comment:
    08.08.2025</t>
      </text>
    </comment>
    <comment ref="P1979" authorId="692" shapeId="0" xr:uid="{91F41E47-3B2E-43C3-AB28-841EB9182E7B}">
      <text>
        <t>[Threaded comment]
Your version of Excel allows you to read this threaded comment; however, any edits to it will get removed if the file is opened in a newer version of Excel. Learn more: https://go.microsoft.com/fwlink/?linkid=870924
Comment:
    18.08.2025</t>
      </text>
    </comment>
    <comment ref="I1980" authorId="693" shapeId="0" xr:uid="{58245656-6BBC-4139-9158-A5D9F9BA6742}">
      <text>
        <t>[Threaded comment]
Your version of Excel allows you to read this threaded comment; however, any edits to it will get removed if the file is opened in a newer version of Excel. Learn more: https://go.microsoft.com/fwlink/?linkid=870924
Comment:
    ONE FUTURE / 005E
Reply:
    ONE FRONTIER / 008E</t>
      </text>
    </comment>
    <comment ref="M1980" authorId="694" shapeId="0" xr:uid="{F485E4C0-4C22-45A4-A560-F14252347737}">
      <text>
        <t>[Threaded comment]
Your version of Excel allows you to read this threaded comment; however, any edits to it will get removed if the file is opened in a newer version of Excel. Learn more: https://go.microsoft.com/fwlink/?linkid=870924
Comment:
    9/1/2025</t>
      </text>
    </comment>
    <comment ref="P1980" authorId="695" shapeId="0" xr:uid="{0407BF64-BC92-4C8D-8BB1-E7D6F249F3CC}">
      <text>
        <t>[Threaded comment]
Your version of Excel allows you to read this threaded comment; however, any edits to it will get removed if the file is opened in a newer version of Excel. Learn more: https://go.microsoft.com/fwlink/?linkid=870924
Comment:
    9/9/2025
Reply:
    13.09.2025</t>
      </text>
    </comment>
    <comment ref="I1981" authorId="696" shapeId="0" xr:uid="{BD8D6086-4C7D-40BF-8909-8AD4BDEB7AF7}">
      <text>
        <t xml:space="preserve">[Threaded comment]
Your version of Excel allows you to read this threaded comment; however, any edits to it will get removed if the file is opened in a newer version of Excel. Learn more: https://go.microsoft.com/fwlink/?linkid=870924
Comment:
    ZIM USA / 013E
Reply:
    SAN LORENZO MAERSK /533E </t>
      </text>
    </comment>
    <comment ref="P1981" authorId="697" shapeId="0" xr:uid="{F6390E6F-49A2-41EA-B739-5055685462BD}">
      <text>
        <t>[Threaded comment]
Your version of Excel allows you to read this threaded comment; however, any edits to it will get removed if the file is opened in a newer version of Excel. Learn more: https://go.microsoft.com/fwlink/?linkid=870924
Comment:
    14.08.2025
Reply:
    21.08.2025
Reply:
    8/23/2025
Reply:
    05.09.2025</t>
      </text>
    </comment>
    <comment ref="T1981" authorId="698" shapeId="0" xr:uid="{7B61DCC2-A68A-40C2-8ADC-63279E4A4F38}">
      <text>
        <t>[Threaded comment]
Your version of Excel allows you to read this threaded comment; however, any edits to it will get removed if the file is opened in a newer version of Excel. Learn more: https://go.microsoft.com/fwlink/?linkid=870924
Comment:
    8/28/2025</t>
      </text>
    </comment>
    <comment ref="U1981" authorId="699" shapeId="0" xr:uid="{9C277F0D-CF5E-4E33-9690-C7BC96DEBAF9}">
      <text>
        <t>[Threaded comment]
Your version of Excel allows you to read this threaded comment; however, any edits to it will get removed if the file is opened in a newer version of Excel. Learn more: https://go.microsoft.com/fwlink/?linkid=870924
Comment:
    10/6/2025
Reply:
    16.10.2025
Reply:
    19.10.2025</t>
      </text>
    </comment>
    <comment ref="Y1981" authorId="700" shapeId="0" xr:uid="{A00AAE58-1B70-4B89-AC76-F4735CFD70C9}">
      <text>
        <t>[Threaded comment]
Your version of Excel allows you to read this threaded comment; however, any edits to it will get removed if the file is opened in a newer version of Excel. Learn more: https://go.microsoft.com/fwlink/?linkid=870924
Comment:
    old SSZ25081023-27</t>
      </text>
    </comment>
    <comment ref="Z1981" authorId="701" shapeId="0" xr:uid="{3C4E9BCB-3DF7-47C4-B9B2-114753E3B563}">
      <text>
        <t>[Threaded comment]
Your version of Excel allows you to read this threaded comment; however, any edits to it will get removed if the file is opened in a newer version of Excel. Learn more: https://go.microsoft.com/fwlink/?linkid=870924
Comment:
    old SGSIN25033F</t>
      </text>
    </comment>
    <comment ref="P1983" authorId="702" shapeId="0" xr:uid="{D0EC3A2C-2C50-4FC4-B985-5E02D2A03C6A}">
      <text>
        <t>[Threaded comment]
Your version of Excel allows you to read this threaded comment; however, any edits to it will get removed if the file is opened in a newer version of Excel. Learn more: https://go.microsoft.com/fwlink/?linkid=870924
Comment:
    9/16/2025</t>
      </text>
    </comment>
    <comment ref="G1984" authorId="703" shapeId="0" xr:uid="{0F25F93E-64CE-420A-8063-7625C205E2AF}">
      <text>
        <t>[Threaded comment]
Your version of Excel allows you to read this threaded comment; however, any edits to it will get removed if the file is opened in a newer version of Excel. Learn more: https://go.microsoft.com/fwlink/?linkid=870924
Comment:
    3700</t>
      </text>
    </comment>
    <comment ref="I1984" authorId="704" shapeId="0" xr:uid="{FFBDC8CC-3734-4788-8557-DEAD0F6F9E27}">
      <text>
        <t>[Threaded comment]
Your version of Excel allows you to read this threaded comment; however, any edits to it will get removed if the file is opened in a newer version of Excel. Learn more: https://go.microsoft.com/fwlink/?linkid=870924
Comment:
    SEASPAN BEAUTY V.0100W</t>
      </text>
    </comment>
    <comment ref="P1984" authorId="705" shapeId="0" xr:uid="{88BD36C6-BDB6-416F-9D11-885CBF548FE9}">
      <text>
        <t>[Threaded comment]
Your version of Excel allows you to read this threaded comment; however, any edits to it will get removed if the file is opened in a newer version of Excel. Learn more: https://go.microsoft.com/fwlink/?linkid=870924
Comment:
    9/13/2025
Reply:
    9/20/2025</t>
      </text>
    </comment>
    <comment ref="U1984" authorId="706" shapeId="0" xr:uid="{011D8ACF-F1DC-4C6C-B29C-A9791B5C1E1A}">
      <text>
        <t>[Threaded comment]
Your version of Excel allows you to read this threaded comment; however, any edits to it will get removed if the file is opened in a newer version of Excel. Learn more: https://go.microsoft.com/fwlink/?linkid=870924
Comment:
    10/1/2025</t>
      </text>
    </comment>
    <comment ref="G1985" authorId="707" shapeId="0" xr:uid="{62E81BF8-A106-4C77-A845-8F5788B70A3A}">
      <text>
        <t>[Threaded comment]
Your version of Excel allows you to read this threaded comment; however, any edits to it will get removed if the file is opened in a newer version of Excel. Learn more: https://go.microsoft.com/fwlink/?linkid=870924
Comment:
    545 LBS</t>
      </text>
    </comment>
    <comment ref="P1985" authorId="708" shapeId="0" xr:uid="{D38B208E-E964-4DB2-A3CD-161FDA70D8E5}">
      <text>
        <t>[Threaded comment]
Your version of Excel allows you to read this threaded comment; however, any edits to it will get removed if the file is opened in a newer version of Excel. Learn more: https://go.microsoft.com/fwlink/?linkid=870924
Comment:
    8/31/2025
Reply:
    9/15/2025</t>
      </text>
    </comment>
    <comment ref="M1986" authorId="709" shapeId="0" xr:uid="{C613A524-567C-445B-AAC5-3EB95E4B3930}">
      <text>
        <t>[Threaded comment]
Your version of Excel allows you to read this threaded comment; however, any edits to it will get removed if the file is opened in a newer version of Excel. Learn more: https://go.microsoft.com/fwlink/?linkid=870924
Comment:
    9/2/2025</t>
      </text>
    </comment>
    <comment ref="P1986" authorId="710" shapeId="0" xr:uid="{31B7FCF8-DAA1-483B-BB8C-C8E4DD116AF2}">
      <text>
        <t>[Threaded comment]
Your version of Excel allows you to read this threaded comment; however, any edits to it will get removed if the file is opened in a newer version of Excel. Learn more: https://go.microsoft.com/fwlink/?linkid=870924
Comment:
    9/13/2025</t>
      </text>
    </comment>
    <comment ref="U1986" authorId="711" shapeId="0" xr:uid="{2845AAEB-7735-4944-BB19-50CE05B7B033}">
      <text>
        <t>[Threaded comment]
Your version of Excel allows you to read this threaded comment; however, any edits to it will get removed if the file is opened in a newer version of Excel. Learn more: https://go.microsoft.com/fwlink/?linkid=870924
Comment:
    10/25/2025</t>
      </text>
    </comment>
    <comment ref="P1987" authorId="712" shapeId="0" xr:uid="{76B08116-C95C-48DB-8607-8B933C99A1FE}">
      <text>
        <t>[Threaded comment]
Your version of Excel allows you to read this threaded comment; however, any edits to it will get removed if the file is opened in a newer version of Excel. Learn more: https://go.microsoft.com/fwlink/?linkid=870924
Comment:
    9/8/2025</t>
      </text>
    </comment>
    <comment ref="I1990" authorId="713" shapeId="0" xr:uid="{8BAFAFBD-2D83-4299-BF33-9F7DE5C9404E}">
      <text>
        <t>[Threaded comment]
Your version of Excel allows you to read this threaded comment; however, any edits to it will get removed if the file is opened in a newer version of Excel. Learn more: https://go.microsoft.com/fwlink/?linkid=870924
Comment:
    NYK VENUS
Reply:
    HMM LE HAVRE</t>
      </text>
    </comment>
    <comment ref="P1990" authorId="714" shapeId="0" xr:uid="{22AFFB3D-6B7C-49B9-A9AC-8E42FA2114D1}">
      <text>
        <t>[Threaded comment]
Your version of Excel allows you to read this threaded comment; however, any edits to it will get removed if the file is opened in a newer version of Excel. Learn more: https://go.microsoft.com/fwlink/?linkid=870924
Comment:
    9/2/2025
Reply:
    9/8/2025
Reply:
    9/17/2025
Reply:
    9/18/2025</t>
      </text>
    </comment>
    <comment ref="Q1990" authorId="715" shapeId="0" xr:uid="{308AC9E7-1750-4B8C-AD2C-A34B7793090E}">
      <text>
        <t>[Threaded comment]
Your version of Excel allows you to read this threaded comment; however, any edits to it will get removed if the file is opened in a newer version of Excel. Learn more: https://go.microsoft.com/fwlink/?linkid=870924
Comment:
    8/31/2025</t>
      </text>
    </comment>
    <comment ref="U1990" authorId="716" shapeId="0" xr:uid="{219864C8-6C58-4CFA-9886-A53A19898D9A}">
      <text>
        <t>[Threaded comment]
Your version of Excel allows you to read this threaded comment; however, any edits to it will get removed if the file is opened in a newer version of Excel. Learn more: https://go.microsoft.com/fwlink/?linkid=870924
Comment:
     10/21/2025
Reply:
    10/21/2025
Reply:
    11/6/2025</t>
      </text>
    </comment>
    <comment ref="D1991" authorId="717" shapeId="0" xr:uid="{03F194DB-E535-4CAE-9675-D2D906C90080}">
      <text>
        <t>[Threaded comment]
Your version of Excel allows you to read this threaded comment; however, any edits to it will get removed if the file is opened in a newer version of Excel. Learn more: https://go.microsoft.com/fwlink/?linkid=870924
Comment:
    ARLOV</t>
      </text>
    </comment>
    <comment ref="M1991" authorId="718" shapeId="0" xr:uid="{D27A29D9-9A27-4A39-937C-B712868F11FF}">
      <text>
        <t>[Threaded comment]
Your version of Excel allows you to read this threaded comment; however, any edits to it will get removed if the file is opened in a newer version of Excel. Learn more: https://go.microsoft.com/fwlink/?linkid=870924
Comment:
    9/2/2025</t>
      </text>
    </comment>
    <comment ref="P1991" authorId="719" shapeId="0" xr:uid="{91DCE580-6D65-494D-9473-B5582E11F19B}">
      <text>
        <t>[Threaded comment]
Your version of Excel allows you to read this threaded comment; however, any edits to it will get removed if the file is opened in a newer version of Excel. Learn more: https://go.microsoft.com/fwlink/?linkid=870924
Comment:
    9/17/2025
Reply:
    9/18/2025</t>
      </text>
    </comment>
    <comment ref="U1991" authorId="720" shapeId="0" xr:uid="{D1CD689F-EEA3-4C40-B9B0-887E6A54C869}">
      <text>
        <t>[Threaded comment]
Your version of Excel allows you to read this threaded comment; however, any edits to it will get removed if the file is opened in a newer version of Excel. Learn more: https://go.microsoft.com/fwlink/?linkid=870924
Comment:
    11/6/2025</t>
      </text>
    </comment>
    <comment ref="P1992" authorId="721" shapeId="0" xr:uid="{778BE425-914E-4864-A00C-00FD98CCB709}">
      <text>
        <t>[Threaded comment]
Your version of Excel allows you to read this threaded comment; however, any edits to it will get removed if the file is opened in a newer version of Excel. Learn more: https://go.microsoft.com/fwlink/?linkid=870924
Comment:
    9/17/2025
Reply:
    9/18/2025</t>
      </text>
    </comment>
    <comment ref="U1992" authorId="722" shapeId="0" xr:uid="{BA25BFCF-C9A6-4410-80CE-91EDC6791E65}">
      <text>
        <t>[Threaded comment]
Your version of Excel allows you to read this threaded comment; however, any edits to it will get removed if the file is opened in a newer version of Excel. Learn more: https://go.microsoft.com/fwlink/?linkid=870924
Comment:
    11/6/2025</t>
      </text>
    </comment>
    <comment ref="P1993" authorId="723" shapeId="0" xr:uid="{16AB7A0F-5130-4885-8223-BB6E7F0C6CDA}">
      <text>
        <t>[Threaded comment]
Your version of Excel allows you to read this threaded comment; however, any edits to it will get removed if the file is opened in a newer version of Excel. Learn more: https://go.microsoft.com/fwlink/?linkid=870924
Comment:
    9/17/2025
Reply:
    9/18/2025</t>
      </text>
    </comment>
    <comment ref="U1993" authorId="724" shapeId="0" xr:uid="{3B102236-4B47-4B01-8A86-83481CB34CAD}">
      <text>
        <t>[Threaded comment]
Your version of Excel allows you to read this threaded comment; however, any edits to it will get removed if the file is opened in a newer version of Excel. Learn more: https://go.microsoft.com/fwlink/?linkid=870924
Comment:
    11/6/2025</t>
      </text>
    </comment>
    <comment ref="P1994" authorId="725" shapeId="0" xr:uid="{9746B47B-ADE6-4D0B-AE30-F9B0FCA4BAE3}">
      <text>
        <t>[Threaded comment]
Your version of Excel allows you to read this threaded comment; however, any edits to it will get removed if the file is opened in a newer version of Excel. Learn more: https://go.microsoft.com/fwlink/?linkid=870924
Comment:
    9/17/2025
Reply:
    9/18/2025</t>
      </text>
    </comment>
    <comment ref="U1994" authorId="726" shapeId="0" xr:uid="{FF9A8660-0C39-4900-B1B4-A02E0F7F75C2}">
      <text>
        <t>[Threaded comment]
Your version of Excel allows you to read this threaded comment; however, any edits to it will get removed if the file is opened in a newer version of Excel. Learn more: https://go.microsoft.com/fwlink/?linkid=870924
Comment:
    11/6/2025</t>
      </text>
    </comment>
    <comment ref="P1995" authorId="727" shapeId="0" xr:uid="{F96740E8-C68E-4B2F-822A-B7D7D0B83805}">
      <text>
        <t>[Threaded comment]
Your version of Excel allows you to read this threaded comment; however, any edits to it will get removed if the file is opened in a newer version of Excel. Learn more: https://go.microsoft.com/fwlink/?linkid=870924
Comment:
    9/17/2025
Reply:
    9/18/2025</t>
      </text>
    </comment>
    <comment ref="U1995" authorId="728" shapeId="0" xr:uid="{606BD72A-7D2D-4259-8AB2-BC73DEB9F5E7}">
      <text>
        <t>[Threaded comment]
Your version of Excel allows you to read this threaded comment; however, any edits to it will get removed if the file is opened in a newer version of Excel. Learn more: https://go.microsoft.com/fwlink/?linkid=870924
Comment:
    11/6/2025</t>
      </text>
    </comment>
    <comment ref="P1996" authorId="729" shapeId="0" xr:uid="{02CFB94B-7753-486D-AC97-156E30120A24}">
      <text>
        <t>[Threaded comment]
Your version of Excel allows you to read this threaded comment; however, any edits to it will get removed if the file is opened in a newer version of Excel. Learn more: https://go.microsoft.com/fwlink/?linkid=870924
Comment:
    9/25/2025</t>
      </text>
    </comment>
    <comment ref="U1996" authorId="730" shapeId="0" xr:uid="{ACC833EC-E12C-4259-9EFF-EE43F15E6B8E}">
      <text>
        <t>[Threaded comment]
Your version of Excel allows you to read this threaded comment; however, any edits to it will get removed if the file is opened in a newer version of Excel. Learn more: https://go.microsoft.com/fwlink/?linkid=870924
Comment:
    11/8/2025</t>
      </text>
    </comment>
    <comment ref="P1997" authorId="731" shapeId="0" xr:uid="{C9299B96-DC5F-4296-BE46-3F8E5832BDF1}">
      <text>
        <t>[Threaded comment]
Your version of Excel allows you to read this threaded comment; however, any edits to it will get removed if the file is opened in a newer version of Excel. Learn more: https://go.microsoft.com/fwlink/?linkid=870924
Comment:
    9/25/2025</t>
      </text>
    </comment>
    <comment ref="U1997" authorId="732" shapeId="0" xr:uid="{968BBC18-B192-43A1-8FEB-B360E00FBA76}">
      <text>
        <t>[Threaded comment]
Your version of Excel allows you to read this threaded comment; however, any edits to it will get removed if the file is opened in a newer version of Excel. Learn more: https://go.microsoft.com/fwlink/?linkid=870924
Comment:
    11/8/2025</t>
      </text>
    </comment>
    <comment ref="P1998" authorId="733" shapeId="0" xr:uid="{FD66D4E1-396D-4973-9DEC-F52CE5ED80E4}">
      <text>
        <t>[Threaded comment]
Your version of Excel allows you to read this threaded comment; however, any edits to it will get removed if the file is opened in a newer version of Excel. Learn more: https://go.microsoft.com/fwlink/?linkid=870924
Comment:
    9/16/2025
Reply:
    9/18/2025
Reply:
    9/20/2025</t>
      </text>
    </comment>
    <comment ref="U1998" authorId="734" shapeId="0" xr:uid="{30A247EC-153F-40A8-A849-EE004BD2BF34}">
      <text>
        <t>[Threaded comment]
Your version of Excel allows you to read this threaded comment; however, any edits to it will get removed if the file is opened in a newer version of Excel. Learn more: https://go.microsoft.com/fwlink/?linkid=870924
Comment:
    11/14/2025 // 11/14/2025
Reply:
    11/18/2025</t>
      </text>
    </comment>
    <comment ref="H1999" authorId="735" shapeId="0" xr:uid="{C49A3F5F-780E-43D0-8A67-BFBF0B2B21DB}">
      <text>
        <t>[Threaded comment]
Your version of Excel allows you to read this threaded comment; however, any edits to it will get removed if the file is opened in a newer version of Excel. Learn more: https://go.microsoft.com/fwlink/?linkid=870924
Comment:
    0.458</t>
      </text>
    </comment>
    <comment ref="P1999" authorId="736" shapeId="0" xr:uid="{10442F3E-A7AF-46A0-AF3E-7F80797A9206}">
      <text>
        <t>[Threaded comment]
Your version of Excel allows you to read this threaded comment; however, any edits to it will get removed if the file is opened in a newer version of Excel. Learn more: https://go.microsoft.com/fwlink/?linkid=870924
Comment:
    9/21/2025
Reply:
    9/27/2025</t>
      </text>
    </comment>
    <comment ref="H2000" authorId="737" shapeId="0" xr:uid="{35DD24DC-D6C7-4CDE-8833-DC28DB4F6E9E}">
      <text>
        <t>[Threaded comment]
Your version of Excel allows you to read this threaded comment; however, any edits to it will get removed if the file is opened in a newer version of Excel. Learn more: https://go.microsoft.com/fwlink/?linkid=870924
Comment:
    13.44</t>
      </text>
    </comment>
    <comment ref="P2000" authorId="738" shapeId="0" xr:uid="{0C233E32-6B94-44FD-9287-2F932C3DA612}">
      <text>
        <t>[Threaded comment]
Your version of Excel allows you to read this threaded comment; however, any edits to it will get removed if the file is opened in a newer version of Excel. Learn more: https://go.microsoft.com/fwlink/?linkid=870924
Comment:
    9/24/2025
Reply:
    9/27/2025</t>
      </text>
    </comment>
    <comment ref="G2001" authorId="739" shapeId="0" xr:uid="{26994942-87EA-4838-A689-D6AFBFED2EBE}">
      <text>
        <t>[Threaded comment]
Your version of Excel allows you to read this threaded comment; however, any edits to it will get removed if the file is opened in a newer version of Excel. Learn more: https://go.microsoft.com/fwlink/?linkid=870924
Comment:
    2376 LBS</t>
      </text>
    </comment>
    <comment ref="I2001" authorId="740" shapeId="0" xr:uid="{B0934870-1CA7-411B-80E9-42D869ED98DC}">
      <text>
        <t>[Threaded comment]
Your version of Excel allows you to read this threaded comment; however, any edits to it will get removed if the file is opened in a newer version of Excel. Learn more: https://go.microsoft.com/fwlink/?linkid=870924
Comment:
    ONE Millau V.044w
Reply:
    ONE Grus V.028w</t>
      </text>
    </comment>
    <comment ref="P2001" authorId="741" shapeId="0" xr:uid="{5346056B-5E6B-426D-AB5F-5C893BD7FA53}">
      <text>
        <t>[Threaded comment]
Your version of Excel allows you to read this threaded comment; however, any edits to it will get removed if the file is opened in a newer version of Excel. Learn more: https://go.microsoft.com/fwlink/?linkid=870924
Comment:
    9/21/2025
Reply:
    9/26/2025</t>
      </text>
    </comment>
    <comment ref="U2001" authorId="742" shapeId="0" xr:uid="{C879EEB1-48E2-4C77-962C-8827F557540D}">
      <text>
        <t>[Threaded comment]
Your version of Excel allows you to read this threaded comment; however, any edits to it will get removed if the file is opened in a newer version of Excel. Learn more: https://go.microsoft.com/fwlink/?linkid=870924
Comment:
    11/11/2025</t>
      </text>
    </comment>
    <comment ref="I2002" authorId="743" shapeId="0" xr:uid="{91AD383A-EEE7-407B-A8DF-F36FF2912B91}">
      <text>
        <t>[Threaded comment]
Your version of Excel allows you to read this threaded comment; however, any edits to it will get removed if the file is opened in a newer version of Excel. Learn more: https://go.microsoft.com/fwlink/?linkid=870924
Comment:
    ONE GRUS / 028W</t>
      </text>
    </comment>
    <comment ref="P2002" authorId="744" shapeId="0" xr:uid="{5F371AC1-AA94-4B20-90DC-321B9CE7C9F5}">
      <text>
        <t>[Threaded comment]
Your version of Excel allows you to read this threaded comment; however, any edits to it will get removed if the file is opened in a newer version of Excel. Learn more: https://go.microsoft.com/fwlink/?linkid=870924
Comment:
    9/30/2025</t>
      </text>
    </comment>
    <comment ref="U2002" authorId="745" shapeId="0" xr:uid="{9E1E7060-1780-4ECD-9399-3D56AE17C3C2}">
      <text>
        <t>[Threaded comment]
Your version of Excel allows you to read this threaded comment; however, any edits to it will get removed if the file is opened in a newer version of Excel. Learn more: https://go.microsoft.com/fwlink/?linkid=870924
Comment:
    11/6/2025</t>
      </text>
    </comment>
    <comment ref="G2003" authorId="746" shapeId="0" xr:uid="{C6FF6F54-1DE7-4F79-9671-D6EB9BA9973C}">
      <text>
        <t>[Threaded comment]
Your version of Excel allows you to read this threaded comment; however, any edits to it will get removed if the file is opened in a newer version of Excel. Learn more: https://go.microsoft.com/fwlink/?linkid=870924
Comment:
    350</t>
      </text>
    </comment>
    <comment ref="H2003" authorId="747" shapeId="0" xr:uid="{F828EFE2-D9D9-44F3-9886-23C2998A44AD}">
      <text>
        <t>[Threaded comment]
Your version of Excel allows you to read this threaded comment; however, any edits to it will get removed if the file is opened in a newer version of Excel. Learn more: https://go.microsoft.com/fwlink/?linkid=870924
Comment:
    0.36</t>
      </text>
    </comment>
    <comment ref="P2003" authorId="748" shapeId="0" xr:uid="{FC3AF175-D18B-49B2-94AF-2AEADBE8C2CF}">
      <text>
        <t>[Threaded comment]
Your version of Excel allows you to read this threaded comment; however, any edits to it will get removed if the file is opened in a newer version of Excel. Learn more: https://go.microsoft.com/fwlink/?linkid=870924
Comment:
    21.09.2025
Reply:
    27.09.2025</t>
      </text>
    </comment>
    <comment ref="P2004" authorId="749" shapeId="0" xr:uid="{42242734-1F94-402E-BF29-CCD9B2A91065}">
      <text>
        <t>[Threaded comment]
Your version of Excel allows you to read this threaded comment; however, any edits to it will get removed if the file is opened in a newer version of Excel. Learn more: https://go.microsoft.com/fwlink/?linkid=870924
Comment:
    10/6/2025</t>
      </text>
    </comment>
    <comment ref="I2005" authorId="750" shapeId="0" xr:uid="{EFB2F2A5-1B61-4E68-A2BE-CD604E8950C2}">
      <text>
        <t>[Threaded comment]
Your version of Excel allows you to read this threaded comment; however, any edits to it will get removed if the file is opened in a newer version of Excel. Learn more: https://go.microsoft.com/fwlink/?linkid=870924
Comment:
     YM TROPHY / 021E</t>
      </text>
    </comment>
    <comment ref="P2005" authorId="751" shapeId="0" xr:uid="{92C2D52D-236E-4446-AD88-53FC5A53975E}">
      <text>
        <t>[Threaded comment]
Your version of Excel allows you to read this threaded comment; however, any edits to it will get removed if the file is opened in a newer version of Excel. Learn more: https://go.microsoft.com/fwlink/?linkid=870924
Comment:
    10/19/2025</t>
      </text>
    </comment>
    <comment ref="Q2005" authorId="752" shapeId="0" xr:uid="{E06C29C7-8A53-4A79-AC6D-6760938791EB}">
      <text>
        <t>[Threaded comment]
Your version of Excel allows you to read this threaded comment; however, any edits to it will get removed if the file is opened in a newer version of Excel. Learn more: https://go.microsoft.com/fwlink/?linkid=870924
Comment:
    10/19/2025</t>
      </text>
    </comment>
    <comment ref="I2006" authorId="753" shapeId="0" xr:uid="{E53DC54B-0A4B-47DE-897E-F3A70EC2FBBC}">
      <text>
        <t>[Threaded comment]
Your version of Excel allows you to read this threaded comment; however, any edits to it will get removed if the file is opened in a newer version of Excel. Learn more: https://go.microsoft.com/fwlink/?linkid=870924
Comment:
    ONE Recognition V.008e</t>
      </text>
    </comment>
    <comment ref="P2006" authorId="754" shapeId="0" xr:uid="{481D67D9-D49B-43DC-9231-092AF7370026}">
      <text>
        <t>[Threaded comment]
Your version of Excel allows you to read this threaded comment; however, any edits to it will get removed if the file is opened in a newer version of Excel. Learn more: https://go.microsoft.com/fwlink/?linkid=870924
Comment:
    10/2/2025
Reply:
    10/3/2025
Reply:
    10/7/2025
Reply:
    10/9/2025</t>
      </text>
    </comment>
    <comment ref="U2006" authorId="755" shapeId="0" xr:uid="{C853EF88-8AF3-4A45-8DC9-A5EC3DC8DC7D}">
      <text>
        <t>[Threaded comment]
Your version of Excel allows you to read this threaded comment; however, any edits to it will get removed if the file is opened in a newer version of Excel. Learn more: https://go.microsoft.com/fwlink/?linkid=870924
Comment:
    11/10/2025
Reply:
    11/15/2025
Reply:
    11/17/2025
Reply:
    11/21/2025
Reply:
    11/29/2025</t>
      </text>
    </comment>
    <comment ref="P2007" authorId="756" shapeId="0" xr:uid="{83CB7E26-11A2-4600-9735-02D7DB13A677}">
      <text>
        <t>[Threaded comment]
Your version of Excel allows you to read this threaded comment; however, any edits to it will get removed if the file is opened in a newer version of Excel. Learn more: https://go.microsoft.com/fwlink/?linkid=870924
Comment:
    9/29/2025
Reply:
    10/2/2025
Reply:
    10/03/2025</t>
      </text>
    </comment>
    <comment ref="P2008" authorId="757" shapeId="0" xr:uid="{302463A3-C703-4DDF-BC7A-9C12D38D1BEA}">
      <text>
        <t>[Threaded comment]
Your version of Excel allows you to read this threaded comment; however, any edits to it will get removed if the file is opened in a newer version of Excel. Learn more: https://go.microsoft.com/fwlink/?linkid=870924
Comment:
    9/29/2025
Reply:
    10/2/2025</t>
      </text>
    </comment>
    <comment ref="P2009" authorId="758" shapeId="0" xr:uid="{6E894CD1-7BE2-4B6D-9858-77E99DCCA3DF}">
      <text>
        <t>[Threaded comment]
Your version of Excel allows you to read this threaded comment; however, any edits to it will get removed if the file is opened in a newer version of Excel. Learn more: https://go.microsoft.com/fwlink/?linkid=870924
Comment:
    9/29/2025
Reply:
    10/2/2025</t>
      </text>
    </comment>
    <comment ref="P2011" authorId="759" shapeId="0" xr:uid="{F0E3F186-9901-4C1C-90A9-25FCB714B414}">
      <text>
        <t>[Threaded comment]
Your version of Excel allows you to read this threaded comment; however, any edits to it will get removed if the file is opened in a newer version of Excel. Learn more: https://go.microsoft.com/fwlink/?linkid=870924
Comment:
    10/8/2025</t>
      </text>
    </comment>
    <comment ref="U2011" authorId="760" shapeId="0" xr:uid="{BB8FD8D5-8898-447D-B181-126C76686922}">
      <text>
        <t>[Threaded comment]
Your version of Excel allows you to read this threaded comment; however, any edits to it will get removed if the file is opened in a newer version of Excel. Learn more: https://go.microsoft.com/fwlink/?linkid=870924
Comment:
    11/24/2025</t>
      </text>
    </comment>
    <comment ref="M2012" authorId="761" shapeId="0" xr:uid="{418068AB-9E38-46A2-B4B2-F7A03522B58E}">
      <text>
        <t>[Threaded comment]
Your version of Excel allows you to read this threaded comment; however, any edits to it will get removed if the file is opened in a newer version of Excel. Learn more: https://go.microsoft.com/fwlink/?linkid=870924
Comment:
    9/29/2025</t>
      </text>
    </comment>
    <comment ref="P2012" authorId="762" shapeId="0" xr:uid="{DE623925-DD01-47CD-918A-0D8F04CA5721}">
      <text>
        <t>[Threaded comment]
Your version of Excel allows you to read this threaded comment; however, any edits to it will get removed if the file is opened in a newer version of Excel. Learn more: https://go.microsoft.com/fwlink/?linkid=870924
Comment:
    10/8/2025</t>
      </text>
    </comment>
    <comment ref="U2012" authorId="763" shapeId="0" xr:uid="{07132BCD-E7F0-44D1-81F2-BE76B6FE9100}">
      <text>
        <t>[Threaded comment]
Your version of Excel allows you to read this threaded comment; however, any edits to it will get removed if the file is opened in a newer version of Excel. Learn more: https://go.microsoft.com/fwlink/?linkid=870924
Comment:
    11/24/2025</t>
      </text>
    </comment>
    <comment ref="P2013" authorId="764" shapeId="0" xr:uid="{8BF743A7-D1C6-4A5B-A645-D53D130DE952}">
      <text>
        <t>[Threaded comment]
Your version of Excel allows you to read this threaded comment; however, any edits to it will get removed if the file is opened in a newer version of Excel. Learn more: https://go.microsoft.com/fwlink/?linkid=870924
Comment:
    10/8/2025</t>
      </text>
    </comment>
    <comment ref="U2013" authorId="765" shapeId="0" xr:uid="{16D87A09-DD89-4848-A721-6196A8C51D87}">
      <text>
        <t>[Threaded comment]
Your version of Excel allows you to read this threaded comment; however, any edits to it will get removed if the file is opened in a newer version of Excel. Learn more: https://go.microsoft.com/fwlink/?linkid=870924
Comment:
    11/24/2025</t>
      </text>
    </comment>
    <comment ref="I2016" authorId="766" shapeId="0" xr:uid="{99F69C99-38F6-43D7-AB36-3DBEBF972D2D}">
      <text>
        <t>[Threaded comment]
Your version of Excel allows you to read this threaded comment; however, any edits to it will get removed if the file is opened in a newer version of Excel. Learn more: https://go.microsoft.com/fwlink/?linkid=870924
Comment:
    ONE ORPHEUS</t>
      </text>
    </comment>
    <comment ref="P2016" authorId="767" shapeId="0" xr:uid="{CCE744B6-F6AE-4398-83C1-188E2E98BF22}">
      <text>
        <t>[Threaded comment]
Your version of Excel allows you to read this threaded comment; however, any edits to it will get removed if the file is opened in a newer version of Excel. Learn more: https://go.microsoft.com/fwlink/?linkid=870924
Comment:
    9/29/2025
Reply:
    08/10/2025</t>
      </text>
    </comment>
    <comment ref="U2016" authorId="768" shapeId="0" xr:uid="{B49B610A-152D-4FBA-9BDF-97B26E281164}">
      <text>
        <t>[Threaded comment]
Your version of Excel allows you to read this threaded comment; however, any edits to it will get removed if the file is opened in a newer version of Excel. Learn more: https://go.microsoft.com/fwlink/?linkid=870924
Comment:
    11/16/2025</t>
      </text>
    </comment>
    <comment ref="I2017" authorId="769" shapeId="0" xr:uid="{D85D0870-546D-4A2A-A079-1841485356AB}">
      <text>
        <t>[Threaded comment]
Your version of Excel allows you to read this threaded comment; however, any edits to it will get removed if the file is opened in a newer version of Excel. Learn more: https://go.microsoft.com/fwlink/?linkid=870924
Comment:
    MSC NAMIBIA/BER1384</t>
      </text>
    </comment>
    <comment ref="P2017" authorId="770" shapeId="0" xr:uid="{37DC347B-276A-42DC-A4B9-F3AD88764991}">
      <text>
        <t>[Threaded comment]
Your version of Excel allows you to read this threaded comment; however, any edits to it will get removed if the file is opened in a newer version of Excel. Learn more: https://go.microsoft.com/fwlink/?linkid=870924
Comment:
    10/7/2025</t>
      </text>
    </comment>
    <comment ref="M2021" authorId="771" shapeId="0" xr:uid="{4AED5A31-06B7-4003-9DEB-F1BDBC6C1712}">
      <text>
        <t>[Threaded comment]
Your version of Excel allows you to read this threaded comment; however, any edits to it will get removed if the file is opened in a newer version of Excel. Learn more: https://go.microsoft.com/fwlink/?linkid=870924
Comment:
    10/10/2025</t>
      </text>
    </comment>
    <comment ref="P2021" authorId="772" shapeId="0" xr:uid="{7CCDB8A0-7D07-4829-9362-684E1E361A69}">
      <text>
        <t>[Threaded comment]
Your version of Excel allows you to read this threaded comment; however, any edits to it will get removed if the file is opened in a newer version of Excel. Learn more: https://go.microsoft.com/fwlink/?linkid=870924
Comment:
    10/19/2025
Reply:
    10/18/2025
Reply:
    10/22/2025
Reply:
    10/26/2025</t>
      </text>
    </comment>
    <comment ref="U2021" authorId="773" shapeId="0" xr:uid="{1BAC274D-6964-47C6-90DE-3A98FF43DD10}">
      <text>
        <t>[Threaded comment]
Your version of Excel allows you to read this threaded comment; however, any edits to it will get removed if the file is opened in a newer version of Excel. Learn more: https://go.microsoft.com/fwlink/?linkid=870924
Comment:
    11/25/2025
Reply:
    11/24/2025
Reply:
     11/26/2025</t>
      </text>
    </comment>
    <comment ref="X2021" authorId="774" shapeId="0" xr:uid="{56CEE8CB-96E1-4DAF-820F-5B619A0711EB}">
      <text>
        <t>[Threaded comment]
Your version of Excel allows you to read this threaded comment; however, any edits to it will get removed if the file is opened in a newer version of Excel. Learn more: https://go.microsoft.com/fwlink/?linkid=870924
Comment:
    23-0005-510-00</t>
      </text>
    </comment>
    <comment ref="I2022" authorId="775" shapeId="0" xr:uid="{9A15BCFB-10B9-47DE-80C5-C32D27749CC6}">
      <text>
        <t>[Threaded comment]
Your version of Excel allows you to read this threaded comment; however, any edits to it will get removed if the file is opened in a newer version of Excel. Learn more: https://go.microsoft.com/fwlink/?linkid=870924
Comment:
    0.875</t>
      </text>
    </comment>
    <comment ref="P2022" authorId="776" shapeId="0" xr:uid="{B76D76A3-3DAA-452F-AF13-70A10959E46E}">
      <text>
        <t>[Threaded comment]
Your version of Excel allows you to read this threaded comment; however, any edits to it will get removed if the file is opened in a newer version of Excel. Learn more: https://go.microsoft.com/fwlink/?linkid=870924
Comment:
    10/22/2025</t>
      </text>
    </comment>
    <comment ref="D2023" authorId="777" shapeId="0" xr:uid="{E11DB7CE-1F14-41EC-9806-3FF74295A4C7}">
      <text>
        <t>[Threaded comment]
Your version of Excel allows you to read this threaded comment; however, any edits to it will get removed if the file is opened in a newer version of Excel. Learn more: https://go.microsoft.com/fwlink/?linkid=870924
Comment:
    YOKOHAMA </t>
      </text>
    </comment>
    <comment ref="G2023" authorId="778" shapeId="0" xr:uid="{13C8E386-3410-4B09-B6AE-DBA44B6B9377}">
      <text>
        <t>[Threaded comment]
Your version of Excel allows you to read this threaded comment; however, any edits to it will get removed if the file is opened in a newer version of Excel. Learn more: https://go.microsoft.com/fwlink/?linkid=870924
Comment:
    600</t>
      </text>
    </comment>
    <comment ref="P2024" authorId="779" shapeId="0" xr:uid="{A59D574F-5BE6-41A1-99A2-37AF498D1461}">
      <text>
        <t>[Threaded comment]
Your version of Excel allows you to read this threaded comment; however, any edits to it will get removed if the file is opened in a newer version of Excel. Learn more: https://go.microsoft.com/fwlink/?linkid=870924
Comment:
    10/8/2025</t>
      </text>
    </comment>
    <comment ref="U2024" authorId="780" shapeId="0" xr:uid="{72FC2AD1-7367-47F0-9A61-A4A4C5CD04C9}">
      <text>
        <t>[Threaded comment]
Your version of Excel allows you to read this threaded comment; however, any edits to it will get removed if the file is opened in a newer version of Excel. Learn more: https://go.microsoft.com/fwlink/?linkid=870924
Comment:
    11/24/2025</t>
      </text>
    </comment>
    <comment ref="I2027" authorId="781" shapeId="0" xr:uid="{A6AF3CB0-A249-49F4-9B30-F00115566CD4}">
      <text>
        <t>[Threaded comment]
Your version of Excel allows you to read this threaded comment; however, any edits to it will get removed if the file is opened in a newer version of Excel. Learn more: https://go.microsoft.com/fwlink/?linkid=870924
Comment:
    WAN HAI 516  W089</t>
      </text>
    </comment>
    <comment ref="P2027" authorId="782" shapeId="0" xr:uid="{7B4AC066-3DD7-424D-AE0F-F6B10D088288}">
      <text>
        <t>[Threaded comment]
Your version of Excel allows you to read this threaded comment; however, any edits to it will get removed if the file is opened in a newer version of Excel. Learn more: https://go.microsoft.com/fwlink/?linkid=870924
Comment:
    10/11/2025</t>
      </text>
    </comment>
    <comment ref="U2027" authorId="783" shapeId="0" xr:uid="{A2EBE0A0-066A-497D-9831-9E280F108D8E}">
      <text>
        <t>[Threaded comment]
Your version of Excel allows you to read this threaded comment; however, any edits to it will get removed if the file is opened in a newer version of Excel. Learn more: https://go.microsoft.com/fwlink/?linkid=870924
Comment:
    11/3/2025</t>
      </text>
    </comment>
    <comment ref="I2028" authorId="784" shapeId="0" xr:uid="{E441343F-C895-4D0A-A581-9FC60473014D}">
      <text>
        <t>[Threaded comment]
Your version of Excel allows you to read this threaded comment; however, any edits to it will get removed if the file is opened in a newer version of Excel. Learn more: https://go.microsoft.com/fwlink/?linkid=870924
Comment:
    ZEAL LUMOS V.014e</t>
      </text>
    </comment>
    <comment ref="P2028" authorId="785" shapeId="0" xr:uid="{926B4D97-CC8E-48C9-96C7-A0B0EA044F9D}">
      <text>
        <t>[Threaded comment]
Your version of Excel allows you to read this threaded comment; however, any edits to it will get removed if the file is opened in a newer version of Excel. Learn more: https://go.microsoft.com/fwlink/?linkid=870924
Comment:
    10/4/2025
Reply:
    10/19/2025
Reply:
    10/19/2025
Reply:
    10/16/2025</t>
      </text>
    </comment>
    <comment ref="U2028" authorId="786" shapeId="0" xr:uid="{F1296DC1-93B0-4ACD-B19D-7DA7F2857CFD}">
      <text>
        <t>[Threaded comment]
Your version of Excel allows you to read this threaded comment; however, any edits to it will get removed if the file is opened in a newer version of Excel. Learn more: https://go.microsoft.com/fwlink/?linkid=870924
Comment:
     11/19/2025
Reply:
    11/24/2025
Reply:
    11/27/2025
Reply:
    12/3/2025</t>
      </text>
    </comment>
    <comment ref="X2028" authorId="787" shapeId="0" xr:uid="{7EE19046-9EBE-4F74-95D8-EBF2D875226B}">
      <text>
        <t>[Threaded comment]
Your version of Excel allows you to read this threaded comment; however, any edits to it will get removed if the file is opened in a newer version of Excel. Learn more: https://go.microsoft.com/fwlink/?linkid=870924
Comment:
    22-0008-510-00</t>
      </text>
    </comment>
    <comment ref="I2029" authorId="788" shapeId="0" xr:uid="{9D53B8B2-7A9A-4C5B-AD63-4FBA20E4FA24}">
      <text>
        <t>[Threaded comment]
Your version of Excel allows you to read this threaded comment; however, any edits to it will get removed if the file is opened in a newer version of Excel. Learn more: https://go.microsoft.com/fwlink/?linkid=870924
Comment:
    ZEAL LUMOS V.014e</t>
      </text>
    </comment>
    <comment ref="P2029" authorId="789" shapeId="0" xr:uid="{0B369F6B-5B1D-47F7-B9A7-655A60665F7F}">
      <text>
        <t>[Threaded comment]
Your version of Excel allows you to read this threaded comment; however, any edits to it will get removed if the file is opened in a newer version of Excel. Learn more: https://go.microsoft.com/fwlink/?linkid=870924
Comment:
    10/4/2025
Reply:
    10/19/2025
Reply:
    10/19/2025
Reply:
    10/16/2025</t>
      </text>
    </comment>
    <comment ref="U2029" authorId="790" shapeId="0" xr:uid="{0188465F-CE89-4D5A-A140-95DB7B0D4F5D}">
      <text>
        <t>[Threaded comment]
Your version of Excel allows you to read this threaded comment; however, any edits to it will get removed if the file is opened in a newer version of Excel. Learn more: https://go.microsoft.com/fwlink/?linkid=870924
Comment:
     11/19/2025
Reply:
    11/24/2025
Reply:
    11/27/2025
Reply:
    12/3/2025</t>
      </text>
    </comment>
    <comment ref="X2029" authorId="791" shapeId="0" xr:uid="{E2CE0403-A6B7-477E-B1A5-AFE3D3DCB4E6}">
      <text>
        <t>[Threaded comment]
Your version of Excel allows you to read this threaded comment; however, any edits to it will get removed if the file is opened in a newer version of Excel. Learn more: https://go.microsoft.com/fwlink/?linkid=870924
Comment:
    22-0009-510-00</t>
      </text>
    </comment>
    <comment ref="I2030" authorId="792" shapeId="0" xr:uid="{4DBEDC5C-28ED-42D9-A6DA-B3A5123AAF23}">
      <text>
        <t>[Threaded comment]
Your version of Excel allows you to read this threaded comment; however, any edits to it will get removed if the file is opened in a newer version of Excel. Learn more: https://go.microsoft.com/fwlink/?linkid=870924
Comment:
    ZEAL LUMOS V.014e
Reply:
    HMM COPENHAGEN</t>
      </text>
    </comment>
    <comment ref="P2030" authorId="793" shapeId="0" xr:uid="{D25C6B20-D7C6-4135-968A-12AB6941A981}">
      <text>
        <t>[Threaded comment]
Your version of Excel allows you to read this threaded comment; however, any edits to it will get removed if the file is opened in a newer version of Excel. Learn more: https://go.microsoft.com/fwlink/?linkid=870924
Comment:
    10/4/2025
Reply:
    10/19/2025
Reply:
    10/19/2025
Reply:
    10/16/2025</t>
      </text>
    </comment>
    <comment ref="U2030" authorId="794" shapeId="0" xr:uid="{504A8613-4FC8-40AD-AB58-A911C1D7E0BC}">
      <text>
        <t>[Threaded comment]
Your version of Excel allows you to read this threaded comment; however, any edits to it will get removed if the file is opened in a newer version of Excel. Learn more: https://go.microsoft.com/fwlink/?linkid=870924
Comment:
     11/19/2025
Reply:
    11/24/2025
Reply:
    11/27/2025
Reply:
    12/3/2025</t>
      </text>
    </comment>
    <comment ref="X2030" authorId="795" shapeId="0" xr:uid="{9D557186-F477-4400-924F-8E2875579670}">
      <text>
        <t>[Threaded comment]
Your version of Excel allows you to read this threaded comment; however, any edits to it will get removed if the file is opened in a newer version of Excel. Learn more: https://go.microsoft.com/fwlink/?linkid=870924
Comment:
    22-0011-510-00</t>
      </text>
    </comment>
    <comment ref="I2031" authorId="796" shapeId="0" xr:uid="{AB7EDEED-39FD-49C1-90A1-CD6FA6CA39AE}">
      <text>
        <t>[Threaded comment]
Your version of Excel allows you to read this threaded comment; however, any edits to it will get removed if the file is opened in a newer version of Excel. Learn more: https://go.microsoft.com/fwlink/?linkid=870924
Comment:
    HMM COPENHAGEN</t>
      </text>
    </comment>
    <comment ref="P2031" authorId="797" shapeId="0" xr:uid="{8EA86BA5-2BED-43D8-821B-7EEC1EE52267}">
      <text>
        <t>[Threaded comment]
Your version of Excel allows you to read this threaded comment; however, any edits to it will get removed if the file is opened in a newer version of Excel. Learn more: https://go.microsoft.com/fwlink/?linkid=870924
Comment:
    16.10.2025 =&gt; 19.10.2025
Reply:
    10/16/2025</t>
      </text>
    </comment>
    <comment ref="U2031" authorId="798" shapeId="0" xr:uid="{BA98E727-73D9-4D9E-B4DC-470F2801B854}">
      <text>
        <t>[Threaded comment]
Your version of Excel allows you to read this threaded comment; however, any edits to it will get removed if the file is opened in a newer version of Excel. Learn more: https://go.microsoft.com/fwlink/?linkid=870924
Comment:
    11/24/2025
Reply:
    11/27/2025
Reply:
    12/3/2025</t>
      </text>
    </comment>
    <comment ref="X2031" authorId="799" shapeId="0" xr:uid="{561CCF7C-6B9B-475A-BE0C-FA4A3FB7FB75}">
      <text>
        <t>[Threaded comment]
Your version of Excel allows you to read this threaded comment; however, any edits to it will get removed if the file is opened in a newer version of Excel. Learn more: https://go.microsoft.com/fwlink/?linkid=870924
Comment:
    23-0003-510-00</t>
      </text>
    </comment>
    <comment ref="I2032" authorId="800" shapeId="0" xr:uid="{5CD38E04-FC12-4F43-8722-78063F2413FE}">
      <text>
        <t>[Threaded comment]
Your version of Excel allows you to read this threaded comment; however, any edits to it will get removed if the file is opened in a newer version of Excel. Learn more: https://go.microsoft.com/fwlink/?linkid=870924
Comment:
    HMM COPENHAGEN</t>
      </text>
    </comment>
    <comment ref="P2032" authorId="801" shapeId="0" xr:uid="{2E2193C2-51F7-461D-8AF9-7615829C1213}">
      <text>
        <t>[Threaded comment]
Your version of Excel allows you to read this threaded comment; however, any edits to it will get removed if the file is opened in a newer version of Excel. Learn more: https://go.microsoft.com/fwlink/?linkid=870924
Comment:
    16.10.2025 =&gt; 19.10.2025
Reply:
    10/19/2025
Reply:
    10/16/2025</t>
      </text>
    </comment>
    <comment ref="U2032" authorId="802" shapeId="0" xr:uid="{4323E617-FB7E-4FC8-B327-FCCFCCB3341F}">
      <text>
        <t>[Threaded comment]
Your version of Excel allows you to read this threaded comment; however, any edits to it will get removed if the file is opened in a newer version of Excel. Learn more: https://go.microsoft.com/fwlink/?linkid=870924
Comment:
    11/24/2025
Reply:
    11/27/2025
Reply:
    12/3/2025</t>
      </text>
    </comment>
    <comment ref="X2032" authorId="803" shapeId="0" xr:uid="{F391D4D9-FA25-46F5-80ED-63F9DB3E4924}">
      <text>
        <t>[Threaded comment]
Your version of Excel allows you to read this threaded comment; however, any edits to it will get removed if the file is opened in a newer version of Excel. Learn more: https://go.microsoft.com/fwlink/?linkid=870924
Comment:
    22-0012-510-00</t>
      </text>
    </comment>
    <comment ref="P2033" authorId="804" shapeId="0" xr:uid="{654AA128-3E29-48D3-B5BB-FF40C6B5AAC3}">
      <text>
        <t>[Threaded comment]
Your version of Excel allows you to read this threaded comment; however, any edits to it will get removed if the file is opened in a newer version of Excel. Learn more: https://go.microsoft.com/fwlink/?linkid=870924
Comment:
    10/14/2025
Reply:
    10/16/2025</t>
      </text>
    </comment>
    <comment ref="U2033" authorId="805" shapeId="0" xr:uid="{0F0FE206-4DEC-4DEA-903B-505BFF73E3AD}">
      <text>
        <t>[Threaded comment]
Your version of Excel allows you to read this threaded comment; however, any edits to it will get removed if the file is opened in a newer version of Excel. Learn more: https://go.microsoft.com/fwlink/?linkid=870924
Comment:
    12/1/2025
Reply:
    12/3/2025</t>
      </text>
    </comment>
    <comment ref="X2033" authorId="806" shapeId="0" xr:uid="{37C86087-5A54-4BFA-815A-3376C9D1D051}">
      <text>
        <t>[Threaded comment]
Your version of Excel allows you to read this threaded comment; however, any edits to it will get removed if the file is opened in a newer version of Excel. Learn more: https://go.microsoft.com/fwlink/?linkid=870924
Comment:
    23-0004-510-00</t>
      </text>
    </comment>
    <comment ref="P2034" authorId="807" shapeId="0" xr:uid="{D01A62C9-5E98-4ADD-93B4-3B00D99E695E}">
      <text>
        <t>[Threaded comment]
Your version of Excel allows you to read this threaded comment; however, any edits to it will get removed if the file is opened in a newer version of Excel. Learn more: https://go.microsoft.com/fwlink/?linkid=870924
Comment:
    10/16/2025</t>
      </text>
    </comment>
    <comment ref="U2034" authorId="808" shapeId="0" xr:uid="{365B2EEE-44B6-468D-B181-9607BB0086CD}">
      <text>
        <t>[Threaded comment]
Your version of Excel allows you to read this threaded comment; however, any edits to it will get removed if the file is opened in a newer version of Excel. Learn more: https://go.microsoft.com/fwlink/?linkid=870924
Comment:
    12/3/2025</t>
      </text>
    </comment>
    <comment ref="X2034" authorId="809" shapeId="0" xr:uid="{881114BE-7CB0-4781-9CF1-D70D1FA426BD}">
      <text>
        <t>[Threaded comment]
Your version of Excel allows you to read this threaded comment; however, any edits to it will get removed if the file is opened in a newer version of Excel. Learn more: https://go.microsoft.com/fwlink/?linkid=870924
Comment:
    22-0013-510-00</t>
      </text>
    </comment>
    <comment ref="P2035" authorId="810" shapeId="0" xr:uid="{15342BF4-0C7C-424C-8461-472C4B5C0500}">
      <text>
        <t>[Threaded comment]
Your version of Excel allows you to read this threaded comment; however, any edits to it will get removed if the file is opened in a newer version of Excel. Learn more: https://go.microsoft.com/fwlink/?linkid=870924
Comment:
    10/20/2025
Reply:
    10/26/2025
Reply:
    10/24/2025</t>
      </text>
    </comment>
    <comment ref="U2035" authorId="811" shapeId="0" xr:uid="{E78A7437-7458-4C13-91B0-7F196BD11453}">
      <text>
        <t>[Threaded comment]
Your version of Excel allows you to read this threaded comment; however, any edits to it will get removed if the file is opened in a newer version of Excel. Learn more: https://go.microsoft.com/fwlink/?linkid=870924
Comment:
    12/11/2025
Reply:
    12/13/2025
Reply:
    12/17/2025</t>
      </text>
    </comment>
    <comment ref="P2036" authorId="812" shapeId="0" xr:uid="{2DE844B6-2D2C-442B-A72B-AA5D04E4E258}">
      <text>
        <t>[Threaded comment]
Your version of Excel allows you to read this threaded comment; however, any edits to it will get removed if the file is opened in a newer version of Excel. Learn more: https://go.microsoft.com/fwlink/?linkid=870924
Comment:
    10/20/2025
Reply:
    10/26/2025
Reply:
    10/24/2025</t>
      </text>
    </comment>
    <comment ref="U2036" authorId="813" shapeId="0" xr:uid="{0952D11C-5495-42AD-A080-57E503E13BEA}">
      <text>
        <t>[Threaded comment]
Your version of Excel allows you to read this threaded comment; however, any edits to it will get removed if the file is opened in a newer version of Excel. Learn more: https://go.microsoft.com/fwlink/?linkid=870924
Comment:
    12/11/2025
Reply:
    12/13/2025
Reply:
    12/17/2025</t>
      </text>
    </comment>
    <comment ref="P2037" authorId="814" shapeId="0" xr:uid="{7EDA7DC6-637B-4622-8B67-110506D75BF1}">
      <text>
        <t>[Threaded comment]
Your version of Excel allows you to read this threaded comment; however, any edits to it will get removed if the file is opened in a newer version of Excel. Learn more: https://go.microsoft.com/fwlink/?linkid=870924
Comment:
    10/20/2025
Reply:
    10/26/2025
Reply:
    10/24/2025</t>
      </text>
    </comment>
    <comment ref="U2037" authorId="815" shapeId="0" xr:uid="{8EDF4CDE-CEB2-4E5F-B1E8-B7A1E816FA0E}">
      <text>
        <t>[Threaded comment]
Your version of Excel allows you to read this threaded comment; however, any edits to it will get removed if the file is opened in a newer version of Excel. Learn more: https://go.microsoft.com/fwlink/?linkid=870924
Comment:
    12/11/2025
Reply:
    12/13/2025
Reply:
    12/17/2025</t>
      </text>
    </comment>
    <comment ref="P2038" authorId="816" shapeId="0" xr:uid="{13B95E45-E841-4E9B-8C34-F9F010DA79C3}">
      <text>
        <t>[Threaded comment]
Your version of Excel allows you to read this threaded comment; however, any edits to it will get removed if the file is opened in a newer version of Excel. Learn more: https://go.microsoft.com/fwlink/?linkid=870924
Comment:
    10/20/2025
Reply:
    10/26/2025
Reply:
    10/24/2025</t>
      </text>
    </comment>
    <comment ref="U2038" authorId="817" shapeId="0" xr:uid="{FEDBB1BF-E10C-4776-BE5B-1C9E0B235C8D}">
      <text>
        <t>[Threaded comment]
Your version of Excel allows you to read this threaded comment; however, any edits to it will get removed if the file is opened in a newer version of Excel. Learn more: https://go.microsoft.com/fwlink/?linkid=870924
Comment:
    12/11/2025
Reply:
    12/13/2025
Reply:
    12/17/2025</t>
      </text>
    </comment>
    <comment ref="P2039" authorId="818" shapeId="0" xr:uid="{90693108-93C9-4544-BD7E-C63649AF1884}">
      <text>
        <t>[Threaded comment]
Your version of Excel allows you to read this threaded comment; however, any edits to it will get removed if the file is opened in a newer version of Excel. Learn more: https://go.microsoft.com/fwlink/?linkid=870924
Comment:
    10/20/2025
Reply:
    10/26/2025
Reply:
    10/24/2025</t>
      </text>
    </comment>
    <comment ref="U2039" authorId="819" shapeId="0" xr:uid="{79848944-AFAB-4B14-A139-8A47577DABA1}">
      <text>
        <t>[Threaded comment]
Your version of Excel allows you to read this threaded comment; however, any edits to it will get removed if the file is opened in a newer version of Excel. Learn more: https://go.microsoft.com/fwlink/?linkid=870924
Comment:
    12/11/2025
Reply:
    12/13/2025
Reply:
    12/17/2025</t>
      </text>
    </comment>
    <comment ref="G2040" authorId="820" shapeId="0" xr:uid="{E7C65822-E131-41F1-8735-0C1A8092A436}">
      <text>
        <t>[Threaded comment]
Your version of Excel allows you to read this threaded comment; however, any edits to it will get removed if the file is opened in a newer version of Excel. Learn more: https://go.microsoft.com/fwlink/?linkid=870924
Comment:
    1411</t>
      </text>
    </comment>
    <comment ref="P2040" authorId="821" shapeId="0" xr:uid="{426212C4-3B77-43D5-B1AD-F3050C6B8F8D}">
      <text>
        <t>[Threaded comment]
Your version of Excel allows you to read this threaded comment; however, any edits to it will get removed if the file is opened in a newer version of Excel. Learn more: https://go.microsoft.com/fwlink/?linkid=870924
Comment:
    11/2/2025
Reply:
    11/4/2025</t>
      </text>
    </comment>
    <comment ref="U2040" authorId="822" shapeId="0" xr:uid="{05337B85-52BF-49FC-A5F6-7580F3B2960E}">
      <text>
        <t>[Threaded comment]
Your version of Excel allows you to read this threaded comment; however, any edits to it will get removed if the file is opened in a newer version of Excel. Learn more: https://go.microsoft.com/fwlink/?linkid=870924
Comment:
    12/16/2025
Reply:
    12/18/2025</t>
      </text>
    </comment>
    <comment ref="P2041" authorId="823" shapeId="0" xr:uid="{F054D483-1F7F-45F3-957E-F442729D748B}">
      <text>
        <t>[Threaded comment]
Your version of Excel allows you to read this threaded comment; however, any edits to it will get removed if the file is opened in a newer version of Excel. Learn more: https://go.microsoft.com/fwlink/?linkid=870924
Comment:
    11/2/2025
Reply:
    11/4/2025</t>
      </text>
    </comment>
    <comment ref="U2041" authorId="824" shapeId="0" xr:uid="{E0513869-8438-4D31-A5EC-B9FF8176F20D}">
      <text>
        <t>[Threaded comment]
Your version of Excel allows you to read this threaded comment; however, any edits to it will get removed if the file is opened in a newer version of Excel. Learn more: https://go.microsoft.com/fwlink/?linkid=870924
Comment:
    12/16/2025
Reply:
    12/18/2025</t>
      </text>
    </comment>
    <comment ref="P2042" authorId="825" shapeId="0" xr:uid="{2615F760-7FBE-4CBC-92DE-361D0430E88B}">
      <text>
        <t>[Threaded comment]
Your version of Excel allows you to read this threaded comment; however, any edits to it will get removed if the file is opened in a newer version of Excel. Learn more: https://go.microsoft.com/fwlink/?linkid=870924
Comment:
    10/23/2025
Reply:
    10/30/2025</t>
      </text>
    </comment>
    <comment ref="P2043" authorId="826" shapeId="0" xr:uid="{80B4AB08-62F2-4F60-869D-2FCAE76F7543}">
      <text>
        <t>[Threaded comment]
Your version of Excel allows you to read this threaded comment; however, any edits to it will get removed if the file is opened in a newer version of Excel. Learn more: https://go.microsoft.com/fwlink/?linkid=870924
Comment:
    10/23/2025
Reply:
    10/30/2025</t>
      </text>
    </comment>
    <comment ref="P2044" authorId="827" shapeId="0" xr:uid="{2439E9CA-63D9-46C1-A299-B4338FCDC169}">
      <text>
        <t>[Threaded comment]
Your version of Excel allows you to read this threaded comment; however, any edits to it will get removed if the file is opened in a newer version of Excel. Learn more: https://go.microsoft.com/fwlink/?linkid=870924
Comment:
    10/15/2025
Reply:
    27.10.2025</t>
      </text>
    </comment>
    <comment ref="X2044" authorId="828" shapeId="0" xr:uid="{4E476A25-DB38-4946-A699-9B2D4A2A55D9}">
      <text>
        <t>[Threaded comment]
Your version of Excel allows you to read this threaded comment; however, any edits to it will get removed if the file is opened in a newer version of Excel. Learn more: https://go.microsoft.com/fwlink/?linkid=870924
Comment:
    25-0010-510-00</t>
      </text>
    </comment>
    <comment ref="I2048" authorId="829" shapeId="0" xr:uid="{5DC1733D-910E-44F3-8523-77195FE20BD5}">
      <text>
        <t>[Threaded comment]
Your version of Excel allows you to read this threaded comment; however, any edits to it will get removed if the file is opened in a newer version of Excel. Learn more: https://go.microsoft.com/fwlink/?linkid=870924
Comment:
    HMM COLOMBO V.146E</t>
      </text>
    </comment>
    <comment ref="P2048" authorId="830" shapeId="0" xr:uid="{0A2E469B-C492-4048-AA2E-D361DB6FF2E9}">
      <text>
        <t>[Threaded comment]
Your version of Excel allows you to read this threaded comment; however, any edits to it will get removed if the file is opened in a newer version of Excel. Learn more: https://go.microsoft.com/fwlink/?linkid=870924
Comment:
    11/16/2025</t>
      </text>
    </comment>
    <comment ref="Q2048" authorId="831" shapeId="0" xr:uid="{A8308264-F61F-4999-8156-6C012FB2AB7F}">
      <text>
        <t>[Threaded comment]
Your version of Excel allows you to read this threaded comment; however, any edits to it will get removed if the file is opened in a newer version of Excel. Learn more: https://go.microsoft.com/fwlink/?linkid=870924
Comment:
    11/16/2025</t>
      </text>
    </comment>
    <comment ref="U2048" authorId="832" shapeId="0" xr:uid="{AB30F157-26C5-473B-AF0C-85FF3D1953AF}">
      <text>
        <t>[Threaded comment]
Your version of Excel allows you to read this threaded comment; however, any edits to it will get removed if the file is opened in a newer version of Excel. Learn more: https://go.microsoft.com/fwlink/?linkid=870924
Comment:
    12/22/2025</t>
      </text>
    </comment>
    <comment ref="B2049" authorId="833" shapeId="0" xr:uid="{7C412D40-4810-4639-B9BB-1F2B0FDD7BAC}">
      <text>
        <t>[Threaded comment]
Your version of Excel allows you to read this threaded comment; however, any edits to it will get removed if the file is opened in a newer version of Excel. Learn more: https://go.microsoft.com/fwlink/?linkid=870924
Comment:
    TSL/56689/2200060570</t>
      </text>
    </comment>
    <comment ref="P2050" authorId="834" shapeId="0" xr:uid="{BD05B8E8-E031-40CE-A46A-40BAFC48CCB3}">
      <text>
        <t>[Threaded comment]
Your version of Excel allows you to read this threaded comment; however, any edits to it will get removed if the file is opened in a newer version of Excel. Learn more: https://go.microsoft.com/fwlink/?linkid=870924
Comment:
    11/10/2025</t>
      </text>
    </comment>
    <comment ref="Y2050" authorId="835" shapeId="0" xr:uid="{8CFFAA86-407E-4CB4-BCE2-D1828BED8A11}">
      <text>
        <t>[Threaded comment]
Your version of Excel allows you to read this threaded comment; however, any edits to it will get removed if the file is opened in a newer version of Excel. Learn more: https://go.microsoft.com/fwlink/?linkid=870924
Comment:
    GLSAKOL2511040</t>
      </text>
    </comment>
    <comment ref="I2051" authorId="836" shapeId="0" xr:uid="{4BC0D4B4-BB04-4DBA-A876-6B53DD5BF1A7}">
      <text>
        <t>[Threaded comment]
Your version of Excel allows you to read this threaded comment; however, any edits to it will get removed if the file is opened in a newer version of Excel. Learn more: https://go.microsoft.com/fwlink/?linkid=870924
Comment:
    ONE CRANE / 033E</t>
      </text>
    </comment>
    <comment ref="M2051" authorId="837" shapeId="0" xr:uid="{6EA8EDFB-D2ED-4A03-B15A-CC0F698C3C31}">
      <text>
        <t>[Threaded comment]
Your version of Excel allows you to read this threaded comment; however, any edits to it will get removed if the file is opened in a newer version of Excel. Learn more: https://go.microsoft.com/fwlink/?linkid=870924
Comment:
    24.10.2025</t>
      </text>
    </comment>
    <comment ref="P2051" authorId="838" shapeId="0" xr:uid="{8F4FD015-B493-4856-8680-C97836EF0971}">
      <text>
        <t>[Threaded comment]
Your version of Excel allows you to read this threaded comment; however, any edits to it will get removed if the file is opened in a newer version of Excel. Learn more: https://go.microsoft.com/fwlink/?linkid=870924
Comment:
    11/5/2025</t>
      </text>
    </comment>
    <comment ref="I2052" authorId="839" shapeId="0" xr:uid="{820D15D4-AEFA-4034-BB66-E2773E74E204}">
      <text>
        <t>[Threaded comment]
Your version of Excel allows you to read this threaded comment; however, any edits to it will get removed if the file is opened in a newer version of Excel. Learn more: https://go.microsoft.com/fwlink/?linkid=870924
Comment:
    ONE CRANE / 033E</t>
      </text>
    </comment>
    <comment ref="M2052" authorId="840" shapeId="0" xr:uid="{DC931FE2-FE8E-4D63-A190-D9152CE3784D}">
      <text>
        <t>[Threaded comment]
Your version of Excel allows you to read this threaded comment; however, any edits to it will get removed if the file is opened in a newer version of Excel. Learn more: https://go.microsoft.com/fwlink/?linkid=870924
Comment:
    24.10.2025
Reply:
    10/29/2025</t>
      </text>
    </comment>
    <comment ref="P2052" authorId="841" shapeId="0" xr:uid="{55BC94D9-C857-447C-A571-E20F641FAA78}">
      <text>
        <t>[Threaded comment]
Your version of Excel allows you to read this threaded comment; however, any edits to it will get removed if the file is opened in a newer version of Excel. Learn more: https://go.microsoft.com/fwlink/?linkid=870924
Comment:
    11/5/2025</t>
      </text>
    </comment>
    <comment ref="I2054" authorId="842" shapeId="0" xr:uid="{20668F9B-2566-4E2E-BD03-295BD26CBAAB}">
      <text>
        <t>[Threaded comment]
Your version of Excel allows you to read this threaded comment; however, any edits to it will get removed if the file is opened in a newer version of Excel. Learn more: https://go.microsoft.com/fwlink/?linkid=870924
Comment:
    ZEPHYR LUMOS V.016E
Reply:
     HMM ROTTERDAM V. 017E</t>
      </text>
    </comment>
    <comment ref="N2054" authorId="843" shapeId="0" xr:uid="{42DE9FFF-9EBA-4456-95B7-1D53EE7F398F}">
      <text>
        <t>[Threaded comment]
Your version of Excel allows you to read this threaded comment; however, any edits to it will get removed if the file is opened in a newer version of Excel. Learn more: https://go.microsoft.com/fwlink/?linkid=870924
Comment:
    10/30/2025</t>
      </text>
    </comment>
    <comment ref="P2054" authorId="844" shapeId="0" xr:uid="{C5DCE12A-B731-4241-95B2-8E547059DEC9}">
      <text>
        <t>[Threaded comment]
Your version of Excel allows you to read this threaded comment; however, any edits to it will get removed if the file is opened in a newer version of Excel. Learn more: https://go.microsoft.com/fwlink/?linkid=870924
Comment:
    11/2/2025
Reply:
    11/9/2025
Reply:
    11/10/2025
Reply:
    11/14/2025
Reply:
    11/20/2025
Reply:
    11/21/2025
Reply:
    11/23/2025</t>
      </text>
    </comment>
    <comment ref="Q2054" authorId="845" shapeId="0" xr:uid="{C285A6CD-E5BD-430B-AB2C-3DF78BF34B33}">
      <text>
        <t>[Threaded comment]
Your version of Excel allows you to read this threaded comment; however, any edits to it will get removed if the file is opened in a newer version of Excel. Learn more: https://go.microsoft.com/fwlink/?linkid=870924
Comment:
    11/2/2025</t>
      </text>
    </comment>
    <comment ref="U2054" authorId="846" shapeId="0" xr:uid="{5A363301-3CEA-44BA-9C3D-B1DA3D947A56}">
      <text>
        <t>[Threaded comment]
Your version of Excel allows you to read this threaded comment; however, any edits to it will get removed if the file is opened in a newer version of Excel. Learn more: https://go.microsoft.com/fwlink/?linkid=870924
Comment:
    12/16/2025
Reply:
    12/18/2025
Reply:
     12/20/2025
Reply:
    24.12.2025
Reply:
    12/28/2025
Reply:
    12/29/2025
Reply:
    12/31/2025</t>
      </text>
    </comment>
    <comment ref="X2054" authorId="847" shapeId="0" xr:uid="{1F4EF5A0-F0B4-4D4B-A6BC-A7B26143443B}">
      <text>
        <t>[Threaded comment]
Your version of Excel allows you to read this threaded comment; however, any edits to it will get removed if the file is opened in a newer version of Excel. Learn more: https://go.microsoft.com/fwlink/?linkid=870924
Comment:
    22-0020-511-00</t>
      </text>
    </comment>
    <comment ref="I2055" authorId="848" shapeId="0" xr:uid="{08A2898D-7785-44DB-AC16-8AB888C36530}">
      <text>
        <t>[Threaded comment]
Your version of Excel allows you to read this threaded comment; however, any edits to it will get removed if the file is opened in a newer version of Excel. Learn more: https://go.microsoft.com/fwlink/?linkid=870924
Comment:
     HMM ROTTERDAM V. 017E</t>
      </text>
    </comment>
    <comment ref="P2055" authorId="849" shapeId="0" xr:uid="{078943FE-9487-44E9-89F4-C046F8EB2F9D}">
      <text>
        <t>[Threaded comment]
Your version of Excel allows you to read this threaded comment; however, any edits to it will get removed if the file is opened in a newer version of Excel. Learn more: https://go.microsoft.com/fwlink/?linkid=870924
Comment:
    11/10/2025
Reply:
    14.11.2025
Reply:
    11/20/2025
Reply:
    11/21/2025
Reply:
    11/23/2025</t>
      </text>
    </comment>
    <comment ref="U2055" authorId="850" shapeId="0" xr:uid="{6C82830D-1EF8-473E-B518-B22F7AD803B0}">
      <text>
        <t>[Threaded comment]
Your version of Excel allows you to read this threaded comment; however, any edits to it will get removed if the file is opened in a newer version of Excel. Learn more: https://go.microsoft.com/fwlink/?linkid=870924
Comment:
     12/20/2025
Reply:
    24.12.2025
Reply:
    12/28/2025
Reply:
    12/29/2025
Reply:
    12/31/2025</t>
      </text>
    </comment>
    <comment ref="X2055" authorId="851" shapeId="0" xr:uid="{53FE8E32-853C-4AC4-A851-86BDA9BAF81C}">
      <text>
        <t>[Threaded comment]
Your version of Excel allows you to read this threaded comment; however, any edits to it will get removed if the file is opened in a newer version of Excel. Learn more: https://go.microsoft.com/fwlink/?linkid=870924
Comment:
    23-0005-511-00</t>
      </text>
    </comment>
    <comment ref="I2056" authorId="852" shapeId="0" xr:uid="{0D76D647-EBB5-4C09-BE15-D01E75AA4286}">
      <text>
        <t>[Threaded comment]
Your version of Excel allows you to read this threaded comment; however, any edits to it will get removed if the file is opened in a newer version of Excel. Learn more: https://go.microsoft.com/fwlink/?linkid=870924
Comment:
     HMM ROTTERDAM V. 017E</t>
      </text>
    </comment>
    <comment ref="P2056" authorId="853" shapeId="0" xr:uid="{53BC27F4-2002-4438-9AFE-BDFE82DD9408}">
      <text>
        <t>[Threaded comment]
Your version of Excel allows you to read this threaded comment; however, any edits to it will get removed if the file is opened in a newer version of Excel. Learn more: https://go.microsoft.com/fwlink/?linkid=870924
Comment:
    11/10/2025
Reply:
    14.11.2025
Reply:
    11/20/2025
Reply:
    11/21/2025
Reply:
    11/23/2025</t>
      </text>
    </comment>
    <comment ref="U2056" authorId="854" shapeId="0" xr:uid="{588A22C5-031B-4782-B0F9-A8A0CA14BEDD}">
      <text>
        <t>[Threaded comment]
Your version of Excel allows you to read this threaded comment; however, any edits to it will get removed if the file is opened in a newer version of Excel. Learn more: https://go.microsoft.com/fwlink/?linkid=870924
Comment:
     12/20/2025
Reply:
    12/28/2025
Reply:
    12/29/2025
Reply:
    12/31/2025</t>
      </text>
    </comment>
    <comment ref="X2056" authorId="855" shapeId="0" xr:uid="{92FE5EE6-CA80-440E-A102-B14EBD482883}">
      <text>
        <t>[Threaded comment]
Your version of Excel allows you to read this threaded comment; however, any edits to it will get removed if the file is opened in a newer version of Excel. Learn more: https://go.microsoft.com/fwlink/?linkid=870924
Comment:
    22-0022-511-00</t>
      </text>
    </comment>
    <comment ref="I2057" authorId="856" shapeId="0" xr:uid="{9235104C-7897-4920-BA38-BE949A1A55E4}">
      <text>
        <t>[Threaded comment]
Your version of Excel allows you to read this threaded comment; however, any edits to it will get removed if the file is opened in a newer version of Excel. Learn more: https://go.microsoft.com/fwlink/?linkid=870924
Comment:
     HMM ROTTERDAM V. 017E</t>
      </text>
    </comment>
    <comment ref="P2057" authorId="857" shapeId="0" xr:uid="{9B3C9EEE-7273-46E8-9964-595939A49B66}">
      <text>
        <t>[Threaded comment]
Your version of Excel allows you to read this threaded comment; however, any edits to it will get removed if the file is opened in a newer version of Excel. Learn more: https://go.microsoft.com/fwlink/?linkid=870924
Comment:
    11/10/2025
Reply:
    14.11.2025
Reply:
    11/20/2025
Reply:
    11/21/2025
Reply:
    11/23/2025</t>
      </text>
    </comment>
    <comment ref="U2057" authorId="858" shapeId="0" xr:uid="{1799A063-9ADD-4F24-984C-442262DEA506}">
      <text>
        <t>[Threaded comment]
Your version of Excel allows you to read this threaded comment; however, any edits to it will get removed if the file is opened in a newer version of Excel. Learn more: https://go.microsoft.com/fwlink/?linkid=870924
Comment:
     12/20/2025
Reply:
    12/28/2025
Reply:
    12/29/2025
Reply:
    12/31/2025</t>
      </text>
    </comment>
    <comment ref="X2057" authorId="859" shapeId="0" xr:uid="{FEB03B58-43D1-4525-95A6-B9A260805B51}">
      <text>
        <t>[Threaded comment]
Your version of Excel allows you to read this threaded comment; however, any edits to it will get removed if the file is opened in a newer version of Excel. Learn more: https://go.microsoft.com/fwlink/?linkid=870924
Comment:
    22-0023-511-00</t>
      </text>
    </comment>
    <comment ref="I2058" authorId="860" shapeId="0" xr:uid="{4B7DFB04-9741-4205-83DA-42561417AAA7}">
      <text>
        <t>[Threaded comment]
Your version of Excel allows you to read this threaded comment; however, any edits to it will get removed if the file is opened in a newer version of Excel. Learn more: https://go.microsoft.com/fwlink/?linkid=870924
Comment:
     HMM ROTTERDAM V. 017E</t>
      </text>
    </comment>
    <comment ref="P2058" authorId="861" shapeId="0" xr:uid="{9F7A8940-F493-49EF-AB35-73C7D4AD6549}">
      <text>
        <t>[Threaded comment]
Your version of Excel allows you to read this threaded comment; however, any edits to it will get removed if the file is opened in a newer version of Excel. Learn more: https://go.microsoft.com/fwlink/?linkid=870924
Comment:
    14.11.2025
Reply:
    11/20/2025
Reply:
    11/21/2025
Reply:
    11/23/2025</t>
      </text>
    </comment>
    <comment ref="U2058" authorId="862" shapeId="0" xr:uid="{5DE4B928-25CD-467A-8D97-1434DA916A54}">
      <text>
        <t>[Threaded comment]
Your version of Excel allows you to read this threaded comment; however, any edits to it will get removed if the file is opened in a newer version of Excel. Learn more: https://go.microsoft.com/fwlink/?linkid=870924
Comment:
     12/20/2025
Reply:
    24.12.2025
Reply:
    12/28/2025
Reply:
    12/29/2025
Reply:
    12/31/2025</t>
      </text>
    </comment>
    <comment ref="X2058" authorId="863" shapeId="0" xr:uid="{4A1858A0-5645-465E-B4EB-03138822BAF1}">
      <text>
        <t>[Threaded comment]
Your version of Excel allows you to read this threaded comment; however, any edits to it will get removed if the file is opened in a newer version of Excel. Learn more: https://go.microsoft.com/fwlink/?linkid=870924
Comment:
    22-0024-511-00</t>
      </text>
    </comment>
    <comment ref="I2059" authorId="864" shapeId="0" xr:uid="{D32A0C50-0705-4D98-8D9F-CDDD49952647}">
      <text>
        <t>[Threaded comment]
Your version of Excel allows you to read this threaded comment; however, any edits to it will get removed if the file is opened in a newer version of Excel. Learn more: https://go.microsoft.com/fwlink/?linkid=870924
Comment:
     HMM ROTTERDAM V. 017E</t>
      </text>
    </comment>
    <comment ref="P2059" authorId="865" shapeId="0" xr:uid="{DC6ADA73-C7D9-4C1B-9FFE-427192F20838}">
      <text>
        <t>[Threaded comment]
Your version of Excel allows you to read this threaded comment; however, any edits to it will get removed if the file is opened in a newer version of Excel. Learn more: https://go.microsoft.com/fwlink/?linkid=870924
Comment:
    14.11.2025
Reply:
    11/20/2025
Reply:
    11/21/2025
Reply:
    11/23/2025</t>
      </text>
    </comment>
    <comment ref="U2059" authorId="866" shapeId="0" xr:uid="{03FA57D6-8F97-42A5-8368-17F55809D67D}">
      <text>
        <t>[Threaded comment]
Your version of Excel allows you to read this threaded comment; however, any edits to it will get removed if the file is opened in a newer version of Excel. Learn more: https://go.microsoft.com/fwlink/?linkid=870924
Comment:
    24.11.2025
Reply:
    12/28/2025
Reply:
    12/29/2025
Reply:
    12/31/2025</t>
      </text>
    </comment>
    <comment ref="X2059" authorId="867" shapeId="0" xr:uid="{E4C2568D-E21B-446A-A779-EA5BCC6590AB}">
      <text>
        <t>[Threaded comment]
Your version of Excel allows you to read this threaded comment; however, any edits to it will get removed if the file is opened in a newer version of Excel. Learn more: https://go.microsoft.com/fwlink/?linkid=870924
Comment:
    22-0027-511-00</t>
      </text>
    </comment>
    <comment ref="I2060" authorId="868" shapeId="0" xr:uid="{A2629C72-DA47-4AF1-8967-EC813F0424E1}">
      <text>
        <t>[Threaded comment]
Your version of Excel allows you to read this threaded comment; however, any edits to it will get removed if the file is opened in a newer version of Excel. Learn more: https://go.microsoft.com/fwlink/?linkid=870924
Comment:
    SEASPAN ADONIS / 081E</t>
      </text>
    </comment>
    <comment ref="M2060" authorId="869" shapeId="0" xr:uid="{48415115-EE4F-4C20-8225-93DE4E537815}">
      <text>
        <t>[Threaded comment]
Your version of Excel allows you to read this threaded comment; however, any edits to it will get removed if the file is opened in a newer version of Excel. Learn more: https://go.microsoft.com/fwlink/?linkid=870924
Comment:
    10/31/2025</t>
      </text>
    </comment>
    <comment ref="P2060" authorId="870" shapeId="0" xr:uid="{CAB1A3FD-5BD6-4250-9C90-D5CB1162A9B4}">
      <text>
        <t>[Threaded comment]
Your version of Excel allows you to read this threaded comment; however, any edits to it will get removed if the file is opened in a newer version of Excel. Learn more: https://go.microsoft.com/fwlink/?linkid=870924
Comment:
    11/16/2025</t>
      </text>
    </comment>
    <comment ref="Q2060" authorId="871" shapeId="0" xr:uid="{94A39784-4BF7-4FE9-BEC9-709AB1E3C5DB}">
      <text>
        <t>[Threaded comment]
Your version of Excel allows you to read this threaded comment; however, any edits to it will get removed if the file is opened in a newer version of Excel. Learn more: https://go.microsoft.com/fwlink/?linkid=870924
Comment:
    11/16/2025
Reply:
    11/16/2025</t>
      </text>
    </comment>
    <comment ref="U2060" authorId="872" shapeId="0" xr:uid="{05353F7D-954A-451B-9BAB-19D6D4A6413E}">
      <text>
        <t>[Threaded comment]
Your version of Excel allows you to read this threaded comment; however, any edits to it will get removed if the file is opened in a newer version of Excel. Learn more: https://go.microsoft.com/fwlink/?linkid=870924
Comment:
    12/29/2025</t>
      </text>
    </comment>
    <comment ref="X2060" authorId="873" shapeId="0" xr:uid="{994D264B-1805-4419-9092-9F9B98DF2150}">
      <text>
        <t>[Threaded comment]
Your version of Excel allows you to read this threaded comment; however, any edits to it will get removed if the file is opened in a newer version of Excel. Learn more: https://go.microsoft.com/fwlink/?linkid=870924
Comment:
    22-0028-511-00</t>
      </text>
    </comment>
    <comment ref="I2061" authorId="874" shapeId="0" xr:uid="{307EDE0F-FAFD-48B1-8C37-E292EB979D27}">
      <text>
        <t>[Threaded comment]
Your version of Excel allows you to read this threaded comment; however, any edits to it will get removed if the file is opened in a newer version of Excel. Learn more: https://go.microsoft.com/fwlink/?linkid=870924
Comment:
    KMTC DALIAN / 2511S</t>
      </text>
    </comment>
    <comment ref="P2061" authorId="875" shapeId="0" xr:uid="{81A3349C-6A32-427C-BECE-B00326D3B554}">
      <text>
        <t>[Threaded comment]
Your version of Excel allows you to read this threaded comment; however, any edits to it will get removed if the file is opened in a newer version of Excel. Learn more: https://go.microsoft.com/fwlink/?linkid=870924
Comment:
    11/24/2025</t>
      </text>
    </comment>
    <comment ref="J2064" authorId="876" shapeId="0" xr:uid="{B2CEADE9-CAE3-467B-9364-14BB4C2B2BD2}">
      <text>
        <t>[Threaded comment]
Your version of Excel allows you to read this threaded comment; however, any edits to it will get removed if the file is opened in a newer version of Excel. Learn more: https://go.microsoft.com/fwlink/?linkid=870924
Comment:
    18.10.2025</t>
      </text>
    </comment>
    <comment ref="M2064" authorId="877" shapeId="0" xr:uid="{EE8C6C01-9AB9-4444-9541-3AD4428498D0}">
      <text>
        <t>[Threaded comment]
Your version of Excel allows you to read this threaded comment; however, any edits to it will get removed if the file is opened in a newer version of Excel. Learn more: https://go.microsoft.com/fwlink/?linkid=870924
Comment:
    11/7/2025</t>
      </text>
    </comment>
    <comment ref="D2065" authorId="878" shapeId="0" xr:uid="{9099A4C8-EAB4-4A21-9376-7521BE772A83}">
      <text>
        <t>[Threaded comment]
Your version of Excel allows you to read this threaded comment; however, any edits to it will get removed if the file is opened in a newer version of Excel. Learn more: https://go.microsoft.com/fwlink/?linkid=870924
Comment:
    Los Angeles</t>
      </text>
    </comment>
    <comment ref="I2065" authorId="879" shapeId="0" xr:uid="{1175F50C-91EF-4B0A-ACB2-ACEA98F99EC2}">
      <text>
        <t>[Threaded comment]
Your version of Excel allows you to read this threaded comment; however, any edits to it will get removed if the file is opened in a newer version of Excel. Learn more: https://go.microsoft.com/fwlink/?linkid=870924
Comment:
    NYK Venus V.81w</t>
      </text>
    </comment>
    <comment ref="P2065" authorId="880" shapeId="0" xr:uid="{5A33CCBF-80FC-4892-957C-B2B082EFB45D}">
      <text>
        <t>[Threaded comment]
Your version of Excel allows you to read this threaded comment; however, any edits to it will get removed if the file is opened in a newer version of Excel. Learn more: https://go.microsoft.com/fwlink/?linkid=870924
Comment:
    11/10/2025</t>
      </text>
    </comment>
    <comment ref="U2065" authorId="881" shapeId="0" xr:uid="{984372BF-2074-439E-93B5-8EF2EC566DAE}">
      <text>
        <t>[Threaded comment]
Your version of Excel allows you to read this threaded comment; however, any edits to it will get removed if the file is opened in a newer version of Excel. Learn more: https://go.microsoft.com/fwlink/?linkid=870924
Comment:
    12/14/2025</t>
      </text>
    </comment>
    <comment ref="D2066" authorId="882" shapeId="0" xr:uid="{42A316AA-BDB4-4070-B2FA-C5DE3A0987D2}">
      <text>
        <t>[Threaded comment]
Your version of Excel allows you to read this threaded comment; however, any edits to it will get removed if the file is opened in a newer version of Excel. Learn more: https://go.microsoft.com/fwlink/?linkid=870924
Comment:
    Savannah</t>
      </text>
    </comment>
    <comment ref="G2066" authorId="883" shapeId="0" xr:uid="{1FCE4BA5-7F4E-49E3-8896-C1A5E5F07395}">
      <text>
        <t>[Threaded comment]
Your version of Excel allows you to read this threaded comment; however, any edits to it will get removed if the file is opened in a newer version of Excel. Learn more: https://go.microsoft.com/fwlink/?linkid=870924
Comment:
    1070 LBS</t>
      </text>
    </comment>
    <comment ref="P2066" authorId="884" shapeId="0" xr:uid="{FEA373B5-1324-4EB2-9E6A-06D9B757601C}">
      <text>
        <t>[Threaded comment]
Your version of Excel allows you to read this threaded comment; however, any edits to it will get removed if the file is opened in a newer version of Excel. Learn more: https://go.microsoft.com/fwlink/?linkid=870924
Comment:
    11/18/2025</t>
      </text>
    </comment>
    <comment ref="G2160" authorId="885" shapeId="0" xr:uid="{35A26652-FA45-4CF4-AB3B-8A9C49AC5BF2}">
      <text>
        <t>[Threaded comment]
Your version of Excel allows you to read this threaded comment; however, any edits to it will get removed if the file is opened in a newer version of Excel. Learn more: https://go.microsoft.com/fwlink/?linkid=870924
Comment:
    809 LBS</t>
      </text>
    </comment>
    <comment ref="P2160" authorId="886" shapeId="0" xr:uid="{79AD874C-7C19-40E5-84A7-A79FBD0A39FE}">
      <text>
        <t>[Threaded comment]
Your version of Excel allows you to read this threaded comment; however, any edits to it will get removed if the file is opened in a newer version of Excel. Learn more: https://go.microsoft.com/fwlink/?linkid=870924
Comment:
    08.02.2026</t>
      </text>
    </comment>
    <comment ref="I2161" authorId="887" shapeId="0" xr:uid="{E98F6845-23AB-4C36-B4B5-25A0E66FBC30}">
      <text>
        <t>[Threaded comment]
Your version of Excel allows you to read this threaded comment; however, any edits to it will get removed if the file is opened in a newer version of Excel. Learn more: https://go.microsoft.com/fwlink/?linkid=870924
Comment:
    HMM OAKLAND V.136E</t>
      </text>
    </comment>
    <comment ref="P2161" authorId="888" shapeId="0" xr:uid="{DA04466B-14F6-4247-BD18-8AE33D3E72C5}">
      <text>
        <t>[Threaded comment]
Your version of Excel allows you to read this threaded comment; however, any edits to it will get removed if the file is opened in a newer version of Excel. Learn more: https://go.microsoft.com/fwlink/?linkid=870924
Comment:
    13.02.2026
Reply:
    18.02.2026</t>
      </text>
    </comment>
    <comment ref="Q2161" authorId="889" shapeId="0" xr:uid="{59A2DDDA-936A-431D-A083-83C28FAD9910}">
      <text>
        <t>[Threaded comment]
Your version of Excel allows you to read this threaded comment; however, any edits to it will get removed if the file is opened in a newer version of Excel. Learn more: https://go.microsoft.com/fwlink/?linkid=870924
Comment:
    30/01/2026</t>
      </text>
    </comment>
    <comment ref="U2161" authorId="890" shapeId="0" xr:uid="{36387B10-9D83-4655-B373-9B069494BDD9}">
      <text>
        <t>[Threaded comment]
Your version of Excel allows you to read this threaded comment; however, any edits to it will get removed if the file is opened in a newer version of Excel. Learn more: https://go.microsoft.com/fwlink/?linkid=870924
Comment:
    22.3.2026
Reply:
    30.03.2026</t>
      </text>
    </comment>
    <comment ref="D2162" authorId="891" shapeId="0" xr:uid="{7D0B707B-359C-42AD-90EC-47F3536BF285}">
      <text>
        <t xml:space="preserve">[Threaded comment]
Your version of Excel allows you to read this threaded comment; however, any edits to it will get removed if the file is opened in a newer version of Excel. Learn more: https://go.microsoft.com/fwlink/?linkid=870924
Comment:
    SHANTOU </t>
      </text>
    </comment>
    <comment ref="P2162" authorId="892" shapeId="0" xr:uid="{73FAF9FC-08F7-46CB-84D3-A4805D7FC841}">
      <text>
        <t>[Threaded comment]
Your version of Excel allows you to read this threaded comment; however, any edits to it will get removed if the file is opened in a newer version of Excel. Learn more: https://go.microsoft.com/fwlink/?linkid=870924
Comment:
    13/2/2026
Reply:
    15.02.2026</t>
      </text>
    </comment>
    <comment ref="P2163" authorId="893" shapeId="0" xr:uid="{3A09C897-D63D-4A47-A09C-B893764AC26F}">
      <text>
        <t>[Threaded comment]
Your version of Excel allows you to read this threaded comment; however, any edits to it will get removed if the file is opened in a newer version of Excel. Learn more: https://go.microsoft.com/fwlink/?linkid=870924
Comment:
    15.02.2026</t>
      </text>
    </comment>
    <comment ref="P2164" authorId="894" shapeId="0" xr:uid="{F14BC35E-0D95-4C88-A0C4-56ABC04DD8AC}">
      <text>
        <t>[Threaded comment]
Your version of Excel allows you to read this threaded comment; however, any edits to it will get removed if the file is opened in a newer version of Excel. Learn more: https://go.microsoft.com/fwlink/?linkid=870924
Comment:
    23.02.2026</t>
      </text>
    </comment>
    <comment ref="U2164" authorId="895" shapeId="0" xr:uid="{0EB998E5-252A-480D-85E2-3F8DDDCC590A}">
      <text>
        <t>[Threaded comment]
Your version of Excel allows you to read this threaded comment; however, any edits to it will get removed if the file is opened in a newer version of Excel. Learn more: https://go.microsoft.com/fwlink/?linkid=870924
Comment:
    0904.2026</t>
      </text>
    </comment>
    <comment ref="P2165" authorId="896" shapeId="0" xr:uid="{0B51F0CA-022A-49EA-BD25-EB7B3BDABF04}">
      <text>
        <t>[Threaded comment]
Your version of Excel allows you to read this threaded comment; however, any edits to it will get removed if the file is opened in a newer version of Excel. Learn more: https://go.microsoft.com/fwlink/?linkid=870924
Comment:
    23.02.2026</t>
      </text>
    </comment>
    <comment ref="U2165" authorId="897" shapeId="0" xr:uid="{E9A4339F-9DED-40F7-911D-AE122D7E72ED}">
      <text>
        <t>[Threaded comment]
Your version of Excel allows you to read this threaded comment; however, any edits to it will get removed if the file is opened in a newer version of Excel. Learn more: https://go.microsoft.com/fwlink/?linkid=870924
Comment:
    09.04.2026</t>
      </text>
    </comment>
    <comment ref="P2166" authorId="898" shapeId="0" xr:uid="{7047C2CE-FF55-4C36-85BE-3E919C9390B2}">
      <text>
        <t>[Threaded comment]
Your version of Excel allows you to read this threaded comment; however, any edits to it will get removed if the file is opened in a newer version of Excel. Learn more: https://go.microsoft.com/fwlink/?linkid=870924
Comment:
    23.02.2026</t>
      </text>
    </comment>
    <comment ref="P2167" authorId="899" shapeId="0" xr:uid="{14D16DC9-EC03-4966-8E6B-B50EF7F9E250}">
      <text>
        <t>[Threaded comment]
Your version of Excel allows you to read this threaded comment; however, any edits to it will get removed if the file is opened in a newer version of Excel. Learn more: https://go.microsoft.com/fwlink/?linkid=870924
Comment:
    23.02.2026</t>
      </text>
    </comment>
    <comment ref="U2167" authorId="900" shapeId="0" xr:uid="{0A453286-F2DB-4319-AA3D-4ACBD005CBDA}">
      <text>
        <t>[Threaded comment]
Your version of Excel allows you to read this threaded comment; however, any edits to it will get removed if the file is opened in a newer version of Excel. Learn more: https://go.microsoft.com/fwlink/?linkid=870924
Comment:
    09.02.2026</t>
      </text>
    </comment>
    <comment ref="P2168" authorId="901" shapeId="0" xr:uid="{9F477F19-67BC-4633-A348-CB1749D4D888}">
      <text>
        <t>[Threaded comment]
Your version of Excel allows you to read this threaded comment; however, any edits to it will get removed if the file is opened in a newer version of Excel. Learn more: https://go.microsoft.com/fwlink/?linkid=870924
Comment:
    23.02.2026</t>
      </text>
    </comment>
    <comment ref="P2169" authorId="902" shapeId="0" xr:uid="{067ABDA5-D3D4-46F0-AC93-1CC98D76853E}">
      <text>
        <t>[Threaded comment]
Your version of Excel allows you to read this threaded comment; however, any edits to it will get removed if the file is opened in a newer version of Excel. Learn more: https://go.microsoft.com/fwlink/?linkid=870924
Comment:
    23.02.2026</t>
      </text>
    </comment>
    <comment ref="U2169" authorId="903" shapeId="0" xr:uid="{FB2A1B7A-E87F-4C1F-B77C-76DD3931A57A}">
      <text>
        <t>[Threaded comment]
Your version of Excel allows you to read this threaded comment; however, any edits to it will get removed if the file is opened in a newer version of Excel. Learn more: https://go.microsoft.com/fwlink/?linkid=870924
Comment:
    09.04.2026</t>
      </text>
    </comment>
    <comment ref="P2170" authorId="904" shapeId="0" xr:uid="{729E4A36-7760-41BF-9FFD-D3AC61B8E492}">
      <text>
        <t>[Threaded comment]
Your version of Excel allows you to read this threaded comment; however, any edits to it will get removed if the file is opened in a newer version of Excel. Learn more: https://go.microsoft.com/fwlink/?linkid=870924
Comment:
    23.02.2026</t>
      </text>
    </comment>
    <comment ref="U2170" authorId="905" shapeId="0" xr:uid="{91208DFD-D334-452E-B823-54B5D18A4160}">
      <text>
        <t>[Threaded comment]
Your version of Excel allows you to read this threaded comment; however, any edits to it will get removed if the file is opened in a newer version of Excel. Learn more: https://go.microsoft.com/fwlink/?linkid=870924
Comment:
    09.04.2026</t>
      </text>
    </comment>
    <comment ref="P2171" authorId="906" shapeId="0" xr:uid="{E18E9490-6EAD-4067-8807-A0277B543BAF}">
      <text>
        <t>[Threaded comment]
Your version of Excel allows you to read this threaded comment; however, any edits to it will get removed if the file is opened in a newer version of Excel. Learn more: https://go.microsoft.com/fwlink/?linkid=870924
Comment:
    18.02.2026</t>
      </text>
    </comment>
    <comment ref="P2172" authorId="907" shapeId="0" xr:uid="{2D7072BA-7A87-4322-9ABC-CFE10F604BDB}">
      <text>
        <t xml:space="preserve">[Threaded comment]
Your version of Excel allows you to read this threaded comment; however, any edits to it will get removed if the file is opened in a newer version of Excel. Learn more: https://go.microsoft.com/fwlink/?linkid=870924
Comment:
    23.02.2026
Reply:
    28.02.2026
</t>
      </text>
    </comment>
    <comment ref="P2173" authorId="908" shapeId="0" xr:uid="{1A3E7C90-119C-48E2-A85F-9BF0E89AA442}">
      <text>
        <t>[Threaded comment]
Your version of Excel allows you to read this threaded comment; however, any edits to it will get removed if the file is opened in a newer version of Excel. Learn more: https://go.microsoft.com/fwlink/?linkid=870924
Comment:
    23.02.2026
Reply:
    28.02.2026</t>
      </text>
    </comment>
    <comment ref="V2173" authorId="909" shapeId="0" xr:uid="{671A8459-8363-47D2-ACB2-583B94EAFCE4}">
      <text>
        <t xml:space="preserve">[Threaded comment]
Your version of Excel allows you to read this threaded comment; however, any edits to it will get removed if the file is opened in a newer version of Excel. Learn more: https://go.microsoft.com/fwlink/?linkid=870924
Comment:
    MRN not available, goods below 1000€ </t>
      </text>
    </comment>
    <comment ref="I2174" authorId="910" shapeId="0" xr:uid="{4CD8D868-30DA-43DE-9EC3-619C4F90EA09}">
      <text>
        <t>[Threaded comment]
Your version of Excel allows you to read this threaded comment; however, any edits to it will get removed if the file is opened in a newer version of Excel. Learn more: https://go.microsoft.com/fwlink/?linkid=870924
Comment:
    HMM COPENHAGEN V.018E</t>
      </text>
    </comment>
    <comment ref="N2174" authorId="911" shapeId="0" xr:uid="{8B3B9F98-430C-44D4-A7B0-A68FB8DB4189}">
      <text>
        <t>[Threaded comment]
Your version of Excel allows you to read this threaded comment; however, any edits to it will get removed if the file is opened in a newer version of Excel. Learn more: https://go.microsoft.com/fwlink/?linkid=870924
Comment:
    24.02.2026</t>
      </text>
    </comment>
    <comment ref="P2174" authorId="912" shapeId="0" xr:uid="{1259B5AE-075D-46B3-8FCC-ABB79FA96C6D}">
      <text>
        <t>[Threaded comment]
Your version of Excel allows you to read this threaded comment; however, any edits to it will get removed if the file is opened in a newer version of Excel. Learn more: https://go.microsoft.com/fwlink/?linkid=870924
Comment:
    01.03.2026
Reply:
    02.03.2026
Reply:
    03.03.2026</t>
      </text>
    </comment>
    <comment ref="U2174" authorId="913" shapeId="0" xr:uid="{D5F9B9A8-423E-460E-AD3C-9AB4B00C7374}">
      <text>
        <t>[Threaded comment]
Your version of Excel allows you to read this threaded comment; however, any edits to it will get removed if the file is opened in a newer version of Excel. Learn more: https://go.microsoft.com/fwlink/?linkid=870924
Comment:
    21.04.2026
Reply:
    22.04.2026
Reply:
    28.04.2026</t>
      </text>
    </comment>
    <comment ref="I2175" authorId="914" shapeId="0" xr:uid="{5A0A6B99-946F-4852-9ADE-FB0085FCD912}">
      <text>
        <t>[Threaded comment]
Your version of Excel allows you to read this threaded comment; however, any edits to it will get removed if the file is opened in a newer version of Excel. Learn more: https://go.microsoft.com/fwlink/?linkid=870924
Comment:
    ONE INNOVATION V.009E
Reply:
    HMM COPENHAGEN V.018E</t>
      </text>
    </comment>
    <comment ref="P2175" authorId="915" shapeId="0" xr:uid="{5020B7D2-FB1A-49AA-AFAD-630995002BF0}">
      <text>
        <t>[Threaded comment]
Your version of Excel allows you to read this threaded comment; however, any edits to it will get removed if the file is opened in a newer version of Excel. Learn more: https://go.microsoft.com/fwlink/?linkid=870924
Comment:
    26.02.2026
Reply:
    02.03.2026
Reply:
    03.03.2026</t>
      </text>
    </comment>
    <comment ref="U2175" authorId="916" shapeId="0" xr:uid="{DF49BF7D-853E-4FAF-82F5-1F964CD1A85F}">
      <text>
        <t>[Threaded comment]
Your version of Excel allows you to read this threaded comment; however, any edits to it will get removed if the file is opened in a newer version of Excel. Learn more: https://go.microsoft.com/fwlink/?linkid=870924
Comment:
    21.04.2026
Reply:
    22.04.2026
Reply:
    28.04.2026</t>
      </text>
    </comment>
    <comment ref="I2176" authorId="917" shapeId="0" xr:uid="{704CD375-F4A3-4567-A07E-899F19F4DD6D}">
      <text>
        <t>[Threaded comment]
Your version of Excel allows you to read this threaded comment; however, any edits to it will get removed if the file is opened in a newer version of Excel. Learn more: https://go.microsoft.com/fwlink/?linkid=870924
Comment:
    HMM COPENHAGEN V.018E</t>
      </text>
    </comment>
    <comment ref="N2176" authorId="918" shapeId="0" xr:uid="{6D6DA368-1FBA-44BC-959A-F9C28C52C6A4}">
      <text>
        <t>[Threaded comment]
Your version of Excel allows you to read this threaded comment; however, any edits to it will get removed if the file is opened in a newer version of Excel. Learn more: https://go.microsoft.com/fwlink/?linkid=870924
Comment:
    20.02.2026</t>
      </text>
    </comment>
    <comment ref="P2176" authorId="919" shapeId="0" xr:uid="{152C2EDC-5731-423F-863D-E00A24EB78BC}">
      <text>
        <t>[Threaded comment]
Your version of Excel allows you to read this threaded comment; however, any edits to it will get removed if the file is opened in a newer version of Excel. Learn more: https://go.microsoft.com/fwlink/?linkid=870924
Comment:
    01.03.2026
Reply:
    02.03.2026
Reply:
    03.03.2026</t>
      </text>
    </comment>
    <comment ref="U2176" authorId="920" shapeId="0" xr:uid="{AE2FACB4-9937-4C9F-936A-A8B912415D5B}">
      <text>
        <t>[Threaded comment]
Your version of Excel allows you to read this threaded comment; however, any edits to it will get removed if the file is opened in a newer version of Excel. Learn more: https://go.microsoft.com/fwlink/?linkid=870924
Comment:
    21.04.2026
Reply:
    22.04.2026
Reply:
    28.04.2026</t>
      </text>
    </comment>
    <comment ref="I2177" authorId="921" shapeId="0" xr:uid="{3221466F-1DD9-4141-9F0C-0753B704B380}">
      <text>
        <t>[Threaded comment]
Your version of Excel allows you to read this threaded comment; however, any edits to it will get removed if the file is opened in a newer version of Excel. Learn more: https://go.microsoft.com/fwlink/?linkid=870924
Comment:
    HMM COPENHAGEN V.018E</t>
      </text>
    </comment>
    <comment ref="P2177" authorId="922" shapeId="0" xr:uid="{C69FE70C-7546-4CB3-A05B-8F9CEA72A315}">
      <text>
        <t>[Threaded comment]
Your version of Excel allows you to read this threaded comment; however, any edits to it will get removed if the file is opened in a newer version of Excel. Learn more: https://go.microsoft.com/fwlink/?linkid=870924
Comment:
    01.03.2026
Reply:
    02.03.2026
Reply:
    03.03.2026</t>
      </text>
    </comment>
    <comment ref="U2177" authorId="923" shapeId="0" xr:uid="{79002C74-E5E1-4932-8DE6-7BC9678459B9}">
      <text>
        <t>[Threaded comment]
Your version of Excel allows you to read this threaded comment; however, any edits to it will get removed if the file is opened in a newer version of Excel. Learn more: https://go.microsoft.com/fwlink/?linkid=870924
Comment:
    21.04.2026
Reply:
    22.04.2026
Reply:
    28.04.2026</t>
      </text>
    </comment>
    <comment ref="I2178" authorId="924" shapeId="0" xr:uid="{7CFCFF88-7512-4EF8-8BB2-A208C626057D}">
      <text>
        <t>[Threaded comment]
Your version of Excel allows you to read this threaded comment; however, any edits to it will get removed if the file is opened in a newer version of Excel. Learn more: https://go.microsoft.com/fwlink/?linkid=870924
Comment:
    HMM COPENHAGEN V.018E</t>
      </text>
    </comment>
    <comment ref="P2178" authorId="925" shapeId="0" xr:uid="{B25F8870-093C-4F7C-8865-B70B0598DBEF}">
      <text>
        <t>[Threaded comment]
Your version of Excel allows you to read this threaded comment; however, any edits to it will get removed if the file is opened in a newer version of Excel. Learn more: https://go.microsoft.com/fwlink/?linkid=870924
Comment:
    01.03.2026
Reply:
    02.03.2026
Reply:
    03.03.2026</t>
      </text>
    </comment>
    <comment ref="U2178" authorId="926" shapeId="0" xr:uid="{01FF24A2-37F4-4167-844F-83252AE390EF}">
      <text>
        <t>[Threaded comment]
Your version of Excel allows you to read this threaded comment; however, any edits to it will get removed if the file is opened in a newer version of Excel. Learn more: https://go.microsoft.com/fwlink/?linkid=870924
Comment:
    21.04.2026
Reply:
    22.04.2026
Reply:
    28.04.2026</t>
      </text>
    </comment>
    <comment ref="P2179" authorId="927" shapeId="0" xr:uid="{8D42566E-3147-487C-8FB5-D22170EF7847}">
      <text>
        <t>[Threaded comment]
Your version of Excel allows you to read this threaded comment; however, any edits to it will get removed if the file is opened in a newer version of Excel. Learn more: https://go.microsoft.com/fwlink/?linkid=870924
Comment:
    3/1/2026
Reply:
    03.03.2026</t>
      </text>
    </comment>
    <comment ref="U2179" authorId="928" shapeId="0" xr:uid="{4275280C-5D0F-46CB-A7AA-4F2B66D6BA60}">
      <text>
        <t>[Threaded comment]
Your version of Excel allows you to read this threaded comment; however, any edits to it will get removed if the file is opened in a newer version of Excel. Learn more: https://go.microsoft.com/fwlink/?linkid=870924
Comment:
    08.04.2026</t>
      </text>
    </comment>
    <comment ref="I2186" authorId="929" shapeId="0" xr:uid="{376955B8-CBEB-4A54-BFD9-2742BFA73ED6}">
      <text>
        <t>[Threaded comment]
Your version of Excel allows you to read this threaded comment; however, any edits to it will get removed if the file is opened in a newer version of Excel. Learn more: https://go.microsoft.com/fwlink/?linkid=870924
Comment:
    HYUNDAI HONG KONG V.0155E</t>
      </text>
    </comment>
    <comment ref="P2186" authorId="930" shapeId="0" xr:uid="{45BBAAA2-1143-4CEE-B989-324EAB1BC086}">
      <text>
        <t>[Threaded comment]
Your version of Excel allows you to read this threaded comment; however, any edits to it will get removed if the file is opened in a newer version of Excel. Learn more: https://go.microsoft.com/fwlink/?linkid=870924
Comment:
    2/15/2026
Reply:
    27.02.2026</t>
      </text>
    </comment>
    <comment ref="U2186" authorId="931" shapeId="0" xr:uid="{E669C1BC-6F8F-4E32-A4F1-B907506E6941}">
      <text>
        <t>[Threaded comment]
Your version of Excel allows you to read this threaded comment; however, any edits to it will get removed if the file is opened in a newer version of Excel. Learn more: https://go.microsoft.com/fwlink/?linkid=870924
Comment:
    3/29/2026</t>
      </text>
    </comment>
    <comment ref="W2186" authorId="932" shapeId="0" xr:uid="{9A974D6A-07B0-4469-8FB8-436DA0A69C36}">
      <text>
        <t xml:space="preserve">[Threaded comment]
Your version of Excel allows you to read this threaded comment; however, any edits to it will get removed if the file is opened in a newer version of Excel. Learn more: https://go.microsoft.com/fwlink/?linkid=870924
Comment:
    12-0012-602-00 </t>
      </text>
    </comment>
  </commentList>
</comments>
</file>

<file path=xl/sharedStrings.xml><?xml version="1.0" encoding="utf-8"?>
<sst xmlns="http://schemas.openxmlformats.org/spreadsheetml/2006/main" count="40964" uniqueCount="15511">
  <si>
    <t>TSL</t>
  </si>
  <si>
    <t>TKM</t>
  </si>
  <si>
    <t>Week number 20: 12th May -18th May</t>
  </si>
  <si>
    <t>Week number 21: 19th May -25th May</t>
  </si>
  <si>
    <t>Week number 22: 26th May -1st June</t>
  </si>
  <si>
    <t>Week number 23: 2nd June -8th June</t>
  </si>
  <si>
    <t>PO Number</t>
  </si>
  <si>
    <t>Supplier</t>
  </si>
  <si>
    <t>Category</t>
  </si>
  <si>
    <t>PO 
number</t>
  </si>
  <si>
    <t>Incoterm</t>
  </si>
  <si>
    <t>Release
date</t>
  </si>
  <si>
    <t>Days Count</t>
  </si>
  <si>
    <t>POL</t>
  </si>
  <si>
    <t>POD</t>
  </si>
  <si>
    <t>Gross Wt</t>
  </si>
  <si>
    <t>No of Boxes/Pacakages</t>
  </si>
  <si>
    <t>Vessel</t>
  </si>
  <si>
    <t>ETD</t>
  </si>
  <si>
    <t>ETA</t>
  </si>
  <si>
    <t>SOB</t>
  </si>
  <si>
    <t>Pre-alert Date</t>
  </si>
  <si>
    <t>Posi</t>
  </si>
  <si>
    <t>Column1</t>
  </si>
  <si>
    <t>Column2</t>
  </si>
  <si>
    <t>Column3</t>
  </si>
  <si>
    <t>Taihua Group</t>
  </si>
  <si>
    <t>IMPORT</t>
  </si>
  <si>
    <t>HLBU3334881</t>
  </si>
  <si>
    <t>CFR</t>
  </si>
  <si>
    <t>16/10/2024</t>
  </si>
  <si>
    <t>MUN</t>
  </si>
  <si>
    <t>RTM</t>
  </si>
  <si>
    <t>1x 40'HC / Anlieferung Burghausen 02.12.2024</t>
  </si>
  <si>
    <t>Seaspan Ganges</t>
  </si>
  <si>
    <t>27.10.2024</t>
  </si>
  <si>
    <t>24.11.2024</t>
  </si>
  <si>
    <t>80-0003-411-00</t>
  </si>
  <si>
    <t>HLF 29200550</t>
  </si>
  <si>
    <t>HLBU2182927</t>
  </si>
  <si>
    <t>1x 40'HC / Anlieferung Schkopau 04.12.2024</t>
  </si>
  <si>
    <t>80-0004-411-00 / 80-0005-411-00</t>
  </si>
  <si>
    <t>HLF 25578990</t>
  </si>
  <si>
    <t>Danieli</t>
  </si>
  <si>
    <t>TLL</t>
  </si>
  <si>
    <t>TSL/52026/2400002408</t>
  </si>
  <si>
    <t>FOB</t>
  </si>
  <si>
    <t>13/11/2024</t>
  </si>
  <si>
    <t>DLC</t>
  </si>
  <si>
    <t>NSA</t>
  </si>
  <si>
    <t>7x 40'FR + 1x 40'HC // NOR019</t>
  </si>
  <si>
    <t>Margrete Maersk</t>
  </si>
  <si>
    <t>30.11.2024</t>
  </si>
  <si>
    <t>23.12.2024</t>
  </si>
  <si>
    <t>12.12.2024</t>
  </si>
  <si>
    <t>22-0036-412-00</t>
  </si>
  <si>
    <t>SFE24250243</t>
  </si>
  <si>
    <t>Alpine Metal // RFQ no : 623-24-634</t>
  </si>
  <si>
    <t>TSL/54623/2400002634 Lot-1</t>
  </si>
  <si>
    <t>14/11/2024</t>
  </si>
  <si>
    <t>ANT</t>
  </si>
  <si>
    <t>VTZ</t>
  </si>
  <si>
    <t xml:space="preserve">3x 40'HC </t>
  </si>
  <si>
    <t>Hy Singapore</t>
  </si>
  <si>
    <t>29.11.2024</t>
  </si>
  <si>
    <t>05.01.2025</t>
  </si>
  <si>
    <t>09.12.2024</t>
  </si>
  <si>
    <t>22-0012-412-00</t>
  </si>
  <si>
    <t>YML FHAM0173685</t>
  </si>
  <si>
    <t>Reel GmbH</t>
  </si>
  <si>
    <t>NON-TATA</t>
  </si>
  <si>
    <t>DAP</t>
  </si>
  <si>
    <t>15/11/2024</t>
  </si>
  <si>
    <t>SHA</t>
  </si>
  <si>
    <t>Sharjah</t>
  </si>
  <si>
    <t>1x40'GP</t>
  </si>
  <si>
    <t>SYDNEY BRIDGE</t>
  </si>
  <si>
    <t>30/11/2024</t>
  </si>
  <si>
    <t>20/12/2024</t>
  </si>
  <si>
    <t>25-0006-412-00</t>
  </si>
  <si>
    <t>SFE24250250A /B</t>
  </si>
  <si>
    <t>Puyang Refractories // ST00001123</t>
  </si>
  <si>
    <t>TSL/2200057775</t>
  </si>
  <si>
    <t xml:space="preserve">FOB </t>
  </si>
  <si>
    <t>27/11/2024</t>
  </si>
  <si>
    <t>CCU</t>
  </si>
  <si>
    <t>8x 20'DV</t>
  </si>
  <si>
    <t>OOCL AMERICA 176S</t>
  </si>
  <si>
    <t>18.12.2024</t>
  </si>
  <si>
    <t>32-0014-412-00</t>
  </si>
  <si>
    <t>SFE24250229 // 032E509264</t>
  </si>
  <si>
    <t>GVA</t>
  </si>
  <si>
    <t>INLAND</t>
  </si>
  <si>
    <t>1 Slagpot</t>
  </si>
  <si>
    <t>Atlanta Express</t>
  </si>
  <si>
    <t>06.12.2024</t>
  </si>
  <si>
    <t>12.01.2025</t>
  </si>
  <si>
    <t>-</t>
  </si>
  <si>
    <t>25-0009-502-00</t>
  </si>
  <si>
    <t>19/11/2024</t>
  </si>
  <si>
    <t>QIN</t>
  </si>
  <si>
    <t>1x 40'FR / Ref. NOR023</t>
  </si>
  <si>
    <t>X-Press Carina</t>
  </si>
  <si>
    <t>30.12.2024</t>
  </si>
  <si>
    <t>17.12.2024</t>
  </si>
  <si>
    <t>22-0040-412-00</t>
  </si>
  <si>
    <t>SFE24250246</t>
  </si>
  <si>
    <t>SMS Group // RFQ no. 459-17</t>
  </si>
  <si>
    <t>TSL/53459/2400002517</t>
  </si>
  <si>
    <t>28.06.2024</t>
  </si>
  <si>
    <t>HAM</t>
  </si>
  <si>
    <t>MUM</t>
  </si>
  <si>
    <t>BB 3+1</t>
  </si>
  <si>
    <t>Nowowiejski</t>
  </si>
  <si>
    <t>10.12.2024</t>
  </si>
  <si>
    <t>18.01.2025</t>
  </si>
  <si>
    <t>19.12.2024</t>
  </si>
  <si>
    <t>22-0035-412-00</t>
  </si>
  <si>
    <t>CP MDSCP240799</t>
  </si>
  <si>
    <t xml:space="preserve">SMS </t>
  </si>
  <si>
    <t>TSL/53595/2400002529 - Lot 2b</t>
  </si>
  <si>
    <t>11.10.2024</t>
  </si>
  <si>
    <t>KTP</t>
  </si>
  <si>
    <t>2x 40'FR(OH)</t>
  </si>
  <si>
    <t>MEXICO EXPRESS</t>
  </si>
  <si>
    <t>11.12.2024</t>
  </si>
  <si>
    <t>13.01.2025</t>
  </si>
  <si>
    <t>13.12.2024</t>
  </si>
  <si>
    <t>27-0002-412-00</t>
  </si>
  <si>
    <t>Ceekay (HL 35132832)</t>
  </si>
  <si>
    <t>PD0G01321_29238</t>
  </si>
  <si>
    <t>CIF</t>
  </si>
  <si>
    <t>1x20'FR (OW OS)</t>
  </si>
  <si>
    <t>15/01/2025</t>
  </si>
  <si>
    <t>25-0004-412-00</t>
  </si>
  <si>
    <t>Ceekay 24560130</t>
  </si>
  <si>
    <t>SEOUL ENGG. (RFQ 229-74)</t>
  </si>
  <si>
    <t>TSL/54229/2200056174</t>
  </si>
  <si>
    <t>18.11.2024</t>
  </si>
  <si>
    <t>PUS</t>
  </si>
  <si>
    <t>1X20'GP</t>
  </si>
  <si>
    <t>SITC OSAKA/2432S</t>
  </si>
  <si>
    <t>08.12.2024</t>
  </si>
  <si>
    <t>08.01.2025</t>
  </si>
  <si>
    <t>32-0009-412-00</t>
  </si>
  <si>
    <t>Shipped // pre-alert to be sent // FLGSS2412004 // SITPUCC161089G</t>
  </si>
  <si>
    <t>Bekaert - Balmer</t>
  </si>
  <si>
    <t>4600003466 - Lot 2</t>
  </si>
  <si>
    <t>1x20'DV</t>
  </si>
  <si>
    <t>Mexico Express</t>
  </si>
  <si>
    <t>15.12.2024</t>
  </si>
  <si>
    <t>16.12.2024</t>
  </si>
  <si>
    <t>25-0005-412-00</t>
  </si>
  <si>
    <t>YML FHAM0172017</t>
  </si>
  <si>
    <t>Refra 4</t>
  </si>
  <si>
    <t>Gestellung 02.12.2024 / 7 + 9</t>
  </si>
  <si>
    <t>10.10.2024</t>
  </si>
  <si>
    <t>2x 20'DV</t>
  </si>
  <si>
    <t>25-0008-412-00</t>
  </si>
  <si>
    <t>YML FHAM0172751</t>
  </si>
  <si>
    <t>19.11.2024</t>
  </si>
  <si>
    <t>LCB</t>
  </si>
  <si>
    <t>1x 40'FR + 5x 40'HC // Ref. NOR022</t>
  </si>
  <si>
    <t>YM INTERACTION</t>
  </si>
  <si>
    <t>21.12.2024</t>
  </si>
  <si>
    <t>06.01.2025</t>
  </si>
  <si>
    <t>22-0009-501-00</t>
  </si>
  <si>
    <t>OECL / OOCL</t>
  </si>
  <si>
    <t>Metallon</t>
  </si>
  <si>
    <t>TSL/4413088508</t>
  </si>
  <si>
    <t>27.11.2024</t>
  </si>
  <si>
    <t>TJN</t>
  </si>
  <si>
    <t>4x 40'OT</t>
  </si>
  <si>
    <t>MSC TRIESTE V.FY451A</t>
  </si>
  <si>
    <t>20.12.2024</t>
  </si>
  <si>
    <t>10.01.2025</t>
  </si>
  <si>
    <t>27.12.2024</t>
  </si>
  <si>
    <t>32-0003-501-00</t>
  </si>
  <si>
    <t>SFE24250256 // MEDUYX322322</t>
  </si>
  <si>
    <t>Alpine Metal</t>
  </si>
  <si>
    <t>TSL/54623/2400002634 Lot-2</t>
  </si>
  <si>
    <t>21/10/2024</t>
  </si>
  <si>
    <t xml:space="preserve">1x40'FR(IG), 2x40'FR (OW/OH) </t>
  </si>
  <si>
    <t>YM FOUNTAIN</t>
  </si>
  <si>
    <t>26.12.2024</t>
  </si>
  <si>
    <t>22/01/2025</t>
  </si>
  <si>
    <t>02.01.2025</t>
  </si>
  <si>
    <t>22-0011-501-00</t>
  </si>
  <si>
    <t>Ceekay 15126149</t>
  </si>
  <si>
    <t>GEN</t>
  </si>
  <si>
    <t>1x 40'HC + 1x 20'DV // NOR015 - 3</t>
  </si>
  <si>
    <t>Yantian Express</t>
  </si>
  <si>
    <t>25.12.2024</t>
  </si>
  <si>
    <t>29.01.2025</t>
  </si>
  <si>
    <t>31.12.2024</t>
  </si>
  <si>
    <t>22-0012-501-00</t>
  </si>
  <si>
    <t>HLF 27522007</t>
  </si>
  <si>
    <t>40'HCOT(IG) +40'HCOT(OH270) // NOR015 - 1.2</t>
  </si>
  <si>
    <t>HLF 24903357</t>
  </si>
  <si>
    <t>6x 40'HC // NOR015 - 1.1</t>
  </si>
  <si>
    <t>HLF 90853739</t>
  </si>
  <si>
    <t>4x 20'OT(IG) // NOR015 - 2.2</t>
  </si>
  <si>
    <t>HLF 12459407</t>
  </si>
  <si>
    <t>10x 40'HC // NOR015 - 2.1</t>
  </si>
  <si>
    <t>HLF 31816803</t>
  </si>
  <si>
    <t>Profine</t>
  </si>
  <si>
    <t>25/11/2024</t>
  </si>
  <si>
    <t>1x40'HC</t>
  </si>
  <si>
    <t>MSC JOANNA</t>
  </si>
  <si>
    <t>07.01.2025</t>
  </si>
  <si>
    <t>25-0004-501-00</t>
  </si>
  <si>
    <t>MSC 459HA1255411</t>
  </si>
  <si>
    <t>CPI Vertex</t>
  </si>
  <si>
    <t>NL nach Kilgore</t>
  </si>
  <si>
    <t>16.10.2024</t>
  </si>
  <si>
    <t>HOU</t>
  </si>
  <si>
    <t>1x 20'OT(IG)</t>
  </si>
  <si>
    <t>Lucie Schulte</t>
  </si>
  <si>
    <t>24.12.2024</t>
  </si>
  <si>
    <t>25-0008-501-00</t>
  </si>
  <si>
    <t>MSK 247572948</t>
  </si>
  <si>
    <t>Mack Valves // RFQ no : 813-24-666</t>
  </si>
  <si>
    <t>TSL/54813/2400002666</t>
  </si>
  <si>
    <t>13.11.2024</t>
  </si>
  <si>
    <t>MEL</t>
  </si>
  <si>
    <t>CMA CGM Tancredi</t>
  </si>
  <si>
    <t>18.02.2025</t>
  </si>
  <si>
    <t>22-0028-501-00</t>
  </si>
  <si>
    <t>HL34146253</t>
  </si>
  <si>
    <t>Tenova</t>
  </si>
  <si>
    <t>TSL/52245/2400002415</t>
  </si>
  <si>
    <t>Hyundai Mars</t>
  </si>
  <si>
    <t>16.01.2025</t>
  </si>
  <si>
    <t>20.02.2025</t>
  </si>
  <si>
    <t>21.01.2025</t>
  </si>
  <si>
    <t>22-0029-501-00</t>
  </si>
  <si>
    <t>HMM HAMA38490100</t>
  </si>
  <si>
    <t>Rupf ATG Casting</t>
  </si>
  <si>
    <t>Import</t>
  </si>
  <si>
    <t>CICU8107408</t>
  </si>
  <si>
    <t>22/12/2024</t>
  </si>
  <si>
    <t>Zhengzhou</t>
  </si>
  <si>
    <t>5 cases</t>
  </si>
  <si>
    <t>WB2024/12/18</t>
  </si>
  <si>
    <t>22.12.2024</t>
  </si>
  <si>
    <t>80-0002-501-00</t>
  </si>
  <si>
    <t>ZIHWB241218LH201</t>
  </si>
  <si>
    <t>Reissverschluss18</t>
  </si>
  <si>
    <t>TWN24110059</t>
  </si>
  <si>
    <t>KEE</t>
  </si>
  <si>
    <t>45 Pkgs</t>
  </si>
  <si>
    <t>Ever Ace</t>
  </si>
  <si>
    <t>16.11.2024</t>
  </si>
  <si>
    <t>80-0001-501-00</t>
  </si>
  <si>
    <t>LSE-890075</t>
  </si>
  <si>
    <t>Haeusler</t>
  </si>
  <si>
    <t>EXW</t>
  </si>
  <si>
    <t>1x20'OT, 1x40'OT</t>
  </si>
  <si>
    <t>RIO GRANDE EXPRESS</t>
  </si>
  <si>
    <t>26/01/2025</t>
  </si>
  <si>
    <t>30.01.2025</t>
  </si>
  <si>
    <t>25-0003-502-00</t>
  </si>
  <si>
    <t>HL 24857010</t>
  </si>
  <si>
    <t xml:space="preserve">ACRE </t>
  </si>
  <si>
    <t>TSL/55394/2400002739</t>
  </si>
  <si>
    <t>19.09.2024</t>
  </si>
  <si>
    <t>TXZ</t>
  </si>
  <si>
    <t>MAA</t>
  </si>
  <si>
    <t>2 BB</t>
  </si>
  <si>
    <t>STAR TYCHE V.MK2461E</t>
  </si>
  <si>
    <t>27-0003-411-00</t>
  </si>
  <si>
    <t>BBE24250003 // MK2461ETJCHN04</t>
  </si>
  <si>
    <r>
      <t xml:space="preserve">CHINA SHOUGANG // </t>
    </r>
    <r>
      <rPr>
        <b/>
        <sz val="11"/>
        <color rgb="FFFF0000"/>
        <rFont val="Calibri"/>
      </rPr>
      <t>RFQ No :- 318-08</t>
    </r>
  </si>
  <si>
    <t>TSL/52318/2200053108</t>
  </si>
  <si>
    <t>05.12.2024</t>
  </si>
  <si>
    <t>VIZ</t>
  </si>
  <si>
    <t xml:space="preserve">1X20/ 6TONS </t>
  </si>
  <si>
    <t>TS KAOHSIUNG V.24022S</t>
  </si>
  <si>
    <t>26.01.2024</t>
  </si>
  <si>
    <t>32-0007-501-00</t>
  </si>
  <si>
    <t>SFE24250271// 800410284386</t>
  </si>
  <si>
    <r>
      <t xml:space="preserve">HEBEI CHENBANG // </t>
    </r>
    <r>
      <rPr>
        <b/>
        <sz val="11"/>
        <color rgb="FFFF0000"/>
        <rFont val="Calibri"/>
      </rPr>
      <t>RFQ no. 290-51</t>
    </r>
  </si>
  <si>
    <t>TSL/55290/2200057951</t>
  </si>
  <si>
    <t>14.12.2024</t>
  </si>
  <si>
    <t>1X40'HQ</t>
  </si>
  <si>
    <t>TS VANCOUVER V.25001W</t>
  </si>
  <si>
    <t>23.01.2025</t>
  </si>
  <si>
    <t>32-0009-501-00</t>
  </si>
  <si>
    <t>SFE24250282 // TAOCB24015397</t>
  </si>
  <si>
    <r>
      <t xml:space="preserve">QINYE // </t>
    </r>
    <r>
      <rPr>
        <b/>
        <sz val="11"/>
        <color rgb="FFFF0000"/>
        <rFont val="Calibri"/>
      </rPr>
      <t xml:space="preserve">UNDER L/C // CRITICAL </t>
    </r>
  </si>
  <si>
    <t>TSL/55036/2200057503</t>
  </si>
  <si>
    <t>10.11x20FR</t>
  </si>
  <si>
    <t>SITC BATANGAS V.2502S</t>
  </si>
  <si>
    <t>31.01.2025</t>
  </si>
  <si>
    <t>32-0008-501-00</t>
  </si>
  <si>
    <t>SFE24250280 // SITSTXVZ519593</t>
  </si>
  <si>
    <t xml:space="preserve">DANIELI </t>
  </si>
  <si>
    <t>TSL/52026/2400002408 - NOR026</t>
  </si>
  <si>
    <t>1x 20'DV</t>
  </si>
  <si>
    <t>ONE REPUTATION</t>
  </si>
  <si>
    <t>20.01.2025</t>
  </si>
  <si>
    <t>24.02.2025</t>
  </si>
  <si>
    <t>27.01.2025</t>
  </si>
  <si>
    <t>22-0017-502-00</t>
  </si>
  <si>
    <t>SFE24250324</t>
  </si>
  <si>
    <t>K-ONE // UNDER LC</t>
  </si>
  <si>
    <t>TSL/55387/2400002728</t>
  </si>
  <si>
    <t>24/12/2024</t>
  </si>
  <si>
    <t>YM WITNESS</t>
  </si>
  <si>
    <t>31/01/2025</t>
  </si>
  <si>
    <t>04.02.2025</t>
  </si>
  <si>
    <t>32-0001-502-00</t>
  </si>
  <si>
    <t xml:space="preserve">FLGSS2501006 </t>
  </si>
  <si>
    <t>DANIELI CORUS // RFQ no : 705/24-649</t>
  </si>
  <si>
    <t>TSL/54705/2400002649 - L1</t>
  </si>
  <si>
    <t>09.01.2025</t>
  </si>
  <si>
    <t>2x40'OT</t>
  </si>
  <si>
    <t>WAN HAI 516</t>
  </si>
  <si>
    <t>01.02.2025</t>
  </si>
  <si>
    <t>20/02/2025</t>
  </si>
  <si>
    <t>32-0002-502-00</t>
  </si>
  <si>
    <t xml:space="preserve">SFE24250329 </t>
  </si>
  <si>
    <t>Paulwurth - Balmer</t>
  </si>
  <si>
    <t>16/12/2024</t>
  </si>
  <si>
    <t>1x40'FR, 1x20'DV</t>
  </si>
  <si>
    <t>VUNG TAU EXPRESS</t>
  </si>
  <si>
    <t>03.02.2025</t>
  </si>
  <si>
    <t>25-0006-502-00</t>
  </si>
  <si>
    <t>Ceekay HL 31706099</t>
  </si>
  <si>
    <t>SMS GROUP</t>
  </si>
  <si>
    <t>TSL/54763/2400002657 - Lot 1.1</t>
  </si>
  <si>
    <t>28/01/2025</t>
  </si>
  <si>
    <t>3 Pcs / BB</t>
  </si>
  <si>
    <t>CP Atlantic</t>
  </si>
  <si>
    <t>15.03.2025</t>
  </si>
  <si>
    <t>10.02.2025</t>
  </si>
  <si>
    <t>22-0028-502-00</t>
  </si>
  <si>
    <t>CP MDSCP250049</t>
  </si>
  <si>
    <t>TEAMWELL  // ST00001212</t>
  </si>
  <si>
    <t>TSL/2200058898</t>
  </si>
  <si>
    <t>XIN</t>
  </si>
  <si>
    <t>9X20'GP</t>
  </si>
  <si>
    <t>ISARA BHUM</t>
  </si>
  <si>
    <t>27/01/2025</t>
  </si>
  <si>
    <t>07.02.2025</t>
  </si>
  <si>
    <t>32-0003-502-00</t>
  </si>
  <si>
    <t>SFE24250308 // TSNCB25000219</t>
  </si>
  <si>
    <t>Bradley</t>
  </si>
  <si>
    <t>TSL/53399/2200054879</t>
  </si>
  <si>
    <t>NYC</t>
  </si>
  <si>
    <t>1x 40'HCOT</t>
  </si>
  <si>
    <t>Al Safat</t>
  </si>
  <si>
    <t>09.02.2025</t>
  </si>
  <si>
    <t>12.04.2025</t>
  </si>
  <si>
    <t>12.02.2025</t>
  </si>
  <si>
    <t>23-0004-502-00</t>
  </si>
  <si>
    <t>MLAC (HL70030166)</t>
  </si>
  <si>
    <t>TSL/52026/2400002408 - NOR032</t>
  </si>
  <si>
    <t>1x 20'DV, 8x40'HC, 15x40'FR (OOG)</t>
  </si>
  <si>
    <t>STRATFORD</t>
  </si>
  <si>
    <t>11.02.2025</t>
  </si>
  <si>
    <t>17.02.2025</t>
  </si>
  <si>
    <t>32-0005-502-00</t>
  </si>
  <si>
    <t>SFE24250323 // OOLU2754444840</t>
  </si>
  <si>
    <t>TSL/52026/2400002408 - NOR033</t>
  </si>
  <si>
    <t>24/01/2025</t>
  </si>
  <si>
    <t>2x20'GP, 2x40'HC</t>
  </si>
  <si>
    <t>X-PRESS PYXIS V.25002W</t>
  </si>
  <si>
    <t>17/02/2025</t>
  </si>
  <si>
    <t>32-0006-502-00</t>
  </si>
  <si>
    <t>SFE24250338 // JJCSHNVY500068</t>
  </si>
  <si>
    <t>CombiMill</t>
  </si>
  <si>
    <t>16/01/2025</t>
  </si>
  <si>
    <t>GOT</t>
  </si>
  <si>
    <t xml:space="preserve">1x 40'FR(OOG) </t>
  </si>
  <si>
    <t>Bjorg / YM Fountain</t>
  </si>
  <si>
    <t>22.02.2025</t>
  </si>
  <si>
    <t>03.05.2025</t>
  </si>
  <si>
    <t>07.03.2025</t>
  </si>
  <si>
    <t>26-0002-503-00</t>
  </si>
  <si>
    <t>Ceekay HL 55116154</t>
  </si>
  <si>
    <t>WLM</t>
  </si>
  <si>
    <t>1 Pcs / BB</t>
  </si>
  <si>
    <t>Theben</t>
  </si>
  <si>
    <t>07.04.2025</t>
  </si>
  <si>
    <t>26-0001-503-00</t>
  </si>
  <si>
    <t>WW DEIN2006441</t>
  </si>
  <si>
    <t>DGWL (RFQ no : 575-42)</t>
  </si>
  <si>
    <t>TSL/55575/2400002742</t>
  </si>
  <si>
    <t>25/02/2025</t>
  </si>
  <si>
    <t>1x40'FR</t>
  </si>
  <si>
    <t>Cisnes</t>
  </si>
  <si>
    <t>22/02/2025</t>
  </si>
  <si>
    <t>24/04/2025</t>
  </si>
  <si>
    <t>25.02.2025</t>
  </si>
  <si>
    <t>22-0015-503-00</t>
  </si>
  <si>
    <t>Ceekay HL 13882037</t>
  </si>
  <si>
    <t>TMT</t>
  </si>
  <si>
    <t>TSL/55584/2200058496</t>
  </si>
  <si>
    <t>KAT</t>
  </si>
  <si>
    <t>31.03.2025</t>
  </si>
  <si>
    <t>28.02.2025</t>
  </si>
  <si>
    <t>22-0017-503-00</t>
  </si>
  <si>
    <t>HL 32728869</t>
  </si>
  <si>
    <t>Reissverschluss19</t>
  </si>
  <si>
    <t>YMJAN209112539 / FTAU1141472</t>
  </si>
  <si>
    <t>YM Credibility</t>
  </si>
  <si>
    <t>08.02.2025</t>
  </si>
  <si>
    <t>19/02/2025</t>
  </si>
  <si>
    <t>80-0001-502-00</t>
  </si>
  <si>
    <t>LSE-890089</t>
  </si>
  <si>
    <t>Reissverschluss20</t>
  </si>
  <si>
    <t>YMJAN209113295</t>
  </si>
  <si>
    <t>1x20'DC</t>
  </si>
  <si>
    <t>Hamburg Express</t>
  </si>
  <si>
    <t>15/03/2025</t>
  </si>
  <si>
    <t>17/03/2025</t>
  </si>
  <si>
    <t>80-0001-503-00</t>
  </si>
  <si>
    <t>LSE-890099</t>
  </si>
  <si>
    <t xml:space="preserve">Reissverschluss21 </t>
  </si>
  <si>
    <t>KHH</t>
  </si>
  <si>
    <t>1 Pallet</t>
  </si>
  <si>
    <t>EVER ACE</t>
  </si>
  <si>
    <t>22/04/2025</t>
  </si>
  <si>
    <t>80-0002-504-00</t>
  </si>
  <si>
    <t>LSE-890110</t>
  </si>
  <si>
    <t xml:space="preserve">Gestellung </t>
  </si>
  <si>
    <t>ANG</t>
  </si>
  <si>
    <t>40'FR(OOG) + 40'HC</t>
  </si>
  <si>
    <t>Santos Express</t>
  </si>
  <si>
    <t>15/04/2025</t>
  </si>
  <si>
    <t>14.03.2025</t>
  </si>
  <si>
    <t>25-0010-503-00</t>
  </si>
  <si>
    <t>HL 26100690</t>
  </si>
  <si>
    <t>TSL/52026/2400002408 - NOR041</t>
  </si>
  <si>
    <t>27/02/2025</t>
  </si>
  <si>
    <t>HPH</t>
  </si>
  <si>
    <t>3x40'HC</t>
  </si>
  <si>
    <t xml:space="preserve">EVER WILL </t>
  </si>
  <si>
    <t>25.03.2025</t>
  </si>
  <si>
    <t>32-0007-503-00</t>
  </si>
  <si>
    <t>SFE24250354</t>
  </si>
  <si>
    <t>4x40'OT</t>
  </si>
  <si>
    <t>WAN HAI 361</t>
  </si>
  <si>
    <t>18/03/2025</t>
  </si>
  <si>
    <t>32-0006-503-00</t>
  </si>
  <si>
    <t>SFE24250358</t>
  </si>
  <si>
    <t xml:space="preserve">VALJI // ST00001318 </t>
  </si>
  <si>
    <t>KOP</t>
  </si>
  <si>
    <t>1x20'OT</t>
  </si>
  <si>
    <t>MAERSK HANGZHOU</t>
  </si>
  <si>
    <t>17/05/2025</t>
  </si>
  <si>
    <t>26/03/2025</t>
  </si>
  <si>
    <t>22-0029-503-00</t>
  </si>
  <si>
    <t>SI25000217</t>
  </si>
  <si>
    <t>VALJI // ST00001319</t>
  </si>
  <si>
    <t>21/02/2025</t>
  </si>
  <si>
    <t>22-0030-503-00</t>
  </si>
  <si>
    <t>SI25000218</t>
  </si>
  <si>
    <t>AUSTIN</t>
  </si>
  <si>
    <t>TSL/55801/4413418091</t>
  </si>
  <si>
    <t>BTM</t>
  </si>
  <si>
    <t>4 pcs</t>
  </si>
  <si>
    <t>Charter ETA BTM -  20TH.MAR.2025.IAGW WP. </t>
  </si>
  <si>
    <t>22/03/2025</t>
  </si>
  <si>
    <t>29/03/2025</t>
  </si>
  <si>
    <t>24/03/2025</t>
  </si>
  <si>
    <t>22-0016-504-00</t>
  </si>
  <si>
    <t>HQ2515BTMVZ001</t>
  </si>
  <si>
    <t>TSL/55800/4413418079</t>
  </si>
  <si>
    <t>22-0019-504-00</t>
  </si>
  <si>
    <t>HQ2515BTMVZ004</t>
  </si>
  <si>
    <t>AUSTIN (RFQ no : 801-901-DO)</t>
  </si>
  <si>
    <t>TSL/55760/4413413430</t>
  </si>
  <si>
    <t>22-0018-504-00</t>
  </si>
  <si>
    <t>HQ2515BTMVZ003</t>
  </si>
  <si>
    <t>TSL/55750/4413400552</t>
  </si>
  <si>
    <t>1 pc</t>
  </si>
  <si>
    <t>22-0017-504-00</t>
  </si>
  <si>
    <t>HQ2515BTMVZ002</t>
  </si>
  <si>
    <t>TSL/55799/4413418078</t>
  </si>
  <si>
    <t>22-0020-504-00</t>
  </si>
  <si>
    <t>HQ2515BTMVZ005</t>
  </si>
  <si>
    <t>BUCK MATERIALS // RFQ no. 733-24-655</t>
  </si>
  <si>
    <t>TSL/54733/2400002655</t>
  </si>
  <si>
    <t>29/01/2025</t>
  </si>
  <si>
    <t>ITAL WIT / HMM OCEAN</t>
  </si>
  <si>
    <t>26/04/2025</t>
  </si>
  <si>
    <t>22-0009-504-00</t>
  </si>
  <si>
    <t>HAMA75700000</t>
  </si>
  <si>
    <t>Salico Hispania S.A.</t>
  </si>
  <si>
    <t>TSL/52455/2400002428</t>
  </si>
  <si>
    <t>ENN</t>
  </si>
  <si>
    <t>2 pcs / BB</t>
  </si>
  <si>
    <t>BAHRI YANBU</t>
  </si>
  <si>
    <t>18/05/2025</t>
  </si>
  <si>
    <t>22-0021-504-00</t>
  </si>
  <si>
    <t>EGCBY029018</t>
  </si>
  <si>
    <t>GVA Krefeld GmbH // RFQ no : 341-53</t>
  </si>
  <si>
    <t>TSL/55341/2200058053</t>
  </si>
  <si>
    <t>GENIUS ACE MK2523E</t>
  </si>
  <si>
    <t>32-0005-504-00</t>
  </si>
  <si>
    <t>MK2519ESHAKOL01 / BBE24250004</t>
  </si>
  <si>
    <t>KW12</t>
  </si>
  <si>
    <t>HYUNDAI TOKYO</t>
  </si>
  <si>
    <t>30/04/2025</t>
  </si>
  <si>
    <t>14/04/2025</t>
  </si>
  <si>
    <t>25-0002-504-00</t>
  </si>
  <si>
    <t>YM FHAM0176992</t>
  </si>
  <si>
    <t>Kemmlitzer Kaolinwerke</t>
  </si>
  <si>
    <t>Gestellung: 31.03.2025 / 8.00Uhr</t>
  </si>
  <si>
    <t>COC</t>
  </si>
  <si>
    <t>Maersk Tukang</t>
  </si>
  <si>
    <t>26/05/2025</t>
  </si>
  <si>
    <t>25-0006-504-00</t>
  </si>
  <si>
    <t>HL 39766131</t>
  </si>
  <si>
    <t>Primetals</t>
  </si>
  <si>
    <t>Anlieferung 28.05.2025</t>
  </si>
  <si>
    <t>GGV</t>
  </si>
  <si>
    <t>MSC SABRINA III</t>
  </si>
  <si>
    <t>23/02/2025</t>
  </si>
  <si>
    <t>80-0001-505-00</t>
  </si>
  <si>
    <t>MEDUVO545382</t>
  </si>
  <si>
    <t>BECK U.KALTHEUNER</t>
  </si>
  <si>
    <t>TSL/2200059504 / ST00001384</t>
  </si>
  <si>
    <t>25/03/2025</t>
  </si>
  <si>
    <t>2x20'DV</t>
  </si>
  <si>
    <t>HMM OAKLAND</t>
  </si>
  <si>
    <t>15/06/2025</t>
  </si>
  <si>
    <t>22-0013-505-00</t>
  </si>
  <si>
    <t>YML FHAM0174047 / FHAM0174048</t>
  </si>
  <si>
    <t>Bilfinger</t>
  </si>
  <si>
    <t>TSL/55406/2200058172</t>
  </si>
  <si>
    <t>Maersk Guayaquil</t>
  </si>
  <si>
    <t>6/12/2025 (Z25002637872 - Z no. cancelled by Krishna on 23.04)</t>
  </si>
  <si>
    <t>22-0008-505-00</t>
  </si>
  <si>
    <t>Ceekay HL 21468110 (CCU208772- LCL booking cancelled)// MBL NO. CKYHAMCCU74214</t>
  </si>
  <si>
    <t>Reimbold &amp; Strick</t>
  </si>
  <si>
    <t xml:space="preserve">Gestellung: </t>
  </si>
  <si>
    <t>27/03/2025</t>
  </si>
  <si>
    <t>ONE Intelligence</t>
  </si>
  <si>
    <t>16/04/2025</t>
  </si>
  <si>
    <t>17/04/2025</t>
  </si>
  <si>
    <t>25-0007-504-00</t>
  </si>
  <si>
    <t>YML FHAM0177702</t>
  </si>
  <si>
    <t>TSL/2200055861 / ST00001385</t>
  </si>
  <si>
    <t>HYUNDAI SHANGHAI</t>
  </si>
  <si>
    <t>22/06/2025</t>
  </si>
  <si>
    <t>19/05/2025</t>
  </si>
  <si>
    <t>22-0024-505-00</t>
  </si>
  <si>
    <t>YML FHAM0177863</t>
  </si>
  <si>
    <t>TSL/52026/2400002408 - NOR050</t>
  </si>
  <si>
    <t>GOA</t>
  </si>
  <si>
    <t>1x20'DV,2x40'HC</t>
  </si>
  <si>
    <t>HYUNDAI COURAGE</t>
  </si>
  <si>
    <t>20/06/2025</t>
  </si>
  <si>
    <t>27/05/2025</t>
  </si>
  <si>
    <t>22-0022-505-00</t>
  </si>
  <si>
    <t>HMM HAMA92521000</t>
  </si>
  <si>
    <t>TSL/52026/2400002408 - NOR051</t>
  </si>
  <si>
    <t>22-0023-505-00</t>
  </si>
  <si>
    <t>HMM HAMA43831600</t>
  </si>
  <si>
    <t>L&amp;Y ASIA PACIFIC LIMITED</t>
  </si>
  <si>
    <t>TSL/2200057729 / ST00001423</t>
  </si>
  <si>
    <t>QZH</t>
  </si>
  <si>
    <t>6x20'DV</t>
  </si>
  <si>
    <t>MSC DIEGO</t>
  </si>
  <si>
    <t>24/05/2025</t>
  </si>
  <si>
    <t>24/06/2025</t>
  </si>
  <si>
    <t>28/05/2025</t>
  </si>
  <si>
    <t>32-0007-506-00</t>
  </si>
  <si>
    <t>SFE25260033 // MEDUKT439495</t>
  </si>
  <si>
    <t>Paulwurth</t>
  </si>
  <si>
    <t>MSC CANDICE</t>
  </si>
  <si>
    <t>29/05/2025</t>
  </si>
  <si>
    <t>30/05/2025</t>
  </si>
  <si>
    <t>25-0002-506-00</t>
  </si>
  <si>
    <t>MSC 459HA1359076</t>
  </si>
  <si>
    <t>Beck u. Kaltheuner GmbH &amp; Co. KG (RFQ no : 303-10)</t>
  </si>
  <si>
    <t>NINL/17303/2299870210</t>
  </si>
  <si>
    <t>HMM TACOMA</t>
  </si>
  <si>
    <t>31/05/2025</t>
  </si>
  <si>
    <t>22-0004-506-00</t>
  </si>
  <si>
    <t>FHAM0178374</t>
  </si>
  <si>
    <t>TSL/52026/2400002408 - NOR054</t>
  </si>
  <si>
    <t>14.04.2025</t>
  </si>
  <si>
    <t>BRI</t>
  </si>
  <si>
    <t>MOLIVA / MSC HAMBURG</t>
  </si>
  <si>
    <t>16/06/2025</t>
  </si>
  <si>
    <t>22-0013-506-00</t>
  </si>
  <si>
    <t>MSC 459HA1351087</t>
  </si>
  <si>
    <t>TSL/52026/2400002408 - NOR057</t>
  </si>
  <si>
    <t>HMM GREEN</t>
  </si>
  <si>
    <t>22-0012-506-00</t>
  </si>
  <si>
    <t>HMM HAMA90149800</t>
  </si>
  <si>
    <t>TSL/52026/2400002408 - NOR053</t>
  </si>
  <si>
    <t>25/04/2025</t>
  </si>
  <si>
    <t>1x20'DV, 1x40'OT(OH)</t>
  </si>
  <si>
    <t>22-0011-506-00</t>
  </si>
  <si>
    <t>HMM HAMA68580100</t>
  </si>
  <si>
    <t>Gest. 03.06. 08:00 - done</t>
  </si>
  <si>
    <t>SCI DELHI</t>
  </si>
  <si>
    <t>18/07/2025</t>
  </si>
  <si>
    <t>25-0006-506-00</t>
  </si>
  <si>
    <t>MSC 459HA1371483</t>
  </si>
  <si>
    <t>MAN Energy</t>
  </si>
  <si>
    <t>15.04.2025</t>
  </si>
  <si>
    <t>Savannah Express</t>
  </si>
  <si>
    <t>23/07/2025</t>
  </si>
  <si>
    <t>25-0007-506-00</t>
  </si>
  <si>
    <t>Ceekay 15661362</t>
  </si>
  <si>
    <t>CALDERYS</t>
  </si>
  <si>
    <t>20/05/2025</t>
  </si>
  <si>
    <t>2x40'HC</t>
  </si>
  <si>
    <t>MSC Vilda X</t>
  </si>
  <si>
    <t>14/06/2025</t>
  </si>
  <si>
    <t>27/07/2025</t>
  </si>
  <si>
    <t>25-0010-506-00</t>
  </si>
  <si>
    <t>MSC 459HA1367910</t>
  </si>
  <si>
    <t>Scholz</t>
  </si>
  <si>
    <t>Gest.: 17.06/6.00 u 18.06/6.00 u 9.30</t>
  </si>
  <si>
    <t>1x20'OT,1x40'FR,1x40'OT,1x40'HCOT</t>
  </si>
  <si>
    <t>MSC AAYA</t>
  </si>
  <si>
    <t>30.06.2025</t>
  </si>
  <si>
    <t>28.07.2025</t>
  </si>
  <si>
    <t>25/07/2025</t>
  </si>
  <si>
    <t>25-0004-507-00</t>
  </si>
  <si>
    <t>MSC 459HA1361468</t>
  </si>
  <si>
    <t>Scholz 2</t>
  </si>
  <si>
    <t>Gest.: 16.06 / 6.00/9.30 u 17.06/9.30</t>
  </si>
  <si>
    <t>3x 40'OT(IG)</t>
  </si>
  <si>
    <t>25-0003-507-00</t>
  </si>
  <si>
    <t>MSC 459HA1371673</t>
  </si>
  <si>
    <t>Kaiser PBT</t>
  </si>
  <si>
    <t>Gest: 23.06. 8:00/10:00 / 24.06. 8:00</t>
  </si>
  <si>
    <t>1x 40'OT(IG) + 2x 40'OT(OH)</t>
  </si>
  <si>
    <t>MSC LISBON</t>
  </si>
  <si>
    <t>25-0006-507-00</t>
  </si>
  <si>
    <t>MSC 459HA1373571</t>
  </si>
  <si>
    <t>NOR061</t>
  </si>
  <si>
    <t>18.06.2025</t>
  </si>
  <si>
    <t>2.330,00</t>
  </si>
  <si>
    <t>1x 40'HC</t>
  </si>
  <si>
    <t>HYUNDAI JUPITER</t>
  </si>
  <si>
    <t>12.08.2025</t>
  </si>
  <si>
    <t>22-0031-507-00</t>
  </si>
  <si>
    <t>HMM HAMA17558400</t>
  </si>
  <si>
    <t xml:space="preserve">NOR059 </t>
  </si>
  <si>
    <t>18/06/2025</t>
  </si>
  <si>
    <t>17.067,00</t>
  </si>
  <si>
    <t>1x 40'HC +1x20 box</t>
  </si>
  <si>
    <t>22-0032-507-00</t>
  </si>
  <si>
    <t>HMM HAMA42425700</t>
  </si>
  <si>
    <t>Nachlauf nach Plano, TX</t>
  </si>
  <si>
    <t>12.06.2025</t>
  </si>
  <si>
    <t>TLN</t>
  </si>
  <si>
    <t>Elbwaive / Maersk Ohio</t>
  </si>
  <si>
    <t>09.08.2025</t>
  </si>
  <si>
    <t>25-0009-507-00</t>
  </si>
  <si>
    <t>HL 56804270</t>
  </si>
  <si>
    <t>Delsey</t>
  </si>
  <si>
    <t>Routing by TKM China</t>
  </si>
  <si>
    <t>13.06.2025</t>
  </si>
  <si>
    <t>LEH</t>
  </si>
  <si>
    <t>2x 40'HC</t>
  </si>
  <si>
    <t>HAMMONIA BALTICA</t>
  </si>
  <si>
    <t>20.08.2025</t>
  </si>
  <si>
    <t>25-0014-507-00</t>
  </si>
  <si>
    <t>HL 92955316</t>
  </si>
  <si>
    <t>Benhil</t>
  </si>
  <si>
    <t>pickup MLPT 26.06.2025</t>
  </si>
  <si>
    <t>1x40'FR(OH)</t>
  </si>
  <si>
    <t>MSC Pamela</t>
  </si>
  <si>
    <t>14/07/2025</t>
  </si>
  <si>
    <t>29.08.2025</t>
  </si>
  <si>
    <t>16/07/2025</t>
  </si>
  <si>
    <t>25-0010-507-00</t>
  </si>
  <si>
    <t>MSC 459HA1383055</t>
  </si>
  <si>
    <t>NINL/17288/2299870163</t>
  </si>
  <si>
    <t>ONE RECOGNITION</t>
  </si>
  <si>
    <t>15/07/2025</t>
  </si>
  <si>
    <t>31.08.2025</t>
  </si>
  <si>
    <t>22-0033-507-00</t>
  </si>
  <si>
    <t>YML FHAM0180064</t>
  </si>
  <si>
    <t xml:space="preserve">Wuxi Veco Technology Co., Ltd </t>
  </si>
  <si>
    <t>TBD/2232/2400002697</t>
  </si>
  <si>
    <t>30/06/2025</t>
  </si>
  <si>
    <t xml:space="preserve">SHA </t>
  </si>
  <si>
    <t>1x 20'GP</t>
  </si>
  <si>
    <t>SITC SHUNDE V.2512S</t>
  </si>
  <si>
    <t>17/07/2025</t>
  </si>
  <si>
    <t>22/07/2025</t>
  </si>
  <si>
    <t>32-0010-507-00</t>
  </si>
  <si>
    <t>SFE252600071 // SITGSHCCAS0089</t>
  </si>
  <si>
    <t>Minteq</t>
  </si>
  <si>
    <t>Gestellung am 18.07/8.00</t>
  </si>
  <si>
    <t>25/06/2025</t>
  </si>
  <si>
    <t>MSC VALERIA</t>
  </si>
  <si>
    <t>31/07/2025</t>
  </si>
  <si>
    <t>25-0010-508-00</t>
  </si>
  <si>
    <t>MSC 459HA1391877</t>
  </si>
  <si>
    <t>TSL/56357/2200059895</t>
  </si>
  <si>
    <t>XIN QING DAO</t>
  </si>
  <si>
    <t>19/08/2025</t>
  </si>
  <si>
    <t>16/09/2025</t>
  </si>
  <si>
    <t>25/08/2025</t>
  </si>
  <si>
    <t>32-0014-508-00</t>
  </si>
  <si>
    <t>SFE25260093 / TSNCB25004364</t>
  </si>
  <si>
    <t xml:space="preserve">Refra </t>
  </si>
  <si>
    <t>2x20'GP</t>
  </si>
  <si>
    <t>MSC LEIGH</t>
  </si>
  <si>
    <t>24/08/2025</t>
  </si>
  <si>
    <t>26/08/2025</t>
  </si>
  <si>
    <t>25-0002-509-00</t>
  </si>
  <si>
    <t>MSC 459HA1408546</t>
  </si>
  <si>
    <t>TSL UK</t>
  </si>
  <si>
    <t>TSL/56606/2200060298</t>
  </si>
  <si>
    <t>FCA</t>
  </si>
  <si>
    <t>LGP</t>
  </si>
  <si>
    <t>Maersk San Clemente</t>
  </si>
  <si>
    <t>27/08/2025</t>
  </si>
  <si>
    <t>22-0019-509-00</t>
  </si>
  <si>
    <t>HL 14742615</t>
  </si>
  <si>
    <t>3x20'GP</t>
  </si>
  <si>
    <t>XIN CHI WAN</t>
  </si>
  <si>
    <t>28/08/2025</t>
  </si>
  <si>
    <t>25-0006-509-00</t>
  </si>
  <si>
    <t>SFE25260095 / 032F507496</t>
  </si>
  <si>
    <t>BCN</t>
  </si>
  <si>
    <t>BUE</t>
  </si>
  <si>
    <t>1x20'GP</t>
  </si>
  <si>
    <t>COLOMBIA EXPRESS</t>
  </si>
  <si>
    <t>19/09/2025</t>
  </si>
  <si>
    <t>25-0018-508-00</t>
  </si>
  <si>
    <t>CF BCNOE15132 / MSK 258006490</t>
  </si>
  <si>
    <t>Gestellung 02.09.2025 / 7.00</t>
  </si>
  <si>
    <t>ONE REINFORCEMENT</t>
  </si>
  <si>
    <t>20/10/2025</t>
  </si>
  <si>
    <t>25-0007-509-00</t>
  </si>
  <si>
    <t>YML FHAM0181566</t>
  </si>
  <si>
    <t>Paul Wurth</t>
  </si>
  <si>
    <t>TSL/56040/2200059256</t>
  </si>
  <si>
    <t>21/08/2025</t>
  </si>
  <si>
    <t>BB</t>
  </si>
  <si>
    <t>SKY HEIGHT</t>
  </si>
  <si>
    <t>32-0008-509-00</t>
  </si>
  <si>
    <t>BBE25260002 / SK37XGKT034</t>
  </si>
  <si>
    <t>Planet Cast</t>
  </si>
  <si>
    <t>Gestellung: 22.09. 07/09/11; 23.09. 07/09:00</t>
  </si>
  <si>
    <t>MUN(TGD)</t>
  </si>
  <si>
    <t>5x40'HC</t>
  </si>
  <si>
    <t>19/11/2025</t>
  </si>
  <si>
    <t>14/10/2025</t>
  </si>
  <si>
    <t>25-0003-510-00</t>
  </si>
  <si>
    <t>MSC 459HA1440148</t>
  </si>
  <si>
    <t>Gest. 26.09. / 07:00</t>
  </si>
  <si>
    <t>1x20'FR(OH)</t>
  </si>
  <si>
    <t>25-0008-510-00</t>
  </si>
  <si>
    <t>Ceekay 35039474</t>
  </si>
  <si>
    <t>John Zink</t>
  </si>
  <si>
    <t>15/09/2025</t>
  </si>
  <si>
    <t>CMA CGM THALASSA</t>
  </si>
  <si>
    <t>28/09/2025</t>
  </si>
  <si>
    <t>25-0004-510-00</t>
  </si>
  <si>
    <t>CMA HBG2041693</t>
  </si>
  <si>
    <t>Calderys - Balmer</t>
  </si>
  <si>
    <t>4130002871 - Lot2</t>
  </si>
  <si>
    <t>09.10.2025</t>
  </si>
  <si>
    <t>10.11.2025</t>
  </si>
  <si>
    <t>13/10/2025</t>
  </si>
  <si>
    <t>25-0009-510-00</t>
  </si>
  <si>
    <t>FHAM0182730 / FHAM0179388</t>
  </si>
  <si>
    <t>4300039666-L1 4500640433</t>
  </si>
  <si>
    <t>17.09.2025</t>
  </si>
  <si>
    <t>WanHai 271</t>
  </si>
  <si>
    <t>03.10.2025</t>
  </si>
  <si>
    <t>04.11.2025</t>
  </si>
  <si>
    <t>32-0010-510-00</t>
  </si>
  <si>
    <t>SFE25260139 / Saarloha</t>
  </si>
  <si>
    <t>Refra</t>
  </si>
  <si>
    <t>SKG</t>
  </si>
  <si>
    <t xml:space="preserve">8X20'DV </t>
  </si>
  <si>
    <t>APL SAIPAN</t>
  </si>
  <si>
    <t>27/11/2025</t>
  </si>
  <si>
    <t>25-0013-510-00</t>
  </si>
  <si>
    <t>4300038969-L2 4500639926/4500640284</t>
  </si>
  <si>
    <t>18.09.2025</t>
  </si>
  <si>
    <t>Chennai</t>
  </si>
  <si>
    <t>4x 20'DV</t>
  </si>
  <si>
    <t>Cosco Fos</t>
  </si>
  <si>
    <t>08.10.2025</t>
  </si>
  <si>
    <t>30.10.2025</t>
  </si>
  <si>
    <t>25-0017-510-00</t>
  </si>
  <si>
    <t>SFE25260138 / JSW</t>
  </si>
  <si>
    <t>4300039879/4500640318</t>
  </si>
  <si>
    <t>26.09.2025</t>
  </si>
  <si>
    <t>Xin Qing Dao</t>
  </si>
  <si>
    <t>27/10/2025</t>
  </si>
  <si>
    <t>25-0018-510-00</t>
  </si>
  <si>
    <t>SFE25260149 / Refra India</t>
  </si>
  <si>
    <t>4300039801-L2 4500639981</t>
  </si>
  <si>
    <t>5x 20'DV</t>
  </si>
  <si>
    <t>18/11/2025</t>
  </si>
  <si>
    <t>28/10/2025</t>
  </si>
  <si>
    <t>25-0024-510-00</t>
  </si>
  <si>
    <t>SFE25260153 / Saarloha</t>
  </si>
  <si>
    <t>4300039858-L1 4500640375</t>
  </si>
  <si>
    <t>OOCL Luxembourg</t>
  </si>
  <si>
    <t>21/10/2025</t>
  </si>
  <si>
    <t>25-0023-510-00</t>
  </si>
  <si>
    <t>SFE25260136 / JSW</t>
  </si>
  <si>
    <t>4300039801-L1 4500639979</t>
  </si>
  <si>
    <t>25-0022-510-00</t>
  </si>
  <si>
    <t>SFE25260147 / Saarloha</t>
  </si>
  <si>
    <t>430003966-L2 4500640434</t>
  </si>
  <si>
    <t>29/10/2025</t>
  </si>
  <si>
    <t>25-0009-511-00</t>
  </si>
  <si>
    <t>SFE25260148 / Saarloha</t>
  </si>
  <si>
    <t>Reel</t>
  </si>
  <si>
    <t>PO-2509012</t>
  </si>
  <si>
    <t>ONE READINESS</t>
  </si>
  <si>
    <t>16/12/2025</t>
  </si>
  <si>
    <t>25-0001-511-00</t>
  </si>
  <si>
    <t>HMM HAMA73924400</t>
  </si>
  <si>
    <t>PAUL WURTH S.A. (under L/C)</t>
  </si>
  <si>
    <t>TSL/54036/2200055751 (Partial Shipment LOT:- 02 )</t>
  </si>
  <si>
    <t>30.09.2025</t>
  </si>
  <si>
    <t>22-0010-511-00</t>
  </si>
  <si>
    <t>YM FHAM0171878</t>
  </si>
  <si>
    <t>Z&amp;J Technologies GmbH</t>
  </si>
  <si>
    <t>TSL/54952/2400002682</t>
  </si>
  <si>
    <t>1x20'FR(OW)</t>
  </si>
  <si>
    <t>22-0017-511-00</t>
  </si>
  <si>
    <t>HMM HAMA57995000</t>
  </si>
  <si>
    <t>4300039858-L2 4500640236/4500640237</t>
  </si>
  <si>
    <t>WAN HAI 271</t>
  </si>
  <si>
    <t>21/11/2025</t>
  </si>
  <si>
    <t>25-0010-511-00</t>
  </si>
  <si>
    <t>SFE25260157 / 032F509890</t>
  </si>
  <si>
    <t xml:space="preserve">Beck u. Kaltheuner </t>
  </si>
  <si>
    <t>ISK</t>
  </si>
  <si>
    <t>VUOKSI MAERSK</t>
  </si>
  <si>
    <t>26/11/2025</t>
  </si>
  <si>
    <t>25-0003-511-00</t>
  </si>
  <si>
    <t>HL 26790123</t>
  </si>
  <si>
    <t>ACRE Coking &amp; Refractory Engineering- LOT 187-TJ-BULK</t>
  </si>
  <si>
    <t>TSL/42787/2400002022</t>
  </si>
  <si>
    <t>XGG</t>
  </si>
  <si>
    <t>1 Piece // BB</t>
  </si>
  <si>
    <t>MV PH GIANG MINH</t>
  </si>
  <si>
    <t>13/12/2025</t>
  </si>
  <si>
    <t>32-0004-511-00</t>
  </si>
  <si>
    <t>BBE25260003 / PHGMXGKT016</t>
  </si>
  <si>
    <t>4130002871 - Lot 3</t>
  </si>
  <si>
    <t>HMM COLOMBO</t>
  </si>
  <si>
    <t>19/12/2025</t>
  </si>
  <si>
    <t>28/11/2025</t>
  </si>
  <si>
    <t>25-0005-512-00</t>
  </si>
  <si>
    <t>HMM HAMA22217100</t>
  </si>
  <si>
    <t>Integral Hydraulik</t>
  </si>
  <si>
    <t>JPNGO</t>
  </si>
  <si>
    <t>2 Pallets</t>
  </si>
  <si>
    <t>ONE HAMMERSMITH</t>
  </si>
  <si>
    <t>NGOANR290391V</t>
  </si>
  <si>
    <t>Merco Machines - Balmer</t>
  </si>
  <si>
    <t>ONE RELIABILITY</t>
  </si>
  <si>
    <t>25-0009-512-00</t>
  </si>
  <si>
    <t>YML FHAM0184877</t>
  </si>
  <si>
    <t>CIF Nhava Sheva</t>
  </si>
  <si>
    <t>25-0010-512-00</t>
  </si>
  <si>
    <t>YML FHAM0183365</t>
  </si>
  <si>
    <t>4300039801-L3 / 4500639982</t>
  </si>
  <si>
    <t>XINDE KEELUNG</t>
  </si>
  <si>
    <t>24/12/2025</t>
  </si>
  <si>
    <t>28-0001-601-00</t>
  </si>
  <si>
    <t>SFE25260192</t>
  </si>
  <si>
    <t>Gestellung 01.12.2025 / 8.00Uhr</t>
  </si>
  <si>
    <t>25/11/2025</t>
  </si>
  <si>
    <t>HAMAD</t>
  </si>
  <si>
    <t>MSC Iva</t>
  </si>
  <si>
    <t>16/01/2026</t>
  </si>
  <si>
    <t>17/02/2026</t>
  </si>
  <si>
    <t>25-0018-603-00</t>
  </si>
  <si>
    <t>MSC 459HA1483225</t>
  </si>
  <si>
    <t>Jawoon SE - Urgent</t>
  </si>
  <si>
    <t>TSL/56877/2200060710</t>
  </si>
  <si>
    <t>BUS</t>
  </si>
  <si>
    <t>CONTI CONQUEST</t>
  </si>
  <si>
    <t>15/12/2025</t>
  </si>
  <si>
    <t>28/12/2025</t>
  </si>
  <si>
    <t>32-0013-512-00</t>
  </si>
  <si>
    <t>JF SELA40862600</t>
  </si>
  <si>
    <t>PO-2510733</t>
  </si>
  <si>
    <t>JEA</t>
  </si>
  <si>
    <t>MUMBAI BRIDGE</t>
  </si>
  <si>
    <t>29/12/2025</t>
  </si>
  <si>
    <t>28-0002-601-00</t>
  </si>
  <si>
    <t>SFE25260201</t>
  </si>
  <si>
    <t>4300039163-L3 / 4500636662</t>
  </si>
  <si>
    <t>21.11.2025</t>
  </si>
  <si>
    <t>MNL,MX</t>
  </si>
  <si>
    <t>MSC Febe</t>
  </si>
  <si>
    <t>17/01/2026</t>
  </si>
  <si>
    <t>28-0011-601-00</t>
  </si>
  <si>
    <t>SFE25260205</t>
  </si>
  <si>
    <t>SMS</t>
  </si>
  <si>
    <t>TSL/52564/2400002429</t>
  </si>
  <si>
    <t>5x40'HC, 2x20'FR(OW/OH) and 2x40'FR(OH)</t>
  </si>
  <si>
    <t>21/12/2025</t>
  </si>
  <si>
    <t>12-0014-601-00</t>
  </si>
  <si>
    <t xml:space="preserve">Ceekay 39859746 , 33756289 , 34395944 </t>
  </si>
  <si>
    <t>TEN - Balmer</t>
  </si>
  <si>
    <t>5x40'HC, 4x40'FR(OW), 4x40'PF</t>
  </si>
  <si>
    <t>MSC MAUREEN</t>
  </si>
  <si>
    <t>23/12/2025</t>
  </si>
  <si>
    <t>25-0015-512-00 / 28-0005-601-00</t>
  </si>
  <si>
    <t>DKT A34BU250001371</t>
  </si>
  <si>
    <t>4300039151 - L2 / 4500643344</t>
  </si>
  <si>
    <t>Seaspan Brisbane</t>
  </si>
  <si>
    <t>30/12/2025</t>
  </si>
  <si>
    <t>26/01/2026</t>
  </si>
  <si>
    <t>25-0022-603-00</t>
  </si>
  <si>
    <t>SFE25260218</t>
  </si>
  <si>
    <t>Inv. to be taken (Parveen)</t>
  </si>
  <si>
    <t>4300040188/4500642041</t>
  </si>
  <si>
    <t>30.12.2025</t>
  </si>
  <si>
    <t>CLL</t>
  </si>
  <si>
    <t>16x 20'DV</t>
  </si>
  <si>
    <t>MSC Ambra</t>
  </si>
  <si>
    <t>25/01/2026</t>
  </si>
  <si>
    <t>28/02/2026</t>
  </si>
  <si>
    <t>28-0006-602-00</t>
  </si>
  <si>
    <t>SFE25260228</t>
  </si>
  <si>
    <t>4300040770 / 4504000645</t>
  </si>
  <si>
    <t>02.01.2026</t>
  </si>
  <si>
    <t>WanHai 362</t>
  </si>
  <si>
    <t>31/01/2026</t>
  </si>
  <si>
    <t>25-0021-603-00</t>
  </si>
  <si>
    <t>SFE25260241</t>
  </si>
  <si>
    <t>4300040189 / 4500642220</t>
  </si>
  <si>
    <t>12.01.2026</t>
  </si>
  <si>
    <t>MSc Jade</t>
  </si>
  <si>
    <t>14/03/2026</t>
  </si>
  <si>
    <t>28-0016-602-00</t>
  </si>
  <si>
    <t>SFE25260239</t>
  </si>
  <si>
    <t>Andritz - Balmer</t>
  </si>
  <si>
    <t xml:space="preserve">2/20/FD/173 // 1441230 // 498393 </t>
  </si>
  <si>
    <t>13.01.2026</t>
  </si>
  <si>
    <t>BLR</t>
  </si>
  <si>
    <t>20/02/2026</t>
  </si>
  <si>
    <t>29/03/2026</t>
  </si>
  <si>
    <t>23.02.2026</t>
  </si>
  <si>
    <t>28-0005-602-00</t>
  </si>
  <si>
    <t>HAMA68058100</t>
  </si>
  <si>
    <t>Studio Pilates</t>
  </si>
  <si>
    <t>DDP</t>
  </si>
  <si>
    <t>18/12/2025</t>
  </si>
  <si>
    <t>NGB</t>
  </si>
  <si>
    <t>16 pcs</t>
  </si>
  <si>
    <t>CS Galaxy</t>
  </si>
  <si>
    <t>14.01.2026</t>
  </si>
  <si>
    <t>05.03.2026</t>
  </si>
  <si>
    <t>80-0001-603-00</t>
  </si>
  <si>
    <t>SNGBS25120260</t>
  </si>
  <si>
    <t>4300037850 - L2 / 4500629575</t>
  </si>
  <si>
    <t>09.02.2026</t>
  </si>
  <si>
    <t>MSC Maya</t>
  </si>
  <si>
    <t>21/02/2026</t>
  </si>
  <si>
    <t>25-0020-603-00</t>
  </si>
  <si>
    <t>SFE25260263</t>
  </si>
  <si>
    <t>Abholung 09.02.2026</t>
  </si>
  <si>
    <t>05.02.2026</t>
  </si>
  <si>
    <t>1x 40'OT(OH), 1x 20'DV</t>
  </si>
  <si>
    <t>SCI Delhi</t>
  </si>
  <si>
    <t>28.02.2026</t>
  </si>
  <si>
    <t>25-0012-603-00</t>
  </si>
  <si>
    <t>459HA1528243</t>
  </si>
  <si>
    <t>Euro 6994, lumpsum for both Cntrs</t>
  </si>
  <si>
    <t>Kayser</t>
  </si>
  <si>
    <t>FOB Lieferung</t>
  </si>
  <si>
    <t>07.01.2026</t>
  </si>
  <si>
    <t>BLW</t>
  </si>
  <si>
    <t>3x 40'HCOT + 2x 40'HC</t>
  </si>
  <si>
    <t>CMA CGM Palais Royal</t>
  </si>
  <si>
    <t>21/01/2026</t>
  </si>
  <si>
    <t>28-0015-602-00</t>
  </si>
  <si>
    <t>2316990000/2316990001</t>
  </si>
  <si>
    <t>ACRE</t>
  </si>
  <si>
    <t>TSL/49768/2400002304 // RFQ 768-24-304 // Lot 8</t>
  </si>
  <si>
    <t>21.01.2026</t>
  </si>
  <si>
    <t>TAO</t>
  </si>
  <si>
    <t>10x20'GP</t>
  </si>
  <si>
    <t>NAVIOS BAHAMAS 914 W</t>
  </si>
  <si>
    <t>20-0003-602-00</t>
  </si>
  <si>
    <r>
      <rPr>
        <sz val="11"/>
        <color rgb="FFFF0000"/>
        <rFont val="Calibri"/>
      </rPr>
      <t xml:space="preserve">RFQ //  </t>
    </r>
    <r>
      <rPr>
        <sz val="11"/>
        <color rgb="FF000000"/>
        <rFont val="Calibri"/>
      </rPr>
      <t>readiness of the goods // vessel needs to be rebooked //</t>
    </r>
    <r>
      <rPr>
        <sz val="11"/>
        <color rgb="FFFF0000"/>
        <rFont val="Calibri"/>
      </rPr>
      <t xml:space="preserve">  </t>
    </r>
    <r>
      <rPr>
        <sz val="11"/>
        <color rgb="FF000000"/>
        <rFont val="Calibri"/>
      </rPr>
      <t xml:space="preserve">HBL has been received // </t>
    </r>
    <r>
      <rPr>
        <sz val="11"/>
        <color rgb="FFFF0000"/>
        <rFont val="Calibri"/>
      </rPr>
      <t>revised docs are awaited</t>
    </r>
  </si>
  <si>
    <t>CMI</t>
  </si>
  <si>
    <t>Gestellungen 05.02/06.02.2026</t>
  </si>
  <si>
    <t>4x 40'HC</t>
  </si>
  <si>
    <t>CMA-CGM Gemini</t>
  </si>
  <si>
    <t>24/03/2026</t>
  </si>
  <si>
    <t>02.03.2026</t>
  </si>
  <si>
    <t>25-0019-603-00</t>
  </si>
  <si>
    <t xml:space="preserve">Ceekay HBG2103812 </t>
  </si>
  <si>
    <t>4300040948 - L2 / 4500645770</t>
  </si>
  <si>
    <t>19.01.2026</t>
  </si>
  <si>
    <t>08.03.2026</t>
  </si>
  <si>
    <t>25-0029-603-00</t>
  </si>
  <si>
    <t>SFE25260265</t>
  </si>
  <si>
    <t>USD 1560</t>
  </si>
  <si>
    <t>4300038963-L2/4500644955</t>
  </si>
  <si>
    <t>13.02.2026</t>
  </si>
  <si>
    <t xml:space="preserve">SITC PYEONGTAEK </t>
  </si>
  <si>
    <t>25-0030-603-00</t>
  </si>
  <si>
    <t>SFE25260268A</t>
  </si>
  <si>
    <t>USD 1540</t>
  </si>
  <si>
    <t>4300038969-L3/4500644956</t>
  </si>
  <si>
    <t>25-0031-603-00</t>
  </si>
  <si>
    <t>SFE25260268B</t>
  </si>
  <si>
    <t xml:space="preserve">4300040948 - L1 / 4500645768 </t>
  </si>
  <si>
    <t>25-0032-603-00</t>
  </si>
  <si>
    <t>SFE25260273</t>
  </si>
  <si>
    <t>USD 1605</t>
  </si>
  <si>
    <t>PAUL Wurth - Balmer Lawrie</t>
  </si>
  <si>
    <t>25.02.2026</t>
  </si>
  <si>
    <t xml:space="preserve">HAM </t>
  </si>
  <si>
    <t>1x20'DV + 1x40'HC</t>
  </si>
  <si>
    <t>MSC Sindy</t>
  </si>
  <si>
    <t>16.03.2026</t>
  </si>
  <si>
    <t>21.04.2026</t>
  </si>
  <si>
    <t>25-0028-603-00</t>
  </si>
  <si>
    <t>REFEBK15985863-459HA1538602</t>
  </si>
  <si>
    <t>Original BLs sent // Invoice to be taken</t>
  </si>
  <si>
    <t>4300040956 / 4500645776</t>
  </si>
  <si>
    <t>09.03.2026</t>
  </si>
  <si>
    <t>BUN</t>
  </si>
  <si>
    <t>25-0033-603-00</t>
  </si>
  <si>
    <t>SFE25260274</t>
  </si>
  <si>
    <r>
      <t xml:space="preserve">SMS Group GmbH  </t>
    </r>
    <r>
      <rPr>
        <sz val="11"/>
        <color rgb="FFFF0000"/>
        <rFont val="Calibri"/>
      </rPr>
      <t>(under L/C)</t>
    </r>
  </si>
  <si>
    <t>TSL/54763/2400002657 // RFQ 763-24-657</t>
  </si>
  <si>
    <t>1x40'HC, 2x40'FR(OW/OH)</t>
  </si>
  <si>
    <t>Maersk Gibraltar</t>
  </si>
  <si>
    <t>22.03.2026</t>
  </si>
  <si>
    <t>04.05.2026</t>
  </si>
  <si>
    <t>22-0003-604-00</t>
  </si>
  <si>
    <t xml:space="preserve">Ceekay 29176327, 11775320 </t>
  </si>
  <si>
    <t>HUDE GmbH</t>
  </si>
  <si>
    <t>TSL/50197/2400002315 Lot 1</t>
  </si>
  <si>
    <t>27.02.2026</t>
  </si>
  <si>
    <t>2x 40'HCOT(IG), 1x40'OT(IG)</t>
  </si>
  <si>
    <t>10.05.2026</t>
  </si>
  <si>
    <t>22-0001-604-00</t>
  </si>
  <si>
    <t xml:space="preserve">Ceekay 25751489, 56093313 </t>
  </si>
  <si>
    <t>TSL/50197/2400002315 Lot 2</t>
  </si>
  <si>
    <t>2x BB</t>
  </si>
  <si>
    <t>21.03.2026</t>
  </si>
  <si>
    <t>22-0002-604-00</t>
  </si>
  <si>
    <t>CP MDSCP260163</t>
  </si>
  <si>
    <t>TSL/57377/2200061538</t>
  </si>
  <si>
    <t>12.02.2026</t>
  </si>
  <si>
    <t>TXG</t>
  </si>
  <si>
    <t>TS PUSAN</t>
  </si>
  <si>
    <t>SFE25260283</t>
  </si>
  <si>
    <t>Hude</t>
  </si>
  <si>
    <t>TSL/50197/2400002315 Lot 3</t>
  </si>
  <si>
    <t>17.03.2026</t>
  </si>
  <si>
    <t>3x40'FR (OW/OH)</t>
  </si>
  <si>
    <t xml:space="preserve"> Maersk Savannah</t>
  </si>
  <si>
    <t>Ceekay 24944545</t>
  </si>
  <si>
    <r>
      <rPr>
        <sz val="11"/>
        <color rgb="FF000000"/>
        <rFont val="Calibri"/>
      </rPr>
      <t xml:space="preserve">TSL/56132/2400002795 </t>
    </r>
    <r>
      <rPr>
        <b/>
        <sz val="11"/>
        <color rgb="FFFF0000"/>
        <rFont val="Calibri"/>
      </rPr>
      <t>- on hold</t>
    </r>
  </si>
  <si>
    <t>1x40'OT(OH)</t>
  </si>
  <si>
    <t>Final MBL awaited</t>
  </si>
  <si>
    <t>INV NO: 2424000275</t>
  </si>
  <si>
    <t>INV NO: 2424000261</t>
  </si>
  <si>
    <t>INV NO: 2424000247</t>
  </si>
  <si>
    <t>Prealert saved in system on 10/23/2024</t>
  </si>
  <si>
    <t>Invoicing / Prealert</t>
  </si>
  <si>
    <t>INV NO. 2424000281</t>
  </si>
  <si>
    <t>INV NO.  2424000265</t>
  </si>
  <si>
    <t>Invoicing!!</t>
  </si>
  <si>
    <t>Nachlauf muss noch entschieden werden</t>
  </si>
  <si>
    <t>Nachlauf muss noch gebucht werden</t>
  </si>
  <si>
    <t>Remarks</t>
  </si>
  <si>
    <t>Coroplast</t>
  </si>
  <si>
    <t>TKM Mum nominated</t>
  </si>
  <si>
    <t>Ham</t>
  </si>
  <si>
    <t>Nsa</t>
  </si>
  <si>
    <t>3 pcs</t>
  </si>
  <si>
    <t>Edison / etd 31.03.2020</t>
  </si>
  <si>
    <t>1 pcs</t>
  </si>
  <si>
    <t>Beka</t>
  </si>
  <si>
    <t>TSL/2200039874</t>
  </si>
  <si>
    <t>Ant</t>
  </si>
  <si>
    <t>Vtz</t>
  </si>
  <si>
    <t>2x20'</t>
  </si>
  <si>
    <t>MSC Maria Saveria / etd 05.04.2020</t>
  </si>
  <si>
    <t>CMI(BSA)</t>
  </si>
  <si>
    <t>TSL42795/2400002029-DCC03</t>
  </si>
  <si>
    <t>Gen</t>
  </si>
  <si>
    <t>1x20'OT(ig)</t>
  </si>
  <si>
    <t>Ain Snan / etd 05.04.2020</t>
  </si>
  <si>
    <t>TSL/42794/2400002033-DCC03</t>
  </si>
  <si>
    <t>Irizar Forge</t>
  </si>
  <si>
    <t>TSL/44425/2200042530</t>
  </si>
  <si>
    <t>Val</t>
  </si>
  <si>
    <t>Talos / etd 04.04.2020</t>
  </si>
  <si>
    <t>TSL/44165/2200042152</t>
  </si>
  <si>
    <t>2 pcs</t>
  </si>
  <si>
    <t>NKM</t>
  </si>
  <si>
    <t>4x40'HC</t>
  </si>
  <si>
    <t>MSC Ruby / etd 09.04.2020</t>
  </si>
  <si>
    <t>LeLong Vietnam</t>
  </si>
  <si>
    <t>Agent Nominated Import</t>
  </si>
  <si>
    <t>Vung Tau</t>
  </si>
  <si>
    <t>ONE Cygnus / ETA 10.04.2020</t>
  </si>
  <si>
    <t>Vesuvius</t>
  </si>
  <si>
    <t>TSL/2200042890 + 2200043940</t>
  </si>
  <si>
    <t>YM Fountain / etd 11.04.2020</t>
  </si>
  <si>
    <t>TSL/2200042890</t>
  </si>
  <si>
    <t>MSC Ruby / etd 12.04.2020</t>
  </si>
  <si>
    <t>EM Moulds</t>
  </si>
  <si>
    <t>TSL/43638/2200041370</t>
  </si>
  <si>
    <t>Mackinac Bridge / etd 12.04.2020</t>
  </si>
  <si>
    <t>MSC Regulus / etd 16.04.2020</t>
  </si>
  <si>
    <t>TSL/2200044239</t>
  </si>
  <si>
    <t>Jazan / etd 18.04.2020</t>
  </si>
  <si>
    <t>TSL/42793/2400002034-DCC06</t>
  </si>
  <si>
    <t>9x40'FR(oog), 3x40'HC, 1x20'DV</t>
  </si>
  <si>
    <t>KME</t>
  </si>
  <si>
    <t>TSL/44337/2200041871</t>
  </si>
  <si>
    <t>Xin Yan Tai / etd 30.04.2020</t>
  </si>
  <si>
    <t>Kümas</t>
  </si>
  <si>
    <t>TSL/2200041894</t>
  </si>
  <si>
    <t>Gem</t>
  </si>
  <si>
    <t>12x20'DV</t>
  </si>
  <si>
    <t>MED Cerkezkoy / etd 16.04.2020</t>
  </si>
  <si>
    <t>RHT</t>
  </si>
  <si>
    <t>TSL/44720/2200042803</t>
  </si>
  <si>
    <t>Essens Express / etd 19.04.2020</t>
  </si>
  <si>
    <t>Peel Jones</t>
  </si>
  <si>
    <t>TSL/45271/2200043679</t>
  </si>
  <si>
    <t>Lon</t>
  </si>
  <si>
    <t>Madrid Express / etd 26.04.2020</t>
  </si>
  <si>
    <t>Fives OTO</t>
  </si>
  <si>
    <t>TTD/3926/220002607</t>
  </si>
  <si>
    <t>Exw</t>
  </si>
  <si>
    <t>New York Express / etd 26.04.2020</t>
  </si>
  <si>
    <t>Wheelwash</t>
  </si>
  <si>
    <t>TSL/45732/2200044263</t>
  </si>
  <si>
    <t>Madrid Bridge / etd 27.04.2020</t>
  </si>
  <si>
    <t xml:space="preserve">Reimbold </t>
  </si>
  <si>
    <t>6 pcs</t>
  </si>
  <si>
    <t>Erving / etd 01.05.2020</t>
  </si>
  <si>
    <t>TSL/2200043787</t>
  </si>
  <si>
    <t>Hal</t>
  </si>
  <si>
    <t>1x40'HC, 1x20'DV</t>
  </si>
  <si>
    <t>Conti Everest / etd 26.04.2020</t>
  </si>
  <si>
    <t>TSL/42795/2400002029-DCC05</t>
  </si>
  <si>
    <t>10x40'HC, 1x20'DV</t>
  </si>
  <si>
    <t xml:space="preserve">Thalassa Elpida / etd 28.04.2020 </t>
  </si>
  <si>
    <t xml:space="preserve">CMI </t>
  </si>
  <si>
    <t>TSL/42793/2400002034-DCC08</t>
  </si>
  <si>
    <t>Hilger Trading</t>
  </si>
  <si>
    <t>04.03.20.20</t>
  </si>
  <si>
    <t>Yok</t>
  </si>
  <si>
    <t>Bazan / etd 30.04.2020</t>
  </si>
  <si>
    <t>Z&amp;J</t>
  </si>
  <si>
    <t>TSL/44136/2200042106</t>
  </si>
  <si>
    <t>1x40'FR(oog)</t>
  </si>
  <si>
    <t>Xin Yan Tai / etd 27.04.2020</t>
  </si>
  <si>
    <t>TSL/2200044155</t>
  </si>
  <si>
    <t>Al Safat / etd 09.05.2020</t>
  </si>
  <si>
    <t>TSL/2200040375</t>
  </si>
  <si>
    <t>TSL/45332/2400002164</t>
  </si>
  <si>
    <t>Fxt</t>
  </si>
  <si>
    <t>1x40'OT(ig)</t>
  </si>
  <si>
    <t>CS Galaxy / etd 24.04.2020</t>
  </si>
  <si>
    <t>5 pcs</t>
  </si>
  <si>
    <t>Imerys</t>
  </si>
  <si>
    <t>TSL/2200041161</t>
  </si>
  <si>
    <t>Al Safat / etd 04.05.2020</t>
  </si>
  <si>
    <t>TSL/42794/2400002033-DCC04</t>
  </si>
  <si>
    <t>Xin Yan Tai / etd 02.05.2020</t>
  </si>
  <si>
    <t>TSL/42793/2400002034-DCC10</t>
  </si>
  <si>
    <t>TSL/42793/2400002034-DCC07</t>
  </si>
  <si>
    <t>TSL/42795/2400002029-DCC06</t>
  </si>
  <si>
    <t>1x40'HCOT(oh), 2x40'HC</t>
  </si>
  <si>
    <t>TSL/42793/2400002034-DCC09</t>
  </si>
  <si>
    <t>TSL/42795/2400002029-DCC04</t>
  </si>
  <si>
    <t>DHM</t>
  </si>
  <si>
    <t>TSL/45383/2200043405</t>
  </si>
  <si>
    <t>Odessa</t>
  </si>
  <si>
    <t>Navios Summer / etd 13.05.2020</t>
  </si>
  <si>
    <t>TSL/45188/2200043579</t>
  </si>
  <si>
    <t>TSL/45319/2200043639</t>
  </si>
  <si>
    <t>ASA Drilling</t>
  </si>
  <si>
    <t>TSL/45479/2200043889</t>
  </si>
  <si>
    <t>ONE Apus / etd 14.05.2020</t>
  </si>
  <si>
    <t>Bronx</t>
  </si>
  <si>
    <t>TSL/44982/2200043247</t>
  </si>
  <si>
    <t xml:space="preserve"> UMM Qarn etd  25.05.2020</t>
  </si>
  <si>
    <t>Reimbold</t>
  </si>
  <si>
    <t>Ever Genius / etd 21.05.2020</t>
  </si>
  <si>
    <t>?</t>
  </si>
  <si>
    <t>BSA</t>
  </si>
  <si>
    <t>TSL/45044/2200043375</t>
  </si>
  <si>
    <t>ONE Millau / etd 18.05.2020</t>
  </si>
  <si>
    <t>Thermocast</t>
  </si>
  <si>
    <t>TSL/40193/2200036833</t>
  </si>
  <si>
    <t>Michelin</t>
  </si>
  <si>
    <t>TSL/45255/2200043665</t>
  </si>
  <si>
    <t>Bio</t>
  </si>
  <si>
    <t>1x40'OT(oh) - partload</t>
  </si>
  <si>
    <t>Baltic Tern / etd 18.05.2020</t>
  </si>
  <si>
    <t>TSL/45256/2200043601</t>
  </si>
  <si>
    <t>7Refractories</t>
  </si>
  <si>
    <t>TSL/2200041175</t>
  </si>
  <si>
    <t>Koper</t>
  </si>
  <si>
    <t>HAL</t>
  </si>
  <si>
    <t>1x20'</t>
  </si>
  <si>
    <t>Maersk Hamburg / etd 27.05.2020</t>
  </si>
  <si>
    <t>TSL/2200043948</t>
  </si>
  <si>
    <t>??</t>
  </si>
  <si>
    <t xml:space="preserve">Gem </t>
  </si>
  <si>
    <t>5x20'</t>
  </si>
  <si>
    <t>MSC TINA / etd 25.05.2020</t>
  </si>
  <si>
    <t>TSL/45070/2200043409</t>
  </si>
  <si>
    <t>FOB Genoa</t>
  </si>
  <si>
    <t>LCL - 1crate 235x99x110cm</t>
  </si>
  <si>
    <t>JEBELI ALI/ etd 01.06.2020</t>
  </si>
  <si>
    <t>TENOVA</t>
  </si>
  <si>
    <t>TSL/45323/2200043753</t>
  </si>
  <si>
    <t>1x 683x152x67</t>
  </si>
  <si>
    <t>Intermetall</t>
  </si>
  <si>
    <t>TSL/44980/2200043213</t>
  </si>
  <si>
    <t>1 crate - 2,48x70x82cm</t>
  </si>
  <si>
    <t>Rothe Erde</t>
  </si>
  <si>
    <t>TSL/44749/2200042867</t>
  </si>
  <si>
    <t>“MOL Guardian“ 2021E / etd 03.06.2020</t>
  </si>
  <si>
    <t>PWI</t>
  </si>
  <si>
    <t xml:space="preserve">TSL/45398/2200043873  </t>
  </si>
  <si>
    <t>FOB Shenzhen</t>
  </si>
  <si>
    <t>Shenzhen</t>
  </si>
  <si>
    <t>1x20'dc</t>
  </si>
  <si>
    <t>NORTHERN VOLITION / etd 06.06.2020</t>
  </si>
  <si>
    <t>TSL/42793/2400002034-DCC11</t>
  </si>
  <si>
    <t>3x40'FR, 3x40'HC</t>
  </si>
  <si>
    <t>Titan / etd 26.05.2020</t>
  </si>
  <si>
    <t>DANA</t>
  </si>
  <si>
    <t>TSL/45442/2200043846</t>
  </si>
  <si>
    <t>EXW Warrington, UK</t>
  </si>
  <si>
    <t>LCL - 1 PKG 140x90x110cm</t>
  </si>
  <si>
    <t>Al Jmeliyah / etd 02.06.20</t>
  </si>
  <si>
    <t>22-0015-006</t>
  </si>
  <si>
    <t>finales HBL/MBL kommen nach Zahlungseingang</t>
  </si>
  <si>
    <t>SARCLAD</t>
  </si>
  <si>
    <t>TICRC/1542/2200043830</t>
  </si>
  <si>
    <t>FCA Sarclad Rotherham UK</t>
  </si>
  <si>
    <t>FXT</t>
  </si>
  <si>
    <t>Nhava Sheva</t>
  </si>
  <si>
    <t>LCL - 1PKG 130x130x127cmn</t>
  </si>
  <si>
    <t>Maerks Gibralta / etd 06.06.2020</t>
  </si>
  <si>
    <t>22-0021-006</t>
  </si>
  <si>
    <t>ESAB</t>
  </si>
  <si>
    <t>TSL/45396/2200043709</t>
  </si>
  <si>
    <t xml:space="preserve">EXW </t>
  </si>
  <si>
    <t>Belita / etd 10.06.2020</t>
  </si>
  <si>
    <t>TSL/44222/2200042181</t>
  </si>
  <si>
    <t>BOM</t>
  </si>
  <si>
    <t xml:space="preserve">BB </t>
  </si>
  <si>
    <t>Adam Asnyk / etd 12.06.2020</t>
  </si>
  <si>
    <t>22-0016-006</t>
  </si>
  <si>
    <t>HBL bereits bestätigt</t>
  </si>
  <si>
    <t>???</t>
  </si>
  <si>
    <t>Taurus / etd 13.06.2020</t>
  </si>
  <si>
    <t>22-0017-006</t>
  </si>
  <si>
    <t>prealert machen / HBL Bestätigung fehlt noch</t>
  </si>
  <si>
    <t>TSL/45372/2200043728</t>
  </si>
  <si>
    <t>LCL</t>
  </si>
  <si>
    <t>HAMBURG EXPRESS /etd 14.06.2020</t>
  </si>
  <si>
    <t>Trucktec</t>
  </si>
  <si>
    <t>Jebel Ali</t>
  </si>
  <si>
    <t>Hamburg</t>
  </si>
  <si>
    <t>1x40'HC - 92 PLT</t>
  </si>
  <si>
    <t>EDISON / ETA 14.06.20</t>
  </si>
  <si>
    <t>80-0001-006</t>
  </si>
  <si>
    <t>Freigabe an Dachser -&gt; siehe Email Entwurf</t>
  </si>
  <si>
    <t>HASCO</t>
  </si>
  <si>
    <t>TSBSL/10030/2299900058</t>
  </si>
  <si>
    <t>LCL - 1 Pkg</t>
  </si>
  <si>
    <t>KMTC Jebel Ali / etd 15.06.2020</t>
  </si>
  <si>
    <t>Lintern</t>
  </si>
  <si>
    <t>TSL/45419/2400002173</t>
  </si>
  <si>
    <t>LAX</t>
  </si>
  <si>
    <t>CMA CGM Chennai / etd 15.06.2020</t>
  </si>
  <si>
    <t>NORITAKE</t>
  </si>
  <si>
    <t>TSL/45405/2200043876</t>
  </si>
  <si>
    <t>FOB Nagoya</t>
  </si>
  <si>
    <t>NGO</t>
  </si>
  <si>
    <t>NYK Fushimi / etd 16.06.2020</t>
  </si>
  <si>
    <t xml:space="preserve"> TSL/45263/2200043675</t>
  </si>
  <si>
    <t>TSL/45277/2200043676</t>
  </si>
  <si>
    <t>Everlasting Valve</t>
  </si>
  <si>
    <t>TSL/45776/2200044303</t>
  </si>
  <si>
    <t>EX Works</t>
  </si>
  <si>
    <t>Seaspawn Osprey / etd 17.06.2020</t>
  </si>
  <si>
    <t>Intensiv Filter</t>
  </si>
  <si>
    <t>Haiphong</t>
  </si>
  <si>
    <t>7 Pal</t>
  </si>
  <si>
    <t>NYK Wren / etd 18.06.2020</t>
  </si>
  <si>
    <t>25-0001-006</t>
  </si>
  <si>
    <t>Europlast</t>
  </si>
  <si>
    <t>DDU</t>
  </si>
  <si>
    <t>Al Jasrah  / etd 20.06.2020</t>
  </si>
  <si>
    <t>Gestellung durch uns (Hapag) -&gt; C-Point/VGM/HBL/MBL</t>
  </si>
  <si>
    <t>TSL/2200043312</t>
  </si>
  <si>
    <t>VIZAG</t>
  </si>
  <si>
    <t>6x20'</t>
  </si>
  <si>
    <t>KMTC Mundra / etd 22.06.2020</t>
  </si>
  <si>
    <t>BeKa</t>
  </si>
  <si>
    <t>TSL/2200039873</t>
  </si>
  <si>
    <t>ER Los Angeles / etd 22.06.2020</t>
  </si>
  <si>
    <t>wird FOB geliefert -&gt; VGM/HBL/MBL</t>
  </si>
  <si>
    <t>TSL/2200044107</t>
  </si>
  <si>
    <t>Diaporos / etd 04.07.2020</t>
  </si>
  <si>
    <t>1x40'FR OH</t>
  </si>
  <si>
    <t>ROME EXPRESS / etd 07.07.2020</t>
  </si>
  <si>
    <t>Abholung/Stauen durch uns (MLPT) -&gt; VGM/HBL/MBL</t>
  </si>
  <si>
    <t>APL Chongqing / etd 30.06.2020</t>
  </si>
  <si>
    <t>KOYO</t>
  </si>
  <si>
    <t>TSL/44746/2200042664</t>
  </si>
  <si>
    <t>FOB SIN or JP?</t>
  </si>
  <si>
    <t>SIN</t>
  </si>
  <si>
    <t>pending</t>
  </si>
  <si>
    <t>Dalian Huarui Heavy Industry</t>
  </si>
  <si>
    <t>TSL/2200041959 + TSL/2200041963 + TSL/2200041656 + TSL/2200043327</t>
  </si>
  <si>
    <t>RHI</t>
  </si>
  <si>
    <t>TSL/2200035612</t>
  </si>
  <si>
    <t>19x20' each 23 ton</t>
  </si>
  <si>
    <t>FOSSA</t>
  </si>
  <si>
    <t>TSL/45183/2200043541</t>
  </si>
  <si>
    <t xml:space="preserve">LCL - 1 PKG  </t>
  </si>
  <si>
    <t>New York Express / etd 12.07.2020</t>
  </si>
  <si>
    <t>YM Fountain / etd 18.07.2020</t>
  </si>
  <si>
    <t>22-0023-007</t>
  </si>
  <si>
    <t>Metallisation</t>
  </si>
  <si>
    <t>TSL/45798/2200044207</t>
  </si>
  <si>
    <t xml:space="preserve">FCA SUPPLIER </t>
  </si>
  <si>
    <t xml:space="preserve">London </t>
  </si>
  <si>
    <t xml:space="preserve">CCU </t>
  </si>
  <si>
    <t>booked for sailing 19.07.2020</t>
  </si>
  <si>
    <t xml:space="preserve">Qunye </t>
  </si>
  <si>
    <t>TISWD 1185/2200043714</t>
  </si>
  <si>
    <t xml:space="preserve">Shanghai </t>
  </si>
  <si>
    <t>Wan Hai 501 / etd 30.07.2020</t>
  </si>
  <si>
    <t>Hebei Logistics</t>
  </si>
  <si>
    <t>TSBSL 10061  2299900195</t>
  </si>
  <si>
    <t xml:space="preserve">FOB Shanghai </t>
  </si>
  <si>
    <t>Pira Bhum / etd 13.07.2020</t>
  </si>
  <si>
    <t>Cosil</t>
  </si>
  <si>
    <t>TSL/45731/2200044264</t>
  </si>
  <si>
    <t>New York Express / etd 13.07.2020</t>
  </si>
  <si>
    <t>Beijing Ind</t>
  </si>
  <si>
    <t>TSBSL/10059/2299900145</t>
  </si>
  <si>
    <t xml:space="preserve">1 pcs </t>
  </si>
  <si>
    <t>ER France / 20.07.2020</t>
  </si>
  <si>
    <t>Timken</t>
  </si>
  <si>
    <t>TSL/44695/2200042763</t>
  </si>
  <si>
    <t>Xpress Yamuna / etd 28.07.2020</t>
  </si>
  <si>
    <t>Madrid Express / etd 17.07.2020</t>
  </si>
  <si>
    <t>TSL/45315/2200043723</t>
  </si>
  <si>
    <t>BKK</t>
  </si>
  <si>
    <t>Thalassa Mana / etd 18.07.2020</t>
  </si>
  <si>
    <t>Gestellung am 14.07.2020 / 8.00Uhr</t>
  </si>
  <si>
    <t>Cosco Hamburg / etd 17.07.2020</t>
  </si>
  <si>
    <t>25-0008-007</t>
  </si>
  <si>
    <t>Al Asdeqaa</t>
  </si>
  <si>
    <t>TSL/45866/2200044373</t>
  </si>
  <si>
    <t>Songa Toscana / etd 19.07.2020</t>
  </si>
  <si>
    <t>RBK</t>
  </si>
  <si>
    <t>TSBSL/10048/2299900139</t>
  </si>
  <si>
    <t>LON</t>
  </si>
  <si>
    <t>Afif / etd 26.07.2020</t>
  </si>
  <si>
    <t>TVV</t>
  </si>
  <si>
    <t>TSL/45576/2200043950</t>
  </si>
  <si>
    <t>Manhattan Bridge / etd 03.08.2020</t>
  </si>
  <si>
    <t>Fossa</t>
  </si>
  <si>
    <t>TSBSL/10074/2299900190</t>
  </si>
  <si>
    <t>Fimi</t>
  </si>
  <si>
    <t>TSBSL/10041/2299900103</t>
  </si>
  <si>
    <t>NTACO</t>
  </si>
  <si>
    <t>SFE20210059</t>
  </si>
  <si>
    <t>NAN</t>
  </si>
  <si>
    <t>4x40'</t>
  </si>
  <si>
    <t>Tonghai / ETA 27.07.2020</t>
  </si>
  <si>
    <t>80-0001-008</t>
  </si>
  <si>
    <t>SFE20210060</t>
  </si>
  <si>
    <t>80-0002-008</t>
  </si>
  <si>
    <t>TSL/42766/2200040114</t>
  </si>
  <si>
    <t>5x40'OT(ig)</t>
  </si>
  <si>
    <t>Merete Maersk / etd 29.07.2020</t>
  </si>
  <si>
    <t>MSC Benedetta / etd 30.07.2020</t>
  </si>
  <si>
    <t>459HA0251192</t>
  </si>
  <si>
    <t>Bremskerl</t>
  </si>
  <si>
    <t>TSL/44858/2200042981</t>
  </si>
  <si>
    <t>459HA0250972</t>
  </si>
  <si>
    <t>Sojitz</t>
  </si>
  <si>
    <t>TSL/44659/2200042771</t>
  </si>
  <si>
    <t>YOK</t>
  </si>
  <si>
    <t>NYK Chicago / etd 30.07.2020</t>
  </si>
  <si>
    <t>Outotec</t>
  </si>
  <si>
    <t>TSL/45189/2200043577</t>
  </si>
  <si>
    <t>Busan</t>
  </si>
  <si>
    <t>MOL Growth / etd 31.07.2020</t>
  </si>
  <si>
    <t>TSL/2200044044</t>
  </si>
  <si>
    <t>19x20'</t>
  </si>
  <si>
    <t>Xin Lian Yun Gang / etd 31.07.2020</t>
  </si>
  <si>
    <t>Gantrex</t>
  </si>
  <si>
    <t>TSBSL/10010/2299900057</t>
  </si>
  <si>
    <t xml:space="preserve">FOB Antwerp </t>
  </si>
  <si>
    <t xml:space="preserve">Antwerp </t>
  </si>
  <si>
    <t>MSC Benedetta / etd 02.08.2020</t>
  </si>
  <si>
    <t>459HA0246426</t>
  </si>
  <si>
    <t>Marubeni</t>
  </si>
  <si>
    <t>TSL/43636/2200041164</t>
  </si>
  <si>
    <t>KOB</t>
  </si>
  <si>
    <t>NYK Fuji / etd 29.07.2020</t>
  </si>
  <si>
    <t>TSL/45812/2200044363</t>
  </si>
  <si>
    <t>TSL/44313/2200042087</t>
  </si>
  <si>
    <t>Moji</t>
  </si>
  <si>
    <t>Horai Bridge / etd 05.08.2020</t>
  </si>
  <si>
    <t>CMD</t>
  </si>
  <si>
    <t>SAPS</t>
  </si>
  <si>
    <t>MSC Maria Saveria / etd 09.08.2020</t>
  </si>
  <si>
    <t>459HA0250013</t>
  </si>
  <si>
    <t>Seoul Engin</t>
  </si>
  <si>
    <t>TSBSL/10112/2299900280</t>
  </si>
  <si>
    <t>KMTC Jebel Ali / etd 10.08.2020</t>
  </si>
  <si>
    <t>Leco</t>
  </si>
  <si>
    <t>TSL/46111/2200044732</t>
  </si>
  <si>
    <t>FCA Chicago</t>
  </si>
  <si>
    <t>CHI</t>
  </si>
  <si>
    <t>CMA CGM Alaska / etd 10.08.2020</t>
  </si>
  <si>
    <t>TSL/45758/2200044298</t>
  </si>
  <si>
    <t>YM Wonderland / etd 03.08.2020</t>
  </si>
  <si>
    <t>Tom'sDesign</t>
  </si>
  <si>
    <t>SHE</t>
  </si>
  <si>
    <t xml:space="preserve">19 pcs </t>
  </si>
  <si>
    <t>Ever Greet / ETA 04.08.2020</t>
  </si>
  <si>
    <t>80-0003-008</t>
  </si>
  <si>
    <t>TSBSL/10077/2299900213</t>
  </si>
  <si>
    <t>Milano Bridge / etd 02.08.2020</t>
  </si>
  <si>
    <t>TSL/46008/2200044366</t>
  </si>
  <si>
    <t>TSL/45613/2200044092</t>
  </si>
  <si>
    <t xml:space="preserve">Bohlsener </t>
  </si>
  <si>
    <t>CPT</t>
  </si>
  <si>
    <t>MSC Flaminia / etd 13.08.2020</t>
  </si>
  <si>
    <t>TSL2200039874</t>
  </si>
  <si>
    <t>Antwerp</t>
  </si>
  <si>
    <t>MOL Guardian / etd 10.08.2020</t>
  </si>
  <si>
    <t>TSL/44550/2200042649</t>
  </si>
  <si>
    <t>NYK Fushimi / etd 10.08.2020</t>
  </si>
  <si>
    <t>5x40'HC + 1x20'DC</t>
  </si>
  <si>
    <t>MSC Katrina / etd 13.08.2020</t>
  </si>
  <si>
    <t>459HA0247837</t>
  </si>
  <si>
    <t>14x20'</t>
  </si>
  <si>
    <t>CS Taurus / etd 11.08.2020</t>
  </si>
  <si>
    <t xml:space="preserve">FAGOR </t>
  </si>
  <si>
    <t>TSL/45393/2200043860</t>
  </si>
  <si>
    <t xml:space="preserve">FOB Bilbao </t>
  </si>
  <si>
    <t>BIO</t>
  </si>
  <si>
    <t xml:space="preserve">1463 KGS </t>
  </si>
  <si>
    <t>Tampa Triumph / 14.08.2020</t>
  </si>
  <si>
    <t>Al Manamah / etd 15.08.2020</t>
  </si>
  <si>
    <t>22-0019-008</t>
  </si>
  <si>
    <t>Gita</t>
  </si>
  <si>
    <t>SFE20210089</t>
  </si>
  <si>
    <t>Al Mashrab / ETA 24.08.2020</t>
  </si>
  <si>
    <t>80-0004-008</t>
  </si>
  <si>
    <t>TSBSL/10058/2299900093</t>
  </si>
  <si>
    <t>Singapore Bridge / etd 17.08.2020</t>
  </si>
  <si>
    <t>TSL/45954/2200044393</t>
  </si>
  <si>
    <t>Jebel Ali / etd 16.08.2020</t>
  </si>
  <si>
    <t>3x20'</t>
  </si>
  <si>
    <t>X-Press Cotopaxi / etd 25.08.2020</t>
  </si>
  <si>
    <t>25-0004-009</t>
  </si>
  <si>
    <t>SFE20210129</t>
  </si>
  <si>
    <t>Beijing JC Energy</t>
  </si>
  <si>
    <t>TSL/44895/2200042709</t>
  </si>
  <si>
    <t>2x20'OT(ig)</t>
  </si>
  <si>
    <t>Milan Maersk / etd 18.08.2020</t>
  </si>
  <si>
    <t>TSBSL/10079/2299900215</t>
  </si>
  <si>
    <t>Milan Maersk / etd 19.08.2020</t>
  </si>
  <si>
    <t>TSL/45824/2200044367</t>
  </si>
  <si>
    <t>NYK Diana / etd 20.08.2020</t>
  </si>
  <si>
    <t>Benecke-Kaliko</t>
  </si>
  <si>
    <t>17 pcs</t>
  </si>
  <si>
    <t>Hong Kong Express / etd 21.08.2020</t>
  </si>
  <si>
    <t>40-0003-008</t>
  </si>
  <si>
    <t>Hansco</t>
  </si>
  <si>
    <t>TSBSL/10117/2299900267</t>
  </si>
  <si>
    <t>Alabama / etd 24.08.2020</t>
  </si>
  <si>
    <t>Fosbel</t>
  </si>
  <si>
    <t>TSL/2200043757</t>
  </si>
  <si>
    <t>Al Qibla / etd 20.08.2020</t>
  </si>
  <si>
    <t>TSL/2200043492</t>
  </si>
  <si>
    <t>TSN</t>
  </si>
  <si>
    <t>YML Warmth / etd 26.08.2020</t>
  </si>
  <si>
    <t>Alabama / 23.08.2020</t>
  </si>
  <si>
    <t>APL Temasek / etd 29.08.2020</t>
  </si>
  <si>
    <t>CC4835094256</t>
  </si>
  <si>
    <t>10 Pal</t>
  </si>
  <si>
    <t>APL Chongqing / etd 28.08.2020</t>
  </si>
  <si>
    <t>NSA240164</t>
  </si>
  <si>
    <t>Plant Maint</t>
  </si>
  <si>
    <t>TSL/42448/2200039683</t>
  </si>
  <si>
    <t>1x40'</t>
  </si>
  <si>
    <t>WanHai 281 / etd 27.08.2020</t>
  </si>
  <si>
    <t>DHHI</t>
  </si>
  <si>
    <t>TSL/45018/2200043301</t>
  </si>
  <si>
    <t>FCL</t>
  </si>
  <si>
    <t>Calidris / etd 19.08.2020</t>
  </si>
  <si>
    <t xml:space="preserve">Hubei </t>
  </si>
  <si>
    <t>TSL/2200044392</t>
  </si>
  <si>
    <t>North Bridge / etd 25.08.2020</t>
  </si>
  <si>
    <t>Cimprogetti</t>
  </si>
  <si>
    <t xml:space="preserve">TSL/44075/2400002107 </t>
  </si>
  <si>
    <t>2x40'HC + 1x20'DC</t>
  </si>
  <si>
    <t>Thalassa Pistis / etd 18.08.2020</t>
  </si>
  <si>
    <t>TSL/43369/2400002080</t>
  </si>
  <si>
    <t>Hubei</t>
  </si>
  <si>
    <t>TSL/2200044369</t>
  </si>
  <si>
    <t>Navios Jasmine / etd 24.08.2020</t>
  </si>
  <si>
    <t>10x 20'</t>
  </si>
  <si>
    <t>Easline Yantai / 26.08.2020</t>
  </si>
  <si>
    <t>SFE20210122</t>
  </si>
  <si>
    <t>Impact</t>
  </si>
  <si>
    <t>DUR</t>
  </si>
  <si>
    <t>MSC Julie / etd 29.08.2020</t>
  </si>
  <si>
    <t>SFE20210093</t>
  </si>
  <si>
    <t>HMM Hamburg / ETA 30.08.2020</t>
  </si>
  <si>
    <t>80-0001-009</t>
  </si>
  <si>
    <t>TSL/2200044910</t>
  </si>
  <si>
    <t>YML Warmth / etd 28.08.2020</t>
  </si>
  <si>
    <t>CHICTAD03275</t>
  </si>
  <si>
    <t>TSL/46212/2200044598</t>
  </si>
  <si>
    <t>RICACJ434700</t>
  </si>
  <si>
    <t>Liancheng</t>
  </si>
  <si>
    <t>TSBSL/10049/2299900134</t>
  </si>
  <si>
    <t>Navios Amarillo / etd 31.08.2020</t>
  </si>
  <si>
    <t>Acre Coking</t>
  </si>
  <si>
    <t>TSL/2200044034</t>
  </si>
  <si>
    <t>Binder</t>
  </si>
  <si>
    <t>TSL/45953/2200044293</t>
  </si>
  <si>
    <t>1x40'hc</t>
  </si>
  <si>
    <t>ER Los Angeles / etd 25.08.2020</t>
  </si>
  <si>
    <t>Gestellung am 19.08.2020</t>
  </si>
  <si>
    <t>TSL/43317/2400002071</t>
  </si>
  <si>
    <t>1x40'HC + 1x20'DC</t>
  </si>
  <si>
    <t>ER Los Angeles / etd 01.09.2020</t>
  </si>
  <si>
    <t>GEM</t>
  </si>
  <si>
    <t>MED Cerkezkoy / etd 01.09.2020</t>
  </si>
  <si>
    <t>459HA0265712</t>
  </si>
  <si>
    <t>Noritake</t>
  </si>
  <si>
    <t xml:space="preserve"> TICRC/1543/2200044002</t>
  </si>
  <si>
    <t>NAG</t>
  </si>
  <si>
    <t>Allegoria / etd 01.09.2020</t>
  </si>
  <si>
    <t>Kubota</t>
  </si>
  <si>
    <t>TSL/45606/2200044076</t>
  </si>
  <si>
    <t>Allegoria / etd 03.09.2020</t>
  </si>
  <si>
    <t>ANR</t>
  </si>
  <si>
    <t>STORNO</t>
  </si>
  <si>
    <t>SFE20210094</t>
  </si>
  <si>
    <t>Seaspan Zambezi / ETA 11.09.2020</t>
  </si>
  <si>
    <t>80-0002-009</t>
  </si>
  <si>
    <t>Hebei Chenbang</t>
  </si>
  <si>
    <t>TSBSL/10144/2299900305</t>
  </si>
  <si>
    <t>Qin</t>
  </si>
  <si>
    <t>XIN LIAN YUN GANG / etd 04.09.2020</t>
  </si>
  <si>
    <t>TSL/2200039049</t>
  </si>
  <si>
    <t>2x40'</t>
  </si>
  <si>
    <t>MSC Rosa M / etd 06.09.2020</t>
  </si>
  <si>
    <t>459HA0266799</t>
  </si>
  <si>
    <t>Primetals UK</t>
  </si>
  <si>
    <t>TSL/45326/2200043721</t>
  </si>
  <si>
    <t>KAO</t>
  </si>
  <si>
    <t>SC Mara / etd 07.09.2020</t>
  </si>
  <si>
    <t>TSL/45241/2200042911</t>
  </si>
  <si>
    <t>DLH</t>
  </si>
  <si>
    <t>TSBSL/10194/2299900324</t>
  </si>
  <si>
    <t>4x20'dc</t>
  </si>
  <si>
    <t>ER France / 08.07.2020</t>
  </si>
  <si>
    <t>Metal 7</t>
  </si>
  <si>
    <t>TSL/45655/2200043907</t>
  </si>
  <si>
    <t>VAN</t>
  </si>
  <si>
    <t>Navios Unison / etd 10.09.2020</t>
  </si>
  <si>
    <t>Ever Globe / etd 10.09.2020</t>
  </si>
  <si>
    <t>25-0007-009</t>
  </si>
  <si>
    <t>Diaporos / etd 11.09.2020</t>
  </si>
  <si>
    <t>Dreyfus</t>
  </si>
  <si>
    <t>TSL/46152/2200044765</t>
  </si>
  <si>
    <t>APL Miami / etd 14.09.2020</t>
  </si>
  <si>
    <t>TSL/45892/2200044417</t>
  </si>
  <si>
    <t>NYK Oceanus / etd 15.09.2020</t>
  </si>
  <si>
    <t>TSL/45995/2200044596</t>
  </si>
  <si>
    <t>WanHai 233 / 15.09.2020</t>
  </si>
  <si>
    <t>MSC Branka / etd 16.09.2020</t>
  </si>
  <si>
    <t>4300021505 / L2</t>
  </si>
  <si>
    <t>21x20'</t>
  </si>
  <si>
    <t>Xinde Keelung / etd 18.09.2020</t>
  </si>
  <si>
    <t>RDO Conception / etd 19.09.2020</t>
  </si>
  <si>
    <t>4300018657 - Lot 10</t>
  </si>
  <si>
    <t>2x20'DC</t>
  </si>
  <si>
    <t>Unisea / etd 22.09.2020</t>
  </si>
  <si>
    <t>4300018657 - Lot 11</t>
  </si>
  <si>
    <t>4300018657 - Lot 12</t>
  </si>
  <si>
    <t>4300018657 - Lot 13</t>
  </si>
  <si>
    <t>SFE20210113</t>
  </si>
  <si>
    <t>HMM Southampton / ETA 21.09.2020</t>
  </si>
  <si>
    <t>80-0003-009</t>
  </si>
  <si>
    <t>3x20'DC</t>
  </si>
  <si>
    <t>Cosco Shanghai / etd 25.09.2020</t>
  </si>
  <si>
    <t>Maersk Stadelhorn / etd 26.09.2020</t>
  </si>
  <si>
    <t>SFE20210115</t>
  </si>
  <si>
    <t>CMA CGM Jules Verne / ETA 01.10.2020</t>
  </si>
  <si>
    <t>80-0001-010</t>
  </si>
  <si>
    <t>TSBSL/10094/229990022</t>
  </si>
  <si>
    <t>1x20</t>
  </si>
  <si>
    <t>Hyundai Unity / etd 20.09.2020</t>
  </si>
  <si>
    <t>ONE Stork / etd 21.09.2020</t>
  </si>
  <si>
    <t>TSL/45873/2200044390</t>
  </si>
  <si>
    <t>Lisbon / etd 23.09.2020</t>
  </si>
  <si>
    <t>NYK Fuji / 23.09.2020</t>
  </si>
  <si>
    <t>TSL/45777/2200044305</t>
  </si>
  <si>
    <t>7 pcs</t>
  </si>
  <si>
    <t>KMTC Manila / etd 28.09.2020</t>
  </si>
  <si>
    <t>5x40' + 1x20'</t>
  </si>
  <si>
    <t>MSC Benedetta / 01.10.2020</t>
  </si>
  <si>
    <t>MED Cerkezkoy / etd 27.09.2020</t>
  </si>
  <si>
    <t>Monisha</t>
  </si>
  <si>
    <t>459HA0280883</t>
  </si>
  <si>
    <t>New York Express / etd 27.09.2020</t>
  </si>
  <si>
    <t>TSL/46009/2200044362</t>
  </si>
  <si>
    <t>TSL/46033/2200044595</t>
  </si>
  <si>
    <t>EMI Corp</t>
  </si>
  <si>
    <t>TSL/44571/2200042613</t>
  </si>
  <si>
    <t>TSL/43369/2400002080 - DCC 2</t>
  </si>
  <si>
    <t>19 Cntrs</t>
  </si>
  <si>
    <t>Berlin Express / etd 24.09.2020</t>
  </si>
  <si>
    <t>Seiris</t>
  </si>
  <si>
    <t>TSBSL/10031/2299900076</t>
  </si>
  <si>
    <t>FOS</t>
  </si>
  <si>
    <t>AL Jasrah / etd 17.09.2020</t>
  </si>
  <si>
    <t>Andritz FBB</t>
  </si>
  <si>
    <t>MSC Gaia / etd 27.09.2020</t>
  </si>
  <si>
    <t>Cosco Belgium / etd 02.10.2020</t>
  </si>
  <si>
    <t>TSBSL/10113/2299900281</t>
  </si>
  <si>
    <t>TSL/43369/2400002080 - DCC 3A</t>
  </si>
  <si>
    <t>17x40'HC + 2x20'DC</t>
  </si>
  <si>
    <t>New York Express / etd 28.09.2020</t>
  </si>
  <si>
    <t>TICRC/1545/2200044126</t>
  </si>
  <si>
    <t>Berlin Express / etd 23.09.2020</t>
  </si>
  <si>
    <t>TSBSL/10047/2299900137</t>
  </si>
  <si>
    <t>Jan H / etd 28.09.2020</t>
  </si>
  <si>
    <t>4300021574 - Lot 2</t>
  </si>
  <si>
    <t>7x20'</t>
  </si>
  <si>
    <t>Lydia / etd 02.10.2020</t>
  </si>
  <si>
    <t>4300022048/4500295106</t>
  </si>
  <si>
    <t>3x 20'</t>
  </si>
  <si>
    <t>Wan Hai 612 / etd 02.10.2020</t>
  </si>
  <si>
    <t>TSL/2200044310</t>
  </si>
  <si>
    <t>8 pcs</t>
  </si>
  <si>
    <t>CS Universe / etd 06.10.2020</t>
  </si>
  <si>
    <t>TSL/2200042776</t>
  </si>
  <si>
    <t>TSL/2200044491</t>
  </si>
  <si>
    <t>TRL</t>
  </si>
  <si>
    <t>TSL/2200043203</t>
  </si>
  <si>
    <t>16x20'</t>
  </si>
  <si>
    <t>Kurimoto</t>
  </si>
  <si>
    <t>TSL/45695/2200044085</t>
  </si>
  <si>
    <t>NYK Fushimi / etd 07.10.2020</t>
  </si>
  <si>
    <t>Beck &amp; Kalt</t>
  </si>
  <si>
    <t>Al Safat / etd 03.10.2020</t>
  </si>
  <si>
    <t>TSL/2200044653</t>
  </si>
  <si>
    <t>Al Safat / etd 04.10.2020</t>
  </si>
  <si>
    <t>TSL/2200044648/</t>
  </si>
  <si>
    <t>RVT</t>
  </si>
  <si>
    <t>TSL/46127/2200044748</t>
  </si>
  <si>
    <t>MOL Guardian / etd 13.10.2020</t>
  </si>
  <si>
    <t>Benhill</t>
  </si>
  <si>
    <t>1x40'FR (oh)</t>
  </si>
  <si>
    <t>Paris Express / 13.10.2020</t>
  </si>
  <si>
    <t>TSL/45881/2200044446</t>
  </si>
  <si>
    <t>1x20'FR</t>
  </si>
  <si>
    <t>Mol Guardian / etd 09.10.2020</t>
  </si>
  <si>
    <t>TSBSL/10053/2299900082</t>
  </si>
  <si>
    <t>Akinada Bridge / etd 16.10.2020</t>
  </si>
  <si>
    <t>4300021505 - Lot3</t>
  </si>
  <si>
    <t>Maersk Tanjong/17.10.2020</t>
  </si>
  <si>
    <t>TSL/2200044560</t>
  </si>
  <si>
    <t>Mol Guardian / etd 10.10.2020</t>
  </si>
  <si>
    <t>MOL Guardian / etd 12.10.2020</t>
  </si>
  <si>
    <t>4300022291/4500296577</t>
  </si>
  <si>
    <t>Hazira</t>
  </si>
  <si>
    <t>Calidris / etd 16.10.2020</t>
  </si>
  <si>
    <t>TSL/2200043997</t>
  </si>
  <si>
    <t>YM Coscmos / etd 18.10.2020</t>
  </si>
  <si>
    <t>TSL/2200044796</t>
  </si>
  <si>
    <t>Xin</t>
  </si>
  <si>
    <t>KMTC Nhava Sheva / etd 20.10.2020</t>
  </si>
  <si>
    <t>Casagrande</t>
  </si>
  <si>
    <t>TSL/45903/2400002149</t>
  </si>
  <si>
    <t>Milano Bridge / etd 20.10.2020</t>
  </si>
  <si>
    <t>Acacia Virgo / etd 20.10.2020</t>
  </si>
  <si>
    <t>4300022095/8300029165</t>
  </si>
  <si>
    <t>9x20'</t>
  </si>
  <si>
    <t>TSL/2200044889</t>
  </si>
  <si>
    <t>WanHai 512 / etd 21.10.2020</t>
  </si>
  <si>
    <t>2020-40065</t>
  </si>
  <si>
    <t>MH Hamburg / etd 23.10.2020</t>
  </si>
  <si>
    <t>Puyang</t>
  </si>
  <si>
    <t>TSL/2200039474</t>
  </si>
  <si>
    <t>Ever United / etd 25.10.2020</t>
  </si>
  <si>
    <t>MSC Regulus / etd 25.10.2020</t>
  </si>
  <si>
    <t>TSL/46236/2200044814</t>
  </si>
  <si>
    <t>1x40</t>
  </si>
  <si>
    <t>MSC Regulus / 25.10.2020</t>
  </si>
  <si>
    <t>459HA0303683</t>
  </si>
  <si>
    <t>Ever Given / etd 26.10.2020</t>
  </si>
  <si>
    <t>TSL/45956/2200044524</t>
  </si>
  <si>
    <t>Titan / etd 27.10.2020</t>
  </si>
  <si>
    <t>TSL/45072/2200043417</t>
  </si>
  <si>
    <t>TSL/45352/2200043801</t>
  </si>
  <si>
    <t>TSBSL/10064/2299900175</t>
  </si>
  <si>
    <t>Ever United / etd 26.10.2020</t>
  </si>
  <si>
    <t>Beijing Huipeng</t>
  </si>
  <si>
    <t>TSBSL/10110/2299900250</t>
  </si>
  <si>
    <t>Bernadette / etd 28.10.2020</t>
  </si>
  <si>
    <t>4500297510 - Lot 1</t>
  </si>
  <si>
    <t>100to</t>
  </si>
  <si>
    <t>WanHai 612 / etd 30.10.2020</t>
  </si>
  <si>
    <t>4500297164/4500297017/8300029517</t>
  </si>
  <si>
    <t>8x20'</t>
  </si>
  <si>
    <t>Cosco Santos / etd 30.10.2020</t>
  </si>
  <si>
    <t>TSBSL/10098/2299900249</t>
  </si>
  <si>
    <t>Harrier Hunter / etd 01.11.2020</t>
  </si>
  <si>
    <t xml:space="preserve">Michelin Spain </t>
  </si>
  <si>
    <t>TSL/45947/2200044504</t>
  </si>
  <si>
    <t>VAL</t>
  </si>
  <si>
    <t>1x20'OT(OH)</t>
  </si>
  <si>
    <t>Jebel Ali  / 02.11.2020</t>
  </si>
  <si>
    <t>Juaristi Borging</t>
  </si>
  <si>
    <t>TSL/41433/2400001963</t>
  </si>
  <si>
    <t>Calisto / etd 03.11.2020</t>
  </si>
  <si>
    <t>Citic</t>
  </si>
  <si>
    <t>TSL/2200043481</t>
  </si>
  <si>
    <t>Tommy Ritscher / etd 04.11.2020</t>
  </si>
  <si>
    <t>Shenwu</t>
  </si>
  <si>
    <t>TSL/2200044594</t>
  </si>
  <si>
    <t>TSL/43688/2400002095</t>
  </si>
  <si>
    <t>8x40'HC + 1x20'FR</t>
  </si>
  <si>
    <t>Seamax Norwalk / 03.11.2020</t>
  </si>
  <si>
    <t>459HA0305735</t>
  </si>
  <si>
    <t>TSBSL/10057/2299900142</t>
  </si>
  <si>
    <t>MSC Rosa M / etd 05.11.2020</t>
  </si>
  <si>
    <t>459HA0307050</t>
  </si>
  <si>
    <t>Rome Express / etd 06.11.2020</t>
  </si>
  <si>
    <t>Certoplast</t>
  </si>
  <si>
    <t>4500297511 - Lot 2</t>
  </si>
  <si>
    <t>Cosco Hamburg / 06.11.2020</t>
  </si>
  <si>
    <t>TSL/2200043589</t>
  </si>
  <si>
    <t>Kobe</t>
  </si>
  <si>
    <t>NYK Fushimi / etd 04.11.2020</t>
  </si>
  <si>
    <t>Shinagawa</t>
  </si>
  <si>
    <t>TSL/2200038011</t>
  </si>
  <si>
    <t>NYK Fushimi / etd 09.11.2020</t>
  </si>
  <si>
    <t>Corewire</t>
  </si>
  <si>
    <t>TSL/46414/3700816901</t>
  </si>
  <si>
    <t>LHR</t>
  </si>
  <si>
    <t>Diaporos / etd 09.11.2020</t>
  </si>
  <si>
    <t>Erving / etd 13.11.2020</t>
  </si>
  <si>
    <t>OOCL Nagoya / ETA 10.11.2020</t>
  </si>
  <si>
    <t>80-0001-011-00</t>
  </si>
  <si>
    <t>TSBSL/10084/2299900180</t>
  </si>
  <si>
    <t>Emirates Sana / 13.11.2020</t>
  </si>
  <si>
    <t>TSBSL/10091/2299900210</t>
  </si>
  <si>
    <t>2x40' + 2x20'</t>
  </si>
  <si>
    <t>4300022525/4500298390 - Lot 1</t>
  </si>
  <si>
    <t>5x 20'</t>
  </si>
  <si>
    <t>OOCL America / etd 13.11.2020</t>
  </si>
  <si>
    <t>Z &amp; J</t>
  </si>
  <si>
    <t>TSL/45438/2200043859</t>
  </si>
  <si>
    <t>1x40'FR, 1x20'DC</t>
  </si>
  <si>
    <t>NYK Wren  / etd 14.11.2020</t>
  </si>
  <si>
    <t>Tebulo</t>
  </si>
  <si>
    <t>TSL/44388/2400002131</t>
  </si>
  <si>
    <t>Diaporos / etd 15.11.2020</t>
  </si>
  <si>
    <t>8300029456/4500295608</t>
  </si>
  <si>
    <t>10x20'</t>
  </si>
  <si>
    <t>Singapore Bridge / etd 16.11.2020</t>
  </si>
  <si>
    <t>Maerz</t>
  </si>
  <si>
    <t>TSL/2200044141</t>
  </si>
  <si>
    <t>Diaporos / etd 17.11.2002</t>
  </si>
  <si>
    <t>TSL/2200042890 - Lot 9</t>
  </si>
  <si>
    <t>Diaporos / etd 17.11.2020</t>
  </si>
  <si>
    <t>4300022526/4500298409 - Lot 1</t>
  </si>
  <si>
    <t>8x 20'</t>
  </si>
  <si>
    <t>Acacia Virgo / etd 17.11.2020</t>
  </si>
  <si>
    <t>TSL/43368/2400002081</t>
  </si>
  <si>
    <t>4x40'FR + 2x40'HCOT</t>
  </si>
  <si>
    <t>Mona Lisa / etd 21.11.2020</t>
  </si>
  <si>
    <t>2x40'FR + 1x20'FR + 4x40'HCOT + 8x40'HC</t>
  </si>
  <si>
    <t>TSL/44520/2400002139</t>
  </si>
  <si>
    <t>2x 40'FR + 2x20'FR + 1x20'</t>
  </si>
  <si>
    <t>Nanchang</t>
  </si>
  <si>
    <t>TSL/4406317959</t>
  </si>
  <si>
    <t>ONE Competence / etd 22.11.2020</t>
  </si>
  <si>
    <t>TSL/4406377774</t>
  </si>
  <si>
    <t>TSL/4406413773</t>
  </si>
  <si>
    <t>Acre</t>
  </si>
  <si>
    <t>TSL/2200045218</t>
  </si>
  <si>
    <t>4500297806/4300022416 - Lot 1</t>
  </si>
  <si>
    <t>WanHai 505 / etd 23.11.2020</t>
  </si>
  <si>
    <t>Barbieri</t>
  </si>
  <si>
    <t>TSL/46407/2200045171</t>
  </si>
  <si>
    <t>CSAV Traiguen / etd 23.11.2020</t>
  </si>
  <si>
    <t>Metso Minerals</t>
  </si>
  <si>
    <t>TSL/42864/2400002012-DCC17</t>
  </si>
  <si>
    <t xml:space="preserve">Thalassa Elpida / etd 24.11.2020 </t>
  </si>
  <si>
    <t>TSL/2200042777</t>
  </si>
  <si>
    <t>Acacia Virgo / etd 24.11.2020</t>
  </si>
  <si>
    <t>Hainzl</t>
  </si>
  <si>
    <t>TSBSL/10131/2299900123</t>
  </si>
  <si>
    <t>MSC Cristina / etd 19.11.2020</t>
  </si>
  <si>
    <t>459HA0319118</t>
  </si>
  <si>
    <t>Tekna</t>
  </si>
  <si>
    <t>TSL/45986/2200044470</t>
  </si>
  <si>
    <t>MTR</t>
  </si>
  <si>
    <t>Ottawa Express / etd 24.11.2020</t>
  </si>
  <si>
    <t>TSL/45664/2200044163</t>
  </si>
  <si>
    <t>X-Press Annapurna / etd 27.11.2020</t>
  </si>
  <si>
    <t xml:space="preserve">Ceekay </t>
  </si>
  <si>
    <t>1x40' + 1x20'</t>
  </si>
  <si>
    <t>PWL</t>
  </si>
  <si>
    <t>TSL/46312/2200045042</t>
  </si>
  <si>
    <t>1x40'OT(IG)</t>
  </si>
  <si>
    <t>Ceekay002-037</t>
  </si>
  <si>
    <t>TSL/2200044445</t>
  </si>
  <si>
    <t>CS Sagittarius / etd 27.11.2020</t>
  </si>
  <si>
    <t>TSL/2200043189</t>
  </si>
  <si>
    <t>TSL/2200043193</t>
  </si>
  <si>
    <t>17x20'</t>
  </si>
  <si>
    <t>WanHai 612 / etd 27.11.2020</t>
  </si>
  <si>
    <t>4300022095_8300029166</t>
  </si>
  <si>
    <t>Wan Hai 612 / etd 27.11.2020</t>
  </si>
  <si>
    <t>17x40'HC, 1x20'DV</t>
  </si>
  <si>
    <t>MSC Gaia / etd 29.11.2020</t>
  </si>
  <si>
    <t>459HA0299991</t>
  </si>
  <si>
    <t>TSL/46263/2200044960</t>
  </si>
  <si>
    <t>YM Fountain / etd 30.11.2020</t>
  </si>
  <si>
    <t>Starlite/CBC</t>
  </si>
  <si>
    <t>TSL/2200044987</t>
  </si>
  <si>
    <t xml:space="preserve">3 pcs </t>
  </si>
  <si>
    <t>TS Taichung / etd 30.11.2020</t>
  </si>
  <si>
    <t>Beijing Wisdom</t>
  </si>
  <si>
    <t>TSL/2200043710</t>
  </si>
  <si>
    <t>TSL/2200043711</t>
  </si>
  <si>
    <t>TSL/2200042890 - Lot 10</t>
  </si>
  <si>
    <t>YM Fountain / etd 28.11.2020</t>
  </si>
  <si>
    <t>COL</t>
  </si>
  <si>
    <t>Al Safat / etd 02.12.2020</t>
  </si>
  <si>
    <t>Saco</t>
  </si>
  <si>
    <t>4500295610/8300029457</t>
  </si>
  <si>
    <t>Calidris / etd 02.12.2020</t>
  </si>
  <si>
    <t>4500282150_4300020066</t>
  </si>
  <si>
    <t>Cosco Santos / etd 30.11.2020</t>
  </si>
  <si>
    <t>MSC Leanne / etd  05.12.2020</t>
  </si>
  <si>
    <t>459HA0322955</t>
  </si>
  <si>
    <t>SFE20210186</t>
  </si>
  <si>
    <t>Seaspan Zambezi / ETA 01.12.2020</t>
  </si>
  <si>
    <t>80-0001-012</t>
  </si>
  <si>
    <t>459HA0323625</t>
  </si>
  <si>
    <t>Mundra</t>
  </si>
  <si>
    <t>1x40'FR(OH) + 1x20'</t>
  </si>
  <si>
    <t>MSC Gaia / etd 01.12.2020</t>
  </si>
  <si>
    <t>459HA0314360 + 459HA0323031</t>
  </si>
  <si>
    <t>TSBSL/10044/2299900168</t>
  </si>
  <si>
    <t>Munkebo Maersk / etd 08.12.2020</t>
  </si>
  <si>
    <t>4500299158/8300029906</t>
  </si>
  <si>
    <t>Wan Hai 517 / etd 07.12.2020</t>
  </si>
  <si>
    <t>12 pcs</t>
  </si>
  <si>
    <t>Paris Express / etd 11.12.2020</t>
  </si>
  <si>
    <t>167 pcs</t>
  </si>
  <si>
    <t>Cosco Belgium / etd 04.12.2020</t>
  </si>
  <si>
    <t>Seven Seas</t>
  </si>
  <si>
    <t>Calisto / etd 11.12.2020</t>
  </si>
  <si>
    <t>Howden</t>
  </si>
  <si>
    <t>TSL/43665/2400002093</t>
  </si>
  <si>
    <t>6x40'FR + 1x40'HC</t>
  </si>
  <si>
    <t>MOL Guardian / 11.12.2020</t>
  </si>
  <si>
    <t>Ceekay</t>
  </si>
  <si>
    <t>TSL/45876/2200044437</t>
  </si>
  <si>
    <t>MSC Benedetta / etd 12.12.2020</t>
  </si>
  <si>
    <t>459HA0314300</t>
  </si>
  <si>
    <t>TSL/2200039874 + TSL/2200044107</t>
  </si>
  <si>
    <t>30-40MT</t>
  </si>
  <si>
    <t>459HA0331047</t>
  </si>
  <si>
    <t>TSL/2200042890 - Lot 11</t>
  </si>
  <si>
    <t>459HA0330869</t>
  </si>
  <si>
    <t>TSBSL/10140/2299900302</t>
  </si>
  <si>
    <t>Alabama / etd 13.12.2020</t>
  </si>
  <si>
    <t>SFE20210203</t>
  </si>
  <si>
    <t>HMM Algeciras /  ETA 14.12.2020</t>
  </si>
  <si>
    <t>Tallmann</t>
  </si>
  <si>
    <t>TSL/46332/2200044268</t>
  </si>
  <si>
    <t>MSC Lisa / etd 14.12.2020</t>
  </si>
  <si>
    <t>4500299723 / 4300022713 Saarloha</t>
  </si>
  <si>
    <t>Bernadette / etd 14.12.2020</t>
  </si>
  <si>
    <t>4500300196 / 4300025525 - Lot 2 (Refra)</t>
  </si>
  <si>
    <t>Calidris / etd 16.12.2020</t>
  </si>
  <si>
    <t>4500300200 / 4300022526 - Lot 2 (Refra)</t>
  </si>
  <si>
    <t>TSL/42864/2400002012 - DCC15</t>
  </si>
  <si>
    <t>IST</t>
  </si>
  <si>
    <t>YM Window / etd 05.12.2020</t>
  </si>
  <si>
    <t>TSL/45704/2200044241</t>
  </si>
  <si>
    <t>2x40'FR</t>
  </si>
  <si>
    <t>Al Manamah / etd 19.12.2020</t>
  </si>
  <si>
    <t>Tamini</t>
  </si>
  <si>
    <t>TSL/44770/2400002152</t>
  </si>
  <si>
    <t>2x40'HCOT(OH-277cm) + 1x40'HC</t>
  </si>
  <si>
    <t>CMA CGM Moliere / etd 23.12.2020</t>
  </si>
  <si>
    <t>TSL/4406351386</t>
  </si>
  <si>
    <t>TBN / 28.12.2020</t>
  </si>
  <si>
    <t>Zhili Hardox</t>
  </si>
  <si>
    <t>TSL/2200043982</t>
  </si>
  <si>
    <t>Hyundai Colombo / etd 01.01.2020</t>
  </si>
  <si>
    <t>MSC Katarina / etd 07.01.2021</t>
  </si>
  <si>
    <t>459HA0328271</t>
  </si>
  <si>
    <t>Nordgreif</t>
  </si>
  <si>
    <t>TSBSL/10154/2299900067</t>
  </si>
  <si>
    <t>Seamax Norwalk / etd 07.01.2021</t>
  </si>
  <si>
    <t>459HA0322927</t>
  </si>
  <si>
    <t>TSL/45889/2200044449</t>
  </si>
  <si>
    <t>459HA0323652</t>
  </si>
  <si>
    <t>Classics</t>
  </si>
  <si>
    <t>70 pcs</t>
  </si>
  <si>
    <t>HMM Stockholm / ETA 11.01.2021</t>
  </si>
  <si>
    <t>TSL/2200044045</t>
  </si>
  <si>
    <t>Hyundai Jakarta / etd 09.01.2021</t>
  </si>
  <si>
    <t>TSL/2200045805</t>
  </si>
  <si>
    <t>Seamax Norwalk / etd 09.01.2021</t>
  </si>
  <si>
    <t>459HA0321595</t>
  </si>
  <si>
    <t>L&amp;Y</t>
  </si>
  <si>
    <t>TSL/2200045926</t>
  </si>
  <si>
    <t>HUA</t>
  </si>
  <si>
    <t>Tabea / etd 15.01.2021</t>
  </si>
  <si>
    <t>MSC Topaz / etd 21.01.2021</t>
  </si>
  <si>
    <t>459HA0346607</t>
  </si>
  <si>
    <t>Diaporos / etd 22.01.2021</t>
  </si>
  <si>
    <t>LOT 1</t>
  </si>
  <si>
    <t>MSC Nuria / etd 20.01.2021</t>
  </si>
  <si>
    <t>Xin Yan Tai / etd 24.01.2021</t>
  </si>
  <si>
    <t>Xin Shanghai / etd 22.01.2021</t>
  </si>
  <si>
    <t>Diaporos / etd 23.01.2021</t>
  </si>
  <si>
    <t>Check CMI Working List</t>
  </si>
  <si>
    <t>TSL/42382/2400001996</t>
  </si>
  <si>
    <t>Diaporos / etd 20.01.2021</t>
  </si>
  <si>
    <t>TSL/41107/2400001918</t>
  </si>
  <si>
    <t>21 pcs</t>
  </si>
  <si>
    <t>Madrid Express / etd 22.01.2021</t>
  </si>
  <si>
    <t>HAMNSA0225796V</t>
  </si>
  <si>
    <t>TSL/46391/2200045143</t>
  </si>
  <si>
    <t>Paxi / etd 27.01.2021</t>
  </si>
  <si>
    <t>Thermocast - Lot 1</t>
  </si>
  <si>
    <t>TSL/46318/2200045032</t>
  </si>
  <si>
    <t>MSC Ornella / 04.02.2021</t>
  </si>
  <si>
    <t>459HA0368237</t>
  </si>
  <si>
    <t>15x20'</t>
  </si>
  <si>
    <t>Acacia Virgo / etd 27.01.2021</t>
  </si>
  <si>
    <t>TSL/2200042890-Lot 12</t>
  </si>
  <si>
    <t>YM Fountain / etd 02.02.2021</t>
  </si>
  <si>
    <t>CMI (Peiler)/Lot2</t>
  </si>
  <si>
    <t>LOT 2</t>
  </si>
  <si>
    <t>2x40'FR(OH)</t>
  </si>
  <si>
    <t>CMI (Thermo)/Lot2</t>
  </si>
  <si>
    <t>MSC Ornella / etd 03.02.2021</t>
  </si>
  <si>
    <t>459HA0358136</t>
  </si>
  <si>
    <t>Beijin Ind</t>
  </si>
  <si>
    <t>TSBSL/10282/2299900574</t>
  </si>
  <si>
    <t>1x20'OT(IG)</t>
  </si>
  <si>
    <t>Madrid Maersk / etd 03.02.2021</t>
  </si>
  <si>
    <t>X-Press Annapurna / etd 04.02.2021</t>
  </si>
  <si>
    <t>TSL/2200044648-Lot 2</t>
  </si>
  <si>
    <t>TSL/2200045329</t>
  </si>
  <si>
    <t>MSC Gaia / etd 05.02.2021</t>
  </si>
  <si>
    <t>459HA0357927</t>
  </si>
  <si>
    <t>459HA0363566</t>
  </si>
  <si>
    <t>459HA0360111</t>
  </si>
  <si>
    <t>TSL/2200045925</t>
  </si>
  <si>
    <t>KMTC Mundra / etd 06.02.2021</t>
  </si>
  <si>
    <t>Silica</t>
  </si>
  <si>
    <t>TSL/2200045963</t>
  </si>
  <si>
    <t>SFE20210252</t>
  </si>
  <si>
    <t>HMM St Petersburg / ETA 01.02.2021</t>
  </si>
  <si>
    <t>SHAZ31020300</t>
  </si>
  <si>
    <t>SFE20210264</t>
  </si>
  <si>
    <t>Al Muraykh / ETA 09.02.2021</t>
  </si>
  <si>
    <t>SHAZ05990800</t>
  </si>
  <si>
    <t>CNBM Spiral</t>
  </si>
  <si>
    <t>TSBSL/10216/2299900432</t>
  </si>
  <si>
    <t>OOCL Washington / 10.02.2021</t>
  </si>
  <si>
    <t>HMM St Petersburg / etd 13.02.2021</t>
  </si>
  <si>
    <t>Paris Express / etd 14.02.2021</t>
  </si>
  <si>
    <t>DXB238462</t>
  </si>
  <si>
    <t>Ever Gentle / 16.02.2021</t>
  </si>
  <si>
    <t>Kee236901</t>
  </si>
  <si>
    <t>TSL/46370/2200044847</t>
  </si>
  <si>
    <t>NYK Fushimi / etd 15.02.2021</t>
  </si>
  <si>
    <t>Thermocast - Lot 2</t>
  </si>
  <si>
    <t>MSC Brunella / etd 22.02.2021</t>
  </si>
  <si>
    <t>459HA0374878</t>
  </si>
  <si>
    <t>MSC Benedetta / etd 18.02.2021</t>
  </si>
  <si>
    <t>459HA0360103</t>
  </si>
  <si>
    <t xml:space="preserve">Metallon </t>
  </si>
  <si>
    <t>TSL/2200045740</t>
  </si>
  <si>
    <t>KMTC Mundra / etd 20.02.2021</t>
  </si>
  <si>
    <t>TSL/2200042890-Lot 13</t>
  </si>
  <si>
    <t>MOL Guardian / etd 23.02.2021</t>
  </si>
  <si>
    <t>Europlast/8.00</t>
  </si>
  <si>
    <t>MSC Venice / etd 25.02.2021</t>
  </si>
  <si>
    <t>459HA0383629</t>
  </si>
  <si>
    <t>Guichon</t>
  </si>
  <si>
    <t>TSL/45421/2400002175</t>
  </si>
  <si>
    <t>05.02.202</t>
  </si>
  <si>
    <t>Zephyr Lumos/25.02.2021</t>
  </si>
  <si>
    <t>Hohensee/9.00</t>
  </si>
  <si>
    <t>459HA0383628</t>
  </si>
  <si>
    <t>CMI (CBV)/Lot 2</t>
  </si>
  <si>
    <t>4x40'FR(OH/OW-BS)</t>
  </si>
  <si>
    <t>TSBSL/10313/2299900636</t>
  </si>
  <si>
    <t>MSC Regulus / etd 01.03.2021</t>
  </si>
  <si>
    <t>459HA0376568</t>
  </si>
  <si>
    <t>SFE20210254</t>
  </si>
  <si>
    <t>HMM Rotterdam / ETA 01.03.2021</t>
  </si>
  <si>
    <t>YMLUN236206326</t>
  </si>
  <si>
    <t>Schneider</t>
  </si>
  <si>
    <t>Hyundai Tacoma / etd 04.03.2021</t>
  </si>
  <si>
    <t>SMM</t>
  </si>
  <si>
    <t>LOI Tenova</t>
  </si>
  <si>
    <t>2x40' + 1x20</t>
  </si>
  <si>
    <t>Seamax Norwalk / etd 07.03.2021</t>
  </si>
  <si>
    <t>459HA0387891</t>
  </si>
  <si>
    <t>TSL/2200044648 - Lot 3</t>
  </si>
  <si>
    <t>2x40</t>
  </si>
  <si>
    <t>MSC Irene / 09.03.2021</t>
  </si>
  <si>
    <t>459HA0367173</t>
  </si>
  <si>
    <t>TSL/2200044653 - Lot 3</t>
  </si>
  <si>
    <t>3x40</t>
  </si>
  <si>
    <t>459HA0367175</t>
  </si>
  <si>
    <t>TSL/2200044560 - Lot 3</t>
  </si>
  <si>
    <t>459HA0362939</t>
  </si>
  <si>
    <t>TSL/2200045925 - Lot 3</t>
  </si>
  <si>
    <t>Huangpu</t>
  </si>
  <si>
    <t>8x20</t>
  </si>
  <si>
    <t>Zante / etd 07.03.2021</t>
  </si>
  <si>
    <t>TSL/2200042890-Lot 14</t>
  </si>
  <si>
    <t>Hong Kong Express / etd 05.03.2021</t>
  </si>
  <si>
    <t>Maersk Esmeraldas / etd 07.03.2021</t>
  </si>
  <si>
    <t>459HA0383627</t>
  </si>
  <si>
    <t>TSLP/4111011899 - Lot 4 / TSLP/4111014703 - Lot 1</t>
  </si>
  <si>
    <t>MSC Irene / etd 08.03.2021</t>
  </si>
  <si>
    <t>459HA0396113</t>
  </si>
  <si>
    <t>MSC Esthi / etd 09.03.2021</t>
  </si>
  <si>
    <t>459HA0387909</t>
  </si>
  <si>
    <t>DOB Getriebebau</t>
  </si>
  <si>
    <t>TSBSL/10143/2299900325</t>
  </si>
  <si>
    <t>MSC Rosa M / etd 11.03.2021</t>
  </si>
  <si>
    <t>459HA0389318</t>
  </si>
  <si>
    <t>Silica Trading</t>
  </si>
  <si>
    <t>TSL/2200045963 - Lot 3</t>
  </si>
  <si>
    <t>CMA CGM Berlioz / etd 13.03.2021</t>
  </si>
  <si>
    <t>TSL/2200045926 - Lot 3</t>
  </si>
  <si>
    <t>Zante / etd 13.03.2021</t>
  </si>
  <si>
    <t>Castellini</t>
  </si>
  <si>
    <t>TSBSL/10055/2299900135</t>
  </si>
  <si>
    <t>New York Express / etd 14.03.2021</t>
  </si>
  <si>
    <t>Jurasti</t>
  </si>
  <si>
    <t>TSL/41811/2400001978</t>
  </si>
  <si>
    <t>1x40'FR/40'OT/40'HC</t>
  </si>
  <si>
    <t>ARA Amsterdam / etd 15.03.2021</t>
  </si>
  <si>
    <t>Lot 1</t>
  </si>
  <si>
    <t>23.02.02021</t>
  </si>
  <si>
    <t>5x40'</t>
  </si>
  <si>
    <t>Seamax Norwalk / etd 15.03.2021</t>
  </si>
  <si>
    <t>459HA0398513</t>
  </si>
  <si>
    <t>TSL/2200046175</t>
  </si>
  <si>
    <t>459HA0398502</t>
  </si>
  <si>
    <t>Tokyo Bay / etd 17.03.2021</t>
  </si>
  <si>
    <t>TSL/2200045898</t>
  </si>
  <si>
    <t>SFE20210309</t>
  </si>
  <si>
    <t>HMM Algeciras / ETA 29.03.2021</t>
  </si>
  <si>
    <t>YMLUN236213476</t>
  </si>
  <si>
    <t>Madrid Express / etd 26.03.2021</t>
  </si>
  <si>
    <t>TSL/44392/2200042380</t>
  </si>
  <si>
    <t>1x20'FR(OOG)</t>
  </si>
  <si>
    <t>X-Press Annapurna / etd 31.03.2021</t>
  </si>
  <si>
    <t>Ceekay 002-009</t>
  </si>
  <si>
    <t>TSBSL/10213/2299900403</t>
  </si>
  <si>
    <t>Ostermann</t>
  </si>
  <si>
    <t>ONE Altair / etd 03.04.2021</t>
  </si>
  <si>
    <t>Fairtrade</t>
  </si>
  <si>
    <t>MSC Emma / 10/4/21</t>
  </si>
  <si>
    <t>459HA0368277</t>
  </si>
  <si>
    <t>Xin Lian Yun Gang / etd 03.04.2021</t>
  </si>
  <si>
    <t xml:space="preserve">Profine </t>
  </si>
  <si>
    <t>HMM Hamburg / etd 15.03.2021</t>
  </si>
  <si>
    <t>SSM</t>
  </si>
  <si>
    <t>Yuke</t>
  </si>
  <si>
    <t>MSC Rosa M / etd 16.03.2021</t>
  </si>
  <si>
    <t>459HA0397607</t>
  </si>
  <si>
    <t>459HA0373404</t>
  </si>
  <si>
    <t>TSL/46750/2200045689</t>
  </si>
  <si>
    <t>HMM Hamburg / etd 19.03.2021</t>
  </si>
  <si>
    <t>Roforge</t>
  </si>
  <si>
    <t>TSL/45456/2400002176</t>
  </si>
  <si>
    <t>Linah / etd 22.03.2021</t>
  </si>
  <si>
    <t>TSL/2200046267</t>
  </si>
  <si>
    <t>TSL/46764/2200045706</t>
  </si>
  <si>
    <t>Xin Lian Yun Gang / etd 27.03.2021</t>
  </si>
  <si>
    <t>Ceekay 002-003</t>
  </si>
  <si>
    <t>TSL/46871/2200045871</t>
  </si>
  <si>
    <t>Ceekay 002-005</t>
  </si>
  <si>
    <t>Ferricapitan</t>
  </si>
  <si>
    <t>TSL/45890/2200044467</t>
  </si>
  <si>
    <t>Ceekay 002-006</t>
  </si>
  <si>
    <t>Airscience</t>
  </si>
  <si>
    <t>TSL/43480/2400002088</t>
  </si>
  <si>
    <t>MSC Lisa / etd 23.03.2021</t>
  </si>
  <si>
    <t>Omnitrans</t>
  </si>
  <si>
    <t>CMI Thermocast</t>
  </si>
  <si>
    <t>LOT 3/B DCC15</t>
  </si>
  <si>
    <t>ONE Mackinac / etd 04.04.2021</t>
  </si>
  <si>
    <t>CMI (CBV)/Lot 3</t>
  </si>
  <si>
    <t>LOT 3</t>
  </si>
  <si>
    <t>5x40'FR(OOG)</t>
  </si>
  <si>
    <t>Xin Lian Yun Gang / 07.04.2021</t>
  </si>
  <si>
    <t>Ceekay 002-007</t>
  </si>
  <si>
    <t>4x40'FR(OOG)</t>
  </si>
  <si>
    <t>Shanghai Gongxia</t>
  </si>
  <si>
    <t>TSL/45214/2200043184</t>
  </si>
  <si>
    <t>Xin Ri Zhao /  12.04.2021</t>
  </si>
  <si>
    <t>Tom's Design</t>
  </si>
  <si>
    <t>15 pcs</t>
  </si>
  <si>
    <t>CS Azalea / ETA 13.04.2021</t>
  </si>
  <si>
    <t>CMI GD Tech / CAL</t>
  </si>
  <si>
    <t>HMM Southampton / etd 14.04.2021</t>
  </si>
  <si>
    <t>CMI GD Tech / CGL1</t>
  </si>
  <si>
    <t>CMI GD Tech / CGL2</t>
  </si>
  <si>
    <t>Lot 2</t>
  </si>
  <si>
    <t>MSC Gaia / etd 15.04.2021</t>
  </si>
  <si>
    <t>459HA0403465</t>
  </si>
  <si>
    <t>MSC Maria Saveria / etd 23.04.2021</t>
  </si>
  <si>
    <t>459HA0427138</t>
  </si>
  <si>
    <t>TSL2200046252 - Lot 1</t>
  </si>
  <si>
    <t>Amoliani / etd 23.04.2021</t>
  </si>
  <si>
    <t>TSL/2200046380 - Lot 1</t>
  </si>
  <si>
    <t>TSL/2200046449 - Lot 3</t>
  </si>
  <si>
    <t>TSL/2200045687 + TSL/2200046350</t>
  </si>
  <si>
    <t>MSC Maria Saveria / etd 26.04.2021</t>
  </si>
  <si>
    <t>459HA0408537</t>
  </si>
  <si>
    <t>Voith</t>
  </si>
  <si>
    <t>TSL/44788/2200043003</t>
  </si>
  <si>
    <t>MSC Regulus / etd 28.04.2021</t>
  </si>
  <si>
    <t>459HA0429662</t>
  </si>
  <si>
    <t>TSL2200046252 - Lot 2</t>
  </si>
  <si>
    <t>Mol Guardian / etd 28.04.2021</t>
  </si>
  <si>
    <t>TSBSL/10241/2299900484</t>
  </si>
  <si>
    <t>Qingdao</t>
  </si>
  <si>
    <t>MP the MCGinest/ etd 30.05.2021</t>
  </si>
  <si>
    <t>TSL/2200046270 - Lot 1</t>
  </si>
  <si>
    <t>MSC Regulus / etd 01.05.2021</t>
  </si>
  <si>
    <t>459HA0429147</t>
  </si>
  <si>
    <t>TSL/2200046270 - Lot 2</t>
  </si>
  <si>
    <t>459HA0429477</t>
  </si>
  <si>
    <t>HongkongExpress / etd 04.05.2021</t>
  </si>
  <si>
    <t>NSA242699</t>
  </si>
  <si>
    <t>TSBSL/10334/2299900651</t>
  </si>
  <si>
    <t>Kota Lumba / etd 07.05.2021</t>
  </si>
  <si>
    <t>AL Manamah / etd 05.05.2021</t>
  </si>
  <si>
    <t>MAA225799</t>
  </si>
  <si>
    <t>7x40'HC</t>
  </si>
  <si>
    <t>Seamax Norwalk / etd 10.05.2021</t>
  </si>
  <si>
    <t>459HA0427143</t>
  </si>
  <si>
    <t>Gebr. Pfeiffer</t>
  </si>
  <si>
    <t>TSBSL/10082/2299900201</t>
  </si>
  <si>
    <t>459HA0444543</t>
  </si>
  <si>
    <t>CMI / CAL</t>
  </si>
  <si>
    <t>LOT 5</t>
  </si>
  <si>
    <t>16x40'</t>
  </si>
  <si>
    <t>AL Manamah / etd 10.05.2021</t>
  </si>
  <si>
    <t>Cryospain</t>
  </si>
  <si>
    <t>Al Manamah / etd 10.05.2021</t>
  </si>
  <si>
    <t>TSL/2200046270 - Lot 3</t>
  </si>
  <si>
    <t>Seamax Norwalk / etd 12.05.2021</t>
  </si>
  <si>
    <t>459HA0436518</t>
  </si>
  <si>
    <t>HMM Le Havre / etd 14.05.2021</t>
  </si>
  <si>
    <t>HAMA61398900</t>
  </si>
  <si>
    <t>Jeddah</t>
  </si>
  <si>
    <t>1x20' + 1x40'</t>
  </si>
  <si>
    <t>ONE Stork / etd 14.05.2021</t>
  </si>
  <si>
    <t>HAMA12529300</t>
  </si>
  <si>
    <t>Xin Yan Tian / etd 16.05.2021</t>
  </si>
  <si>
    <t>TSL/2200046270 - Lot 4</t>
  </si>
  <si>
    <t>6x40'HC</t>
  </si>
  <si>
    <t>MSC Rosa M / etd 17.05.2021</t>
  </si>
  <si>
    <t>459HA0442921</t>
  </si>
  <si>
    <t>TSL/2200046449 - Lot 4</t>
  </si>
  <si>
    <t>459HA0433692</t>
  </si>
  <si>
    <t>TSL/2200046380 - Lot 2</t>
  </si>
  <si>
    <t>459HA0433710</t>
  </si>
  <si>
    <t>TSL/2200046614 - Lot 1</t>
  </si>
  <si>
    <t>459HA0433527</t>
  </si>
  <si>
    <t>TSL/2200046252 - Lot 3a</t>
  </si>
  <si>
    <t>Tokyo Bay  / etd 22.05.2021</t>
  </si>
  <si>
    <t>Tokyo Bay / etd 22.05.2021</t>
  </si>
  <si>
    <t>MSC Rosa M / etd 23.05.2021</t>
  </si>
  <si>
    <t>459HA0443099</t>
  </si>
  <si>
    <t>TSL/47209/2200046111</t>
  </si>
  <si>
    <t>459HA0450134</t>
  </si>
  <si>
    <t>Kalenborn</t>
  </si>
  <si>
    <t>TSL/2200046183</t>
  </si>
  <si>
    <t>459HA0450121</t>
  </si>
  <si>
    <t>TSL/2200046270 - Lot 5</t>
  </si>
  <si>
    <t>MSC Emma / etd 30.05.2021</t>
  </si>
  <si>
    <t>459HA0449640</t>
  </si>
  <si>
    <t>Hitachi Metals</t>
  </si>
  <si>
    <t>TSL/2200043565</t>
  </si>
  <si>
    <t>Cancelled</t>
  </si>
  <si>
    <t>VLC</t>
  </si>
  <si>
    <t>2x40'OT(IG)</t>
  </si>
  <si>
    <t>MSC Arina / etd 29.05.2021</t>
  </si>
  <si>
    <t>048VL0834117</t>
  </si>
  <si>
    <t>Nippon Steel</t>
  </si>
  <si>
    <t>TSL/2200044591</t>
  </si>
  <si>
    <t>MCC Shenzhen / etd 28.05.2021</t>
  </si>
  <si>
    <t>TSL/2200046745 - Lot 1</t>
  </si>
  <si>
    <t>6x20'DC</t>
  </si>
  <si>
    <t>Allegoria / etd 29.05.2021</t>
  </si>
  <si>
    <t>TSL/2200046774</t>
  </si>
  <si>
    <t>18x20'</t>
  </si>
  <si>
    <t>X-Press Kailash / etd 03.06.2021</t>
  </si>
  <si>
    <t>Beijing Indu</t>
  </si>
  <si>
    <t>TSBSL/10355/2299900669</t>
  </si>
  <si>
    <t>X-Press Kailash / etd 05.06.2021</t>
  </si>
  <si>
    <t>X-Press Annapurna / etd 09.06.2021</t>
  </si>
  <si>
    <t>Ever Globe / etd 09.06.2021</t>
  </si>
  <si>
    <t>Al Dhail / ETA 11.06.2021</t>
  </si>
  <si>
    <t>CGL1-16 + CGL1-17 + CGL2-16</t>
  </si>
  <si>
    <t>7x40' + 2x20'</t>
  </si>
  <si>
    <t>X-Press Annapurna / 18.06.2021</t>
  </si>
  <si>
    <t>TSL/2200046252 - Lot 3b</t>
  </si>
  <si>
    <t>X-Press Annapurna / etd 13.06.2021</t>
  </si>
  <si>
    <t>Hyundai Supreme / etd 09.06.2021</t>
  </si>
  <si>
    <t>TSL/2200046943</t>
  </si>
  <si>
    <t>MSC Benedetta / etd 21.06.2021</t>
  </si>
  <si>
    <t>459HA0452150</t>
  </si>
  <si>
    <t>459HA0459390</t>
  </si>
  <si>
    <t>TSL/2200046252 - Lot 4 (1320984)</t>
  </si>
  <si>
    <t>459HA0459530</t>
  </si>
  <si>
    <t>TSL/2200047175  (1320930)</t>
  </si>
  <si>
    <t>459HA0451206</t>
  </si>
  <si>
    <t>TSL/2200046380 - Lot 3 (1320932)</t>
  </si>
  <si>
    <t>459HA0451205</t>
  </si>
  <si>
    <t>MSC Maria Saveria / etd 25.06.2021</t>
  </si>
  <si>
    <t>459HA0452047</t>
  </si>
  <si>
    <t>TSL/2200046901 - Lot 1 (1321310)</t>
  </si>
  <si>
    <t>MSC Maria Saveria / etd 30.06.2021</t>
  </si>
  <si>
    <t>459HA0451207</t>
  </si>
  <si>
    <t>TSL/2200047252</t>
  </si>
  <si>
    <t>459HA0467607</t>
  </si>
  <si>
    <t>HuDe</t>
  </si>
  <si>
    <t>TSBSL/10336/2299900660</t>
  </si>
  <si>
    <t>YM Fountain / etd 26.06.2021</t>
  </si>
  <si>
    <t>CKY002-045/52979953</t>
  </si>
  <si>
    <t>MSC Maria Saveria / etd 28.06.2021</t>
  </si>
  <si>
    <t>459HA0471114</t>
  </si>
  <si>
    <t>TSL/44805/2200043010</t>
  </si>
  <si>
    <t>Allegoria / etd 26.06.2021</t>
  </si>
  <si>
    <t>Seoul Engineering</t>
  </si>
  <si>
    <t>TSL/45037/2200043366</t>
  </si>
  <si>
    <t>North Bridge / etd 27.06.2021</t>
  </si>
  <si>
    <t>CAL-20 + CAL-21</t>
  </si>
  <si>
    <t xml:space="preserve">5x40' </t>
  </si>
  <si>
    <t>YM Fountain / etd 30.06.2021</t>
  </si>
  <si>
    <t>TSK-FOB-CGL2-18</t>
  </si>
  <si>
    <t>MSC Athos / etd 04.07.2021</t>
  </si>
  <si>
    <t>27-0006-106</t>
  </si>
  <si>
    <t>459HA0471038</t>
  </si>
  <si>
    <t>22-0003-107</t>
  </si>
  <si>
    <t>459HA0472627</t>
  </si>
  <si>
    <t>TSL/46849/2200045825</t>
  </si>
  <si>
    <t>MSC Regulus / etd 02.07.2021</t>
  </si>
  <si>
    <t>22-0001-107</t>
  </si>
  <si>
    <t>459HA0481422</t>
  </si>
  <si>
    <t>Sarclad</t>
  </si>
  <si>
    <t>Estelle Maersk / etd 02.07.2021</t>
  </si>
  <si>
    <t>23-0004-107-00</t>
  </si>
  <si>
    <t>SUSE21013411</t>
  </si>
  <si>
    <t>CGL2-13</t>
  </si>
  <si>
    <t>5x40'HC + 1x20'DV</t>
  </si>
  <si>
    <t>Mol Guardian / etd 06.07.2021</t>
  </si>
  <si>
    <t>27-0005-107</t>
  </si>
  <si>
    <t>Ceekay 002-048 (59651374)</t>
  </si>
  <si>
    <t>TSBSL/10254/2299900520</t>
  </si>
  <si>
    <t>AL Manamah / etd 08.07.2021</t>
  </si>
  <si>
    <t>22-0005-107</t>
  </si>
  <si>
    <t>54314145 (Ceekay)</t>
  </si>
  <si>
    <t>OEL Badrinath / etd 06.07.2021</t>
  </si>
  <si>
    <t>32-0005-107-00</t>
  </si>
  <si>
    <t>Hyundai Supreme / etd 09.07.2021</t>
  </si>
  <si>
    <t>32-0006-107-00</t>
  </si>
  <si>
    <t>vessel delayed 14.07</t>
  </si>
  <si>
    <t>Salico ITA</t>
  </si>
  <si>
    <t>TSL/45292/2400002171</t>
  </si>
  <si>
    <t>19x 40'FR</t>
  </si>
  <si>
    <t>TBN / etd 18.07.2021</t>
  </si>
  <si>
    <t>27-0007-107</t>
  </si>
  <si>
    <t>459HA0474724</t>
  </si>
  <si>
    <t>Ennore</t>
  </si>
  <si>
    <t>Bahri Hofuf / etd 03.07.2021</t>
  </si>
  <si>
    <t>27-0003-107</t>
  </si>
  <si>
    <t>Salico ESP</t>
  </si>
  <si>
    <t>3x40'HC + 3x40'OT(OH) + 1x40'FR(OOG)</t>
  </si>
  <si>
    <t>MSC Mia / etd 07.07.2021</t>
  </si>
  <si>
    <t>27-0006-107</t>
  </si>
  <si>
    <t>459HA0474748</t>
  </si>
  <si>
    <t>TSBSL/10320/2299900622</t>
  </si>
  <si>
    <t>2x20'FR(IG)</t>
  </si>
  <si>
    <t>YM Wish / etd 03.07.2021</t>
  </si>
  <si>
    <t>41311304 (Flogis)</t>
  </si>
  <si>
    <t>Continental</t>
  </si>
  <si>
    <t>TSL/47039/2200046126</t>
  </si>
  <si>
    <t>Northern Javlin / etd 10.07.2021</t>
  </si>
  <si>
    <t xml:space="preserve">docs sent </t>
  </si>
  <si>
    <t>vessel sailed , docs under preparation</t>
  </si>
  <si>
    <t>Beijin Industies</t>
  </si>
  <si>
    <t>TSBSL/10354/2299900678</t>
  </si>
  <si>
    <t>X-Press Odyseey / etd 12.07.2021</t>
  </si>
  <si>
    <t>vessel sailed 14.07 / docs to follow</t>
  </si>
  <si>
    <t>Luoyang Zhili</t>
  </si>
  <si>
    <t>Xin Ying Kou / etd 13.07.2021</t>
  </si>
  <si>
    <t>CGL2-22</t>
  </si>
  <si>
    <t>13x40'FR</t>
  </si>
  <si>
    <t>Tokyo Bay / etd 19.07.2021</t>
  </si>
  <si>
    <t>Ceekay 002-048 (59984725)</t>
  </si>
  <si>
    <t>Ebara</t>
  </si>
  <si>
    <t>TSL/46628/2200045473</t>
  </si>
  <si>
    <t>1x20'FR + 1x20'</t>
  </si>
  <si>
    <t>Bangkok Bridge / etd 15.07.2021</t>
  </si>
  <si>
    <t>Vessel delayed 22.07.2021</t>
  </si>
  <si>
    <t>47644942 (MLC)</t>
  </si>
  <si>
    <t>TSL/2200046184</t>
  </si>
  <si>
    <t>05.07.20121</t>
  </si>
  <si>
    <t>MED DENIZLI/ ETD-01.08.2021</t>
  </si>
  <si>
    <t>22-0009-107-00</t>
  </si>
  <si>
    <t>459HA0495523</t>
  </si>
  <si>
    <t>(BSA) CGL1-01 + CGL2-01 - Lot 9</t>
  </si>
  <si>
    <t>MSC Samantha / etd 06.08.2021</t>
  </si>
  <si>
    <t>459HA0498711</t>
  </si>
  <si>
    <t>HMM Raon / etd 06.08.2021</t>
  </si>
  <si>
    <t>HAMA93593400</t>
  </si>
  <si>
    <t>Schwungfit GBR</t>
  </si>
  <si>
    <t>YMLU8269345</t>
  </si>
  <si>
    <t>HMM Dublin / ETA 07.08.2021</t>
  </si>
  <si>
    <t>80-0001-107</t>
  </si>
  <si>
    <t>(Tebulo) CAL+CGL1 + CGL2 - Lot 7</t>
  </si>
  <si>
    <t>X-Press Annapurna / etd 18.08.2021</t>
  </si>
  <si>
    <t>(IMS) CGL1-21 + CGL2-21 - Lot 10</t>
  </si>
  <si>
    <t>TSL/2200046252 - Lot 7 (1320986)</t>
  </si>
  <si>
    <t>2x 40'</t>
  </si>
  <si>
    <t>X-PRESS ANNAPURNA / etd 18.08.2021</t>
  </si>
  <si>
    <t>TSK-FOB-CGL2-25</t>
  </si>
  <si>
    <t>2x40' + 1x20'</t>
  </si>
  <si>
    <t>MSC Jemima / etd 18.08.2021</t>
  </si>
  <si>
    <t>459HA0515169</t>
  </si>
  <si>
    <t xml:space="preserve">Gantrex </t>
  </si>
  <si>
    <t>TSL/47438/2200046114</t>
  </si>
  <si>
    <t xml:space="preserve">2 x 40' </t>
  </si>
  <si>
    <t>MSC Benedetta / etd 22.08.2021</t>
  </si>
  <si>
    <t>459HA0512316</t>
  </si>
  <si>
    <t>2X20'</t>
  </si>
  <si>
    <t>459HA0511332</t>
  </si>
  <si>
    <t>Steuler</t>
  </si>
  <si>
    <t>TSL/2200047566</t>
  </si>
  <si>
    <t>459HA0514124 + 459HA0513567</t>
  </si>
  <si>
    <t>Gestellung 19.08.2021/8.00Uhr</t>
  </si>
  <si>
    <t>Budapest Express / etd 27.08.2021</t>
  </si>
  <si>
    <t>MTSA</t>
  </si>
  <si>
    <t>TSL/45158/2200042034</t>
  </si>
  <si>
    <t>Amoliani / etd 29.08.2021</t>
  </si>
  <si>
    <t>TSL/46630/2200044981</t>
  </si>
  <si>
    <t>Gestellung am 27.08.2021/8.00Uhr</t>
  </si>
  <si>
    <t>Prague Express / etd 02.09.2021</t>
  </si>
  <si>
    <t>Emkay8622 (77068622)</t>
  </si>
  <si>
    <t>Refratechnik</t>
  </si>
  <si>
    <t>MAN</t>
  </si>
  <si>
    <t>1X20'</t>
  </si>
  <si>
    <t>MSC Mirja / etd 02.09.2021</t>
  </si>
  <si>
    <t>459HA0510357</t>
  </si>
  <si>
    <t>Tsingtao Express / etd 02.09.2021</t>
  </si>
  <si>
    <t>HAMAMD1242433V</t>
  </si>
  <si>
    <t>TSL/48050/2200047463</t>
  </si>
  <si>
    <t>MSC Maria Saveria / etd 05.09.2021</t>
  </si>
  <si>
    <t>459HA0515903</t>
  </si>
  <si>
    <t>(Ajax) CGL1-21 + CGL2-21 - Lot 8</t>
  </si>
  <si>
    <t>Amoliani / etd 06.09.2021</t>
  </si>
  <si>
    <t>10.09.202</t>
  </si>
  <si>
    <t>MSC Regulus / etd 10.09.2021</t>
  </si>
  <si>
    <t>459HA0511334</t>
  </si>
  <si>
    <t>TSL/46429/2200045132</t>
  </si>
  <si>
    <t>459HA0524867</t>
  </si>
  <si>
    <t>IMO 9</t>
  </si>
  <si>
    <t>Colombo</t>
  </si>
  <si>
    <t>HAMCMB1242201V</t>
  </si>
  <si>
    <t>TSL/2200047641</t>
  </si>
  <si>
    <t>4x20'</t>
  </si>
  <si>
    <t>Loa Peace / etd 10.09.2021</t>
  </si>
  <si>
    <t>TSL/2200046252 - Lot 8 (1320987)</t>
  </si>
  <si>
    <t>Mol Guardian / etd 11.09.2021</t>
  </si>
  <si>
    <t>Gestellung 10.09.2021/8.00Uhr</t>
  </si>
  <si>
    <t>Nagoya Express  / etd 16.09.2021</t>
  </si>
  <si>
    <t>Beijing Industries</t>
  </si>
  <si>
    <t>TSBSL/10507/2299900940</t>
  </si>
  <si>
    <t>Charleston / etd 18.09.2021</t>
  </si>
  <si>
    <t>MSC Irene / etd 19.09.2021</t>
  </si>
  <si>
    <t>459HA0511333</t>
  </si>
  <si>
    <t>459HA0511336</t>
  </si>
  <si>
    <t>459HA0521313</t>
  </si>
  <si>
    <t>TSL/48022/4407728902</t>
  </si>
  <si>
    <t>Tokyo Bay / etd 21.09.2021</t>
  </si>
  <si>
    <t>TOLL (78752020)</t>
  </si>
  <si>
    <t>TSBSL/10552/2299901037</t>
  </si>
  <si>
    <t>3x40'</t>
  </si>
  <si>
    <t>MSC Rosa M / etd 24.09.2021</t>
  </si>
  <si>
    <t>MAA226759</t>
  </si>
  <si>
    <t>TATA Sponge</t>
  </si>
  <si>
    <t>1x 40'</t>
  </si>
  <si>
    <t>MSC Rosa M / etd 28.09.2021</t>
  </si>
  <si>
    <t>Monisha prealert</t>
  </si>
  <si>
    <t>22-0001-110</t>
  </si>
  <si>
    <t>459HA0528745</t>
  </si>
  <si>
    <t>Gestellung 13.09/8.00</t>
  </si>
  <si>
    <t>25-0002-110</t>
  </si>
  <si>
    <t>459HA0532913</t>
  </si>
  <si>
    <t>Brussels Express / etd 29.09.2021</t>
  </si>
  <si>
    <t>25-0001-110</t>
  </si>
  <si>
    <t>CNBM Intl</t>
  </si>
  <si>
    <t>TSBSL/2299900759</t>
  </si>
  <si>
    <t>10x20'DV</t>
  </si>
  <si>
    <t>Vira Bhum / etd 30.09.2021</t>
  </si>
  <si>
    <t>Tokyo Bay / etd 01.10.2021</t>
  </si>
  <si>
    <t>Anna</t>
  </si>
  <si>
    <t>25-0003-110</t>
  </si>
  <si>
    <t>3x40'OT</t>
  </si>
  <si>
    <t>Maersk Houston / etd 02.10.2021</t>
  </si>
  <si>
    <t>Schiefer</t>
  </si>
  <si>
    <t>IMS CAL-25 / CGL1-31 / CGL2-31</t>
  </si>
  <si>
    <t>Xin Tian Jin / etd 03.10.2021</t>
  </si>
  <si>
    <t>27-0002/0003/0004</t>
  </si>
  <si>
    <t>Gestellung 29.09.2021/13.00</t>
  </si>
  <si>
    <t>Kyoto Express / etd 02.10.2021</t>
  </si>
  <si>
    <t>25-0005-110</t>
  </si>
  <si>
    <t>Emkay4024 (77664024)</t>
  </si>
  <si>
    <t>50 pcs</t>
  </si>
  <si>
    <t>Train / ETA 05.10.2021</t>
  </si>
  <si>
    <t>80-0001-110-00</t>
  </si>
  <si>
    <t>TSL/47501/2200046720</t>
  </si>
  <si>
    <t>NOR</t>
  </si>
  <si>
    <t>ONE Munich / etd 06.10.2021</t>
  </si>
  <si>
    <t>RICBNB529900 (MLAC)</t>
  </si>
  <si>
    <t>CAL-24 / CGL1-28 / CGL2-28</t>
  </si>
  <si>
    <t>X-Press Annapurna / etd 16.10.210</t>
  </si>
  <si>
    <t>27-0006-110</t>
  </si>
  <si>
    <t>Gestellung 08.10.2021</t>
  </si>
  <si>
    <t>Evelyn Maersk / etd 19.10.2021</t>
  </si>
  <si>
    <t>VGM, C-Point, Direkt B/L</t>
  </si>
  <si>
    <t>459HA0544765</t>
  </si>
  <si>
    <t>Universum</t>
  </si>
  <si>
    <t>(Tracking via Cosco)</t>
  </si>
  <si>
    <t>84 pcs</t>
  </si>
  <si>
    <t>CS Taurus / ETA 22.10.2021</t>
  </si>
  <si>
    <t>80-0002-111-00</t>
  </si>
  <si>
    <t>Seabridge</t>
  </si>
  <si>
    <t>XIAN</t>
  </si>
  <si>
    <t>153 pcs</t>
  </si>
  <si>
    <t>Train / ETA 30.10.2021</t>
  </si>
  <si>
    <t>80-0001-111-00</t>
  </si>
  <si>
    <t>Railgate</t>
  </si>
  <si>
    <t>Cryostar</t>
  </si>
  <si>
    <t>TSBSL/6600007151</t>
  </si>
  <si>
    <t>Legendre</t>
  </si>
  <si>
    <t xml:space="preserve">Dong Yang </t>
  </si>
  <si>
    <t>TSL/47764/2200047154</t>
  </si>
  <si>
    <t>Flogis</t>
  </si>
  <si>
    <t>Total</t>
  </si>
  <si>
    <t>Madrid Bridge / etd 25.10.2021</t>
  </si>
  <si>
    <t>23-0001-111</t>
  </si>
  <si>
    <t>YM Fountain / etd 25.11.2021</t>
  </si>
  <si>
    <t>25-0008-111</t>
  </si>
  <si>
    <t>CCU206711</t>
  </si>
  <si>
    <t>CAL-23 / CGL1-25 / CGL2-26</t>
  </si>
  <si>
    <t>MSC Giannina / etd 26.11.2021</t>
  </si>
  <si>
    <t>0002/3/4-112</t>
  </si>
  <si>
    <t>459HA0564830</t>
  </si>
  <si>
    <t>Bao Wang</t>
  </si>
  <si>
    <t>TSBSL/2299900125</t>
  </si>
  <si>
    <t>NIN</t>
  </si>
  <si>
    <t>5x20'DV</t>
  </si>
  <si>
    <t>SITC Surabaya / etd 04.12.2021</t>
  </si>
  <si>
    <t>TKM China (NGBCB21038398)</t>
  </si>
  <si>
    <t>CGL2-33</t>
  </si>
  <si>
    <t>4x40'HC + 1x20'DV</t>
  </si>
  <si>
    <t>MSC Marta / etd 05.12.2021</t>
  </si>
  <si>
    <t>27-0005-112</t>
  </si>
  <si>
    <t>459HA0575823</t>
  </si>
  <si>
    <t>Sofia Express / etd 05.12.2021</t>
  </si>
  <si>
    <t>25-0001-112</t>
  </si>
  <si>
    <t>HAMNSA1246618V</t>
  </si>
  <si>
    <t>CAL-26+29 / CGL1-33 / CGL2-32</t>
  </si>
  <si>
    <t>2x40'HCOT(IG) + 2x 40'HC + 2x 20'DV</t>
  </si>
  <si>
    <t>Tokyo Bay / etd 07.12.2021</t>
  </si>
  <si>
    <t>27-0006/0007/0008</t>
  </si>
  <si>
    <t>78191665 + 77208348</t>
  </si>
  <si>
    <t>Flohe</t>
  </si>
  <si>
    <t>KA1-2177</t>
  </si>
  <si>
    <t>MSC Rosa M / etd 08.12.2021</t>
  </si>
  <si>
    <t>25-0002-112</t>
  </si>
  <si>
    <t>Seamaster</t>
  </si>
  <si>
    <t>KA1-2225</t>
  </si>
  <si>
    <t>25-0003-112</t>
  </si>
  <si>
    <t>CGL1-19 + CGL2-19</t>
  </si>
  <si>
    <t>MSC Sena / etd 17.12.2021</t>
  </si>
  <si>
    <t>27-0023/0024-112</t>
  </si>
  <si>
    <t xml:space="preserve">459HA0581568 </t>
  </si>
  <si>
    <t>Rudolf Alke</t>
  </si>
  <si>
    <t>TCLU3918003</t>
  </si>
  <si>
    <t>Tanja / ETA 09.12.2021</t>
  </si>
  <si>
    <t>Maersk</t>
  </si>
  <si>
    <t>Brooklyn Bridge / etd 10.12.2021</t>
  </si>
  <si>
    <t>Mitsu (Hapag 75211793)</t>
  </si>
  <si>
    <t>Gestellung 24.11.2021 / 8.00Uhr</t>
  </si>
  <si>
    <t>MSC Rosa M / etd 11.12.2021</t>
  </si>
  <si>
    <t>25-0004-112</t>
  </si>
  <si>
    <t>459HA0572835</t>
  </si>
  <si>
    <t>Dürr</t>
  </si>
  <si>
    <t>Gestellung am 30.11.2021 / 8.00Uhr</t>
  </si>
  <si>
    <t>459HA0581299</t>
  </si>
  <si>
    <t>CAL-28 / CGL1-22 / CGL2-35 + 36</t>
  </si>
  <si>
    <t>8x40'HC + 1x20'DV</t>
  </si>
  <si>
    <t>Xin Tian Jin / etd 13.12.2021</t>
  </si>
  <si>
    <t>27-0017/0018/0019-112</t>
  </si>
  <si>
    <t>77606036 + 79080801</t>
  </si>
  <si>
    <t>CGL1-27 + CGL2-27</t>
  </si>
  <si>
    <t>27-0009/0010-112</t>
  </si>
  <si>
    <t>Metso</t>
  </si>
  <si>
    <t>TSL/47605/2200046854</t>
  </si>
  <si>
    <t>HEL</t>
  </si>
  <si>
    <t>Finnmaid / etd 23.11.2021</t>
  </si>
  <si>
    <t>EXPSEA1414-1</t>
  </si>
  <si>
    <t>TSL/47824/2200046926</t>
  </si>
  <si>
    <t>Zhong Fu</t>
  </si>
  <si>
    <t>TSBSL/2299900949</t>
  </si>
  <si>
    <t>WanHai 511 / etd 16.12.2021</t>
  </si>
  <si>
    <t>NYK Vega / etd 22.12.2021</t>
  </si>
  <si>
    <t>SEA44/2112-0627</t>
  </si>
  <si>
    <t>Gestellung am 16.12.2021 / 8.00Uhr</t>
  </si>
  <si>
    <t>Koi / etd 21.12.2021</t>
  </si>
  <si>
    <t>quote ist da</t>
  </si>
  <si>
    <t>EMKAYT4947 (78584947)</t>
  </si>
  <si>
    <t>Dashiqiao</t>
  </si>
  <si>
    <t>TSBSL/2299900750</t>
  </si>
  <si>
    <t>Xin Qin Huang Dao  / etd 28.12.2021</t>
  </si>
  <si>
    <t>TKM China (WanHai)</t>
  </si>
  <si>
    <t>CMBM</t>
  </si>
  <si>
    <t>TSBSL/2299900722</t>
  </si>
  <si>
    <t>TICRC/1565/2200048513</t>
  </si>
  <si>
    <t>Edith Maersk / etd 31.12.2021</t>
  </si>
  <si>
    <t>NVO SUSE21014668</t>
  </si>
  <si>
    <t>OOCL America / Etd 04.01.2022</t>
  </si>
  <si>
    <t>TKM China(WanHai)</t>
  </si>
  <si>
    <t>Prague Express / etd 05.01.2022</t>
  </si>
  <si>
    <t>SeaMaster SEA4221121164</t>
  </si>
  <si>
    <t>Intermetal</t>
  </si>
  <si>
    <t>TSBSL/10492/2299900938</t>
  </si>
  <si>
    <t>MSC Samatha / etd 05.01.2022</t>
  </si>
  <si>
    <t>459HA0590747</t>
  </si>
  <si>
    <t>ISRA Vision</t>
  </si>
  <si>
    <t>TSL/45187/2400002165</t>
  </si>
  <si>
    <t>Al Manamah / etd 10.01.2022</t>
  </si>
  <si>
    <t>CGL1-36 // CGL2-37</t>
  </si>
  <si>
    <t>ONE Minato / etd 11.01.2022</t>
  </si>
  <si>
    <t>27-0021/00022-112</t>
  </si>
  <si>
    <t>Mitsu USA</t>
  </si>
  <si>
    <t>H.Reissverschluss</t>
  </si>
  <si>
    <t>YMLU3410574</t>
  </si>
  <si>
    <t>UMM Qarn / ETA 13.01.2022</t>
  </si>
  <si>
    <t>Yang Ming</t>
  </si>
  <si>
    <t>UMM Qarn / etd 15.01.2022</t>
  </si>
  <si>
    <t>SeaMaster SEA4421121296</t>
  </si>
  <si>
    <t>Polygon</t>
  </si>
  <si>
    <t>TCEC/15474/2300020366</t>
  </si>
  <si>
    <t>CMA-CGM Ivanhoe / etd 16.01.2022</t>
  </si>
  <si>
    <t>MLAC CHINHVD12398</t>
  </si>
  <si>
    <t>TSL/46994/2200045935</t>
  </si>
  <si>
    <t>Finnmaid / etd 04.01.2022</t>
  </si>
  <si>
    <t>AHA</t>
  </si>
  <si>
    <t>Theleico</t>
  </si>
  <si>
    <t>TSBSL/10602/2299901141</t>
  </si>
  <si>
    <t>MSC Regulus / etd 19.01.2022</t>
  </si>
  <si>
    <t>22-0002-201</t>
  </si>
  <si>
    <t>SeaMaster SEA4322010509</t>
  </si>
  <si>
    <t>CGL1-38 / CGL2-41</t>
  </si>
  <si>
    <t>3x 40'HC</t>
  </si>
  <si>
    <t>Seaspan Kobe / etd 23.01.2022</t>
  </si>
  <si>
    <t>27-0007/-0008</t>
  </si>
  <si>
    <t>TSL/48863/2299901055</t>
  </si>
  <si>
    <t>40'OT(OH) + 40'OT(IG)</t>
  </si>
  <si>
    <t>22-0004-201</t>
  </si>
  <si>
    <t>79885166 + 79590171</t>
  </si>
  <si>
    <t>Gestellung am 13.01.2022 / 8.00Uhr</t>
  </si>
  <si>
    <t xml:space="preserve">1x20' </t>
  </si>
  <si>
    <t>OOCL Asia / etd 26.01.2022</t>
  </si>
  <si>
    <t>25-0001-202</t>
  </si>
  <si>
    <t>Cisam</t>
  </si>
  <si>
    <t>TSL/46359/2400002186</t>
  </si>
  <si>
    <t>2x40'FR(OOG) + 2x40'OT(IG)</t>
  </si>
  <si>
    <t>MSC Jemima / etd 03.02.2022</t>
  </si>
  <si>
    <t>27-0002-202</t>
  </si>
  <si>
    <t>459HA0600889</t>
  </si>
  <si>
    <t>Gestellung 19.01.2022 / 12.00Uhr</t>
  </si>
  <si>
    <t>MSC Regulus / etd 29.01.2022</t>
  </si>
  <si>
    <t>25-0005-202</t>
  </si>
  <si>
    <t>459HA0606663</t>
  </si>
  <si>
    <t>Vahle</t>
  </si>
  <si>
    <t>TSL/47612/2200046960</t>
  </si>
  <si>
    <t>YM Fountain / etd 30.01.2022</t>
  </si>
  <si>
    <t>22-0001-202</t>
  </si>
  <si>
    <t>25-0015-201</t>
  </si>
  <si>
    <t>CGL2-39</t>
  </si>
  <si>
    <t>1x 40'FR(IG)</t>
  </si>
  <si>
    <t>YM Fountain / etd 04.02.2022</t>
  </si>
  <si>
    <t>27-0001-202</t>
  </si>
  <si>
    <t>CGL1-37/39</t>
  </si>
  <si>
    <t>Tokyo Bay / etd 08.02.2022</t>
  </si>
  <si>
    <t>27-0006-202</t>
  </si>
  <si>
    <t>78217465 + 7694660</t>
  </si>
  <si>
    <t>Gestellung am 27.01.2022 / 8.00Uhr</t>
  </si>
  <si>
    <t>CMA CGM Cendrillon / etd 12.02.2022</t>
  </si>
  <si>
    <t>25-0004-202</t>
  </si>
  <si>
    <t>CGL1-32 + CGL2-38</t>
  </si>
  <si>
    <t>1x40'FR(IG)</t>
  </si>
  <si>
    <t>MSC Ambra / etd 13.02.2022</t>
  </si>
  <si>
    <t>27-0007/27-0008</t>
  </si>
  <si>
    <t>459HA0578284</t>
  </si>
  <si>
    <t>Gestellung am 10.02.2022 / 8.00Uhr</t>
  </si>
  <si>
    <t>1x 20'</t>
  </si>
  <si>
    <t>Koi / etd 17.02.2022</t>
  </si>
  <si>
    <t>25-0007-202</t>
  </si>
  <si>
    <t>Reel/Outotec</t>
  </si>
  <si>
    <t>Gestellung (Repack)/10.02+11.02.2022</t>
  </si>
  <si>
    <t>MSC Topaz / etd 23.02.2022</t>
  </si>
  <si>
    <t>25-0004-203</t>
  </si>
  <si>
    <t>459HA0617386</t>
  </si>
  <si>
    <t>TEMU1839350</t>
  </si>
  <si>
    <t>HMM Hanbada / ETA 24.02.2022</t>
  </si>
  <si>
    <t>80-0001-202</t>
  </si>
  <si>
    <t>TSL/2200047417</t>
  </si>
  <si>
    <t>CS Universe / etd 24.02.2022</t>
  </si>
  <si>
    <t>TKM China</t>
  </si>
  <si>
    <t>Barbieri A</t>
  </si>
  <si>
    <t>TSL/48867/2299901046</t>
  </si>
  <si>
    <t>Dalian Express / etd 02.03.2022</t>
  </si>
  <si>
    <t>22-0009-203</t>
  </si>
  <si>
    <t>Gestellung am 17.02.2022 / 8.00Uhr</t>
  </si>
  <si>
    <t>Xin Qing Dao / etd 04.03.2022</t>
  </si>
  <si>
    <t>25-0001-203</t>
  </si>
  <si>
    <t>Gestellung am 24.02.2022 / 8.00Uhr</t>
  </si>
  <si>
    <t>Lotus A / etd 05.03.2022</t>
  </si>
  <si>
    <t>25-0005-203</t>
  </si>
  <si>
    <t>Barbieri B</t>
  </si>
  <si>
    <t>Baltic Bridge / etd 10.03.2022</t>
  </si>
  <si>
    <t>22-0016-203</t>
  </si>
  <si>
    <t>CAL-31a/CAL-31b / CGL1-40 / CGL2-42</t>
  </si>
  <si>
    <t xml:space="preserve">2x 40'HC </t>
  </si>
  <si>
    <t>Buxcost / etd 10.03.2022</t>
  </si>
  <si>
    <t>27-0001/0002/0003</t>
  </si>
  <si>
    <t>Gestellung am 03.03.2022 / 8.00Uhr</t>
  </si>
  <si>
    <t>CMA CGM Titus / etd 13.03.2022</t>
  </si>
  <si>
    <t>25-0010-203</t>
  </si>
  <si>
    <t>Gestellung 28.03.2022 / 8.00Uhr</t>
  </si>
  <si>
    <t>MSC Maria Saveria / etd 28.03.2022</t>
  </si>
  <si>
    <t>459HA0650289</t>
  </si>
  <si>
    <t>Gestellung am 10.03.2022 / 8.00Uhr</t>
  </si>
  <si>
    <t>OOCL Asia / etd 19.03.2022</t>
  </si>
  <si>
    <t>25-0015-203</t>
  </si>
  <si>
    <t>TSL/48611/2200048196</t>
  </si>
  <si>
    <t>1x40'FR (1050x300x245cm)</t>
  </si>
  <si>
    <t>Seaspan Kobe / etd 03.04.2022</t>
  </si>
  <si>
    <t>22-0003-204</t>
  </si>
  <si>
    <t>Ceekay (20687998)</t>
  </si>
  <si>
    <t>CGL2-40</t>
  </si>
  <si>
    <t>1 pcs / 478x374x399cm</t>
  </si>
  <si>
    <t>MOL Courage / etd 31.03.2022</t>
  </si>
  <si>
    <t>27-0004-204</t>
  </si>
  <si>
    <t>MLAC (Hapag 67112617)</t>
  </si>
  <si>
    <t>Consol</t>
  </si>
  <si>
    <t>MSC Gaia / etd 02.04.2022 (II)</t>
  </si>
  <si>
    <t>459HA0648994</t>
  </si>
  <si>
    <t>HMMU6054827</t>
  </si>
  <si>
    <t>HMM Hanul / ETA 03.04.2022</t>
  </si>
  <si>
    <t>Hyundai</t>
  </si>
  <si>
    <t>CAL-33 / CGL1-42 / CGL2-43</t>
  </si>
  <si>
    <t>Seaspan Kobe / etd 04.04.2022</t>
  </si>
  <si>
    <t>Gestellung am 22.03.2022 / 8.00 Uhr</t>
  </si>
  <si>
    <t>CMA CGM Cendrillon / etd 08.04.2022</t>
  </si>
  <si>
    <t>25-0002-204</t>
  </si>
  <si>
    <t>TSL/48816/249900021</t>
  </si>
  <si>
    <t>2x 40'FR(OOG)</t>
  </si>
  <si>
    <t>Tokyo Bay / etd 13.04.2022</t>
  </si>
  <si>
    <t>27-0005-204</t>
  </si>
  <si>
    <t>Ceekay (26004651)</t>
  </si>
  <si>
    <t>Gestellung am 07.04.2022 / 8.00Uhr</t>
  </si>
  <si>
    <t>Koi / etd 15.04.2022</t>
  </si>
  <si>
    <t>25-0007-204</t>
  </si>
  <si>
    <t>Northern Justice / etd 23.04.2022</t>
  </si>
  <si>
    <t>91-0005-204</t>
  </si>
  <si>
    <t>459HA0659832</t>
  </si>
  <si>
    <t>459HA0635625</t>
  </si>
  <si>
    <t>TSL/47574/2200046569</t>
  </si>
  <si>
    <t>22-0027-204</t>
  </si>
  <si>
    <t>459HA0659822</t>
  </si>
  <si>
    <t>TSL/48918/2400002270 - Lot 1</t>
  </si>
  <si>
    <t>Thalassa Elpida / etd 24.04.2022</t>
  </si>
  <si>
    <t>560200178217</t>
  </si>
  <si>
    <t>TSL/48918/2400002270 - Lot 2</t>
  </si>
  <si>
    <t>560200178225</t>
  </si>
  <si>
    <t>HDMU2726519</t>
  </si>
  <si>
    <t>UMM Qarn / etd 02.05.2022</t>
  </si>
  <si>
    <t>80-0002-205</t>
  </si>
  <si>
    <t>MSC Anzu / ETA 30.03.2022</t>
  </si>
  <si>
    <t>80-0001-205</t>
  </si>
  <si>
    <t>Maurer</t>
  </si>
  <si>
    <t>Osaka Express / ETA 25.04.2022</t>
  </si>
  <si>
    <t>80-0003-205</t>
  </si>
  <si>
    <t>ECU-Line</t>
  </si>
  <si>
    <t>Gestellung am 26.04.2022 / 7.00Uhr</t>
  </si>
  <si>
    <t>MSC Irene / etd 04.05.2022</t>
  </si>
  <si>
    <t>25-0009-205</t>
  </si>
  <si>
    <t>459HA0671121</t>
  </si>
  <si>
    <t>Gestellung am 14.04.2022 / 8.00Uhr</t>
  </si>
  <si>
    <t>Xin Yan Tai / etd 04.05.2022</t>
  </si>
  <si>
    <t>25-0002-205</t>
  </si>
  <si>
    <t>Gestellung am 05.05.2022/8.00Uhr</t>
  </si>
  <si>
    <t>YM Wholesome / etd 15.05.2022</t>
  </si>
  <si>
    <t>25-0015-205</t>
  </si>
  <si>
    <t>90645659</t>
  </si>
  <si>
    <t>HDMU2626063</t>
  </si>
  <si>
    <t>HMM Raon / ETA 23.05.2022</t>
  </si>
  <si>
    <t>80-0001-206</t>
  </si>
  <si>
    <t>CAL-32</t>
  </si>
  <si>
    <t>1x40'FR(OH) + 1x20'DV</t>
  </si>
  <si>
    <t>Marchen Maersk / etd 16.05.2022</t>
  </si>
  <si>
    <t>27-0005-205</t>
  </si>
  <si>
    <t>Ceekay (18343045 + 31352339)</t>
  </si>
  <si>
    <t>CAL-30</t>
  </si>
  <si>
    <t>1x40'FR(IG) = 600x229x203cm</t>
  </si>
  <si>
    <t>Evelyn Maersk / etd 21.05.2022</t>
  </si>
  <si>
    <t>27-0004-205</t>
  </si>
  <si>
    <t>Ceekay (914230816)</t>
  </si>
  <si>
    <t>Gestellung am 25.04.2022 / 9.00Uhr</t>
  </si>
  <si>
    <t>MSC Aliya / etd 17.05.2022</t>
  </si>
  <si>
    <t>25-0005-205</t>
  </si>
  <si>
    <t>459HA0670248</t>
  </si>
  <si>
    <t>Gestellung am 16.05.2022 / 10.00Uhr</t>
  </si>
  <si>
    <t>Cosco Japan / etd 05.06.2022</t>
  </si>
  <si>
    <t>25-0002-206</t>
  </si>
  <si>
    <t>20755040</t>
  </si>
  <si>
    <t>Gestellung am 25.05.2022 / 8.00Uhr</t>
  </si>
  <si>
    <t>CMA CGM Cendrillon / etd 07.06.2022</t>
  </si>
  <si>
    <t>25-0005-206</t>
  </si>
  <si>
    <t>90083640</t>
  </si>
  <si>
    <t>TSL/49219/2299900938</t>
  </si>
  <si>
    <t xml:space="preserve">2x40' + 1x20' // Booking reduced </t>
  </si>
  <si>
    <t>Luebeck / etd 21.05.2022</t>
  </si>
  <si>
    <t>459HA0687755</t>
  </si>
  <si>
    <t>MSC Pina / etd 18.05.2022</t>
  </si>
  <si>
    <t>91-0003-205</t>
  </si>
  <si>
    <t>459HA0690321</t>
  </si>
  <si>
    <t>TSL/48989/2200048715</t>
  </si>
  <si>
    <t>Ever Act / 27.05.2022</t>
  </si>
  <si>
    <t>22-0008-206</t>
  </si>
  <si>
    <t>560200200468</t>
  </si>
  <si>
    <t>Kaolinwerke</t>
  </si>
  <si>
    <t>Gestellung 23.05.2022/13.00Uhr</t>
  </si>
  <si>
    <t>Ever Gentle / etd 09.06.2022</t>
  </si>
  <si>
    <t>25-0004-206</t>
  </si>
  <si>
    <t>560200240133</t>
  </si>
  <si>
    <t>TSL/48871/2299901097</t>
  </si>
  <si>
    <t>CSCL Mars / etd 09.06.2022</t>
  </si>
  <si>
    <t>22-0007-206</t>
  </si>
  <si>
    <t>560200209856</t>
  </si>
  <si>
    <t>CAL-34</t>
  </si>
  <si>
    <t>Ever Arm / etd 20.05.2022</t>
  </si>
  <si>
    <t>27-0003-205</t>
  </si>
  <si>
    <t>560200200484</t>
  </si>
  <si>
    <t>CAL-37</t>
  </si>
  <si>
    <t>Ever Alp / 07.06.2022</t>
  </si>
  <si>
    <t>27-0001-206</t>
  </si>
  <si>
    <t>Northern Justice</t>
  </si>
  <si>
    <t>459HA0696153</t>
  </si>
  <si>
    <t>Gestellung am 09.06.2022 / 8.00Uhr</t>
  </si>
  <si>
    <t>Xin Yan Tai</t>
  </si>
  <si>
    <t>25-0002-207</t>
  </si>
  <si>
    <t>95195207</t>
  </si>
  <si>
    <t>Gestellung am 23.06.2022 / 8.00Uhr</t>
  </si>
  <si>
    <t>CMA CGM Jacques Joseph</t>
  </si>
  <si>
    <t>25-0005-207</t>
  </si>
  <si>
    <t>32681802</t>
  </si>
  <si>
    <t>RB Mining</t>
  </si>
  <si>
    <t>TCEC/15490/2300020958</t>
  </si>
  <si>
    <t xml:space="preserve">ONE Henry Hudson </t>
  </si>
  <si>
    <t>23-0002-207</t>
  </si>
  <si>
    <t>63828895</t>
  </si>
  <si>
    <t xml:space="preserve">Europlast </t>
  </si>
  <si>
    <t>Gestellung am 30.06.2022 / 8.00Uhr</t>
  </si>
  <si>
    <t>25-0012-207</t>
  </si>
  <si>
    <t xml:space="preserve">99117646 </t>
  </si>
  <si>
    <t>Gestellung am 05.07.2022 / 8.00Uhr</t>
  </si>
  <si>
    <t xml:space="preserve">One Henry Hudson </t>
  </si>
  <si>
    <t>25-0016-207</t>
  </si>
  <si>
    <t>11006567</t>
  </si>
  <si>
    <t>40 pcs</t>
  </si>
  <si>
    <t>MOL Truth</t>
  </si>
  <si>
    <t>80-0001-207</t>
  </si>
  <si>
    <t>Sarralle</t>
  </si>
  <si>
    <t>TSL/48593/2200048274</t>
  </si>
  <si>
    <t>1x 40'FR</t>
  </si>
  <si>
    <t>Visitor</t>
  </si>
  <si>
    <t>BNOE8264</t>
  </si>
  <si>
    <t>Gestellung am 28.07.2022 / 8.00Uhr</t>
  </si>
  <si>
    <t xml:space="preserve">CMA CGM Cendrillon </t>
  </si>
  <si>
    <t>24023167</t>
  </si>
  <si>
    <t>Gestellung am 14.07.2022 / 8.00Uhr</t>
  </si>
  <si>
    <t>Monaco Express</t>
  </si>
  <si>
    <t>25-0001-208</t>
  </si>
  <si>
    <t>459HA0720012</t>
  </si>
  <si>
    <t>TSL/49013/2200048666</t>
  </si>
  <si>
    <t>0,5 x 40'</t>
  </si>
  <si>
    <t>Tokyo Bay</t>
  </si>
  <si>
    <t>22-0014-208-02</t>
  </si>
  <si>
    <t>2701898580</t>
  </si>
  <si>
    <t>TSL/48870/2299901031</t>
  </si>
  <si>
    <t>22-0014-208-01</t>
  </si>
  <si>
    <t>KOCU5144033</t>
  </si>
  <si>
    <t>UMM Qarn</t>
  </si>
  <si>
    <t>80-0001-208</t>
  </si>
  <si>
    <t>Gestellung am 12.08.2022 / 8.00 Uhr</t>
  </si>
  <si>
    <t>MSC Gaia</t>
  </si>
  <si>
    <t>25-0017-208</t>
  </si>
  <si>
    <t>459HA0742810</t>
  </si>
  <si>
    <t>Gestellung am 21.07.2022 / 8.00Uhr</t>
  </si>
  <si>
    <t>Marchen Maersk</t>
  </si>
  <si>
    <t>25-0003-208</t>
  </si>
  <si>
    <t>459HA0720029</t>
  </si>
  <si>
    <t>TSL/48928/2299901130</t>
  </si>
  <si>
    <t>1 40'HC</t>
  </si>
  <si>
    <t>Cosco Denmark</t>
  </si>
  <si>
    <t>22-0001-209</t>
  </si>
  <si>
    <t>560200375535</t>
  </si>
  <si>
    <t>Gestellung am 18.08.2022</t>
  </si>
  <si>
    <t>THE</t>
  </si>
  <si>
    <t>Maersk Newport</t>
  </si>
  <si>
    <t>25-0002-209</t>
  </si>
  <si>
    <t>Corefreight/Sealand (219995763)</t>
  </si>
  <si>
    <t>CGL1-45 / CGL2-46</t>
  </si>
  <si>
    <t>Ever Top</t>
  </si>
  <si>
    <t>27-0001//27-0002-209</t>
  </si>
  <si>
    <t>560200380768</t>
  </si>
  <si>
    <t>CAL-36 // CGL1-44 // CGL2-45</t>
  </si>
  <si>
    <t>LUEBECK</t>
  </si>
  <si>
    <t>27-0006/0007/0008-209</t>
  </si>
  <si>
    <t>459HA0744614</t>
  </si>
  <si>
    <t>Gestellung am 29.08.2022 / 9.00Uhr</t>
  </si>
  <si>
    <t xml:space="preserve">NYK Vega </t>
  </si>
  <si>
    <t>25-0003-209</t>
  </si>
  <si>
    <t>14666588</t>
  </si>
  <si>
    <t>Chennai Express</t>
  </si>
  <si>
    <t>25-0013-209</t>
  </si>
  <si>
    <t>2706097400</t>
  </si>
  <si>
    <t>TRHU3020329</t>
  </si>
  <si>
    <t>HMM Nuri</t>
  </si>
  <si>
    <t>80-0001-210</t>
  </si>
  <si>
    <t>Schwungfit</t>
  </si>
  <si>
    <t>TRLU8116838</t>
  </si>
  <si>
    <t>CMA CGM Champs Elysee</t>
  </si>
  <si>
    <t>80-0002-210</t>
  </si>
  <si>
    <t>Hyd</t>
  </si>
  <si>
    <t xml:space="preserve">1 Kiste </t>
  </si>
  <si>
    <t>Seaspan Felixstowe</t>
  </si>
  <si>
    <t>Weiss Air+Ocean</t>
  </si>
  <si>
    <t>TSL/48944/2299901161</t>
  </si>
  <si>
    <t>CS Nebula</t>
  </si>
  <si>
    <t>Z22008129523</t>
  </si>
  <si>
    <t>22-0001-210</t>
  </si>
  <si>
    <t>560200436372</t>
  </si>
  <si>
    <t>Gestellung am 05.10.2022 / 8.00Uhr</t>
  </si>
  <si>
    <t>Sofia Express</t>
  </si>
  <si>
    <t>25-0010-210</t>
  </si>
  <si>
    <t>17369948 / 99341520</t>
  </si>
  <si>
    <t>JATA Cargo</t>
  </si>
  <si>
    <t>Gestellung am 30.09.2022 / 6.00Uhr</t>
  </si>
  <si>
    <t>Tokyo Express</t>
  </si>
  <si>
    <t>Z22008683464</t>
  </si>
  <si>
    <t>25-0007-210</t>
  </si>
  <si>
    <t>26050707</t>
  </si>
  <si>
    <t>CGL1-43</t>
  </si>
  <si>
    <t>Thalassa Hellas</t>
  </si>
  <si>
    <t>MBL</t>
  </si>
  <si>
    <t>27-0004-210</t>
  </si>
  <si>
    <t>560200446289</t>
  </si>
  <si>
    <t xml:space="preserve">Hille &amp; Müller </t>
  </si>
  <si>
    <t>Gestellung am 20.09.2022</t>
  </si>
  <si>
    <t>MSC Rayshmi</t>
  </si>
  <si>
    <t>25-0004-210</t>
  </si>
  <si>
    <t>459HA0771079</t>
  </si>
  <si>
    <t>BSIU2461816</t>
  </si>
  <si>
    <t>Al Jmeliyah</t>
  </si>
  <si>
    <t>80-0001-211</t>
  </si>
  <si>
    <t>Gestellung am 17.10.2022 / 8.00Uhr</t>
  </si>
  <si>
    <t>MSC Stella</t>
  </si>
  <si>
    <t>25-0001-211</t>
  </si>
  <si>
    <t>459HA0780033</t>
  </si>
  <si>
    <t>Meissner</t>
  </si>
  <si>
    <t>14.1.02022</t>
  </si>
  <si>
    <t>MSC Paris</t>
  </si>
  <si>
    <t>25-0002-211</t>
  </si>
  <si>
    <t>459HA0788780</t>
  </si>
  <si>
    <t>TSL/49700/2200049868</t>
  </si>
  <si>
    <t>1x 40'OT</t>
  </si>
  <si>
    <t xml:space="preserve">Xin Lian Yun Gang </t>
  </si>
  <si>
    <t>22-0015-211</t>
  </si>
  <si>
    <t>Ceekay002-007 (15370200)</t>
  </si>
  <si>
    <t>TSL/48816/2499900021</t>
  </si>
  <si>
    <t>1x 40'FR(OH)</t>
  </si>
  <si>
    <t>27-0001-211</t>
  </si>
  <si>
    <t>Ceekay003-007 (26394325)</t>
  </si>
  <si>
    <t>MOJ</t>
  </si>
  <si>
    <t>WanHai 276</t>
  </si>
  <si>
    <t>32-0001-211</t>
  </si>
  <si>
    <t>IDCA-22-1276</t>
  </si>
  <si>
    <t>KOCU4846117</t>
  </si>
  <si>
    <t>Gestellung am 24.10.2022 / 12.00Uhr</t>
  </si>
  <si>
    <t>MSC Irene</t>
  </si>
  <si>
    <t>25-0003-211</t>
  </si>
  <si>
    <t>459HA0787555</t>
  </si>
  <si>
    <t>Gestellung am 09.11.2022 / 12.00Uhr</t>
  </si>
  <si>
    <t>25-0024-211</t>
  </si>
  <si>
    <t>459HA0797945</t>
  </si>
  <si>
    <t>CAL-35 / CGL1-47 / CGL2-48</t>
  </si>
  <si>
    <t>1x 40'HC + 1x 20'DV</t>
  </si>
  <si>
    <t>Thalassa Patris</t>
  </si>
  <si>
    <t>560200505307</t>
  </si>
  <si>
    <t>Oleo</t>
  </si>
  <si>
    <t>TSL/50153/3700854772  (Gest 15.11.2022)</t>
  </si>
  <si>
    <t>One Henry Hudson</t>
  </si>
  <si>
    <t>22-0021-211</t>
  </si>
  <si>
    <t>22681262</t>
  </si>
  <si>
    <t>Alpine</t>
  </si>
  <si>
    <t>Ever Genius</t>
  </si>
  <si>
    <t>27-0001-212</t>
  </si>
  <si>
    <t>560200515469</t>
  </si>
  <si>
    <t>HMM Dublin</t>
  </si>
  <si>
    <t>25-0002-212</t>
  </si>
  <si>
    <t>HAMA26203200</t>
  </si>
  <si>
    <t>CGL1-48 / CGL2-49</t>
  </si>
  <si>
    <t>Thalassa Tyhi</t>
  </si>
  <si>
    <t>27-0003-212</t>
  </si>
  <si>
    <t>560200525839</t>
  </si>
  <si>
    <t>CGL2-44</t>
  </si>
  <si>
    <t xml:space="preserve">1x 40'HC </t>
  </si>
  <si>
    <t>27-0004-212</t>
  </si>
  <si>
    <t>Hille &amp; Müller</t>
  </si>
  <si>
    <t>3x 20'DV</t>
  </si>
  <si>
    <t xml:space="preserve">MSC Gaia </t>
  </si>
  <si>
    <t>25-0008-212</t>
  </si>
  <si>
    <t>459HA0817368</t>
  </si>
  <si>
    <t>LuV</t>
  </si>
  <si>
    <t>Gestellung am 19.12.2022 / 8.00Uhr</t>
  </si>
  <si>
    <t>1x 40'DV</t>
  </si>
  <si>
    <t>Budapest Express</t>
  </si>
  <si>
    <t>25-0010-212</t>
  </si>
  <si>
    <t>99461043</t>
  </si>
  <si>
    <t>Filtrair</t>
  </si>
  <si>
    <t>HMM Helsinki</t>
  </si>
  <si>
    <t>25-0002-301</t>
  </si>
  <si>
    <t>Cargo Partner</t>
  </si>
  <si>
    <t>TSL/48997/2400002275 - DCC 1</t>
  </si>
  <si>
    <t>Ever Grade</t>
  </si>
  <si>
    <t>27-0001-301</t>
  </si>
  <si>
    <t>510200129449</t>
  </si>
  <si>
    <t>Gestellung am 15.12.2022</t>
  </si>
  <si>
    <t>1x40'FR(OH) + 1x 40'HCOT(IG)</t>
  </si>
  <si>
    <t>Kyoto Express</t>
  </si>
  <si>
    <t>25-0003-301</t>
  </si>
  <si>
    <t>Ceekay (89884732)</t>
  </si>
  <si>
    <t>TSL/49246/2299901096</t>
  </si>
  <si>
    <t>23-0011-212</t>
  </si>
  <si>
    <t>22039317</t>
  </si>
  <si>
    <t>Salico</t>
  </si>
  <si>
    <t>TSL/50437/2400002327</t>
  </si>
  <si>
    <t>CSCL Jupiter</t>
  </si>
  <si>
    <t>27-0002-301</t>
  </si>
  <si>
    <t>560200552020</t>
  </si>
  <si>
    <t>TSL/51408/2200051782</t>
  </si>
  <si>
    <t>1x20'FR (OW-BS)</t>
  </si>
  <si>
    <t>Araya Bhum</t>
  </si>
  <si>
    <t>32-0006-301</t>
  </si>
  <si>
    <t>Cosco COAU8028602070</t>
  </si>
  <si>
    <t>TCNU5043253</t>
  </si>
  <si>
    <t>HMM Mir V</t>
  </si>
  <si>
    <t>TSL/48997/2400002275 - DCC 2</t>
  </si>
  <si>
    <t>MER</t>
  </si>
  <si>
    <t>Ever Cozy</t>
  </si>
  <si>
    <t>27-0003-301</t>
  </si>
  <si>
    <t>594200118774</t>
  </si>
  <si>
    <t>Gestellung am 22.12.2022 / 8.00Uhr</t>
  </si>
  <si>
    <t>Lotus A</t>
  </si>
  <si>
    <t>25-0001-301</t>
  </si>
  <si>
    <t>10029248</t>
  </si>
  <si>
    <t>CGL1-46 / CGL2-47</t>
  </si>
  <si>
    <t>BAL</t>
  </si>
  <si>
    <t>1x 40'FR (OOG)</t>
  </si>
  <si>
    <t>Gunhilde Maersk</t>
  </si>
  <si>
    <t>27-0004/0005-301</t>
  </si>
  <si>
    <t>Sarjak (914713401)</t>
  </si>
  <si>
    <t>Gestellung am 13.01.2023/8.00Uhr</t>
  </si>
  <si>
    <t>Prague Express</t>
  </si>
  <si>
    <t>25-0009-301</t>
  </si>
  <si>
    <t>HL 11711957</t>
  </si>
  <si>
    <t>TSL/49779/2200049866</t>
  </si>
  <si>
    <t>2x40'HC + 1x 20'DV</t>
  </si>
  <si>
    <t>22-0033-301</t>
  </si>
  <si>
    <t>560200560252</t>
  </si>
  <si>
    <t>Invimatic</t>
  </si>
  <si>
    <t>TSL/51289/2400002359</t>
  </si>
  <si>
    <t>22-0031-301</t>
  </si>
  <si>
    <t>560200560413</t>
  </si>
  <si>
    <t>Crane</t>
  </si>
  <si>
    <t>TSL/49968/2200050185</t>
  </si>
  <si>
    <t>1x40'FR(OH/OW-BS)</t>
  </si>
  <si>
    <t>Al Manamah</t>
  </si>
  <si>
    <t>22-0010-302</t>
  </si>
  <si>
    <t>12688998</t>
  </si>
  <si>
    <t>Vertex - Lot 2</t>
  </si>
  <si>
    <t>1x40'HCOT(IG) + 1x 40'HC</t>
  </si>
  <si>
    <t>Nagoya Express</t>
  </si>
  <si>
    <t>25-0001-302</t>
  </si>
  <si>
    <t>99934496</t>
  </si>
  <si>
    <t>Xtek</t>
  </si>
  <si>
    <t>TSL/50095/2200049899</t>
  </si>
  <si>
    <t>CMA CGM Butterfly</t>
  </si>
  <si>
    <t>22-0011-302</t>
  </si>
  <si>
    <t>HL 68538632</t>
  </si>
  <si>
    <t>Esmaglas</t>
  </si>
  <si>
    <t>Dalian Express</t>
  </si>
  <si>
    <t>25-0005-302</t>
  </si>
  <si>
    <t>HL 26711505</t>
  </si>
  <si>
    <t>KOCU2103880</t>
  </si>
  <si>
    <t>Ever Given</t>
  </si>
  <si>
    <t>22-0023-302</t>
  </si>
  <si>
    <t>EVG 560300445888</t>
  </si>
  <si>
    <t>Gestellung am 02.02.2023</t>
  </si>
  <si>
    <t>MSC Lauren</t>
  </si>
  <si>
    <t>25-0006-302</t>
  </si>
  <si>
    <t>459HA0840016</t>
  </si>
  <si>
    <t>Cosco Vietnam</t>
  </si>
  <si>
    <t>25-0003-302</t>
  </si>
  <si>
    <t>HL 22068123</t>
  </si>
  <si>
    <t>Gestellung ab 03.02.2023</t>
  </si>
  <si>
    <t>RIO</t>
  </si>
  <si>
    <t>19x 20'DV</t>
  </si>
  <si>
    <t>MSC Sofia Celeste</t>
  </si>
  <si>
    <t>25-0014-302</t>
  </si>
  <si>
    <t>HL 23426949</t>
  </si>
  <si>
    <t>Gestellung am 08.02.2023</t>
  </si>
  <si>
    <t>3x 40'RF (+5°)</t>
  </si>
  <si>
    <t>HL 99639885</t>
  </si>
  <si>
    <t>TSL/51050/2400002348</t>
  </si>
  <si>
    <t>1x 40'HCFR (OW-BS)</t>
  </si>
  <si>
    <t>27-0004-302</t>
  </si>
  <si>
    <t>HL 25073087</t>
  </si>
  <si>
    <t>Gestellung 24.02.2023 / 8.00Uhr</t>
  </si>
  <si>
    <t>Osaka Express</t>
  </si>
  <si>
    <t>25-0001-303</t>
  </si>
  <si>
    <t>HL 11382379</t>
  </si>
  <si>
    <t>Vertex - Lot 4</t>
  </si>
  <si>
    <t>Anlief. 22.02 + Gestellung 27.02.2023/8.00Uhr</t>
  </si>
  <si>
    <t>1x 20'OT(IG) + 1x 40'HC</t>
  </si>
  <si>
    <t>25-0004-303</t>
  </si>
  <si>
    <t>HL 80398047 250392527</t>
  </si>
  <si>
    <t>25-0005-303</t>
  </si>
  <si>
    <t>459HA0858233</t>
  </si>
  <si>
    <t>TSL/2200052431</t>
  </si>
  <si>
    <t>22-0051-303</t>
  </si>
  <si>
    <t>OOCL 2714667750</t>
  </si>
  <si>
    <t>Vertex JPN A</t>
  </si>
  <si>
    <t>Anlief. 03.03.2023</t>
  </si>
  <si>
    <t>1x40'HCOT(IG) + 1x40'HC</t>
  </si>
  <si>
    <t xml:space="preserve">One Hannover </t>
  </si>
  <si>
    <t>25-0014-303</t>
  </si>
  <si>
    <t>HL 36344978</t>
  </si>
  <si>
    <t>Cemar/Europlast</t>
  </si>
  <si>
    <t>DXB</t>
  </si>
  <si>
    <t>Proceed Shipping</t>
  </si>
  <si>
    <t>TSL/2200052541-L1</t>
  </si>
  <si>
    <t>Buxcoast</t>
  </si>
  <si>
    <t>22-0054-303</t>
  </si>
  <si>
    <t>OOCL 2714988880</t>
  </si>
  <si>
    <t>Amoliani</t>
  </si>
  <si>
    <t>22-0015-304</t>
  </si>
  <si>
    <t>OOCL 2716095900</t>
  </si>
  <si>
    <t>MM E-Comerce</t>
  </si>
  <si>
    <t>FUZ</t>
  </si>
  <si>
    <t>Xinou</t>
  </si>
  <si>
    <t>80-0002-304</t>
  </si>
  <si>
    <t>Evergreen</t>
  </si>
  <si>
    <t>Nexam</t>
  </si>
  <si>
    <t>Gestellung 30.03.2023 / 8.00 + 9.30</t>
  </si>
  <si>
    <t>1x 40'HC + 1x20'DV</t>
  </si>
  <si>
    <t>25-0011-304</t>
  </si>
  <si>
    <t>HL 70795128</t>
  </si>
  <si>
    <t>Vertex JPN B</t>
  </si>
  <si>
    <t>1x40'FR(OH)/40'HCOT(IG)/40'HC</t>
  </si>
  <si>
    <t>One Orpheus</t>
  </si>
  <si>
    <t>25-0006-304</t>
  </si>
  <si>
    <t>Hapag 72508019</t>
  </si>
  <si>
    <t>Refra Technik</t>
  </si>
  <si>
    <t>4300029748 - L1</t>
  </si>
  <si>
    <t>Morten Maersk</t>
  </si>
  <si>
    <t>25-0004-305</t>
  </si>
  <si>
    <t>SFE23240004</t>
  </si>
  <si>
    <t>4300030471 - L1</t>
  </si>
  <si>
    <t>William</t>
  </si>
  <si>
    <t>CAD</t>
  </si>
  <si>
    <t>25-0005-305</t>
  </si>
  <si>
    <t>SFE23240003</t>
  </si>
  <si>
    <t>4300030222 - L1</t>
  </si>
  <si>
    <t>11x 20'DV</t>
  </si>
  <si>
    <t>L/C</t>
  </si>
  <si>
    <t>25-0007-305</t>
  </si>
  <si>
    <t>SFE23240005</t>
  </si>
  <si>
    <t>TSL/48223/2400002236</t>
  </si>
  <si>
    <t>Do Tong Yun</t>
  </si>
  <si>
    <t>27-0001-305</t>
  </si>
  <si>
    <t>CP MDSCP230392</t>
  </si>
  <si>
    <t>TLLU2459090</t>
  </si>
  <si>
    <t>Linah</t>
  </si>
  <si>
    <t>80-0002-305</t>
  </si>
  <si>
    <t>Gontermann</t>
  </si>
  <si>
    <t>TSL/2200050864</t>
  </si>
  <si>
    <t>23-0011-305</t>
  </si>
  <si>
    <t>YML FHAM0156883</t>
  </si>
  <si>
    <t>14.04.203</t>
  </si>
  <si>
    <t>2x 40'FR + 3x 40'OT</t>
  </si>
  <si>
    <t>Z23003451501</t>
  </si>
  <si>
    <t>27-0003-305</t>
  </si>
  <si>
    <t>YML FHAM0156898</t>
  </si>
  <si>
    <t>TSL/2200052541 - L2</t>
  </si>
  <si>
    <t>22-0028-305</t>
  </si>
  <si>
    <t>OOCL 2716499570</t>
  </si>
  <si>
    <t>4300030484 - L1</t>
  </si>
  <si>
    <t>39x 20'DV</t>
  </si>
  <si>
    <t>ZIM Australia</t>
  </si>
  <si>
    <t>25-0013-305</t>
  </si>
  <si>
    <t>SFE23240015</t>
  </si>
  <si>
    <t>NKM Reel</t>
  </si>
  <si>
    <t>Z23003682521</t>
  </si>
  <si>
    <t>25-0009-305</t>
  </si>
  <si>
    <t>459HA0890254</t>
  </si>
  <si>
    <t>4300030485 - L2</t>
  </si>
  <si>
    <t>TRI</t>
  </si>
  <si>
    <t>18x 20'DV</t>
  </si>
  <si>
    <t>Maersk Horsburgh</t>
  </si>
  <si>
    <t>25-0011-305</t>
  </si>
  <si>
    <t>459IBT0011147</t>
  </si>
  <si>
    <t>4300030485 - L1</t>
  </si>
  <si>
    <t>YER</t>
  </si>
  <si>
    <t>Contship Vow</t>
  </si>
  <si>
    <t>25-0010-305</t>
  </si>
  <si>
    <t>EBKG05455654</t>
  </si>
  <si>
    <t>4300030170 - L 3</t>
  </si>
  <si>
    <t>24x 20'DV</t>
  </si>
  <si>
    <t>25-0014-305</t>
  </si>
  <si>
    <t>EBKG05547492</t>
  </si>
  <si>
    <t>Gestellung am 05.05.2023 / 8.00Uhr</t>
  </si>
  <si>
    <t>Rena P</t>
  </si>
  <si>
    <t>25-0015-305</t>
  </si>
  <si>
    <t>ZIMUANR81060938</t>
  </si>
  <si>
    <t>ZSK</t>
  </si>
  <si>
    <t>Gestellung am 04.05.2023 / 8.00Uhr</t>
  </si>
  <si>
    <t>25-0012-305</t>
  </si>
  <si>
    <t>ZIMUANR81061141</t>
  </si>
  <si>
    <t>17x 40'HC</t>
  </si>
  <si>
    <t>Z23003879151</t>
  </si>
  <si>
    <t>27-0004-05</t>
  </si>
  <si>
    <t>OOCL 2717775690</t>
  </si>
  <si>
    <t>4300030741 - L2</t>
  </si>
  <si>
    <t>26.04.2023</t>
  </si>
  <si>
    <t>Loa</t>
  </si>
  <si>
    <t>25-0016-305</t>
  </si>
  <si>
    <t>SFE23240023</t>
  </si>
  <si>
    <t>Union Electric</t>
  </si>
  <si>
    <t>TSL/2200052873</t>
  </si>
  <si>
    <t>2x 20'OT(IG)</t>
  </si>
  <si>
    <t>ONE Eagle</t>
  </si>
  <si>
    <t>MLAC (HL 66891657)</t>
  </si>
  <si>
    <t>Gestellung am 15.05.2023</t>
  </si>
  <si>
    <t>Kota Lagu</t>
  </si>
  <si>
    <t>25-0002-306</t>
  </si>
  <si>
    <t>ZIMUANR81061481</t>
  </si>
  <si>
    <t>Drever Int'l</t>
  </si>
  <si>
    <t>TSL/50923/2200049839</t>
  </si>
  <si>
    <t>1x 20'FR (OW)</t>
  </si>
  <si>
    <t>AL Manamah</t>
  </si>
  <si>
    <t>22-0020-306</t>
  </si>
  <si>
    <t>FHAM0157397</t>
  </si>
  <si>
    <t>Gestellung am 22.05.2023 / 8.00Uhr</t>
  </si>
  <si>
    <t>ONE Manhattan</t>
  </si>
  <si>
    <t>25-0001-306</t>
  </si>
  <si>
    <t>HL 71428836</t>
  </si>
  <si>
    <t>OOLU8841670 + CSNU6128128</t>
  </si>
  <si>
    <t>Ever Glory</t>
  </si>
  <si>
    <t>80-0005-307</t>
  </si>
  <si>
    <t>OOCL 8893681970</t>
  </si>
  <si>
    <t>CNBM</t>
  </si>
  <si>
    <t>TSL/52272/2200053088</t>
  </si>
  <si>
    <t>Vira Bhum</t>
  </si>
  <si>
    <t>SFE23240042</t>
  </si>
  <si>
    <t>4300031066 -L1</t>
  </si>
  <si>
    <t>Wan Hai 233</t>
  </si>
  <si>
    <t>25-0004-306</t>
  </si>
  <si>
    <t>SFE23240050</t>
  </si>
  <si>
    <t>TSL/51986/2200052463</t>
  </si>
  <si>
    <t>1x 20'OT</t>
  </si>
  <si>
    <t>WanHai 233</t>
  </si>
  <si>
    <t>22-0059-306-00</t>
  </si>
  <si>
    <t>SFE23240045</t>
  </si>
  <si>
    <t>EITU9300759</t>
  </si>
  <si>
    <t>Ever Govern</t>
  </si>
  <si>
    <t>80-0001-307</t>
  </si>
  <si>
    <t>EVG 141300285706</t>
  </si>
  <si>
    <t>WanHai 311</t>
  </si>
  <si>
    <t>25-0004-307</t>
  </si>
  <si>
    <t>SFE23240044</t>
  </si>
  <si>
    <t xml:space="preserve">9x 40'HC </t>
  </si>
  <si>
    <t>CMA CGM George Sand</t>
  </si>
  <si>
    <t>25-0005-307</t>
  </si>
  <si>
    <t>SFE23240053</t>
  </si>
  <si>
    <t>HDMU2707519</t>
  </si>
  <si>
    <t>ONE Treasure</t>
  </si>
  <si>
    <t>80-0004-307</t>
  </si>
  <si>
    <t>Baosteel</t>
  </si>
  <si>
    <t>TSL/2200052871</t>
  </si>
  <si>
    <t>TBA</t>
  </si>
  <si>
    <t>28.06.2023</t>
  </si>
  <si>
    <t>32-0002-307-00</t>
  </si>
  <si>
    <t>SFE23240052</t>
  </si>
  <si>
    <t>Gestellung am 23.06.2023 / 8.00Uhr</t>
  </si>
  <si>
    <t>Navios Indigo</t>
  </si>
  <si>
    <t>25-0001-307</t>
  </si>
  <si>
    <t>ZIMUANR81062311</t>
  </si>
  <si>
    <t>CTT</t>
  </si>
  <si>
    <t>Ever Alp</t>
  </si>
  <si>
    <t>25-0003-307</t>
  </si>
  <si>
    <t>EVG 560300574441</t>
  </si>
  <si>
    <t>MSC Flavia</t>
  </si>
  <si>
    <t>25-0002-307</t>
  </si>
  <si>
    <t>459HA0926180</t>
  </si>
  <si>
    <t>Gestellung am 29.06.203</t>
  </si>
  <si>
    <t xml:space="preserve">MSC Flavia </t>
  </si>
  <si>
    <t>25-0006-307</t>
  </si>
  <si>
    <t>459HA0930761</t>
  </si>
  <si>
    <t>4300030993 - Lot 1</t>
  </si>
  <si>
    <t>CTG</t>
  </si>
  <si>
    <t>Inceda</t>
  </si>
  <si>
    <t>SFE23240077</t>
  </si>
  <si>
    <t>4300031163 - Lot 1</t>
  </si>
  <si>
    <t>6x 20'DV</t>
  </si>
  <si>
    <t>GSL Valerie</t>
  </si>
  <si>
    <t>25-0009-307</t>
  </si>
  <si>
    <t>SFE23240076</t>
  </si>
  <si>
    <t>TSL/49841/2200049639</t>
  </si>
  <si>
    <t>28.07.2023</t>
  </si>
  <si>
    <t>22-0053-307</t>
  </si>
  <si>
    <t>MDSCP230563</t>
  </si>
  <si>
    <t>TSL/49580/2200049638</t>
  </si>
  <si>
    <t>22-0054-307</t>
  </si>
  <si>
    <t>TSL/49706/2200049907</t>
  </si>
  <si>
    <t>1x 20'FR(OH/OW-OS)</t>
  </si>
  <si>
    <t>22-0055-307</t>
  </si>
  <si>
    <t>YML FHAM0158983</t>
  </si>
  <si>
    <t>Gestellung am 18.07.2023 / 8.00Uhr</t>
  </si>
  <si>
    <t>TRF Partici</t>
  </si>
  <si>
    <t xml:space="preserve">MBL </t>
  </si>
  <si>
    <t>25-0012-307</t>
  </si>
  <si>
    <t>ZIMUANR81062680</t>
  </si>
  <si>
    <t>TSL/50809/2400002342</t>
  </si>
  <si>
    <t>5x 40'HC</t>
  </si>
  <si>
    <t>27-0001-308</t>
  </si>
  <si>
    <t>YML FHAM0158853</t>
  </si>
  <si>
    <t>27-0003-308</t>
  </si>
  <si>
    <t>EVG 560300591078</t>
  </si>
  <si>
    <t>TLLU5775635</t>
  </si>
  <si>
    <t>Lot 3</t>
  </si>
  <si>
    <t>1x 40'FR(OH/OW-BS)</t>
  </si>
  <si>
    <t>25-0002-308/25-0003-308</t>
  </si>
  <si>
    <t>HL 70773746</t>
  </si>
  <si>
    <t>1x 40'FR(OH/OW-OS)</t>
  </si>
  <si>
    <t>HL 71744473</t>
  </si>
  <si>
    <t>3x 40'HCOT + 7x 40'OT</t>
  </si>
  <si>
    <t>HL 72106462</t>
  </si>
  <si>
    <t>3x 40'HC + 1x 40'DV</t>
  </si>
  <si>
    <t>HL 71387643</t>
  </si>
  <si>
    <t>Lot 4</t>
  </si>
  <si>
    <t>4x 40'OT(OH)</t>
  </si>
  <si>
    <t>Kiel Express</t>
  </si>
  <si>
    <t>25-0004-308/25-0005-308</t>
  </si>
  <si>
    <t>HL 70536483</t>
  </si>
  <si>
    <t>PWC</t>
  </si>
  <si>
    <t>TSL/52303/2200053065</t>
  </si>
  <si>
    <t>1x 40'FR (OW-BS)</t>
  </si>
  <si>
    <t>Jazan</t>
  </si>
  <si>
    <t>22-0039-308</t>
  </si>
  <si>
    <t>YML FHAM0159129</t>
  </si>
  <si>
    <t xml:space="preserve">4300031376 Lot 1 </t>
  </si>
  <si>
    <t>03.08.2023</t>
  </si>
  <si>
    <t>19 x 20'</t>
  </si>
  <si>
    <t>25-0012-308</t>
  </si>
  <si>
    <t>SFE23240095</t>
  </si>
  <si>
    <t>Lot 5 / Batch 1 ex Fevi</t>
  </si>
  <si>
    <t>CMA CGM Gemini</t>
  </si>
  <si>
    <t>25-0010-308/25-0011-308</t>
  </si>
  <si>
    <t>HL 73069684</t>
  </si>
  <si>
    <t>HL 71222281</t>
  </si>
  <si>
    <t>OOCL America</t>
  </si>
  <si>
    <t>25-0016-308</t>
  </si>
  <si>
    <t>SFE23240106</t>
  </si>
  <si>
    <t xml:space="preserve">Slingofer </t>
  </si>
  <si>
    <t>TSL/48621/2200048275</t>
  </si>
  <si>
    <t>07.07.2023</t>
  </si>
  <si>
    <t>1x40OT</t>
  </si>
  <si>
    <t>KOI</t>
  </si>
  <si>
    <t xml:space="preserve"> </t>
  </si>
  <si>
    <t>22-0048-308-00</t>
  </si>
  <si>
    <t xml:space="preserve">Zarir confirm proceeding 18.07. // </t>
  </si>
  <si>
    <t>Lot 10</t>
  </si>
  <si>
    <t>25-0018-308/25-0019-308</t>
  </si>
  <si>
    <t>HL 71495150</t>
  </si>
  <si>
    <t>5 x 20'</t>
  </si>
  <si>
    <t>Sunny cosmos</t>
  </si>
  <si>
    <t>25-0014-308</t>
  </si>
  <si>
    <t>SFE23240115</t>
  </si>
  <si>
    <t>3 x 20</t>
  </si>
  <si>
    <t>Sunny Cosmos</t>
  </si>
  <si>
    <t>25-0015-308</t>
  </si>
  <si>
    <t>SFE23240114</t>
  </si>
  <si>
    <t>Finn Power</t>
  </si>
  <si>
    <t>TSL/47550/2400002209</t>
  </si>
  <si>
    <t>Empire</t>
  </si>
  <si>
    <t>27-0005-308</t>
  </si>
  <si>
    <t>HL 71515367</t>
  </si>
  <si>
    <t>4300031376 Lot 2</t>
  </si>
  <si>
    <t>WanHai 306</t>
  </si>
  <si>
    <t>25-0013-308</t>
  </si>
  <si>
    <t>SFE23240112</t>
  </si>
  <si>
    <t>Vertex</t>
  </si>
  <si>
    <t>Lot1 &amp; Lot2</t>
  </si>
  <si>
    <t>3x40'HC + 1x40'FR + 1x40'OT + 1x20'OT</t>
  </si>
  <si>
    <t>COPIAPO</t>
  </si>
  <si>
    <t>10.08.2023</t>
  </si>
  <si>
    <t>23.08.2023</t>
  </si>
  <si>
    <t>25-0009-308-00</t>
  </si>
  <si>
    <t>HL 71639474</t>
  </si>
  <si>
    <t>CHANGZHOU ECCO ROLLER</t>
  </si>
  <si>
    <t>TSL/2200053325 &amp; TSL/2200053335</t>
  </si>
  <si>
    <t>2X20'GP = 4 PLT</t>
  </si>
  <si>
    <t>Wan Hai 512</t>
  </si>
  <si>
    <t>32-0004-309-00</t>
  </si>
  <si>
    <t>Tenova I</t>
  </si>
  <si>
    <t>TSL/48411/220002153</t>
  </si>
  <si>
    <t>10x40'HC/3x40'DV</t>
  </si>
  <si>
    <t>CMA CGM Galapagos</t>
  </si>
  <si>
    <t>22-0022-309</t>
  </si>
  <si>
    <t>EVG 560300612938</t>
  </si>
  <si>
    <t>Optotech</t>
  </si>
  <si>
    <t>Balmerlawrie</t>
  </si>
  <si>
    <t>1x 20'FR</t>
  </si>
  <si>
    <t>Return to shipper</t>
  </si>
  <si>
    <t>25-0021-308</t>
  </si>
  <si>
    <t>YML FHAM0160174</t>
  </si>
  <si>
    <t>TSL/2200054542</t>
  </si>
  <si>
    <t>22-0021-309</t>
  </si>
  <si>
    <t>EVG 560300620973</t>
  </si>
  <si>
    <t xml:space="preserve">43000313717 Lot 1 </t>
  </si>
  <si>
    <t>04.08.2023</t>
  </si>
  <si>
    <t>JEL</t>
  </si>
  <si>
    <t>10 x 20'</t>
  </si>
  <si>
    <t>Maersk Canyon</t>
  </si>
  <si>
    <t>25-0002-309</t>
  </si>
  <si>
    <t>MSC 459IBT0011809</t>
  </si>
  <si>
    <t>DASHIQIAO</t>
  </si>
  <si>
    <t>TSL/2200054772</t>
  </si>
  <si>
    <t>WanHai 360</t>
  </si>
  <si>
    <t>MBL // 04.09.2023</t>
  </si>
  <si>
    <t>32-0005-309-00</t>
  </si>
  <si>
    <t>SFE23240132</t>
  </si>
  <si>
    <t>TSL/2200054746</t>
  </si>
  <si>
    <t>7x 20'DV</t>
  </si>
  <si>
    <t>32-0006-309-00</t>
  </si>
  <si>
    <t>SFE23240131</t>
  </si>
  <si>
    <t xml:space="preserve">ZHONGFU </t>
  </si>
  <si>
    <t xml:space="preserve">TATA STEEL/2200054765 </t>
  </si>
  <si>
    <t>12x 20'DV</t>
  </si>
  <si>
    <t>32-0007-309-00</t>
  </si>
  <si>
    <t>SFE23240133</t>
  </si>
  <si>
    <t xml:space="preserve">TATA STEEL/2200054770 </t>
  </si>
  <si>
    <t>20x 20'DV</t>
  </si>
  <si>
    <t>MBL // 11.09.2023</t>
  </si>
  <si>
    <t>32-0009-309-00</t>
  </si>
  <si>
    <t xml:space="preserve">SFE23240134 </t>
  </si>
  <si>
    <t>Tenova II</t>
  </si>
  <si>
    <t>7x 40'OT</t>
  </si>
  <si>
    <t>ONE Friendship</t>
  </si>
  <si>
    <t>22-0038-309</t>
  </si>
  <si>
    <t>HL37038011</t>
  </si>
  <si>
    <t>TSL/48224/2400002237</t>
  </si>
  <si>
    <t>20'FR(OOG) + 20'DV</t>
  </si>
  <si>
    <t>27-0002-309</t>
  </si>
  <si>
    <t>HL 72349765</t>
  </si>
  <si>
    <t>1 BB</t>
  </si>
  <si>
    <t>HL 31366748</t>
  </si>
  <si>
    <t>Andritz</t>
  </si>
  <si>
    <t>TSL/2200054317</t>
  </si>
  <si>
    <t>22-0040-309</t>
  </si>
  <si>
    <t>EVG 560300633472</t>
  </si>
  <si>
    <t>Tenova III</t>
  </si>
  <si>
    <t>2x40'FR(OH/OWBS) + 1x40'FR(OH/OW1S) +          2x 40'FR(OH)</t>
  </si>
  <si>
    <t>Yantai Express</t>
  </si>
  <si>
    <t>22-0039-309</t>
  </si>
  <si>
    <t>Ceekay CKLEUR22012696</t>
  </si>
  <si>
    <t>TSL/2200054743</t>
  </si>
  <si>
    <t>Inter Asia Advance</t>
  </si>
  <si>
    <t xml:space="preserve">SFE23240144 </t>
  </si>
  <si>
    <t xml:space="preserve">profine </t>
  </si>
  <si>
    <t>Gestellung am 24.08.2023 / 8.00Uhr</t>
  </si>
  <si>
    <t>08.08.2023</t>
  </si>
  <si>
    <t>1 x 40'</t>
  </si>
  <si>
    <t>Ever Aria</t>
  </si>
  <si>
    <t>25-0004-309</t>
  </si>
  <si>
    <t>EVG 560300621333</t>
  </si>
  <si>
    <t xml:space="preserve">Vesuvius </t>
  </si>
  <si>
    <t>TSL/2200054541</t>
  </si>
  <si>
    <t>22-0033-309</t>
  </si>
  <si>
    <t>EVG 560300623328</t>
  </si>
  <si>
    <t>TLLU2183611</t>
  </si>
  <si>
    <t>ONE Integrity</t>
  </si>
  <si>
    <t>80-0002-309</t>
  </si>
  <si>
    <t>HAICHENG</t>
  </si>
  <si>
    <t>TSL/2200053446</t>
  </si>
  <si>
    <t>Interasia Advance</t>
  </si>
  <si>
    <t>32-0011-309-00</t>
  </si>
  <si>
    <t>SFE23240145</t>
  </si>
  <si>
    <t>ZHONGFU</t>
  </si>
  <si>
    <t xml:space="preserve">TSL/2200054743 </t>
  </si>
  <si>
    <t>32-0012-309-00</t>
  </si>
  <si>
    <t>BAOSTEEL</t>
  </si>
  <si>
    <t xml:space="preserve">TATA STEEL / 2200053324 </t>
  </si>
  <si>
    <t>X-Press Anglesey</t>
  </si>
  <si>
    <t>32-0015-309-00</t>
  </si>
  <si>
    <t xml:space="preserve">SFE23240135B </t>
  </si>
  <si>
    <t xml:space="preserve">TATA STEEL / 2200053326 </t>
  </si>
  <si>
    <t xml:space="preserve">1x 40' </t>
  </si>
  <si>
    <t>32-0014-309-00</t>
  </si>
  <si>
    <t xml:space="preserve">SFE23240135C </t>
  </si>
  <si>
    <t xml:space="preserve">TATA STEEL / 2200053320 </t>
  </si>
  <si>
    <t>32-0016-309-00</t>
  </si>
  <si>
    <t xml:space="preserve">SFE23240135A </t>
  </si>
  <si>
    <t>Vedanda Project Lot 15</t>
  </si>
  <si>
    <t>SHG</t>
  </si>
  <si>
    <t>1 x 20' + 3 x 40'</t>
  </si>
  <si>
    <t>Ever Ulysses</t>
  </si>
  <si>
    <t>25-0007-310-00</t>
  </si>
  <si>
    <t>TSL/2200053448</t>
  </si>
  <si>
    <t>10x 20'DV</t>
  </si>
  <si>
    <t>32-0013-309-00</t>
  </si>
  <si>
    <t>SFE23240157</t>
  </si>
  <si>
    <t>1x 40'HCOT(IG) + 1x 40'HC</t>
  </si>
  <si>
    <t>NYK Vesta</t>
  </si>
  <si>
    <t>25-0009-309</t>
  </si>
  <si>
    <t>Ceekay HL(53998970)</t>
  </si>
  <si>
    <t>TSL/2200053158</t>
  </si>
  <si>
    <t>CMA CGM Montmartre</t>
  </si>
  <si>
    <t>22-0057-309</t>
  </si>
  <si>
    <t>EVG 560300639372</t>
  </si>
  <si>
    <t>4300031377 Massen</t>
  </si>
  <si>
    <t>Cosco Shanghai</t>
  </si>
  <si>
    <t>25-0012-309</t>
  </si>
  <si>
    <t>SFE23240163</t>
  </si>
  <si>
    <t>4300031377 – Lot 2</t>
  </si>
  <si>
    <t>25.08.2023</t>
  </si>
  <si>
    <t>THES</t>
  </si>
  <si>
    <t>6 x 20'</t>
  </si>
  <si>
    <t>MSC Juliana</t>
  </si>
  <si>
    <t>25-0013-309-00</t>
  </si>
  <si>
    <t xml:space="preserve">Gestellung 05.09.2023 </t>
  </si>
  <si>
    <t>21.08.2023</t>
  </si>
  <si>
    <t>3 x 40</t>
  </si>
  <si>
    <t xml:space="preserve">Ever Art </t>
  </si>
  <si>
    <t>25-0008-309</t>
  </si>
  <si>
    <t>EVG 560300631843</t>
  </si>
  <si>
    <t>11.08.2023</t>
  </si>
  <si>
    <t>1 x 40'FR (OH)</t>
  </si>
  <si>
    <t>25-0011-309</t>
  </si>
  <si>
    <t>Ceekay (HL72431690)</t>
  </si>
  <si>
    <t>TSL/2200053083--L2</t>
  </si>
  <si>
    <t>Ever Arm</t>
  </si>
  <si>
    <t>22-0020-310</t>
  </si>
  <si>
    <t>EVG 560300631835</t>
  </si>
  <si>
    <t xml:space="preserve">4300031377 Lot 2 Jelsava </t>
  </si>
  <si>
    <t>18.08.2023</t>
  </si>
  <si>
    <t>TRIEST</t>
  </si>
  <si>
    <t>nsa</t>
  </si>
  <si>
    <t>06 x 20</t>
  </si>
  <si>
    <t>Maersk Hildalgo</t>
  </si>
  <si>
    <t>25-0002-310</t>
  </si>
  <si>
    <t>4300030222 - Lot 3</t>
  </si>
  <si>
    <t xml:space="preserve">11 x 20' </t>
  </si>
  <si>
    <t xml:space="preserve">William </t>
  </si>
  <si>
    <t>25-0006-310</t>
  </si>
  <si>
    <t>SFE23240179</t>
  </si>
  <si>
    <t>TSL/2200054744 (ST284)</t>
  </si>
  <si>
    <t>WAN HAI 306 V. S333</t>
  </si>
  <si>
    <t>32-0006-310-00</t>
  </si>
  <si>
    <t>SFE23240204</t>
  </si>
  <si>
    <t>TSL/52758/2400002452</t>
  </si>
  <si>
    <t>SHI</t>
  </si>
  <si>
    <t>MAERSK NEWARK</t>
  </si>
  <si>
    <t>03.10.2023</t>
  </si>
  <si>
    <t>32-0002-310-00</t>
  </si>
  <si>
    <t>Booking # 231022666</t>
  </si>
  <si>
    <t>Qinye</t>
  </si>
  <si>
    <t>TSL/52766/2200053922</t>
  </si>
  <si>
    <t>SITC CAGAYAN V.2320S</t>
  </si>
  <si>
    <t>09.10.2023</t>
  </si>
  <si>
    <t>SFE23240200</t>
  </si>
  <si>
    <t>Released as LCL on 08.09.2023</t>
  </si>
  <si>
    <t>TSL/2200052879</t>
  </si>
  <si>
    <t>2x 20'FR(IG)</t>
  </si>
  <si>
    <t>ONE Crane</t>
  </si>
  <si>
    <t>05.10.2023 // 17.12.2023</t>
  </si>
  <si>
    <t>19.10.2023</t>
  </si>
  <si>
    <t>22-0043-310-00</t>
  </si>
  <si>
    <t>GGL (HL60245538) // FINAL EXPRESS MBL AWTD - will get after payment - 10/19/2023</t>
  </si>
  <si>
    <t>Haicheng</t>
  </si>
  <si>
    <t>Xin Da Lian</t>
  </si>
  <si>
    <t>14.10.2023</t>
  </si>
  <si>
    <t>32-0007-310-00</t>
  </si>
  <si>
    <t>SFE23240186</t>
  </si>
  <si>
    <t>Thyssenkrupp</t>
  </si>
  <si>
    <t>TSL/52527/2200053543</t>
  </si>
  <si>
    <t>16.10.2023</t>
  </si>
  <si>
    <t>22-0030-310</t>
  </si>
  <si>
    <t>YML FHAM0161057</t>
  </si>
  <si>
    <t>TSL/53109/2200054343</t>
  </si>
  <si>
    <t>CGM CGM Benjamin Franklin</t>
  </si>
  <si>
    <t>09.10.2023 // 24.11.2023</t>
  </si>
  <si>
    <t>27.10.2023</t>
  </si>
  <si>
    <t>22-0034-310</t>
  </si>
  <si>
    <t>EVG 560300649653</t>
  </si>
  <si>
    <t>Tenova IV</t>
  </si>
  <si>
    <t>Hyundai Hongkong</t>
  </si>
  <si>
    <t>11.10.2023 // 10.11.2023</t>
  </si>
  <si>
    <t>20.10.2023</t>
  </si>
  <si>
    <t>22-0037-310</t>
  </si>
  <si>
    <t>HMM HAMA54548400</t>
  </si>
  <si>
    <t>17.10.2023 // 19.11.2023</t>
  </si>
  <si>
    <t>22-0042-310</t>
  </si>
  <si>
    <t>OOCL 2726131620</t>
  </si>
  <si>
    <t>1202300600 + 1202300638</t>
  </si>
  <si>
    <t>LMC</t>
  </si>
  <si>
    <t xml:space="preserve">2 x 20' </t>
  </si>
  <si>
    <t>14.09.23/26.09.23</t>
  </si>
  <si>
    <t>25-0014-309-00</t>
  </si>
  <si>
    <t>SFE23240155</t>
  </si>
  <si>
    <t>Laem Chabang</t>
  </si>
  <si>
    <t>1 x 20</t>
  </si>
  <si>
    <t>14.09.23</t>
  </si>
  <si>
    <t>25-0015-309-00</t>
  </si>
  <si>
    <t>SFE23240156</t>
  </si>
  <si>
    <t>1202300639 &amp; 1202300646</t>
  </si>
  <si>
    <t>1 x 20'</t>
  </si>
  <si>
    <t>19.09.23</t>
  </si>
  <si>
    <t>SFE23240180</t>
  </si>
  <si>
    <t>05.10.2023</t>
  </si>
  <si>
    <t>2 x 20'</t>
  </si>
  <si>
    <t>28.09.23/12.10.23</t>
  </si>
  <si>
    <t>25-0009-310-00</t>
  </si>
  <si>
    <t>25-0002-311-00</t>
  </si>
  <si>
    <t>430031377 Lot 3</t>
  </si>
  <si>
    <t>10.10.2023</t>
  </si>
  <si>
    <t>Thessalonik</t>
  </si>
  <si>
    <t>4 x 20'</t>
  </si>
  <si>
    <t>MSC  RHIANONN</t>
  </si>
  <si>
    <t>28.10.23</t>
  </si>
  <si>
    <t>31.10.23</t>
  </si>
  <si>
    <t>TSL/2200052875 (ST301)</t>
  </si>
  <si>
    <t>1x 40'OT(IG)</t>
  </si>
  <si>
    <t>ONE Swan</t>
  </si>
  <si>
    <t>20.10.2023 // 01.01.2023</t>
  </si>
  <si>
    <t>22-0016-311-00</t>
  </si>
  <si>
    <t>GGL (HL68913807)</t>
  </si>
  <si>
    <t>Combilift</t>
  </si>
  <si>
    <t>TSL/51288/2400002360</t>
  </si>
  <si>
    <t>11.09.2023</t>
  </si>
  <si>
    <t>DUB</t>
  </si>
  <si>
    <t>1x 40'FR (OOG) + 1x 40'HC</t>
  </si>
  <si>
    <t>30.10.2023 // 12.01.2024</t>
  </si>
  <si>
    <t>15.12.2023</t>
  </si>
  <si>
    <t>22-0014-312-00</t>
  </si>
  <si>
    <t>Heppenstall</t>
  </si>
  <si>
    <t>TSL/49852/2299901212</t>
  </si>
  <si>
    <t>RIJ</t>
  </si>
  <si>
    <t>CHARM C</t>
  </si>
  <si>
    <r>
      <rPr>
        <b/>
        <sz val="11"/>
        <color theme="1"/>
        <rFont val="Calibri"/>
        <family val="2"/>
        <scheme val="minor"/>
      </rPr>
      <t>04.11.2023</t>
    </r>
    <r>
      <rPr>
        <sz val="11"/>
        <color theme="1"/>
        <rFont val="Calibri"/>
        <family val="2"/>
        <scheme val="minor"/>
      </rPr>
      <t xml:space="preserve"> // 04.12.2023</t>
    </r>
  </si>
  <si>
    <t>HLCURJ2231002493</t>
  </si>
  <si>
    <t>23-0014-311-00</t>
  </si>
  <si>
    <t>HL 73071291</t>
  </si>
  <si>
    <t>CD0G00009 Vedanta Lot 16</t>
  </si>
  <si>
    <t>24.10.2023</t>
  </si>
  <si>
    <t xml:space="preserve">1 x 20' </t>
  </si>
  <si>
    <t>"ESL DACHAN BAY"</t>
  </si>
  <si>
    <t>04.11.2023 // 04.12.2023</t>
  </si>
  <si>
    <t>SFE23240231</t>
  </si>
  <si>
    <t>TSLPL/4111024403</t>
  </si>
  <si>
    <t>ESL Dachan Bay</t>
  </si>
  <si>
    <r>
      <rPr>
        <b/>
        <sz val="11"/>
        <color rgb="FF000000"/>
        <rFont val="Calibri"/>
        <family val="2"/>
        <scheme val="minor"/>
      </rPr>
      <t>05.11.2023</t>
    </r>
    <r>
      <rPr>
        <sz val="11"/>
        <color rgb="FF000000"/>
        <rFont val="Calibri"/>
        <family val="2"/>
        <scheme val="minor"/>
      </rPr>
      <t xml:space="preserve"> // 01.12.2023</t>
    </r>
  </si>
  <si>
    <t>09.11.2023</t>
  </si>
  <si>
    <t>32-0008-311-00</t>
  </si>
  <si>
    <t>SFE23240218</t>
  </si>
  <si>
    <t>TSL/52359/2400002416</t>
  </si>
  <si>
    <t>Kota Gadang</t>
  </si>
  <si>
    <t>06.11.2023 // 23.11.2023</t>
  </si>
  <si>
    <t>07.11.2023</t>
  </si>
  <si>
    <t>32-0007-311-00</t>
  </si>
  <si>
    <t>SFE23240229</t>
  </si>
  <si>
    <t>Reissverschluss</t>
  </si>
  <si>
    <t>BSIU2422194</t>
  </si>
  <si>
    <t>KOA</t>
  </si>
  <si>
    <t>"HANOI EXPRESS"</t>
  </si>
  <si>
    <t>07.10.2023 // 11.11.2023</t>
  </si>
  <si>
    <t>TSL/48226/2400002239</t>
  </si>
  <si>
    <t>17.10.2023</t>
  </si>
  <si>
    <t>QDG</t>
  </si>
  <si>
    <t>1X40'FR&amp;1X20'GP</t>
  </si>
  <si>
    <t>SHINA</t>
  </si>
  <si>
    <r>
      <rPr>
        <b/>
        <sz val="11"/>
        <color rgb="FF000000"/>
        <rFont val="Calibri"/>
        <family val="2"/>
        <scheme val="minor"/>
      </rPr>
      <t xml:space="preserve">08.11.2023 </t>
    </r>
    <r>
      <rPr>
        <sz val="11"/>
        <color rgb="FF000000"/>
        <rFont val="Calibri"/>
        <family val="2"/>
        <scheme val="minor"/>
      </rPr>
      <t>// 23.11.2023</t>
    </r>
  </si>
  <si>
    <t>27-0002-311-00</t>
  </si>
  <si>
    <t>SFE23240238</t>
  </si>
  <si>
    <t xml:space="preserve">TSL/49768/2400002304 </t>
  </si>
  <si>
    <t>5X40'HQ</t>
  </si>
  <si>
    <t>MSC LYSE V  V.HW344</t>
  </si>
  <si>
    <t>09.11.2023 // 12.12.2023</t>
  </si>
  <si>
    <t>16.11.2023</t>
  </si>
  <si>
    <t>SFE23240237 // 27-0001-311-00</t>
  </si>
  <si>
    <t>177MHTHTXQNN4505</t>
  </si>
  <si>
    <t>18.10.2023</t>
  </si>
  <si>
    <t>BURGAS</t>
  </si>
  <si>
    <t>Maersk Hererra</t>
  </si>
  <si>
    <t>09.11.2023 // 02.01.2024</t>
  </si>
  <si>
    <t>SFE23240228</t>
  </si>
  <si>
    <t>Lot 14</t>
  </si>
  <si>
    <t>Cosco Glory</t>
  </si>
  <si>
    <t>12.11.2023 // 19.12.2023</t>
  </si>
  <si>
    <t>25-0008/0009-311</t>
  </si>
  <si>
    <t>OOCL 2727786010</t>
  </si>
  <si>
    <t>17 x 20'</t>
  </si>
  <si>
    <t>Wan Hai 305</t>
  </si>
  <si>
    <t>14.11.2023 // 23.12.2023</t>
  </si>
  <si>
    <t>SFE23240240</t>
  </si>
  <si>
    <t>TSL/50508/2400002328</t>
  </si>
  <si>
    <t>1x 40'FR(OOG)</t>
  </si>
  <si>
    <r>
      <rPr>
        <sz val="11"/>
        <color rgb="FF000000"/>
        <rFont val="Calibri"/>
        <family val="2"/>
        <scheme val="minor"/>
      </rPr>
      <t>15.11.2023 // 08.12.2023</t>
    </r>
  </si>
  <si>
    <t>23.11.2023</t>
  </si>
  <si>
    <t>22-0026-311-00</t>
  </si>
  <si>
    <t>YML  FHAM0160442</t>
  </si>
  <si>
    <t xml:space="preserve">Vertex </t>
  </si>
  <si>
    <t>3rd Antenne to Plantec Cast</t>
  </si>
  <si>
    <t>40'FR/40'OT/40'HC</t>
  </si>
  <si>
    <t>"NILEDUTCH LION"</t>
  </si>
  <si>
    <t>15.11.2023 // 08.12.2023</t>
  </si>
  <si>
    <t>25-0011-311-00</t>
  </si>
  <si>
    <t>Peiler</t>
  </si>
  <si>
    <t>Gestellung am 14.11.2023 / 8.00Uhr</t>
  </si>
  <si>
    <t>DET</t>
  </si>
  <si>
    <t>1x 40'HC OT (IG)</t>
  </si>
  <si>
    <t>Santa Maria Express</t>
  </si>
  <si>
    <t>20.11.2023 // 10.12.2023</t>
  </si>
  <si>
    <t>25-0004-312</t>
  </si>
  <si>
    <t>HL 99730275</t>
  </si>
  <si>
    <t>Waldrich</t>
  </si>
  <si>
    <t>TSL/50263/2400002314 // DCC 01</t>
  </si>
  <si>
    <t>1X20’DV</t>
  </si>
  <si>
    <t>28.11.2023 // 03.01.2023</t>
  </si>
  <si>
    <t>01.12.2023</t>
  </si>
  <si>
    <t>27-0001-312</t>
  </si>
  <si>
    <t>EVG 560300697674</t>
  </si>
  <si>
    <t xml:space="preserve">Tennant Metall </t>
  </si>
  <si>
    <t>Gestellung am 16.11.2023 / 8.00Uhr</t>
  </si>
  <si>
    <t>BGL</t>
  </si>
  <si>
    <t>24.11.2023 // 29.12.2023</t>
  </si>
  <si>
    <t>25-0002-312</t>
  </si>
  <si>
    <t>EVG 560300701311</t>
  </si>
  <si>
    <t>SMS Group</t>
  </si>
  <si>
    <t>TSL/52643/2200053678</t>
  </si>
  <si>
    <t xml:space="preserve">CMA CGM Berliot </t>
  </si>
  <si>
    <t>27.11.2023 / 05.01.2024</t>
  </si>
  <si>
    <t>29.11.2023</t>
  </si>
  <si>
    <t>23-0003-312-00</t>
  </si>
  <si>
    <t>EVG 560300693326</t>
  </si>
  <si>
    <t>4300031165 + 4300032240 (Gest. 21.11/8.00)</t>
  </si>
  <si>
    <t>Sohar</t>
  </si>
  <si>
    <t>28.11.2023 // 10.01.2024</t>
  </si>
  <si>
    <t>25-0009-312-00</t>
  </si>
  <si>
    <t>EVG 560300693750</t>
  </si>
  <si>
    <t>TSL/53407/2400002510</t>
  </si>
  <si>
    <t>CMA CGM Zheng He</t>
  </si>
  <si>
    <t>03.12.2023 // 17.01.2024</t>
  </si>
  <si>
    <t>13.12.2023</t>
  </si>
  <si>
    <t>22-0018-312-00</t>
  </si>
  <si>
    <t>OOCL 2729065350</t>
  </si>
  <si>
    <t>ZSK Krefeld</t>
  </si>
  <si>
    <t>AU713797 #54409 / Gestellung 17.11.2023</t>
  </si>
  <si>
    <t>ONE Millau</t>
  </si>
  <si>
    <t>04.12.2023 // 29.12.2023</t>
  </si>
  <si>
    <t>25-0001-312-00</t>
  </si>
  <si>
    <t>HMM HAMA72913800</t>
  </si>
  <si>
    <t>Lindor</t>
  </si>
  <si>
    <t>Balmer</t>
  </si>
  <si>
    <t>12.12.2023 // 19.01.2024</t>
  </si>
  <si>
    <t>25-0006-312-00</t>
  </si>
  <si>
    <t>EVG 560300713599</t>
  </si>
  <si>
    <t>Gestellung am 05.12.2023/8.00</t>
  </si>
  <si>
    <t>10.12.2023 // 16.01.2024</t>
  </si>
  <si>
    <t>25-0011-312</t>
  </si>
  <si>
    <t>OOCL 2728831840</t>
  </si>
  <si>
    <t>Gestellung 07.12.2023 / 8.00</t>
  </si>
  <si>
    <t>SAI</t>
  </si>
  <si>
    <t>Valparaiso Express</t>
  </si>
  <si>
    <t>15.12.2023 // 16.01.2024</t>
  </si>
  <si>
    <t>25-0012-312-00</t>
  </si>
  <si>
    <t>HL 71637016</t>
  </si>
  <si>
    <t>TATA Intl</t>
  </si>
  <si>
    <t>2200054399 (ST400)</t>
  </si>
  <si>
    <t>CQN</t>
  </si>
  <si>
    <t>4 X 20'</t>
  </si>
  <si>
    <t>only Barge Option // MINXIANG</t>
  </si>
  <si>
    <t>29.11.2023 // 15.01.2024</t>
  </si>
  <si>
    <t>32-0002-312-00</t>
  </si>
  <si>
    <t xml:space="preserve">HBL SFE23240258 // MBL SITGCKCCM05964 // Chongqing runji shipper </t>
  </si>
  <si>
    <t>04.12.2023</t>
  </si>
  <si>
    <t>"REN JIAN 27 Voy. 0XW4LS1MA</t>
  </si>
  <si>
    <t>14.12.23 //14.01.24</t>
  </si>
  <si>
    <t>25-0017-312-00</t>
  </si>
  <si>
    <t>4300032650 Lot 1</t>
  </si>
  <si>
    <t>30.11.2023</t>
  </si>
  <si>
    <t>25x20</t>
  </si>
  <si>
    <t>„REN JIAN 27 Voy. 0XW4LS1MA</t>
  </si>
  <si>
    <t>14.12.23//14.01.24</t>
  </si>
  <si>
    <t>25-0015-312-00</t>
  </si>
  <si>
    <t>4300032856 Lot 1 ex Yerakini</t>
  </si>
  <si>
    <t>Yerakini</t>
  </si>
  <si>
    <t>RHIANNON</t>
  </si>
  <si>
    <t>13.12.23 // 22.01.24</t>
  </si>
  <si>
    <t>15.12.23</t>
  </si>
  <si>
    <t>25-0018-312-00</t>
  </si>
  <si>
    <t xml:space="preserve">with Cargomaster </t>
  </si>
  <si>
    <t>4300032650 masses Lot 1</t>
  </si>
  <si>
    <t>Wanhai 233</t>
  </si>
  <si>
    <t>15.12.23//17.01.24</t>
  </si>
  <si>
    <t>25-0016-312-00</t>
  </si>
  <si>
    <t>TSL/52554/2200053649</t>
  </si>
  <si>
    <t>SPIL KARTINI V.057W</t>
  </si>
  <si>
    <t>02.12.2023 // 25.12.2023</t>
  </si>
  <si>
    <t>14.12.2023</t>
  </si>
  <si>
    <t>EVG // 32-0005-312-00</t>
  </si>
  <si>
    <t xml:space="preserve">HBL SFE23240209 // MBL YMJAS236157520 //  FINAL PREALERT DOCS RCVD ON 8 DEC - PREALERT TO DO </t>
  </si>
  <si>
    <t>TSL/53559/2200055150</t>
  </si>
  <si>
    <t>CSCL Pacific Ocean</t>
  </si>
  <si>
    <t>29.12.2023 // 16.02.2024</t>
  </si>
  <si>
    <t>22-0013-401</t>
  </si>
  <si>
    <t>EVG 560300727506</t>
  </si>
  <si>
    <t>TSL/53519/2200055069</t>
  </si>
  <si>
    <t>22-0014-401</t>
  </si>
  <si>
    <t>EVG 560300727514</t>
  </si>
  <si>
    <t>Hegenscheidt</t>
  </si>
  <si>
    <t>1x 40'FR(OOG) + 2x 40'HC</t>
  </si>
  <si>
    <t>HMM Algeciras</t>
  </si>
  <si>
    <t>23.12.2023 // 30.01.2024</t>
  </si>
  <si>
    <t>25-0004-401</t>
  </si>
  <si>
    <t>YML FHAM0163479 + FHAM0163469</t>
  </si>
  <si>
    <t>TSL/42111/2400001986</t>
  </si>
  <si>
    <t>2X20'GP</t>
  </si>
  <si>
    <t>KMTC MUMBAI V.2308W</t>
  </si>
  <si>
    <t>06.01.2024 // 24.01.2024</t>
  </si>
  <si>
    <t>12.01.2024</t>
  </si>
  <si>
    <t>27-0005-401-00</t>
  </si>
  <si>
    <t>SFE23240303</t>
  </si>
  <si>
    <t>Calderys</t>
  </si>
  <si>
    <t>TSL/53887/2400002554</t>
  </si>
  <si>
    <t>11.01.2024 // 02.02.2024</t>
  </si>
  <si>
    <t>27-0001-401</t>
  </si>
  <si>
    <t>HL 92189219</t>
  </si>
  <si>
    <t>MM E-Commerce</t>
  </si>
  <si>
    <t>SGE23240133</t>
  </si>
  <si>
    <t>CMA CGM Monmartre</t>
  </si>
  <si>
    <t>80-0001-402</t>
  </si>
  <si>
    <t>TCI AMIGL230507349A</t>
  </si>
  <si>
    <t>SGE23240117</t>
  </si>
  <si>
    <t>24 pcs</t>
  </si>
  <si>
    <t>Ever Art</t>
  </si>
  <si>
    <t>80-0002-402</t>
  </si>
  <si>
    <t>TCI AMIGL230484105A</t>
  </si>
  <si>
    <t>SGE23240134</t>
  </si>
  <si>
    <t>80-0003-402</t>
  </si>
  <si>
    <t>TSLPL/4011003193</t>
  </si>
  <si>
    <t>George Washington Bridge</t>
  </si>
  <si>
    <t>21.01.2024 // 12.02.2024</t>
  </si>
  <si>
    <t>22-0045-401</t>
  </si>
  <si>
    <t>OOCL 2731453250</t>
  </si>
  <si>
    <t xml:space="preserve">TSL/52603/2200053677 </t>
  </si>
  <si>
    <t>17.01.2024 // 18.02.2024</t>
  </si>
  <si>
    <t>22-0042-401</t>
  </si>
  <si>
    <t>YML FHAM0164361</t>
  </si>
  <si>
    <t>YM Fountain</t>
  </si>
  <si>
    <t>28.01.2024 // 18.02.2024</t>
  </si>
  <si>
    <t>22-0011-402-00</t>
  </si>
  <si>
    <t>OOCL 2731453251</t>
  </si>
  <si>
    <t>NINL/17223/2299870012</t>
  </si>
  <si>
    <t>23-0008-402-00</t>
  </si>
  <si>
    <t>YML FHAM0164176</t>
  </si>
  <si>
    <t>FIMI</t>
  </si>
  <si>
    <t>TSL/51161/2400002353+ TSL/51153/240000235</t>
  </si>
  <si>
    <t>1x 40'HCOT + 40'OT</t>
  </si>
  <si>
    <t>Ningbo Express</t>
  </si>
  <si>
    <t>27-0001-402 + 27-0003-402</t>
  </si>
  <si>
    <t>HL 91740488</t>
  </si>
  <si>
    <t>4300032650 masses Lot 2</t>
  </si>
  <si>
    <t>CNC Puma</t>
  </si>
  <si>
    <t>25-0009-401-00</t>
  </si>
  <si>
    <t>4300032650 Lot 2</t>
  </si>
  <si>
    <t>CNC PANTHER 0XKFQS1MA</t>
  </si>
  <si>
    <t>25-0008-401-00</t>
  </si>
  <si>
    <t>4300032856 Lot 2</t>
  </si>
  <si>
    <t xml:space="preserve"> 6X20'</t>
  </si>
  <si>
    <t>4300030485 Lot 3</t>
  </si>
  <si>
    <t>08.01.2024</t>
  </si>
  <si>
    <t>Thessaloniki</t>
  </si>
  <si>
    <t xml:space="preserve">JULIAN </t>
  </si>
  <si>
    <t>25-0008-402-00</t>
  </si>
  <si>
    <t>19.12.23</t>
  </si>
  <si>
    <t>Barcelona</t>
  </si>
  <si>
    <t xml:space="preserve">1 X 20' </t>
  </si>
  <si>
    <t xml:space="preserve">has been cancled and went per airfreight </t>
  </si>
  <si>
    <t>25-0007-402</t>
  </si>
  <si>
    <t>SC Corporation</t>
  </si>
  <si>
    <t>TSL/53100/2200054236</t>
  </si>
  <si>
    <t>15.11.2023</t>
  </si>
  <si>
    <t>SHINA /003W</t>
  </si>
  <si>
    <t>27.12.2023</t>
  </si>
  <si>
    <t>23-0019-401-00</t>
  </si>
  <si>
    <t>HBL FLGSS2312021// MBL BUSCB23007294 // Booking # BBUSC23007294 // quote asked from Iris - rates rcvd on 16.11.23 - awtng for confirmation  by pr // NS -(pls charge TLL as per the LCL Contract considering not stackable Cargo) // bc RCVD ON 8 DEC. // DRAFT HBL MBL RCVD ON 14.12.2023 // final prealert docs rcvd on 22.12.</t>
  </si>
  <si>
    <t>19x20</t>
  </si>
  <si>
    <t>Ren Jian 15.</t>
  </si>
  <si>
    <t xml:space="preserve">4300032856 Lot 1 ex Jelsava </t>
  </si>
  <si>
    <t>Jelsava</t>
  </si>
  <si>
    <t>12x20'</t>
  </si>
  <si>
    <t>MSC SENA</t>
  </si>
  <si>
    <t>25-0006-402-00</t>
  </si>
  <si>
    <t>Reissverschluß</t>
  </si>
  <si>
    <t>HDMU6862529</t>
  </si>
  <si>
    <t>80-0006-402</t>
  </si>
  <si>
    <t>HMM TPEE45103600</t>
  </si>
  <si>
    <t>4300032856 Lot 3 ex Jelsava</t>
  </si>
  <si>
    <t>MSC LARA III</t>
  </si>
  <si>
    <t>25-0004-403-00</t>
  </si>
  <si>
    <t>Derrick</t>
  </si>
  <si>
    <t>TSL/54207/2200056111</t>
  </si>
  <si>
    <t>ONE Falcon</t>
  </si>
  <si>
    <t>14.03.2024</t>
  </si>
  <si>
    <t>22-0034-403-00</t>
  </si>
  <si>
    <t>MLAC (HL 64265779)</t>
  </si>
  <si>
    <t>HOMA</t>
  </si>
  <si>
    <t>TSL/53229/2200054363</t>
  </si>
  <si>
    <t>25.01.2024</t>
  </si>
  <si>
    <t>Hyundai Singapore</t>
  </si>
  <si>
    <t>MBL // 13.03.2024</t>
  </si>
  <si>
    <t>23-0003-403-00</t>
  </si>
  <si>
    <t>YML FHAM0165324</t>
  </si>
  <si>
    <t>Gestellung am 29.02.2024/8.00</t>
  </si>
  <si>
    <t>BRV</t>
  </si>
  <si>
    <t>Halley</t>
  </si>
  <si>
    <t>15.03.2024</t>
  </si>
  <si>
    <t>25-0005-403-00</t>
  </si>
  <si>
    <t>MSK 236350715</t>
  </si>
  <si>
    <t>25-0009-403-00</t>
  </si>
  <si>
    <t>YML FHAM0165421</t>
  </si>
  <si>
    <t>Gestellungen ab 05.03</t>
  </si>
  <si>
    <t>13x 20'DV + 1x 40'HC</t>
  </si>
  <si>
    <t>Chennai Expres</t>
  </si>
  <si>
    <t>27-0002-403</t>
  </si>
  <si>
    <t>YML FHAM0165536</t>
  </si>
  <si>
    <t>10x 40'FR</t>
  </si>
  <si>
    <t>Maren Maersk</t>
  </si>
  <si>
    <t>80-0002-403</t>
  </si>
  <si>
    <t>SFE23240344 (MSK 235882041)</t>
  </si>
  <si>
    <t>BEAU2488756</t>
  </si>
  <si>
    <t>ONE Tribute</t>
  </si>
  <si>
    <t>YML TPEE45103600</t>
  </si>
  <si>
    <t>06.02.2024</t>
  </si>
  <si>
    <t>Xinde Keelung</t>
  </si>
  <si>
    <t>25-</t>
  </si>
  <si>
    <t>TSL/50795/2400002335</t>
  </si>
  <si>
    <t>16x 40'OT(IG)</t>
  </si>
  <si>
    <t>APL Singapura</t>
  </si>
  <si>
    <t>22-0014-403</t>
  </si>
  <si>
    <t>Corefreight (CMA IBC1159943)</t>
  </si>
  <si>
    <t>TSL/53147/2400002488</t>
  </si>
  <si>
    <t>07.03.2024</t>
  </si>
  <si>
    <t>2X40'HQ+1X20'GP</t>
  </si>
  <si>
    <t>KOTA GAYA V.W404</t>
  </si>
  <si>
    <t>18.03.2024</t>
  </si>
  <si>
    <t>04.04.2024</t>
  </si>
  <si>
    <t>32-0005-404-00</t>
  </si>
  <si>
    <t>SFE23240390</t>
  </si>
  <si>
    <t>7800000006/401</t>
  </si>
  <si>
    <t>2x40'HC/2x40'HCOT/2x20'OT</t>
  </si>
  <si>
    <t>Corcovado</t>
  </si>
  <si>
    <t>26-0003-404</t>
  </si>
  <si>
    <t>HL 35774993</t>
  </si>
  <si>
    <t>TSL/51080/2400002352</t>
  </si>
  <si>
    <t>1X 40'HQ</t>
  </si>
  <si>
    <t>WanHai 365</t>
  </si>
  <si>
    <t>27-0004-404-00</t>
  </si>
  <si>
    <t>MLC</t>
  </si>
  <si>
    <t>11.03.2024</t>
  </si>
  <si>
    <t>DLA</t>
  </si>
  <si>
    <t>CHE</t>
  </si>
  <si>
    <t>5 x 20' DCV</t>
  </si>
  <si>
    <t>Wan Hai 271</t>
  </si>
  <si>
    <t>25.03.2024</t>
  </si>
  <si>
    <t>17.04.2024</t>
  </si>
  <si>
    <t>25-0003-404-00</t>
  </si>
  <si>
    <t xml:space="preserve">4300033673 Lot 1 </t>
  </si>
  <si>
    <t>OOCL Hamburg</t>
  </si>
  <si>
    <t>26.03.2024</t>
  </si>
  <si>
    <t>25-0004-404-00</t>
  </si>
  <si>
    <t>4300033673 Lot 1</t>
  </si>
  <si>
    <t>05.03.2024</t>
  </si>
  <si>
    <t>TRIESTE</t>
  </si>
  <si>
    <t>MSC Lara II</t>
  </si>
  <si>
    <t>29.03.2024</t>
  </si>
  <si>
    <t>25-0002-404-00</t>
  </si>
  <si>
    <t>19.03.2024</t>
  </si>
  <si>
    <t>OOCL LUXEMBOURG</t>
  </si>
  <si>
    <t>31.03.2024</t>
  </si>
  <si>
    <t>22.04.24</t>
  </si>
  <si>
    <t>05.04.2024</t>
  </si>
  <si>
    <t>25-0008-404-00</t>
  </si>
  <si>
    <t>Pesmel</t>
  </si>
  <si>
    <t>TSL/50792/2400002334</t>
  </si>
  <si>
    <t>TAL</t>
  </si>
  <si>
    <t>8x 40'HC</t>
  </si>
  <si>
    <t>11.04.2024</t>
  </si>
  <si>
    <t>27-0002-404</t>
  </si>
  <si>
    <t>HL 17502398</t>
  </si>
  <si>
    <t>11x 40'HC + 40'FR + 2x 20'OT</t>
  </si>
  <si>
    <t>26-0009-404</t>
  </si>
  <si>
    <t>HL 18124230 / 16811180</t>
  </si>
  <si>
    <t>TSL/54088/2400002560</t>
  </si>
  <si>
    <t>6x 40'HC</t>
  </si>
  <si>
    <t>22-0030-404</t>
  </si>
  <si>
    <t>FHAM0165537</t>
  </si>
  <si>
    <t>Balmer Lawrie</t>
  </si>
  <si>
    <t>MSDU2258859</t>
  </si>
  <si>
    <t>NSV</t>
  </si>
  <si>
    <t xml:space="preserve">MSC Lucy </t>
  </si>
  <si>
    <t>02.03.2024</t>
  </si>
  <si>
    <t>13.04.2024</t>
  </si>
  <si>
    <t>80-0002-404</t>
  </si>
  <si>
    <t>DAP to Coperion Stuttgart</t>
  </si>
  <si>
    <t>Gestellung Plettenberg</t>
  </si>
  <si>
    <t>3x 20'DV + 1x 40'HC</t>
  </si>
  <si>
    <t>27-0001-404</t>
  </si>
  <si>
    <t>FHAM0165738/FHAM0166254</t>
  </si>
  <si>
    <t>Georg</t>
  </si>
  <si>
    <t>TSL/53485/2200054935</t>
  </si>
  <si>
    <t>23-0014-404</t>
  </si>
  <si>
    <t>FHAM0165898</t>
  </si>
  <si>
    <t>Alleima</t>
  </si>
  <si>
    <t>TSL/53444/2200054719</t>
  </si>
  <si>
    <t>16.02.2024</t>
  </si>
  <si>
    <t>22-0034-404</t>
  </si>
  <si>
    <t>FHAM0165875</t>
  </si>
  <si>
    <t>THESSALONIKI</t>
  </si>
  <si>
    <t>SA</t>
  </si>
  <si>
    <t>14 x 20'CD</t>
  </si>
  <si>
    <t xml:space="preserve">MSC Elenora </t>
  </si>
  <si>
    <t>03.04.2024</t>
  </si>
  <si>
    <t>4300033673 Lot 2</t>
  </si>
  <si>
    <t>Lubeck</t>
  </si>
  <si>
    <t>09.04.2024</t>
  </si>
  <si>
    <t>7 x 20</t>
  </si>
  <si>
    <t xml:space="preserve">Xinde Keelung </t>
  </si>
  <si>
    <t>12.04.2024</t>
  </si>
  <si>
    <t>25-0013-404-00</t>
  </si>
  <si>
    <t xml:space="preserve">4300033673 Lot 2 </t>
  </si>
  <si>
    <t>02.04.2024</t>
  </si>
  <si>
    <t>25-0014-404-00</t>
  </si>
  <si>
    <t>8 x20'</t>
  </si>
  <si>
    <t xml:space="preserve">MSC Hoggar </t>
  </si>
  <si>
    <t>20.04.2024</t>
  </si>
  <si>
    <t>TSL/53161/2200054565</t>
  </si>
  <si>
    <t>ONE Recognition</t>
  </si>
  <si>
    <t>23-0013-404-00</t>
  </si>
  <si>
    <t>YML FHAM0165902</t>
  </si>
  <si>
    <t>Mary Maersk</t>
  </si>
  <si>
    <t>26-0011-404</t>
  </si>
  <si>
    <t>MSK 237844280</t>
  </si>
  <si>
    <t>Robin 4</t>
  </si>
  <si>
    <t>26-0010-404</t>
  </si>
  <si>
    <t>MSK 238247730</t>
  </si>
  <si>
    <t>26.04.2024</t>
  </si>
  <si>
    <t>14.05.2024</t>
  </si>
  <si>
    <t xml:space="preserve">DASHIQAO </t>
  </si>
  <si>
    <t>TSL/2200055984</t>
  </si>
  <si>
    <t>8X20'GP</t>
  </si>
  <si>
    <t>XINDE KEELUNG 2409S</t>
  </si>
  <si>
    <t>28.04.2024</t>
  </si>
  <si>
    <t>29.05.2024</t>
  </si>
  <si>
    <t>06.05.2024</t>
  </si>
  <si>
    <t>32-0005-405-00</t>
  </si>
  <si>
    <t>032E502678</t>
  </si>
  <si>
    <t>L &amp; Y</t>
  </si>
  <si>
    <t>TSL/2200054371</t>
  </si>
  <si>
    <t>18X20'GP</t>
  </si>
  <si>
    <t>MING YANG 28 000024042616</t>
  </si>
  <si>
    <t>27.04.2024</t>
  </si>
  <si>
    <t>23.05.2024</t>
  </si>
  <si>
    <t>07.05.2024</t>
  </si>
  <si>
    <t>32-0006-405-00</t>
  </si>
  <si>
    <t>024E530040</t>
  </si>
  <si>
    <t xml:space="preserve">L &amp; Y </t>
  </si>
  <si>
    <t>TSL/2200054400</t>
  </si>
  <si>
    <t>12X20'GP</t>
  </si>
  <si>
    <t>MANGANESE METAL FLAKES</t>
  </si>
  <si>
    <t>30.04.2024</t>
  </si>
  <si>
    <t>09.05.2024</t>
  </si>
  <si>
    <t>32-0009-405-00</t>
  </si>
  <si>
    <t>024E530039</t>
  </si>
  <si>
    <t>SMS group</t>
  </si>
  <si>
    <t>TSL/49884/2400002303</t>
  </si>
  <si>
    <t>10.07.2024</t>
  </si>
  <si>
    <t>22-0021-405</t>
  </si>
  <si>
    <t>MSK 238338206</t>
  </si>
  <si>
    <t>METALLON</t>
  </si>
  <si>
    <t>TSL/54063/2200055896 // 
RFQ no. : 063-96</t>
  </si>
  <si>
    <t>24.04.2024</t>
  </si>
  <si>
    <t>ZHONG GU XI AN 24004W</t>
  </si>
  <si>
    <t>05.05.2024</t>
  </si>
  <si>
    <t>20.05.2024</t>
  </si>
  <si>
    <t>10.05.2024</t>
  </si>
  <si>
    <t>32-0010-405-00</t>
  </si>
  <si>
    <t>SNLESHDLC100297</t>
  </si>
  <si>
    <t>Heller</t>
  </si>
  <si>
    <t>SSLSHCCUCJ8544</t>
  </si>
  <si>
    <t>2x 40'FR / 3x 40'HC</t>
  </si>
  <si>
    <t>Colombo Express</t>
  </si>
  <si>
    <t>13.05.2024</t>
  </si>
  <si>
    <t>25-0006-405</t>
  </si>
  <si>
    <t>Sarjak (CMA HBG1854016)</t>
  </si>
  <si>
    <t xml:space="preserve">Balmerlawrie </t>
  </si>
  <si>
    <t>15.05.2024</t>
  </si>
  <si>
    <t>25-0015-405-00</t>
  </si>
  <si>
    <t>CMA (ANT1777819)</t>
  </si>
  <si>
    <t>Gestellung am 25.04.2024 / 8.00</t>
  </si>
  <si>
    <t>MSC Sveva</t>
  </si>
  <si>
    <t>25-0008-405</t>
  </si>
  <si>
    <t>MSK 238326639</t>
  </si>
  <si>
    <t>CISDI</t>
  </si>
  <si>
    <t>TSL/43132/2400002056 // 
RFQ no. :- 2056-24-2058</t>
  </si>
  <si>
    <t>POSEN 2419W</t>
  </si>
  <si>
    <t>27-0003-405-00</t>
  </si>
  <si>
    <t>JJCSHVZY400093</t>
  </si>
  <si>
    <t>TSL/54176/2400002578 // 
RFQ no. :- 2056-24-2058</t>
  </si>
  <si>
    <t>1X20'GP&amp;1X40'HQ</t>
  </si>
  <si>
    <t>27-0002-405-00</t>
  </si>
  <si>
    <t>JJCSHVZY400092</t>
  </si>
  <si>
    <t>Reissverschluß 14</t>
  </si>
  <si>
    <t>OCGU2062683</t>
  </si>
  <si>
    <t>ONE Ingenuity</t>
  </si>
  <si>
    <t>80-0001-406</t>
  </si>
  <si>
    <t>YML YMJAN209106730</t>
  </si>
  <si>
    <t>TSL/54023/2200055652 // 
RFQ no. : 023-52</t>
  </si>
  <si>
    <t>29.04.2024</t>
  </si>
  <si>
    <t>CS Pisces</t>
  </si>
  <si>
    <t>31.05.2024</t>
  </si>
  <si>
    <t>08.07.2024</t>
  </si>
  <si>
    <t>07.06.2024</t>
  </si>
  <si>
    <t>22-0041-405</t>
  </si>
  <si>
    <t>Vector (Cosco COSU6384068060)</t>
  </si>
  <si>
    <t>Kraft Block</t>
  </si>
  <si>
    <t>TSL/54739/2200057016</t>
  </si>
  <si>
    <t>HY Singapore</t>
  </si>
  <si>
    <t>03.06.2024</t>
  </si>
  <si>
    <t>12.07.2024</t>
  </si>
  <si>
    <t>05.06.2024</t>
  </si>
  <si>
    <t>22-0043-405-00</t>
  </si>
  <si>
    <t>YML FHAM0167687</t>
  </si>
  <si>
    <t>TSL/53882/2400002552</t>
  </si>
  <si>
    <t>2X40'HQ</t>
  </si>
  <si>
    <t>SITC ZHAOMING V.2405W</t>
  </si>
  <si>
    <t>01.06.2024</t>
  </si>
  <si>
    <t>13.06.2024</t>
  </si>
  <si>
    <t>27-0003-406-00</t>
  </si>
  <si>
    <t>SNLESHDLC100364</t>
  </si>
  <si>
    <t>TSL/54087/2400002577</t>
  </si>
  <si>
    <t>SITC ZHAOMING 2405W</t>
  </si>
  <si>
    <t>27-0004-406-00</t>
  </si>
  <si>
    <t>SLSUAB01208</t>
  </si>
  <si>
    <r>
      <rPr>
        <sz val="11"/>
        <color rgb="FF000000"/>
        <rFont val="Calibri"/>
        <scheme val="minor"/>
      </rPr>
      <t xml:space="preserve">ACRE - </t>
    </r>
    <r>
      <rPr>
        <b/>
        <sz val="11"/>
        <color rgb="FF000000"/>
        <rFont val="Calibri"/>
        <scheme val="minor"/>
      </rPr>
      <t>UNDERL L/C</t>
    </r>
  </si>
  <si>
    <t>TSL/42788/2400002027</t>
  </si>
  <si>
    <t>OOCL LUXEMBOURG 110W</t>
  </si>
  <si>
    <t>27.06.2024</t>
  </si>
  <si>
    <t>22.05.2024</t>
  </si>
  <si>
    <t>27-0002-406-00</t>
  </si>
  <si>
    <t>DALCB24000541</t>
  </si>
  <si>
    <t>TRL KROSAKI</t>
  </si>
  <si>
    <t>TSL/2200054974 (ST00000663)</t>
  </si>
  <si>
    <t>28.05.2024</t>
  </si>
  <si>
    <t>3X20'GP</t>
  </si>
  <si>
    <t>SITC TIANJIN 2425N</t>
  </si>
  <si>
    <t>04.06.2024</t>
  </si>
  <si>
    <t>02.07.2024</t>
  </si>
  <si>
    <t>32-0002-406-00</t>
  </si>
  <si>
    <t>SITGSHCCP080125</t>
  </si>
  <si>
    <t>Big George  V.24021E</t>
  </si>
  <si>
    <t>24.05.2024</t>
  </si>
  <si>
    <t>20.06.2024</t>
  </si>
  <si>
    <t>25-0014-405-00</t>
  </si>
  <si>
    <t>4300033673 Lot 2A</t>
  </si>
  <si>
    <t>10 x 20</t>
  </si>
  <si>
    <t>Wanhai 321 V.S033</t>
  </si>
  <si>
    <t>21.06.2024</t>
  </si>
  <si>
    <t>4300033673 Lot 2B</t>
  </si>
  <si>
    <t>Wanhai 368 V.S010</t>
  </si>
  <si>
    <t>4300033673 Lot 2C</t>
  </si>
  <si>
    <t>PROTERIAL</t>
  </si>
  <si>
    <t>TSL/2200053199 (ST00000576)</t>
  </si>
  <si>
    <t>MOJI</t>
  </si>
  <si>
    <t>1X20'OT</t>
  </si>
  <si>
    <t>WAN HAI 233</t>
  </si>
  <si>
    <t>08.06.2024</t>
  </si>
  <si>
    <t>30.06.2024</t>
  </si>
  <si>
    <t>32-0004-406-00</t>
  </si>
  <si>
    <t>JSEIND40015 // 008EX20050</t>
  </si>
  <si>
    <t>TSL/2200053353 (ST00000577)</t>
  </si>
  <si>
    <t>32-0005-406-00</t>
  </si>
  <si>
    <t>JSEIND40014 // 008EX19349</t>
  </si>
  <si>
    <t>4300033673 Lot 2D</t>
  </si>
  <si>
    <t>13 x 20</t>
  </si>
  <si>
    <t>TBN</t>
  </si>
  <si>
    <t>10.06.2024</t>
  </si>
  <si>
    <t>1x 40'OT(OH)</t>
  </si>
  <si>
    <t>APL Barcelona</t>
  </si>
  <si>
    <t>23.07.2024</t>
  </si>
  <si>
    <t>25-0004-406</t>
  </si>
  <si>
    <t>Ceekay (HL14164835)</t>
  </si>
  <si>
    <t>Shanxi</t>
  </si>
  <si>
    <t>TSL/54786/2400002660</t>
  </si>
  <si>
    <t>06.06.2024</t>
  </si>
  <si>
    <t>ZHONG GU BEI JING V.24005W</t>
  </si>
  <si>
    <t>17.06.2024</t>
  </si>
  <si>
    <t>01.07.2024</t>
  </si>
  <si>
    <t>27-0005-406-00</t>
  </si>
  <si>
    <t>SFE24250043 // JJCSHVZY400114</t>
  </si>
  <si>
    <t>30.05.2024</t>
  </si>
  <si>
    <t>HC</t>
  </si>
  <si>
    <t>Valiant</t>
  </si>
  <si>
    <t>26.06.2024</t>
  </si>
  <si>
    <t>01.08.2024</t>
  </si>
  <si>
    <t>22-0014-407-00</t>
  </si>
  <si>
    <t>Ceekay (HLF 25555018 / 29510619)</t>
  </si>
  <si>
    <t>Walter + Bai</t>
  </si>
  <si>
    <t>TSL/53002/2200054141</t>
  </si>
  <si>
    <t>40'OT(OH)</t>
  </si>
  <si>
    <t>22-0010-407-00</t>
  </si>
  <si>
    <t>Ceekay (HLF 91301056)</t>
  </si>
  <si>
    <t>Reissverschluß 15</t>
  </si>
  <si>
    <t>YMLU3450181</t>
  </si>
  <si>
    <t>Hanoi Express</t>
  </si>
  <si>
    <t>80-0001-407</t>
  </si>
  <si>
    <t>YML YMJAN209107482</t>
  </si>
  <si>
    <t>Kraft Block 2</t>
  </si>
  <si>
    <t>18.05.2024</t>
  </si>
  <si>
    <t>2X40'HC</t>
  </si>
  <si>
    <t>07.07.2024</t>
  </si>
  <si>
    <t>06.08.2024</t>
  </si>
  <si>
    <t>22-0023-407-00</t>
  </si>
  <si>
    <t>FHAM0168345</t>
  </si>
  <si>
    <t xml:space="preserve">TSL/54851/2400002671 </t>
  </si>
  <si>
    <t xml:space="preserve">SITC CEBU  </t>
  </si>
  <si>
    <t>05.07.2024</t>
  </si>
  <si>
    <t>11.07.2024</t>
  </si>
  <si>
    <t>27-0004-407-00</t>
  </si>
  <si>
    <t>SFE24250070// SITGTXVZ491281</t>
  </si>
  <si>
    <t>CISDI - LOT 1</t>
  </si>
  <si>
    <t>TSL/54852/2400002672</t>
  </si>
  <si>
    <t>5X20 GP</t>
  </si>
  <si>
    <t>07.08.2024</t>
  </si>
  <si>
    <t>27-0003-407-00</t>
  </si>
  <si>
    <t>SFE24250072 // 033E516975</t>
  </si>
  <si>
    <t>CISDI - LOT 2</t>
  </si>
  <si>
    <t>2X20 GP</t>
  </si>
  <si>
    <t>27-0005-407-00</t>
  </si>
  <si>
    <t>SFE24250073 // 033E516940</t>
  </si>
  <si>
    <t>TSL/54399/2400002614</t>
  </si>
  <si>
    <t>25.06.2024</t>
  </si>
  <si>
    <t>1X40HQ</t>
  </si>
  <si>
    <t>Synergy Keelung</t>
  </si>
  <si>
    <t>24.07.2024</t>
  </si>
  <si>
    <t>17.07.2024</t>
  </si>
  <si>
    <t>27-0007-407-00</t>
  </si>
  <si>
    <t>SFE20250075 // JJCSHVZY400125</t>
  </si>
  <si>
    <t>CMA CGM Columba</t>
  </si>
  <si>
    <t>18.07.2024</t>
  </si>
  <si>
    <t>25-0007-407-00</t>
  </si>
  <si>
    <t>HL 13131259</t>
  </si>
  <si>
    <t>Vesuvius NL</t>
  </si>
  <si>
    <t>Gestellung am 06.06.2024</t>
  </si>
  <si>
    <t>MSC Calypso</t>
  </si>
  <si>
    <t>06.07.2024</t>
  </si>
  <si>
    <t>11.08.2024</t>
  </si>
  <si>
    <t>25-0014-406-00</t>
  </si>
  <si>
    <t>MSC 459HA1136067</t>
  </si>
  <si>
    <t>Danieli Corus</t>
  </si>
  <si>
    <t>TSL/53186/2400002497</t>
  </si>
  <si>
    <t>09.08.2024</t>
  </si>
  <si>
    <t>15.07.2024</t>
  </si>
  <si>
    <t>22-0027-407-00</t>
  </si>
  <si>
    <t>YML FHAM0168912</t>
  </si>
  <si>
    <t>Danieli ITA</t>
  </si>
  <si>
    <t>Combi Mill</t>
  </si>
  <si>
    <t>10x 40'HC + 1x 20'DV</t>
  </si>
  <si>
    <t>MSC Deila</t>
  </si>
  <si>
    <t>11.09.2024</t>
  </si>
  <si>
    <t>26-0001-407-00</t>
  </si>
  <si>
    <t>Logisko (MSC 0163283075)</t>
  </si>
  <si>
    <t>TSL/54491/2200056648</t>
  </si>
  <si>
    <t>1x 20'FR(IG)</t>
  </si>
  <si>
    <t>19.08.2024</t>
  </si>
  <si>
    <t>25.07.2024</t>
  </si>
  <si>
    <t>22-0032-407-00</t>
  </si>
  <si>
    <t>YML FHAM0169214</t>
  </si>
  <si>
    <t>Kraft Block 3</t>
  </si>
  <si>
    <t>2x 40'HC / 10.07.2024 8.00 + 11.00Uhr</t>
  </si>
  <si>
    <t>22-0033-407-00</t>
  </si>
  <si>
    <t>YML FHAM0168829 / FHAM0168907</t>
  </si>
  <si>
    <t>Kraft Block 4</t>
  </si>
  <si>
    <t>Gestellung 15.07 + 16.07</t>
  </si>
  <si>
    <t>16.08.2024</t>
  </si>
  <si>
    <t>22-0034-407-00</t>
  </si>
  <si>
    <t>YML FHAM0168910</t>
  </si>
  <si>
    <t>CISDI - LOT 3</t>
  </si>
  <si>
    <t>09.07.2024</t>
  </si>
  <si>
    <t>6X20'GP</t>
  </si>
  <si>
    <t>Millennium Bright</t>
  </si>
  <si>
    <t>27-0006-407-00</t>
  </si>
  <si>
    <t>SFE24250077 // 800410143201</t>
  </si>
  <si>
    <t>CISDI // Under 95% LC</t>
  </si>
  <si>
    <t>TSL/54018/2400002566</t>
  </si>
  <si>
    <t>SYNERGY KEELUNG</t>
  </si>
  <si>
    <t>13.07.2024</t>
  </si>
  <si>
    <t xml:space="preserve">27-0001-407-00 </t>
  </si>
  <si>
    <t>SFE24250076// JLCAL24106259</t>
  </si>
  <si>
    <t xml:space="preserve">PAUL WURTH </t>
  </si>
  <si>
    <t>2x20 GP- 4x 40 HQ</t>
  </si>
  <si>
    <t>SITC LICHENG</t>
  </si>
  <si>
    <t>13.08.2024</t>
  </si>
  <si>
    <t>19.07.2024</t>
  </si>
  <si>
    <t>32-0004-407-00</t>
  </si>
  <si>
    <t>SFE24250074 // SITGTXHA491400</t>
  </si>
  <si>
    <t>Paul wurth</t>
  </si>
  <si>
    <t>18.06.2024</t>
  </si>
  <si>
    <t>14X20' GP</t>
  </si>
  <si>
    <t xml:space="preserve"> WAN HAI 515</t>
  </si>
  <si>
    <t>04.07.2024</t>
  </si>
  <si>
    <t>32-0002-407-00</t>
  </si>
  <si>
    <t>HBL SFE24250024 // MBL 034E530221</t>
  </si>
  <si>
    <t>TSL/52687/2200053679</t>
  </si>
  <si>
    <t>08.03.2024</t>
  </si>
  <si>
    <t>BREAKBULK</t>
  </si>
  <si>
    <t xml:space="preserve">MV Kraszewski </t>
  </si>
  <si>
    <t>30.07.2024</t>
  </si>
  <si>
    <t>23-0003-407-00 </t>
  </si>
  <si>
    <t>EXPRESS MBL AWAITED</t>
  </si>
  <si>
    <t>Arcelor Mittal</t>
  </si>
  <si>
    <t>TSL/54687/2200056968</t>
  </si>
  <si>
    <t>22-0031-407-00</t>
  </si>
  <si>
    <t>TSL/52967/2400002468</t>
  </si>
  <si>
    <t>2x 40'FR(OH) + 2x 20'FR(OH/OW-OS)</t>
  </si>
  <si>
    <t>22.07.2024</t>
  </si>
  <si>
    <t>23.08.2024</t>
  </si>
  <si>
    <t>22-0030-407-00</t>
  </si>
  <si>
    <t>Proceet (HL12144047)</t>
  </si>
  <si>
    <t>KADANT / LC// RFQ</t>
  </si>
  <si>
    <t>TSL/53833/2400002545</t>
  </si>
  <si>
    <t>Xin Lian Yun Gang</t>
  </si>
  <si>
    <t>03.09.2024</t>
  </si>
  <si>
    <t>22-0012-408-00</t>
  </si>
  <si>
    <t>HL 92456559</t>
  </si>
  <si>
    <t>Reissverschluß LCL</t>
  </si>
  <si>
    <t>1508,5</t>
  </si>
  <si>
    <t>62 pcs</t>
  </si>
  <si>
    <t>Damietta Express</t>
  </si>
  <si>
    <t>29.07.2024</t>
  </si>
  <si>
    <t>80-0002-408</t>
  </si>
  <si>
    <t>UMT AKEHA4062004</t>
  </si>
  <si>
    <t>MAD</t>
  </si>
  <si>
    <t>02.09.2024</t>
  </si>
  <si>
    <t>25-0004-408-00</t>
  </si>
  <si>
    <t>FHAM0169773</t>
  </si>
  <si>
    <t xml:space="preserve">Gustav </t>
  </si>
  <si>
    <t>TSL/54330/2200056296</t>
  </si>
  <si>
    <t>30.08.2024</t>
  </si>
  <si>
    <t>05.08.2024</t>
  </si>
  <si>
    <t>22-0004-408-00</t>
  </si>
  <si>
    <t>YML FHAM0169602</t>
  </si>
  <si>
    <t>THERMOCAST Spa</t>
  </si>
  <si>
    <t>TSL/54398/2200056548</t>
  </si>
  <si>
    <t>MSC Anita</t>
  </si>
  <si>
    <t>31.07.2024</t>
  </si>
  <si>
    <t>27.09.2024</t>
  </si>
  <si>
    <t>22-0013-408-00</t>
  </si>
  <si>
    <t>Logisko (MSC 0163290703)</t>
  </si>
  <si>
    <t>Danieli SHA</t>
  </si>
  <si>
    <t>03.07.2024</t>
  </si>
  <si>
    <t>6x 40'HC + 1x 20'DV</t>
  </si>
  <si>
    <t>Interasia Catalyst</t>
  </si>
  <si>
    <t>14.08.2024</t>
  </si>
  <si>
    <t>26-0004-408-00</t>
  </si>
  <si>
    <t>SFE24250091</t>
  </si>
  <si>
    <t>MSC Sofia</t>
  </si>
  <si>
    <t>27.07.2024</t>
  </si>
  <si>
    <t>18.09.2024</t>
  </si>
  <si>
    <t>26-0001-408-00</t>
  </si>
  <si>
    <t>Logisko (MSC)</t>
  </si>
  <si>
    <t>Danieli DLC</t>
  </si>
  <si>
    <t>26-0003-408-00</t>
  </si>
  <si>
    <t>SFE24250093</t>
  </si>
  <si>
    <t>Danieli THA</t>
  </si>
  <si>
    <t>1x20'ST, 1x40'FR, 1x40'PF</t>
  </si>
  <si>
    <t>Zhong Gu Kun Ming</t>
  </si>
  <si>
    <t>22.08.2024</t>
  </si>
  <si>
    <t>26-0002-408-00</t>
  </si>
  <si>
    <t>MLT (BLCHC24034771)</t>
  </si>
  <si>
    <t>Danieli QIN</t>
  </si>
  <si>
    <t>2x 40'FR + 2x 40'DV</t>
  </si>
  <si>
    <t>X-Press Cassiopeia</t>
  </si>
  <si>
    <t>02.08.2024</t>
  </si>
  <si>
    <t>20.08.2024</t>
  </si>
  <si>
    <t>12.08.2024</t>
  </si>
  <si>
    <t>26-0006-408-00</t>
  </si>
  <si>
    <t>SFE24250079</t>
  </si>
  <si>
    <t>GVA Krefeld</t>
  </si>
  <si>
    <t>TSL/54718/2200057028</t>
  </si>
  <si>
    <t>2 PCS - Breakbulk</t>
  </si>
  <si>
    <t>GENIUS ACE V.MK2438E</t>
  </si>
  <si>
    <t>26.08.23024</t>
  </si>
  <si>
    <t>32-0006-408-00</t>
  </si>
  <si>
    <t>HBL BBE24250002 // MBL MK2438ETJKOL07</t>
  </si>
  <si>
    <t>NINL/17265/2299870099</t>
  </si>
  <si>
    <t>3 PCS - Breakbulk</t>
  </si>
  <si>
    <t>28.07.2024</t>
  </si>
  <si>
    <t>26.08.2024</t>
  </si>
  <si>
    <t>32-0005-408-00</t>
  </si>
  <si>
    <t>HBL BBE24250001 // MK2438ESHAKOL01</t>
  </si>
  <si>
    <t>Daikatech  // ST00000808</t>
  </si>
  <si>
    <t>2x20’GP</t>
  </si>
  <si>
    <t>KMTC DALIAN/2408S</t>
  </si>
  <si>
    <t>17.08.2024</t>
  </si>
  <si>
    <t>32-0008-408-00</t>
  </si>
  <si>
    <t>FLGSS2408021 // ONEYSELEH1563300</t>
  </si>
  <si>
    <t>Danieli TJN</t>
  </si>
  <si>
    <t>10x 40'HC / 3x 40'OT / 1x 20'DV</t>
  </si>
  <si>
    <t>SITC Licheng</t>
  </si>
  <si>
    <t>26-0007-408-00</t>
  </si>
  <si>
    <t>SFE24250094</t>
  </si>
  <si>
    <t>TSL/53148/2400002489</t>
  </si>
  <si>
    <t>30X20'GP</t>
  </si>
  <si>
    <t xml:space="preserve"> SITC ZHENGDE</t>
  </si>
  <si>
    <t>06.09.2024</t>
  </si>
  <si>
    <t>32-0009-408-00</t>
  </si>
  <si>
    <t>SFE24250078 // inv no: 2424000243</t>
  </si>
  <si>
    <t>Tallman</t>
  </si>
  <si>
    <t xml:space="preserve">TSL/54827/2200057208 </t>
  </si>
  <si>
    <t>TOR</t>
  </si>
  <si>
    <t>1x20ST</t>
  </si>
  <si>
    <t>VISTULA MAERSK 0EDHEE1MA</t>
  </si>
  <si>
    <t>26.07.2024</t>
  </si>
  <si>
    <t>23-0006-408-00</t>
  </si>
  <si>
    <t>CAN0817252 // OE01000966</t>
  </si>
  <si>
    <t>MSC Valeria</t>
  </si>
  <si>
    <t>21.08.2024</t>
  </si>
  <si>
    <t>28.08.2024</t>
  </si>
  <si>
    <t>26-0008-408-00</t>
  </si>
  <si>
    <t>Logisko (MSC 0163305117)</t>
  </si>
  <si>
    <t>Danieli LCB</t>
  </si>
  <si>
    <t>PIP</t>
  </si>
  <si>
    <t>6x 40'HC / ohne Agenten</t>
  </si>
  <si>
    <t>BSG Bimini</t>
  </si>
  <si>
    <t>24.08.2024</t>
  </si>
  <si>
    <t>15.08.2024</t>
  </si>
  <si>
    <t>22-0020-408-00</t>
  </si>
  <si>
    <t>MSK 242507825</t>
  </si>
  <si>
    <t>Danieli GOT</t>
  </si>
  <si>
    <t>1x 40'HC + 1x 20'DV / Penalty</t>
  </si>
  <si>
    <t>BIANCA RAMBOW / HY Singapore</t>
  </si>
  <si>
    <t>09.10.2024</t>
  </si>
  <si>
    <t>26-0005-408-00</t>
  </si>
  <si>
    <t>HL 34499554</t>
  </si>
  <si>
    <t>Gestellung 08.08.2024 / 13.00Uhr</t>
  </si>
  <si>
    <t>22.09.2024</t>
  </si>
  <si>
    <t>22-0038-408-00</t>
  </si>
  <si>
    <t>YML FHAM0170311</t>
  </si>
  <si>
    <t>Vesuvius ST00000855</t>
  </si>
  <si>
    <t>TSL/2200057467</t>
  </si>
  <si>
    <t>16.09.2024</t>
  </si>
  <si>
    <t>22-0041-408-00</t>
  </si>
  <si>
    <t>YML FHAM0170163</t>
  </si>
  <si>
    <t>Vesuvius ST00000854</t>
  </si>
  <si>
    <t>TSL/2200055878</t>
  </si>
  <si>
    <t>22-0042-408-00</t>
  </si>
  <si>
    <t>YML FHAM0170160</t>
  </si>
  <si>
    <t>TSL/52803/2200054013</t>
  </si>
  <si>
    <t>1 PCS / IMO 2.2</t>
  </si>
  <si>
    <t>Bahri Jazan</t>
  </si>
  <si>
    <t>19.10.2024</t>
  </si>
  <si>
    <t>22-0037-408-00</t>
  </si>
  <si>
    <t>Logisko (Bahri 24NSC0166)</t>
  </si>
  <si>
    <t>22-0023-408-00</t>
  </si>
  <si>
    <t>Logisko 0163302421</t>
  </si>
  <si>
    <t>20.08.</t>
  </si>
  <si>
    <t>NHV</t>
  </si>
  <si>
    <t>8 x 40' HC</t>
  </si>
  <si>
    <t>JSW DOLVI WORKS</t>
  </si>
  <si>
    <t>05.09.</t>
  </si>
  <si>
    <t>25-0008-409-00</t>
  </si>
  <si>
    <t xml:space="preserve">TKM China </t>
  </si>
  <si>
    <t>aprx 20 tons</t>
  </si>
  <si>
    <t>1 x 40' BOX</t>
  </si>
  <si>
    <t>BPSL</t>
  </si>
  <si>
    <t>31.08.2024</t>
  </si>
  <si>
    <t>09.09.</t>
  </si>
  <si>
    <t>26X20'GP</t>
  </si>
  <si>
    <t>SNL ZHANGJIAGANG V.2407W</t>
  </si>
  <si>
    <t>09.09.2024</t>
  </si>
  <si>
    <t>32-0002-409-00</t>
  </si>
  <si>
    <t>SFE24250125 // SNLEQDDL963037</t>
  </si>
  <si>
    <t>5X20'GP</t>
  </si>
  <si>
    <t>32-0001-409-00</t>
  </si>
  <si>
    <t>SFE24250124 // SNLEQDDL963015</t>
  </si>
  <si>
    <t>TSL/2200057740 //Gest 22.08, 26,27.08. onward</t>
  </si>
  <si>
    <t>05.10.2024</t>
  </si>
  <si>
    <t>22-0015-409-00</t>
  </si>
  <si>
    <t>YML FHAM0170528</t>
  </si>
  <si>
    <t>5x20'GP</t>
  </si>
  <si>
    <t>SITC CHENMING / 2412S</t>
  </si>
  <si>
    <t>12.09.2024</t>
  </si>
  <si>
    <t>32-0009-409-00</t>
  </si>
  <si>
    <t>SFE24250142// SITGTXCC499618</t>
  </si>
  <si>
    <t>32-0007-409-00</t>
  </si>
  <si>
    <t xml:space="preserve">SFE24250143 // SITGTXCC499616 </t>
  </si>
  <si>
    <t>15X20 GP</t>
  </si>
  <si>
    <t>13.09.2024</t>
  </si>
  <si>
    <t>32-0008-409-00</t>
  </si>
  <si>
    <t>SFE24250144 // SITGTXCC499617</t>
  </si>
  <si>
    <t>Reissverschluß 16</t>
  </si>
  <si>
    <t>CSLU6049309</t>
  </si>
  <si>
    <t>13939,1</t>
  </si>
  <si>
    <t>1x 40HC</t>
  </si>
  <si>
    <t>Ever Act</t>
  </si>
  <si>
    <t>CRC 6388487480</t>
  </si>
  <si>
    <t>HMMU6589325</t>
  </si>
  <si>
    <t>14.06.2024</t>
  </si>
  <si>
    <t>HMM Garam</t>
  </si>
  <si>
    <t>80-0002-409-00</t>
  </si>
  <si>
    <t>YML WM2406510</t>
  </si>
  <si>
    <t>Probat Emmerich</t>
  </si>
  <si>
    <t>TCNU3956150</t>
  </si>
  <si>
    <t>Kattupalli</t>
  </si>
  <si>
    <t>1 x 40' HC</t>
  </si>
  <si>
    <t>VALIANT V. 2421 W</t>
  </si>
  <si>
    <t>80-0003-409-00</t>
  </si>
  <si>
    <t>YMJAN515050349 ex Balmer</t>
  </si>
  <si>
    <t>Reissverschluß LCL 2</t>
  </si>
  <si>
    <t>TAI</t>
  </si>
  <si>
    <t>63 pcs</t>
  </si>
  <si>
    <t>80-0005-409-00</t>
  </si>
  <si>
    <t>NVO TPTAOHAM24071205</t>
  </si>
  <si>
    <t>Elbskipper/Osaka Express</t>
  </si>
  <si>
    <t>26.10.2024</t>
  </si>
  <si>
    <t>22-0011-409-00</t>
  </si>
  <si>
    <t>HLF 22570171</t>
  </si>
  <si>
    <t>Segraf</t>
  </si>
  <si>
    <t>Gestellung 02.09.2024</t>
  </si>
  <si>
    <t>25-0007-409-00</t>
  </si>
  <si>
    <t>MSC 459HA1194589</t>
  </si>
  <si>
    <t>Combi Mill ex Romania</t>
  </si>
  <si>
    <t>2x 40'FR(OOG) + 1x 40'OT(OH)</t>
  </si>
  <si>
    <t>01.09.2024</t>
  </si>
  <si>
    <t>29.09.2024</t>
  </si>
  <si>
    <t>26-0002-409-00</t>
  </si>
  <si>
    <t>Ceekay (23256935)</t>
  </si>
  <si>
    <t>26-0001-409-00</t>
  </si>
  <si>
    <t>YML FHAM0169992</t>
  </si>
  <si>
    <t>DHHI // RFQ No :- 831-43</t>
  </si>
  <si>
    <t>TSL/53831/2200055543</t>
  </si>
  <si>
    <t>04.09.2024</t>
  </si>
  <si>
    <t>XINDE KEELUNG 2419S</t>
  </si>
  <si>
    <t>20.10.2024</t>
  </si>
  <si>
    <t>23.09.2024</t>
  </si>
  <si>
    <t>32-0011-409-00</t>
  </si>
  <si>
    <t>TKM China SFE24250164</t>
  </si>
  <si>
    <t>FFAU5794713</t>
  </si>
  <si>
    <t>CS Capricorn</t>
  </si>
  <si>
    <t>20.09.2024</t>
  </si>
  <si>
    <t>80-0004-409-00</t>
  </si>
  <si>
    <t>TKM China SFE24250108</t>
  </si>
  <si>
    <t>TSL/2200055878 - ST895</t>
  </si>
  <si>
    <t>22-0026-410-00</t>
  </si>
  <si>
    <t>FHAM0171449</t>
  </si>
  <si>
    <t>UACU8354097</t>
  </si>
  <si>
    <t>1x 40'DV / 91006713</t>
  </si>
  <si>
    <t>Copiapo</t>
  </si>
  <si>
    <t>30.09.2024</t>
  </si>
  <si>
    <t>80-0001-409-00</t>
  </si>
  <si>
    <t>HLF 12813928</t>
  </si>
  <si>
    <t>1X40'HC</t>
  </si>
  <si>
    <t>EVER GIFTED</t>
  </si>
  <si>
    <t>25-0003-410-00</t>
  </si>
  <si>
    <t>EVG 560400678094</t>
  </si>
  <si>
    <t>Refra 2</t>
  </si>
  <si>
    <t>Gestellung 20.09.2024/ 7.00 + 8.30</t>
  </si>
  <si>
    <t>17.09.2024</t>
  </si>
  <si>
    <t>MSC Benedetta XIII</t>
  </si>
  <si>
    <t>31.10.2024</t>
  </si>
  <si>
    <t>04.10.2024</t>
  </si>
  <si>
    <t>25-0006-410-00</t>
  </si>
  <si>
    <t xml:space="preserve">MSC 459HA1210919 </t>
  </si>
  <si>
    <t>27.08.2024</t>
  </si>
  <si>
    <t xml:space="preserve"> SITC SHEKOU  V.2420S  </t>
  </si>
  <si>
    <t>26.09.2024</t>
  </si>
  <si>
    <t>25.10.2024</t>
  </si>
  <si>
    <t>32-0001-410-00</t>
  </si>
  <si>
    <t>SFE24250169 // SITGTXCC502245</t>
  </si>
  <si>
    <t>01.10.2024</t>
  </si>
  <si>
    <t>32-0002-410-00</t>
  </si>
  <si>
    <t>SFE24250178 // SITGTXCC502818</t>
  </si>
  <si>
    <t xml:space="preserve">4300036553 Lot 1 </t>
  </si>
  <si>
    <t>12.09.</t>
  </si>
  <si>
    <t>NVA</t>
  </si>
  <si>
    <t>6 x 20</t>
  </si>
  <si>
    <t>C</t>
  </si>
  <si>
    <t>TSL/54591/2200056816</t>
  </si>
  <si>
    <t>06.10.2024</t>
  </si>
  <si>
    <t>03.11.2024</t>
  </si>
  <si>
    <t>22-0031-410-00</t>
  </si>
  <si>
    <t>FHAM0171561</t>
  </si>
  <si>
    <t>Refra 1</t>
  </si>
  <si>
    <t>Gestellung 25.09.2024/12 &amp; 26.09/11+12</t>
  </si>
  <si>
    <t>25-0011-410-00</t>
  </si>
  <si>
    <t>YML FHAM0171803</t>
  </si>
  <si>
    <t>TSL/54583/2200056604</t>
  </si>
  <si>
    <t>10.09.2024</t>
  </si>
  <si>
    <t>2X40'FR&amp;3X40'HQ</t>
  </si>
  <si>
    <t>Ren Jian</t>
  </si>
  <si>
    <t>32-0007-410-00 // SFE24250182</t>
  </si>
  <si>
    <t>JJCSHGVY400009</t>
  </si>
  <si>
    <t>TSL/55102/2400002700</t>
  </si>
  <si>
    <t>22-0004-410-00</t>
  </si>
  <si>
    <t>YM FHAM0171183</t>
  </si>
  <si>
    <t>Charm C</t>
  </si>
  <si>
    <t>22-0032-410-00</t>
  </si>
  <si>
    <t>HL 13485687</t>
  </si>
  <si>
    <t>40'FR(OOG)</t>
  </si>
  <si>
    <t>30.10.2024</t>
  </si>
  <si>
    <t>15.10.2024</t>
  </si>
  <si>
    <t>26-0001-410-00</t>
  </si>
  <si>
    <t>Ceekay (92633769)</t>
  </si>
  <si>
    <t>1pcs BB</t>
  </si>
  <si>
    <t>W. ORKAN</t>
  </si>
  <si>
    <t>26-0002-410-00</t>
  </si>
  <si>
    <t>Menzell (MDSCP240596)</t>
  </si>
  <si>
    <t>Reissverschluß 17</t>
  </si>
  <si>
    <t>KOCU2030844</t>
  </si>
  <si>
    <t>80-0002-411-00</t>
  </si>
  <si>
    <t>HMM TPEE71110500</t>
  </si>
  <si>
    <t>FANU1314450</t>
  </si>
  <si>
    <t>1x 40'HC / Anlieferung MBS CGN 17.10.2024</t>
  </si>
  <si>
    <t>80-0001-410-00</t>
  </si>
  <si>
    <t>HLF 19145718</t>
  </si>
  <si>
    <t>Teknoware - Balmer</t>
  </si>
  <si>
    <t>BR01/RMW/4670000765/32</t>
  </si>
  <si>
    <t>EMPIRE / ONE RECOGNITION</t>
  </si>
  <si>
    <t>17.10.2024</t>
  </si>
  <si>
    <t>25-0007-410-00</t>
  </si>
  <si>
    <t>HL 64638046</t>
  </si>
  <si>
    <t>TSL/53595/2400002529 - Lot 1</t>
  </si>
  <si>
    <t>07.10.2024</t>
  </si>
  <si>
    <t>27-0001-410-00</t>
  </si>
  <si>
    <t>YML FHAM0172608</t>
  </si>
  <si>
    <t>Refra 3</t>
  </si>
  <si>
    <t>Gestellung 10.10.2024 / 7+8+11</t>
  </si>
  <si>
    <t>17.11.2024</t>
  </si>
  <si>
    <t>21.10.2024</t>
  </si>
  <si>
    <t>25-0016-410-00</t>
  </si>
  <si>
    <t>YML FHAM0171872</t>
  </si>
  <si>
    <t>Gestellung 07.10.2024</t>
  </si>
  <si>
    <t>25.09.2024</t>
  </si>
  <si>
    <t>ONE Inspiration</t>
  </si>
  <si>
    <t>18.10.2024</t>
  </si>
  <si>
    <t>04.12.2024</t>
  </si>
  <si>
    <t>22.10.2024</t>
  </si>
  <si>
    <t>25-0017-410-00</t>
  </si>
  <si>
    <t>YML FHAM0172331</t>
  </si>
  <si>
    <t>Gestellung 21.10.2024 / 08:00</t>
  </si>
  <si>
    <t>HMM HAMBURG</t>
  </si>
  <si>
    <t>25-0005-411-00</t>
  </si>
  <si>
    <t>HMM HAMA21664100</t>
  </si>
  <si>
    <t xml:space="preserve">RIZHAO // ST00001015 </t>
  </si>
  <si>
    <t xml:space="preserve"> SITC CAGAYAN 2424S</t>
  </si>
  <si>
    <t>28.11.2024</t>
  </si>
  <si>
    <t>14.11.2024</t>
  </si>
  <si>
    <t>32-0010-411-00</t>
  </si>
  <si>
    <t>SFE24250221 // SITGTXVZ507831</t>
  </si>
  <si>
    <t>HMMU6817410</t>
  </si>
  <si>
    <t>1x 40'HC / Anlieferung Evonik RM 23.10.2024</t>
  </si>
  <si>
    <t>HMM Hamburg</t>
  </si>
  <si>
    <t>13.10.2024</t>
  </si>
  <si>
    <t>80-0006-411-00</t>
  </si>
  <si>
    <t>TKM China SFE24250133</t>
  </si>
  <si>
    <t>TRHU8354308</t>
  </si>
  <si>
    <t>1x 40'HC / Anlieferung MBS CGN 11.11.2024</t>
  </si>
  <si>
    <t>80-0001-411-00</t>
  </si>
  <si>
    <t>MSK 244617433</t>
  </si>
  <si>
    <t>Pto.Angamos</t>
  </si>
  <si>
    <t>Guayaquil Express</t>
  </si>
  <si>
    <t>29.10.2024</t>
  </si>
  <si>
    <t>03.12.2024</t>
  </si>
  <si>
    <t>25-0006-411-00</t>
  </si>
  <si>
    <t>HLF 30794254</t>
  </si>
  <si>
    <t>Gestellung 2x 21.10 / 1x 22.10.2024</t>
  </si>
  <si>
    <t>HLF 23830129</t>
  </si>
  <si>
    <t>WUXI</t>
  </si>
  <si>
    <t>TSL/55234/2200057555</t>
  </si>
  <si>
    <t>04.11.2024</t>
  </si>
  <si>
    <t>1X40'OH</t>
  </si>
  <si>
    <t>ZHONG GU LIN YI V.24009W</t>
  </si>
  <si>
    <t>08.11.2024</t>
  </si>
  <si>
    <t>25.11.2024</t>
  </si>
  <si>
    <t>32-0012-411-00</t>
  </si>
  <si>
    <t>SFE24250209 // SITGSHVZAS0010</t>
  </si>
  <si>
    <t>Nyrosten / Bekaert - Balmer</t>
  </si>
  <si>
    <t>Gestellung 04.11. / 10:00</t>
  </si>
  <si>
    <t>KIEL EXPRESS</t>
  </si>
  <si>
    <t>25-0007-411-00</t>
  </si>
  <si>
    <t>YML FHAM0171950</t>
  </si>
  <si>
    <t>PAUL WURTH / Z&amp;J</t>
  </si>
  <si>
    <t>TSL/54708/2200056999</t>
  </si>
  <si>
    <t>MSC VIRGO</t>
  </si>
  <si>
    <t>22-0027-411-00</t>
  </si>
  <si>
    <t>MSC 459HA1234517</t>
  </si>
  <si>
    <t>05.11.2024</t>
  </si>
  <si>
    <t>Interasia Enhance</t>
  </si>
  <si>
    <t>26.11.2024</t>
  </si>
  <si>
    <t>22-0013-412-00</t>
  </si>
  <si>
    <t>OECL</t>
  </si>
  <si>
    <t>TSL/53595/2400002529 - Lot 2a</t>
  </si>
  <si>
    <t>2x 20'FR(OOG)</t>
  </si>
  <si>
    <t>01.01.2025</t>
  </si>
  <si>
    <t>27-0001-412-00</t>
  </si>
  <si>
    <t>Ceekay 26544894</t>
  </si>
  <si>
    <t>3x 40'HC / Ref. NOR018</t>
  </si>
  <si>
    <t>CMA CGM Fort Diamant</t>
  </si>
  <si>
    <t>23.11.2024</t>
  </si>
  <si>
    <t>22-0037-412-00</t>
  </si>
  <si>
    <t>SFE24250242</t>
  </si>
  <si>
    <t>JOHN COCKERILL</t>
  </si>
  <si>
    <t>TSL/55240/2400002720</t>
  </si>
  <si>
    <t>22-0030-412-00</t>
  </si>
  <si>
    <t>YML FHAM0171877</t>
  </si>
  <si>
    <t>CISDI ENGINEERING CO., LTD</t>
  </si>
  <si>
    <t>TSL/54155/2400002585</t>
  </si>
  <si>
    <t>1X40'HQ&amp;1X40'FR</t>
  </si>
  <si>
    <t>SYNERGY KEELUNG 020W</t>
  </si>
  <si>
    <t>27-0003-412-00</t>
  </si>
  <si>
    <t>SFE24250249 // JJCSHGVY400019</t>
  </si>
  <si>
    <t>PO_number</t>
  </si>
  <si>
    <t>No. of Pieces</t>
  </si>
  <si>
    <t>Gross Wt. (Kgs)</t>
  </si>
  <si>
    <t>CBM</t>
  </si>
  <si>
    <t>Release date</t>
  </si>
  <si>
    <t>Readiness</t>
  </si>
  <si>
    <t>Days Count 
(Release Dt. -  Readiness Dt.)</t>
  </si>
  <si>
    <t>Pickup</t>
  </si>
  <si>
    <t>Arrival at Warehouse</t>
  </si>
  <si>
    <t>Days Count 
(Release Dt. -  Arrival at WH Dt.)</t>
  </si>
  <si>
    <t>Intended_ETD</t>
  </si>
  <si>
    <t>Shipped_on_Board</t>
  </si>
  <si>
    <t>Days Count 
(Release Dt. -  SOB Dt.)</t>
  </si>
  <si>
    <t>Z_No</t>
  </si>
  <si>
    <t>Position_No</t>
  </si>
  <si>
    <t>HBL</t>
  </si>
  <si>
    <t>Booking No.</t>
  </si>
  <si>
    <t>Additional Remarks</t>
  </si>
  <si>
    <t>Pre-alert Remarks</t>
  </si>
  <si>
    <t>Pre-Alert saved</t>
  </si>
  <si>
    <t>GERMANY CCU 1</t>
  </si>
  <si>
    <t xml:space="preserve">New closing : 11.03.26 // SAC9844 // closing : 11.03.26 // closing : 09.03.26 // closing : 05.03.26 // SAC9828-HMM ROTTERDAM // delayed due to port congestions. </t>
  </si>
  <si>
    <t>91-0002-603-00 // 91-0002-603-01</t>
  </si>
  <si>
    <t>AHW // Complete Shipment LOT :- 01 // SPA10291</t>
  </si>
  <si>
    <t>TSL/57290/2200061379</t>
  </si>
  <si>
    <t>ONE RECOMMENDATION V.011E</t>
  </si>
  <si>
    <t>Z26001017217</t>
  </si>
  <si>
    <t>22-0006-604-00</t>
  </si>
  <si>
    <t>CCU209247</t>
  </si>
  <si>
    <t>CCU209210</t>
  </si>
  <si>
    <r>
      <rPr>
        <b/>
        <sz val="11"/>
        <color rgb="FFFF0000"/>
        <rFont val="Calibri"/>
      </rPr>
      <t xml:space="preserve">Shipped - Pre-alert to be sent // </t>
    </r>
    <r>
      <rPr>
        <sz val="11"/>
        <color rgb="FF000000"/>
        <rFont val="Calibri"/>
      </rPr>
      <t>Booked on 10.02.26 // Supplier's response &amp; SPA rcvd on 06.02.26 // MRN rcvd on 09.02.26 // The trucking company has advised that the shipment was not loaded due to a transmission error, as the partner did not receive the booking. Loading is now scheduled for 13.02.26, with delivery on 17.02.26 // Rolled to next vessel on 17.02.26 as not reached WH till 16.02.26 // Carrier informed on 19.02.26 that Vessel changed to ONE Innovation due to early arrival of HMM Copenhagen and earlier VGM deadline. New schedule: Closing 24.02, ETD 02.03 // On 20.02.26, the carrier informed that the vessel ONE Innovation is delayed due to port congestion // Rolled to next vessel on 25.02.26 as ONE INNOVATION closed on 25.02.26 // As on 06.03.26 The vessel is delayed due to port congestion, and delays may increase due to the current situation in the Middle East // Carrier informed on 10.03.2026 that cargo has been booked on an earlier vessel ONE RECOMMENDATION //</t>
    </r>
    <r>
      <rPr>
        <b/>
        <sz val="11"/>
        <color rgb="FF000000"/>
        <rFont val="Calibri"/>
      </rPr>
      <t xml:space="preserve"> On 17.03.26, the carrier informed that the vessel ONE Recommendation is delayed due to adverse weather conditions on the import-bound leg. The revised ETA at Hamburg is now 22.03.26.</t>
    </r>
  </si>
  <si>
    <r>
      <rPr>
        <b/>
        <sz val="11"/>
        <color rgb="FF000000"/>
        <rFont val="Calibri"/>
      </rPr>
      <t xml:space="preserve">Non-stackable // </t>
    </r>
    <r>
      <rPr>
        <b/>
        <sz val="11"/>
        <color rgb="FFFF0000"/>
        <rFont val="Calibri"/>
      </rPr>
      <t>We need to charge the supplier for the repacking charges-Euro 1000</t>
    </r>
  </si>
  <si>
    <t xml:space="preserve">Paul Wurth S.A. </t>
  </si>
  <si>
    <t>TSL/57023/2200060988</t>
  </si>
  <si>
    <t>Z26001444561</t>
  </si>
  <si>
    <t>22-0007-604-00</t>
  </si>
  <si>
    <r>
      <rPr>
        <b/>
        <sz val="11"/>
        <color rgb="FFFF0000"/>
        <rFont val="Calibri"/>
      </rPr>
      <t xml:space="preserve">Shipped - Pre-alert to be sent // </t>
    </r>
    <r>
      <rPr>
        <sz val="11"/>
        <color rgb="FF000000"/>
        <rFont val="Calibri"/>
      </rPr>
      <t xml:space="preserve">Booked on 26.02.26 // Supplier response rcvd on 26.02.26 // As on 06.03.26 The vessel is delayed due to port congestion, and delays may increase due to the current situation in the Middle East // Carrier informed on 10.03.2026 that cargo has been booked on an earlier vessel // Carrier informed on 10.03.2026 that cargo has been booked on an earlier vessel ONE RECOMMENDATION // </t>
    </r>
    <r>
      <rPr>
        <b/>
        <sz val="11"/>
        <color rgb="FF000000"/>
        <rFont val="Calibri"/>
      </rPr>
      <t>On 17.03.26, the carrier informed that the vessel ONE Recommendation is delayed due to adverse weather conditions on the import-bound leg. The revised ETA at Hamburg is now 22.03.26.</t>
    </r>
  </si>
  <si>
    <t>Non-stackable</t>
  </si>
  <si>
    <t>GERMANY CCU 2</t>
  </si>
  <si>
    <t xml:space="preserve">New closing : 18.03.26 // closing : 17.03.26 // closing : 12.03.26 // closing : 11.03.26 // closing : 09.03.26 // closing : 05.03.26 // SAC9828-HMM ROTTERDAM // delayed due to port congestions. </t>
  </si>
  <si>
    <t>91-0003-603-00 // 91-0003-603-01</t>
  </si>
  <si>
    <t xml:space="preserve">SMS CONCAST AG // PARTIAL SHIPMENT LOT- 3 </t>
  </si>
  <si>
    <t>TSL/55639/2200058575</t>
  </si>
  <si>
    <t>HMM ROTTERDAM V.018E</t>
  </si>
  <si>
    <t>Z26001850220</t>
  </si>
  <si>
    <t>22-0008-604-00</t>
  </si>
  <si>
    <t>CCU209234</t>
  </si>
  <si>
    <r>
      <rPr>
        <b/>
        <sz val="11"/>
        <color rgb="FFFF0000"/>
        <rFont val="Calibri"/>
      </rPr>
      <t>Sailing awaited //</t>
    </r>
    <r>
      <rPr>
        <sz val="11"/>
        <color rgb="FF000000"/>
        <rFont val="Calibri"/>
      </rPr>
      <t xml:space="preserve"> Booking updated on 20.02.26 // Booked on 18.02.26 // Supplier response rcvd on 13.02.26 // On 19.02.26, the supplier requested to shift the vessel to a later closing date, preferably no earlier than the end of next week, as the shipment is currently in Switzerland and the T1 and EUR.1 certificates are still to be issued // Carrier informed on 19.02.26 that Vessel changed to ONE Innovation due to early arrival of HMM Copenhagen and earlier VGM deadline - New schedule: Closing 24.02, ETD 02.03 // On 20.02.26, the carrier informed that the vessel ONE Innovation is delayed due to port congestion // Supplier informed on 20.02.26 that they will issue the T1 at beginning of next week // On 20.02.26 carrier informed that vessel delayed due to port congestions // As on 06.03.26 The vessel is delayed due to port congestion, and delays may increase due to the current situation in the Middle East // Supplier confirmed on 10.03.26 that they will provide the MRN, and no T1 document will be issued for this shipment. MRN rcvd on 13.03.26 // </t>
    </r>
    <r>
      <rPr>
        <b/>
        <sz val="11"/>
        <color rgb="FF000000"/>
        <rFont val="Calibri"/>
      </rPr>
      <t xml:space="preserve">On 16.03.26 carrier informed that vessel HMM Rotterdam is delayed due to port congestions. </t>
    </r>
  </si>
  <si>
    <t>Stackable</t>
  </si>
  <si>
    <t>PRIMETALS TECHNOLOGIES // COMPLETE SHIPMENT LOT- 1</t>
  </si>
  <si>
    <t>TSL/56966/2200060906</t>
  </si>
  <si>
    <t>Z26001494351</t>
  </si>
  <si>
    <t>22-0009-604-00</t>
  </si>
  <si>
    <t>CCU209257</t>
  </si>
  <si>
    <r>
      <rPr>
        <b/>
        <sz val="11"/>
        <color rgb="FFFF0000"/>
        <rFont val="Calibri"/>
      </rPr>
      <t xml:space="preserve">Sailing awaited // </t>
    </r>
    <r>
      <rPr>
        <sz val="11"/>
        <color rgb="FF000000"/>
        <rFont val="Calibri"/>
      </rPr>
      <t>Booked on 03.03.26 // Supplier response &amp; MRN rcvd on 02.03.26 //</t>
    </r>
    <r>
      <rPr>
        <b/>
        <sz val="11"/>
        <color rgb="FF000000"/>
        <rFont val="Calibri"/>
      </rPr>
      <t xml:space="preserve"> </t>
    </r>
    <r>
      <rPr>
        <sz val="11"/>
        <color rgb="FF000000"/>
        <rFont val="Calibri"/>
      </rPr>
      <t>As on 06.03.26 The vessel is delayed due to port congestion, and delays may increase due to the current situation in the Middle East //</t>
    </r>
    <r>
      <rPr>
        <b/>
        <sz val="11"/>
        <color rgb="FF000000"/>
        <rFont val="Calibri"/>
      </rPr>
      <t xml:space="preserve"> </t>
    </r>
    <r>
      <rPr>
        <sz val="11"/>
        <color rgb="FF000000"/>
        <rFont val="Calibri"/>
      </rPr>
      <t>On 12.03.26, it was mentioned in the CWR that 1 x packaging was damaged - Carrier taped the package on 17.03.26 //</t>
    </r>
    <r>
      <rPr>
        <b/>
        <sz val="11"/>
        <color rgb="FFFF0000"/>
        <rFont val="Calibri"/>
      </rPr>
      <t xml:space="preserve"> </t>
    </r>
    <r>
      <rPr>
        <b/>
        <sz val="11"/>
        <color rgb="FF000000"/>
        <rFont val="Calibri"/>
      </rPr>
      <t xml:space="preserve">On 16.03.26 carrier informed that vessel HMM Rotterdam is delayed due to port congestions. </t>
    </r>
  </si>
  <si>
    <r>
      <rPr>
        <b/>
        <sz val="11"/>
        <color rgb="FF000000"/>
        <rFont val="Calibri"/>
      </rPr>
      <t xml:space="preserve">Stackable // </t>
    </r>
    <r>
      <rPr>
        <b/>
        <sz val="11"/>
        <color rgb="FFFF0000"/>
        <rFont val="Calibri"/>
      </rPr>
      <t>Repairing charges would be EUR 180 billed to supplier</t>
    </r>
  </si>
  <si>
    <t>ALPINE METAL // COMPLETE SHIPMENT LOT- 1</t>
  </si>
  <si>
    <t>TSL/57653/2200061997</t>
  </si>
  <si>
    <t>Z26001710968</t>
  </si>
  <si>
    <t>22-0010-604-00</t>
  </si>
  <si>
    <t>CCU209261</t>
  </si>
  <si>
    <r>
      <rPr>
        <b/>
        <sz val="11"/>
        <color rgb="FFFF0000"/>
        <rFont val="Calibri"/>
      </rPr>
      <t xml:space="preserve">Sailing awaited // </t>
    </r>
    <r>
      <rPr>
        <sz val="11"/>
        <color rgb="FF000000"/>
        <rFont val="Calibri"/>
      </rPr>
      <t xml:space="preserve">Booked on 05.03.26 // Supplier response &amp; MRN rcvd on 03.03.26 // As on 06.03.26 The vessel is delayed due to port congestion, and delays may increase due to the current situation in the Middle East // </t>
    </r>
    <r>
      <rPr>
        <b/>
        <sz val="11"/>
        <color rgb="FF000000"/>
        <rFont val="Calibri"/>
      </rPr>
      <t>On 16.03.26 carrier informed that vessel HMM Rotterdam is delayed due to port congestions.</t>
    </r>
  </si>
  <si>
    <t xml:space="preserve">Stackable </t>
  </si>
  <si>
    <t xml:space="preserve">BUCK // Complete Shipment LOT :- 01 </t>
  </si>
  <si>
    <t>TSL/56554/2200060284</t>
  </si>
  <si>
    <t>S26100029103</t>
  </si>
  <si>
    <t>22-0011-604-00</t>
  </si>
  <si>
    <t>CCU209262</t>
  </si>
  <si>
    <r>
      <rPr>
        <b/>
        <sz val="11"/>
        <color rgb="FFFF0000"/>
        <rFont val="Calibri"/>
      </rPr>
      <t xml:space="preserve">Sailing awaited // </t>
    </r>
    <r>
      <rPr>
        <sz val="11"/>
        <color rgb="FF000000"/>
        <rFont val="Calibri"/>
      </rPr>
      <t>Booked on 05.03.26 // Supplier response rcvd on 03.03.26 // T1 rcvd on 06.03.26 //</t>
    </r>
    <r>
      <rPr>
        <sz val="11"/>
        <color rgb="FFFF0000"/>
        <rFont val="Calibri"/>
      </rPr>
      <t xml:space="preserve"> </t>
    </r>
    <r>
      <rPr>
        <sz val="11"/>
        <color rgb="FF000000"/>
        <rFont val="Calibri"/>
      </rPr>
      <t>As on 06.03.26 The vessel is delayed due to port congestion, and delays may increase due to the current situation in the Middle East // On 12.03.26, it was mentioned 1 x SKIDS ARE DAMAGED in the CWR - Carrier taped the package on 18.03.26 //</t>
    </r>
    <r>
      <rPr>
        <b/>
        <sz val="11"/>
        <color rgb="FF000000"/>
        <rFont val="Calibri"/>
      </rPr>
      <t xml:space="preserve"> On 16.03.26 carrier informed that vessel HMM Rotterdam is delayed due to port congestions.</t>
    </r>
  </si>
  <si>
    <t>GERMANY CCU 3</t>
  </si>
  <si>
    <r>
      <rPr>
        <b/>
        <sz val="11"/>
        <color rgb="FFFF0000"/>
        <rFont val="Calibri"/>
      </rPr>
      <t>New closing : 24.03.26 //</t>
    </r>
    <r>
      <rPr>
        <b/>
        <sz val="11"/>
        <color rgb="FF000000"/>
        <rFont val="Calibri"/>
      </rPr>
      <t xml:space="preserve"> Closing : 23.03.26 // SAC9829</t>
    </r>
  </si>
  <si>
    <t>91-0001-604-00</t>
  </si>
  <si>
    <t>TMT // COMPLETE SHIPMENT LOT- 1</t>
  </si>
  <si>
    <t>TSL/57339/2200061522</t>
  </si>
  <si>
    <t>HMM ST PETERSBURG V.017E</t>
  </si>
  <si>
    <t>Z26001711792</t>
  </si>
  <si>
    <t>22-0012-604-00</t>
  </si>
  <si>
    <t>CCU209265</t>
  </si>
  <si>
    <r>
      <rPr>
        <sz val="11"/>
        <color rgb="FF000000"/>
        <rFont val="Calibri"/>
      </rPr>
      <t>Booked on 06.03.26 // MRN available // Supplier response rcvd on 06.03.26 // Trucker informed on 11.03.26 that their partner unfortunately could not pick up the shipment yesterday. Therefore, the pickup has been rescheduled for 11.03.26 // On 16.03.26 carrier informed that vessel HMM Rotterdam is delayed due to port congestions. // The carrier on 18.03.26 informed that the shipment has been rolled over due to space constraints //</t>
    </r>
    <r>
      <rPr>
        <b/>
        <sz val="11"/>
        <color rgb="FF000000"/>
        <rFont val="Calibri"/>
      </rPr>
      <t xml:space="preserve"> The carrier has informed on 20.03.26 that the vessel HMM St. Petersburg is delayed due to port congestion.</t>
    </r>
  </si>
  <si>
    <t>CHINA CCU</t>
  </si>
  <si>
    <t>CHANGZHI // ST00002290</t>
  </si>
  <si>
    <t xml:space="preserve">TSL/2200061760 </t>
  </si>
  <si>
    <t>SGE25260279</t>
  </si>
  <si>
    <r>
      <rPr>
        <b/>
        <sz val="11"/>
        <color rgb="FFFF0000"/>
        <rFont val="Calibri"/>
      </rPr>
      <t>Sailing awaited //</t>
    </r>
    <r>
      <rPr>
        <sz val="11"/>
        <color rgb="FFFF0000"/>
        <rFont val="Calibri"/>
      </rPr>
      <t xml:space="preserve"> </t>
    </r>
    <r>
      <rPr>
        <sz val="11"/>
        <color rgb="FF000000"/>
        <rFont val="Calibri"/>
      </rPr>
      <t>Booked // Supplier response rcvd on 06.03.26 // TKM China team informed on 16.03.26 that since the shipper’s packing needs to be redone, the shipment is now booked for ETD 25.03.26</t>
    </r>
  </si>
  <si>
    <t>BEIJING WIS WIZ // ST00002312</t>
  </si>
  <si>
    <t xml:space="preserve">TSL/2200061732 </t>
  </si>
  <si>
    <t>SGE25260290</t>
  </si>
  <si>
    <t>GTJCOL26030193</t>
  </si>
  <si>
    <t xml:space="preserve">Booking confirmation awaited </t>
  </si>
  <si>
    <r>
      <rPr>
        <sz val="11"/>
        <color rgb="FF000000"/>
        <rFont val="Calibri"/>
      </rPr>
      <t xml:space="preserve">Metallon Holdings Limited // </t>
    </r>
    <r>
      <rPr>
        <b/>
        <sz val="11"/>
        <color rgb="FFFF0000"/>
        <rFont val="Calibri"/>
      </rPr>
      <t>Exceeds contractual lot limit.</t>
    </r>
  </si>
  <si>
    <t>TSL/57444/2200061614</t>
  </si>
  <si>
    <t>32-0001-604-00</t>
  </si>
  <si>
    <t>SGE25260292</t>
  </si>
  <si>
    <t>GTJCOL26030241</t>
  </si>
  <si>
    <r>
      <rPr>
        <b/>
        <sz val="11"/>
        <color rgb="FF000000"/>
        <rFont val="Calibri"/>
      </rPr>
      <t>Booked on 18.03.26</t>
    </r>
    <r>
      <rPr>
        <b/>
        <sz val="11"/>
        <color rgb="FFFF0000"/>
        <rFont val="Calibri"/>
      </rPr>
      <t xml:space="preserve"> </t>
    </r>
    <r>
      <rPr>
        <b/>
        <sz val="11"/>
        <color rgb="FF000000"/>
        <rFont val="Calibri"/>
      </rPr>
      <t>//</t>
    </r>
    <r>
      <rPr>
        <b/>
        <sz val="11"/>
        <color rgb="FFFF0000"/>
        <rFont val="Calibri"/>
      </rPr>
      <t xml:space="preserve"> </t>
    </r>
    <r>
      <rPr>
        <b/>
        <sz val="11"/>
        <color rgb="FF000000"/>
        <rFont val="Calibri"/>
      </rPr>
      <t xml:space="preserve">Cargo transit to TJN is approximately 5 days, targeting ETD 02 April // Revised docs with correct incoterm rcvd on 17.03.26 </t>
    </r>
  </si>
  <si>
    <t xml:space="preserve">overlength freight </t>
  </si>
  <si>
    <t>CHINA NSA</t>
  </si>
  <si>
    <t>CHANGZHOU ECCO ROLLER CO.,LTD // ST00002344</t>
  </si>
  <si>
    <t xml:space="preserve">TSL/2200059445 </t>
  </si>
  <si>
    <t>Confirmation from Tata Steel on the quote is still awaited.</t>
  </si>
  <si>
    <t xml:space="preserve">NS // </t>
  </si>
  <si>
    <t>ITALY CCU</t>
  </si>
  <si>
    <t>TECNO // Complete Shipment LOT :- 01</t>
  </si>
  <si>
    <t>TSL/57374/2200061473</t>
  </si>
  <si>
    <t>ONE FRIENDSHIP / 011E</t>
  </si>
  <si>
    <t>22-0014-604-00</t>
  </si>
  <si>
    <t>22-0015-603-00</t>
  </si>
  <si>
    <t>MILCCU6232051V</t>
  </si>
  <si>
    <r>
      <rPr>
        <b/>
        <sz val="11"/>
        <color rgb="FFFF0000"/>
        <rFont val="Calibri"/>
      </rPr>
      <t xml:space="preserve">Sailing confirmation awaited // In tracking showing ETD 23.03.26 // </t>
    </r>
    <r>
      <rPr>
        <sz val="11"/>
        <color rgb="FF000000"/>
        <rFont val="Calibri"/>
      </rPr>
      <t xml:space="preserve">Booked on 04.03.26 // Closing :12.03.26 // MRN by us // This is the first available vessel //  </t>
    </r>
    <r>
      <rPr>
        <b/>
        <sz val="11"/>
        <color rgb="FF000000"/>
        <rFont val="Calibri"/>
      </rPr>
      <t>Delay - due to strong congestion at port and delay to previous shipment</t>
    </r>
  </si>
  <si>
    <r>
      <t>NS // WD2603107080 //</t>
    </r>
    <r>
      <rPr>
        <sz val="11"/>
        <color rgb="FFFF0000"/>
        <rFont val="Calibri"/>
      </rPr>
      <t xml:space="preserve"> </t>
    </r>
    <r>
      <rPr>
        <sz val="11"/>
        <color rgb="FF000000"/>
        <rFont val="Calibri"/>
      </rPr>
      <t>Rev MBL correct // MRN rec on 12.03.26</t>
    </r>
  </si>
  <si>
    <t>PICCARDI S.r.L // Complete Shipment LOT :- 01</t>
  </si>
  <si>
    <t>TSL/57462/2200061588</t>
  </si>
  <si>
    <t>23-0001-604-00</t>
  </si>
  <si>
    <t>23-0003-603-00</t>
  </si>
  <si>
    <t>MILCCU6232118V</t>
  </si>
  <si>
    <r>
      <rPr>
        <b/>
        <sz val="11"/>
        <color rgb="FFFF0000"/>
        <rFont val="Calibri"/>
      </rPr>
      <t xml:space="preserve">Sailing confirmation awaited // In tracking showing ETD 23.03.26 // </t>
    </r>
    <r>
      <rPr>
        <sz val="11"/>
        <color rgb="FF000000"/>
        <rFont val="Calibri"/>
      </rPr>
      <t xml:space="preserve">Booked on 04.03.26 // Closing :12.03.26 // MRN rcvd on 11.03.26 // </t>
    </r>
    <r>
      <rPr>
        <b/>
        <sz val="11"/>
        <color rgb="FF000000"/>
        <rFont val="Calibri"/>
      </rPr>
      <t>This is the first available vessel//  Delay - due to strong congestion at port and delay to previous shipment</t>
    </r>
  </si>
  <si>
    <t>NS // WD2603107274 // Draft MBL correct // MRN REC ON 11.03</t>
  </si>
  <si>
    <t>ITALY NSA</t>
  </si>
  <si>
    <t>UK</t>
  </si>
  <si>
    <t>COREWIRE LIMITED</t>
  </si>
  <si>
    <t>TSL/57671/4416366332</t>
  </si>
  <si>
    <t xml:space="preserve"> MAERSK MC-KINNEY MOLLER / 611E</t>
  </si>
  <si>
    <t>22-0004-604-00</t>
  </si>
  <si>
    <t>UINCCU021867</t>
  </si>
  <si>
    <t>UINCCU021895</t>
  </si>
  <si>
    <t>SUSE26021867</t>
  </si>
  <si>
    <r>
      <rPr>
        <b/>
        <sz val="11"/>
        <color rgb="FFFF0000"/>
        <rFont val="Calibri"/>
      </rPr>
      <t xml:space="preserve">Sailing awaited // </t>
    </r>
    <r>
      <rPr>
        <sz val="11"/>
        <color rgb="FF000000"/>
        <rFont val="Calibri"/>
      </rPr>
      <t>Booked on 06.03.26 // Closing : 16.03.26 // This is the first available vessel.</t>
    </r>
  </si>
  <si>
    <r>
      <rPr>
        <b/>
        <sz val="11"/>
        <color rgb="FF000000"/>
        <rFont val="Calibri"/>
      </rPr>
      <t>Non Stackable // HBL correct //</t>
    </r>
    <r>
      <rPr>
        <b/>
        <sz val="11"/>
        <color rgb="FFFF0000"/>
        <rFont val="Calibri"/>
      </rPr>
      <t xml:space="preserve"> </t>
    </r>
    <r>
      <rPr>
        <b/>
        <sz val="11"/>
        <color rgb="FF000000"/>
        <rFont val="Calibri"/>
      </rPr>
      <t>Draft MBL rcvd on 16.03.25</t>
    </r>
  </si>
  <si>
    <t>CANADA</t>
  </si>
  <si>
    <t>METAL 7 //  COMPLETE SHIPMENT LOT- 1</t>
  </si>
  <si>
    <t>TSL/57472/2200061692</t>
  </si>
  <si>
    <t>HMM SAPPHIRE / 010W</t>
  </si>
  <si>
    <t>22-0005-604-00</t>
  </si>
  <si>
    <t>MTRCCU6103984V</t>
  </si>
  <si>
    <r>
      <rPr>
        <b/>
        <sz val="11"/>
        <color rgb="FFFF0000"/>
        <rFont val="Calibri"/>
      </rPr>
      <t xml:space="preserve">Sailing awaited // </t>
    </r>
    <r>
      <rPr>
        <sz val="11"/>
        <color rgb="FF000000"/>
        <rFont val="Calibri"/>
      </rPr>
      <t>Booked on 11.03.26 // closing : 27.03.26  //</t>
    </r>
    <r>
      <rPr>
        <b/>
        <sz val="11"/>
        <color rgb="FF000000"/>
        <rFont val="Calibri"/>
      </rPr>
      <t xml:space="preserve"> </t>
    </r>
    <r>
      <rPr>
        <sz val="11"/>
        <color rgb="FF000000"/>
        <rFont val="Calibri"/>
      </rPr>
      <t>Supplier response rcvd 10.03.26 that they need flatbed truck // This is the first available vessel.</t>
    </r>
  </si>
  <si>
    <r>
      <rPr>
        <b/>
        <sz val="11"/>
        <color rgb="FF000000"/>
        <rFont val="Calibri"/>
      </rPr>
      <t xml:space="preserve">Stackable // </t>
    </r>
    <r>
      <rPr>
        <b/>
        <sz val="11"/>
        <color rgb="FFFF0000"/>
        <rFont val="Calibri"/>
      </rPr>
      <t>Draft HBL/MBL awaited</t>
    </r>
  </si>
  <si>
    <t>USA</t>
  </si>
  <si>
    <t>Mi-Jack Products Inc.</t>
  </si>
  <si>
    <t>TSL/57595/2200061922</t>
  </si>
  <si>
    <t>ONE HARBOUR V.103W</t>
  </si>
  <si>
    <t>22-0013-604-00</t>
  </si>
  <si>
    <t>ORDSE0247080</t>
  </si>
  <si>
    <t>CHI/CTA/V03422</t>
  </si>
  <si>
    <t xml:space="preserve"> CHI/CTA/V03422</t>
  </si>
  <si>
    <r>
      <rPr>
        <b/>
        <sz val="11"/>
        <color rgb="FFFF0000"/>
        <rFont val="Calibri"/>
      </rPr>
      <t xml:space="preserve">Sailing awaited // </t>
    </r>
    <r>
      <rPr>
        <sz val="11"/>
        <color rgb="FF000000"/>
        <rFont val="Calibri"/>
      </rPr>
      <t>Booked 17.03.26 // closing : 18.03.26 // Supplier response rcvd on 12.03.26 // This is the first available vessel.</t>
    </r>
  </si>
  <si>
    <t>Non-stackable // Draft HBL/MBL 20.03.26</t>
  </si>
  <si>
    <t xml:space="preserve">Intensiv Filter </t>
  </si>
  <si>
    <t>SOC-04579</t>
  </si>
  <si>
    <t>JED</t>
  </si>
  <si>
    <t>SAVANNAH EXPRESS</t>
  </si>
  <si>
    <t>Z26000667113</t>
  </si>
  <si>
    <t>28-0008-602-00</t>
  </si>
  <si>
    <t>SEME26020002704</t>
  </si>
  <si>
    <r>
      <t>Pick-up details awaited //</t>
    </r>
    <r>
      <rPr>
        <b/>
        <sz val="11"/>
        <color rgb="FF000000"/>
        <rFont val="Calibri"/>
      </rPr>
      <t xml:space="preserve"> booking confirmation received </t>
    </r>
  </si>
  <si>
    <t>Impact - Maxxove</t>
  </si>
  <si>
    <t>2025-40038</t>
  </si>
  <si>
    <t>Z26000673872</t>
  </si>
  <si>
    <t>28-0009-602-00</t>
  </si>
  <si>
    <t>SEME26020002708</t>
  </si>
  <si>
    <t>goods has been delivered to the warehouse /</t>
  </si>
  <si>
    <t>SOC-04348 // MM-010-10-25</t>
  </si>
  <si>
    <t>EDK</t>
  </si>
  <si>
    <t>EXPRESS SPAIN</t>
  </si>
  <si>
    <t>28.03.2026</t>
  </si>
  <si>
    <t>15.04.2026</t>
  </si>
  <si>
    <t>Z26001435390</t>
  </si>
  <si>
    <t>25-0011-603-00</t>
  </si>
  <si>
    <t>EDK217768 / 1088027</t>
  </si>
  <si>
    <r>
      <rPr>
        <b/>
        <sz val="11"/>
        <color rgb="FF000000"/>
        <rFont val="Calibri"/>
        <scheme val="minor"/>
      </rPr>
      <t>ACID number received on 16.02.2026</t>
    </r>
    <r>
      <rPr>
        <b/>
        <sz val="11"/>
        <color rgb="FFFF0000"/>
        <rFont val="Calibri"/>
        <scheme val="minor"/>
      </rPr>
      <t xml:space="preserve"> </t>
    </r>
    <r>
      <rPr>
        <b/>
        <sz val="11"/>
        <color rgb="FF000000"/>
        <rFont val="Calibri"/>
        <scheme val="minor"/>
      </rPr>
      <t>// physical inspection needed / customs have been contacted /</t>
    </r>
    <r>
      <rPr>
        <b/>
        <sz val="11"/>
        <color rgb="FFFF0000"/>
        <rFont val="Calibri"/>
        <scheme val="minor"/>
      </rPr>
      <t xml:space="preserve"> waiting for the release </t>
    </r>
  </si>
  <si>
    <t>John Zink - Balmer Lawrie</t>
  </si>
  <si>
    <t>MV One Reliability</t>
  </si>
  <si>
    <t>08.04.2026</t>
  </si>
  <si>
    <t>25-0013-603-00</t>
  </si>
  <si>
    <t>B2601714</t>
  </si>
  <si>
    <t xml:space="preserve">B2601714 </t>
  </si>
  <si>
    <t>received MBL</t>
  </si>
  <si>
    <t>WEG Gear Systems GmbH - Balmer Lawrie</t>
  </si>
  <si>
    <t>RITM11181450 // 4130002885</t>
  </si>
  <si>
    <t>ONE RECOMMENDATION</t>
  </si>
  <si>
    <t>Z26001669900</t>
  </si>
  <si>
    <t>25-0027-603-00</t>
  </si>
  <si>
    <t>50-0326-5093-13</t>
  </si>
  <si>
    <t>SSS , HBL confirmed, MBL received</t>
  </si>
  <si>
    <t>J A Becker&amp; Söhne  - Balmer Lawrie</t>
  </si>
  <si>
    <t>10.03.2026</t>
  </si>
  <si>
    <t>Z26001609058</t>
  </si>
  <si>
    <t>25-0023-603-00</t>
  </si>
  <si>
    <t>50-0326-5093-09</t>
  </si>
  <si>
    <t>seven seas, MBL received, HBL confirmed</t>
  </si>
  <si>
    <t>2025-40068 IISCO</t>
  </si>
  <si>
    <t>03.03.2026</t>
  </si>
  <si>
    <t>04.03.2026</t>
  </si>
  <si>
    <t>Z26001598076</t>
  </si>
  <si>
    <t>25-0024-603-00</t>
  </si>
  <si>
    <t xml:space="preserve">SEIN26030010212 </t>
  </si>
  <si>
    <t>WOAC, original BL // awaiting final BL / HBL confirmed + certificate confirmed</t>
  </si>
  <si>
    <t>MALMEDIE - Balmer Lawrie</t>
  </si>
  <si>
    <t>4130002913, uns. Ref. AB25624</t>
  </si>
  <si>
    <t>BF HAMBURG</t>
  </si>
  <si>
    <t>26.03.2026</t>
  </si>
  <si>
    <t>Z26001847975</t>
  </si>
  <si>
    <t>25-0001-604-00</t>
  </si>
  <si>
    <t>50-0326-5099-08</t>
  </si>
  <si>
    <t>seven seas // rec. MBL draft is okay // HBL draft confirmation awaited</t>
  </si>
  <si>
    <t>GAIL/PA25/30812/5100004373</t>
  </si>
  <si>
    <t>25.03.2026</t>
  </si>
  <si>
    <t>28.04.2026</t>
  </si>
  <si>
    <t>25-0004-604-00</t>
  </si>
  <si>
    <t>B2602743</t>
  </si>
  <si>
    <r>
      <rPr>
        <b/>
        <sz val="11"/>
        <color rgb="FF000000"/>
        <rFont val="Calibri"/>
        <scheme val="minor"/>
      </rPr>
      <t>NS, Cleve //</t>
    </r>
    <r>
      <rPr>
        <b/>
        <sz val="11"/>
        <color rgb="FFFF0000"/>
        <rFont val="Calibri"/>
        <scheme val="minor"/>
      </rPr>
      <t xml:space="preserve"> HBL and MBL draft confirmation awaited</t>
    </r>
  </si>
  <si>
    <t>2026-40002</t>
  </si>
  <si>
    <t>MAERSK SAVANNAH</t>
  </si>
  <si>
    <t>SEIN26030011709</t>
  </si>
  <si>
    <t>WOAC</t>
  </si>
  <si>
    <t>2025-40032 | Fourth partial delivery</t>
  </si>
  <si>
    <t>MAERSK SEOUL</t>
  </si>
  <si>
    <t>SEIN26040015207</t>
  </si>
  <si>
    <t>PROFINE</t>
  </si>
  <si>
    <t>Tour 1010699377</t>
  </si>
  <si>
    <t>NAS</t>
  </si>
  <si>
    <t xml:space="preserve">3	</t>
  </si>
  <si>
    <t>30.04.2026</t>
  </si>
  <si>
    <r>
      <rPr>
        <b/>
        <sz val="11"/>
        <color rgb="FF000000"/>
        <rFont val="Calibri"/>
        <scheme val="minor"/>
      </rPr>
      <t xml:space="preserve">Readiness of the goods from KW12 // </t>
    </r>
    <r>
      <rPr>
        <b/>
        <sz val="11"/>
        <color rgb="FFFF0000"/>
        <rFont val="Calibri"/>
        <scheme val="minor"/>
      </rPr>
      <t>DG GOODS / SACO: offer Nr.  290047   // CIPL will be provided the day before pick-up</t>
    </r>
  </si>
  <si>
    <t>Paul Wurth - Balmer Lawrie</t>
  </si>
  <si>
    <t>HAM /ANT</t>
  </si>
  <si>
    <t>Refra (K&amp;N 256623)</t>
  </si>
  <si>
    <t>FOB Delivery only, shipping by K&amp;N</t>
  </si>
  <si>
    <t>PO number</t>
  </si>
  <si>
    <t>Intended ETD</t>
  </si>
  <si>
    <t>Shipped on Board</t>
  </si>
  <si>
    <t>Z NO. // ETA</t>
  </si>
  <si>
    <t xml:space="preserve">Z No. </t>
  </si>
  <si>
    <t xml:space="preserve">Position No. </t>
  </si>
  <si>
    <t>Final commercial docs. Status</t>
  </si>
  <si>
    <t>Error in release mail</t>
  </si>
  <si>
    <t>Maina</t>
  </si>
  <si>
    <t>TSL/48838/2299900795</t>
  </si>
  <si>
    <t>Al Riffa</t>
  </si>
  <si>
    <t>23-0001-204</t>
  </si>
  <si>
    <t>rebooked by Carrier ex Alula Express / etd 24.03.2022</t>
  </si>
  <si>
    <t>Tecno Vibrazioni</t>
  </si>
  <si>
    <t>TSL/47735/22000047068</t>
  </si>
  <si>
    <t>22-0005-204</t>
  </si>
  <si>
    <t>stopped by TLL, released on 15.03.2022 // rebooked by Carrier ex Alula Express / etd 24.03.2022</t>
  </si>
  <si>
    <t>TSL/48915/2200048530</t>
  </si>
  <si>
    <t>22-0007-204</t>
  </si>
  <si>
    <t>TSL/48487/2200048172</t>
  </si>
  <si>
    <t>22-0006-204</t>
  </si>
  <si>
    <t>TSL/48969/2200048665</t>
  </si>
  <si>
    <t>22-0009-204</t>
  </si>
  <si>
    <t>vessel delayed Al Riffa / etd 31.03.2022</t>
  </si>
  <si>
    <t>MNL</t>
  </si>
  <si>
    <t>223kgs</t>
  </si>
  <si>
    <t>25-0006-204</t>
  </si>
  <si>
    <t>Rebooked by Carrier from Ever Gifted / etd 07.04.2022</t>
  </si>
  <si>
    <t>CP Universe</t>
  </si>
  <si>
    <t>25-0008-204</t>
  </si>
  <si>
    <t>TSL/48330/2200047730</t>
  </si>
  <si>
    <t>Milano Bridge</t>
  </si>
  <si>
    <t>22-0004-204</t>
  </si>
  <si>
    <t>vessel delayed Milano Bridge / etd 15.04.2022</t>
  </si>
  <si>
    <t>TSL/49093/2200048866</t>
  </si>
  <si>
    <t>22-0026-204</t>
  </si>
  <si>
    <t>Impact / Jiangsu</t>
  </si>
  <si>
    <t>TSL/49050/2200048660</t>
  </si>
  <si>
    <t>22-0031-204</t>
  </si>
  <si>
    <t>rebooked by Carrier ex MSC Aliya / ETD 02.03.2022</t>
  </si>
  <si>
    <t>TSL/48696/2200047482</t>
  </si>
  <si>
    <t>22-0018-203</t>
  </si>
  <si>
    <t>Malmedie</t>
  </si>
  <si>
    <t>TSL/49150/3700847821</t>
  </si>
  <si>
    <t>22-0020-203</t>
  </si>
  <si>
    <t>TSL/49151/3700845190</t>
  </si>
  <si>
    <t>22-0023-203</t>
  </si>
  <si>
    <t>Eich</t>
  </si>
  <si>
    <t>TSL/48301/2200047899</t>
  </si>
  <si>
    <t>22-0028-204</t>
  </si>
  <si>
    <t>rebooked by Carrier ex Seamax Fairfield / etd 14.04.2022</t>
  </si>
  <si>
    <t>TSL/48335/3700839504</t>
  </si>
  <si>
    <t>22-0029-204</t>
  </si>
  <si>
    <t>TSL/48433/4407993146</t>
  </si>
  <si>
    <t>22-0030-204</t>
  </si>
  <si>
    <t>TSL/47933/2200047402</t>
  </si>
  <si>
    <t>22-0032-204</t>
  </si>
  <si>
    <t>SIJ Ravne</t>
  </si>
  <si>
    <t>TSL/49077/2200048712</t>
  </si>
  <si>
    <t>22-0033-204</t>
  </si>
  <si>
    <t>Sibre</t>
  </si>
  <si>
    <t>TSL/48764/3700843744</t>
  </si>
  <si>
    <t>22-0034-204</t>
  </si>
  <si>
    <t>TSL/49260/3700850109</t>
  </si>
  <si>
    <t>22-0035-204</t>
  </si>
  <si>
    <t>Atlantic</t>
  </si>
  <si>
    <t>TBD/2212/2200049018</t>
  </si>
  <si>
    <t>22-0036-204-00</t>
  </si>
  <si>
    <t>Cavex</t>
  </si>
  <si>
    <t>TSL/48719/2200048435</t>
  </si>
  <si>
    <t>22-0037-204</t>
  </si>
  <si>
    <t>TSL/48600/2200048120</t>
  </si>
  <si>
    <t>22-0038-204</t>
  </si>
  <si>
    <t>TSL/49398/3700851022</t>
  </si>
  <si>
    <t>22-0039-204</t>
  </si>
  <si>
    <t>vessel delayed</t>
  </si>
  <si>
    <t>TSL/49633/2200049723</t>
  </si>
  <si>
    <t>22-0040-204</t>
  </si>
  <si>
    <t>TICRC/1570/2200049378</t>
  </si>
  <si>
    <t>MSC Azov</t>
  </si>
  <si>
    <t>TSL/2200048968</t>
  </si>
  <si>
    <t>YM Width</t>
  </si>
  <si>
    <t>22-0042-204</t>
  </si>
  <si>
    <t>vessel delayed by carrier / delay on paperwork by supplier</t>
  </si>
  <si>
    <t>Irizar</t>
  </si>
  <si>
    <t>TSL/48578/2200048263</t>
  </si>
  <si>
    <t>Al Nasriyah</t>
  </si>
  <si>
    <t>22-0001-205</t>
  </si>
  <si>
    <t>Supplier missed the closing on 26.03.2022 // Vsl delayed</t>
  </si>
  <si>
    <t xml:space="preserve">22-0002-205 </t>
  </si>
  <si>
    <t>TSL/47442/2200045643</t>
  </si>
  <si>
    <t>22-0003-205</t>
  </si>
  <si>
    <t>Vessel delayed</t>
  </si>
  <si>
    <t>TSL/48876/2200048476</t>
  </si>
  <si>
    <t>22-0004-205</t>
  </si>
  <si>
    <t>Vessel Delayed</t>
  </si>
  <si>
    <t>TSL/48684/2200048372</t>
  </si>
  <si>
    <t>YM Truth</t>
  </si>
  <si>
    <t>Vessel Delayed at origin</t>
  </si>
  <si>
    <t>TSL/48683/22000483721</t>
  </si>
  <si>
    <t>TSL/48686/2200048365</t>
  </si>
  <si>
    <t>TSL/48748/2200048291</t>
  </si>
  <si>
    <t>Kadant Johnson</t>
  </si>
  <si>
    <t>TSL/49109/4408511872</t>
  </si>
  <si>
    <t xml:space="preserve">MSC Irene </t>
  </si>
  <si>
    <t>rebooked by Carrier ex Seamax Fairfield / etd 28.04.2022</t>
  </si>
  <si>
    <t>TSL/49366/2200049228</t>
  </si>
  <si>
    <t>Maersk Yukon</t>
  </si>
  <si>
    <t>TSL/49522/2200049603</t>
  </si>
  <si>
    <t>Herta</t>
  </si>
  <si>
    <t>25-0004-205</t>
  </si>
  <si>
    <t>Framag</t>
  </si>
  <si>
    <t>TSL/49019/2299901209</t>
  </si>
  <si>
    <t>MSC Pina</t>
  </si>
  <si>
    <t>23-0001-205-00</t>
  </si>
  <si>
    <t>originally booked for MSC Aliya / etd 02.05.2022, vessel delayed/rebooked</t>
  </si>
  <si>
    <t>TSL/49018/2299901205</t>
  </si>
  <si>
    <t>23-0002-205-00</t>
  </si>
  <si>
    <t>Düsterloh</t>
  </si>
  <si>
    <t>TSL/48587/2200048212</t>
  </si>
  <si>
    <t>22-0014-205-00</t>
  </si>
  <si>
    <t>late pickup due to Holidays</t>
  </si>
  <si>
    <t>TSL/48335/3700839504 - Lot 2</t>
  </si>
  <si>
    <t>22-0015-205-00</t>
  </si>
  <si>
    <t>originally booked for MSC Aliya / etd 07.05.2022, vessel delayed/rebooked</t>
  </si>
  <si>
    <t>Saacke</t>
  </si>
  <si>
    <t>TSL/48320/2200047909</t>
  </si>
  <si>
    <t>22-0016-205-00</t>
  </si>
  <si>
    <t>TSL/48657/2200048255</t>
  </si>
  <si>
    <t>22-0017-205-00</t>
  </si>
  <si>
    <t>Siebenhaar</t>
  </si>
  <si>
    <t>TSL/48501/2200048170</t>
  </si>
  <si>
    <t>22-0018-205-00</t>
  </si>
  <si>
    <t>originally booked for MSC Aliya / etd 13.05.2022, vessel delayed/rebooked</t>
  </si>
  <si>
    <t>Flowserve</t>
  </si>
  <si>
    <t>TSL/48897/2299901114</t>
  </si>
  <si>
    <t>23-0004-205-00</t>
  </si>
  <si>
    <t>TSL/48479/2200048162</t>
  </si>
  <si>
    <t>22-0021-205-00</t>
  </si>
  <si>
    <t>TSL/48776/3700844632</t>
  </si>
  <si>
    <t> 22-0022-205-00</t>
  </si>
  <si>
    <t>TSL/49193/2200048917</t>
  </si>
  <si>
    <t>22-0023-205-00 </t>
  </si>
  <si>
    <t>Watt Drive</t>
  </si>
  <si>
    <t>TSL/48094/2200047391</t>
  </si>
  <si>
    <t> 22-0024-205-00</t>
  </si>
  <si>
    <t>TSL/49927/2200049909</t>
  </si>
  <si>
    <t>22-0027-205-00</t>
  </si>
  <si>
    <t>Primetals / Fossa</t>
  </si>
  <si>
    <t>TSL/48431/2200048009</t>
  </si>
  <si>
    <t>22-0006-205</t>
  </si>
  <si>
    <t>originally booked for ETD 22.04.2022 / vessel delayed</t>
  </si>
  <si>
    <t>TSL/48971/2200048732</t>
  </si>
  <si>
    <t>22-0005-205</t>
  </si>
  <si>
    <t>Imequadri</t>
  </si>
  <si>
    <t>TSL/48843/2299900867</t>
  </si>
  <si>
    <t>23-0003-205</t>
  </si>
  <si>
    <t>originally booked for ETD 09.05.2022 / vessel delayed</t>
  </si>
  <si>
    <t>TSL/49134/2200048929</t>
  </si>
  <si>
    <t>22-0012-205</t>
  </si>
  <si>
    <t>TSL/49526/2200048854</t>
  </si>
  <si>
    <t>Paris Express</t>
  </si>
  <si>
    <t>22-0001-206</t>
  </si>
  <si>
    <t>originally booked for ETD 14.05.2022 / vessel delayed</t>
  </si>
  <si>
    <t>Specialtrafo</t>
  </si>
  <si>
    <t>TSL/49346/2200049312</t>
  </si>
  <si>
    <t>22-0002-206</t>
  </si>
  <si>
    <t>TSL/48851/2299901022</t>
  </si>
  <si>
    <t>23-0001-206</t>
  </si>
  <si>
    <t>TCI/918/4300000963</t>
  </si>
  <si>
    <t xml:space="preserve">One Mackinac </t>
  </si>
  <si>
    <t>23-0002-206</t>
  </si>
  <si>
    <t>Vibrazioni</t>
  </si>
  <si>
    <t>TSL/49815/2200049937</t>
  </si>
  <si>
    <t>ONE Mackinac</t>
  </si>
  <si>
    <t>22-0003-206</t>
  </si>
  <si>
    <t>Mi-Jack</t>
  </si>
  <si>
    <t>TSL/48690/2200047851</t>
  </si>
  <si>
    <t>APL Sentosa</t>
  </si>
  <si>
    <t>22-0005-206</t>
  </si>
  <si>
    <t>vessel is delayed</t>
  </si>
  <si>
    <t>MSC Jersey</t>
  </si>
  <si>
    <t>18.0.2022</t>
  </si>
  <si>
    <t>23-0005-205</t>
  </si>
  <si>
    <t xml:space="preserve">Maersk Guayaquil </t>
  </si>
  <si>
    <t>22-0011-205</t>
  </si>
  <si>
    <t>Cosco Pride</t>
  </si>
  <si>
    <t>25-0003-205</t>
  </si>
  <si>
    <t>KBL</t>
  </si>
  <si>
    <t>Al Nefud</t>
  </si>
  <si>
    <t>25-0014-205</t>
  </si>
  <si>
    <t>TSL/50091/4408462148</t>
  </si>
  <si>
    <t>22-0019-205-00</t>
  </si>
  <si>
    <t>changed to AIR</t>
  </si>
  <si>
    <t>Ingelia SL</t>
  </si>
  <si>
    <t>TSL/50264/2200050419</t>
  </si>
  <si>
    <t>1PAL</t>
  </si>
  <si>
    <t>Alula Express</t>
  </si>
  <si>
    <t>22-0009-206</t>
  </si>
  <si>
    <t>BCNCCU2405943V</t>
  </si>
  <si>
    <t>Ingersoll</t>
  </si>
  <si>
    <t>TSL/48486/2200048171</t>
  </si>
  <si>
    <t>SF</t>
  </si>
  <si>
    <t>ONE Arcadia</t>
  </si>
  <si>
    <t>22-0028-206</t>
  </si>
  <si>
    <t>delayed by supplier for quality reasons / correction on docs required</t>
  </si>
  <si>
    <t>TSL/49684/2200049816</t>
  </si>
  <si>
    <t>Gunvor Maersk</t>
  </si>
  <si>
    <t>22-0024-206</t>
  </si>
  <si>
    <t>TSL/49979/2200050144</t>
  </si>
  <si>
    <t>22-0025-206</t>
  </si>
  <si>
    <t>Pyrotek</t>
  </si>
  <si>
    <t>TSL/2200048615</t>
  </si>
  <si>
    <t>TSL/48992/2200048516</t>
  </si>
  <si>
    <t>22-0006-206</t>
  </si>
  <si>
    <t>TSL/48419/2200047846</t>
  </si>
  <si>
    <t xml:space="preserve">Northern Justice </t>
  </si>
  <si>
    <t>22-0010-206</t>
  </si>
  <si>
    <t>TSL/49821/2200049768</t>
  </si>
  <si>
    <t>22-0011-206</t>
  </si>
  <si>
    <t>TSL/2200049037</t>
  </si>
  <si>
    <t>22-0019-206</t>
  </si>
  <si>
    <t>Reinguss</t>
  </si>
  <si>
    <t>TSL/49234/2200048947</t>
  </si>
  <si>
    <t>22-0021-206</t>
  </si>
  <si>
    <t>UHT</t>
  </si>
  <si>
    <t>TSL/2200050195</t>
  </si>
  <si>
    <t>22-0020-206</t>
  </si>
  <si>
    <t>Alpine Metal Tech</t>
  </si>
  <si>
    <t>TSL/49489/2200049554</t>
  </si>
  <si>
    <t>22-0013-206</t>
  </si>
  <si>
    <t>ZwickRoell</t>
  </si>
  <si>
    <t>TSL/49282/2400002273</t>
  </si>
  <si>
    <t>22-0014-206</t>
  </si>
  <si>
    <t>TSL/49931/2200050143</t>
  </si>
  <si>
    <t>22-0012-206</t>
  </si>
  <si>
    <t>TSL/47952/2200047396</t>
  </si>
  <si>
    <t>22-0015-206</t>
  </si>
  <si>
    <t>4pcs</t>
  </si>
  <si>
    <t>22-0016-206</t>
  </si>
  <si>
    <t>AlpineMetal</t>
  </si>
  <si>
    <t>TSL/49221/2299901065</t>
  </si>
  <si>
    <t>1CS</t>
  </si>
  <si>
    <t>23-0003-206</t>
  </si>
  <si>
    <t>TSL/49430/4408538305</t>
  </si>
  <si>
    <t>2pcs</t>
  </si>
  <si>
    <t>22-0017-206</t>
  </si>
  <si>
    <t>TSL/49172/2200048979</t>
  </si>
  <si>
    <t>22-0022-206</t>
  </si>
  <si>
    <t>Damage</t>
  </si>
  <si>
    <t>TSL/48302/2200047901</t>
  </si>
  <si>
    <t>CMA CGM Louvre</t>
  </si>
  <si>
    <t>22-0026-206</t>
  </si>
  <si>
    <t>vessel delayed by congested port</t>
  </si>
  <si>
    <t>Josua CORTS</t>
  </si>
  <si>
    <t>TSL/48874/2299901202</t>
  </si>
  <si>
    <t>23-0004-206</t>
  </si>
  <si>
    <t>Durko Dakovic</t>
  </si>
  <si>
    <t>TSL/49842/2200049322</t>
  </si>
  <si>
    <t>23-0005-206</t>
  </si>
  <si>
    <t>TSL/49608/2200049362</t>
  </si>
  <si>
    <t>22-0027-206</t>
  </si>
  <si>
    <t>TSL/49255/2400002274</t>
  </si>
  <si>
    <t>22-0018-206</t>
  </si>
  <si>
    <t>AHM</t>
  </si>
  <si>
    <t>25-0001-207</t>
  </si>
  <si>
    <t>Ebner</t>
  </si>
  <si>
    <t>TSL/49270/2499900028</t>
  </si>
  <si>
    <t>22-0002-207</t>
  </si>
  <si>
    <t>TSL/49164/2400002278</t>
  </si>
  <si>
    <t>22-0001-207</t>
  </si>
  <si>
    <t>TSL/49268/2200049120</t>
  </si>
  <si>
    <t>CMA CGM Concorde</t>
  </si>
  <si>
    <t>22-0017-207</t>
  </si>
  <si>
    <t>Switched into Airfreight 07.07.2022</t>
  </si>
  <si>
    <t xml:space="preserve">EM Moulds </t>
  </si>
  <si>
    <t>22-0010-207</t>
  </si>
  <si>
    <t>TSL/49550/2200049582</t>
  </si>
  <si>
    <t>22-0011-207</t>
  </si>
  <si>
    <t>TSL/50316/4409079540</t>
  </si>
  <si>
    <t>CMA CGM A. d. St Exupe</t>
  </si>
  <si>
    <t>22-0003-207</t>
  </si>
  <si>
    <t>vessel delayed - original ETD 25.06.2022</t>
  </si>
  <si>
    <t>TSL/50162/3700854776</t>
  </si>
  <si>
    <t>22-0004-207</t>
  </si>
  <si>
    <t xml:space="preserve">TSL/49719/3700853142 </t>
  </si>
  <si>
    <t>22-0005-207</t>
  </si>
  <si>
    <t>TSL/49194/2200049021</t>
  </si>
  <si>
    <t>22-0006-207</t>
  </si>
  <si>
    <t>TSL/49518/2200049598</t>
  </si>
  <si>
    <t>22-0007-207</t>
  </si>
  <si>
    <t>AHW</t>
  </si>
  <si>
    <t>TSL/49387/2200049265</t>
  </si>
  <si>
    <t>22-0009-207</t>
  </si>
  <si>
    <t>vessel delayed - original ETD 03.07.2022</t>
  </si>
  <si>
    <t>YM Wreath</t>
  </si>
  <si>
    <t>25-0014-207</t>
  </si>
  <si>
    <t>TSL/49270/2499900028 -DCC04</t>
  </si>
  <si>
    <t>22-0013-207</t>
  </si>
  <si>
    <t>25-0002-208</t>
  </si>
  <si>
    <t>TSL/48114/2200047639</t>
  </si>
  <si>
    <t>22-0020-208</t>
  </si>
  <si>
    <t>Freight Charges for shipper's Account</t>
  </si>
  <si>
    <t>Slingofer</t>
  </si>
  <si>
    <t>TSL/49549/2200049217</t>
  </si>
  <si>
    <t>Unayzah Express</t>
  </si>
  <si>
    <t>23-0001-208</t>
  </si>
  <si>
    <t>Slinghofer has delivered the cargo to the airport. Return is required</t>
  </si>
  <si>
    <t>TSL/49743/2200049933</t>
  </si>
  <si>
    <t>22-0018-208</t>
  </si>
  <si>
    <t>TSL/50111/2200050267</t>
  </si>
  <si>
    <t>22-0019-208</t>
  </si>
  <si>
    <t>Osborn</t>
  </si>
  <si>
    <t>TSL/49721/520004879</t>
  </si>
  <si>
    <t>ONE Henry Hudson</t>
  </si>
  <si>
    <t>30.06.20220</t>
  </si>
  <si>
    <t>22-0017-208</t>
  </si>
  <si>
    <t>originally booked for ETD 30.06.2022</t>
  </si>
  <si>
    <t>TSL/50019/2200050271</t>
  </si>
  <si>
    <t>22-0016-208</t>
  </si>
  <si>
    <t xml:space="preserve">Tenova </t>
  </si>
  <si>
    <t>TSL/49612/2200049502</t>
  </si>
  <si>
    <t>22-0015-208</t>
  </si>
  <si>
    <t>Teco Westinghouse</t>
  </si>
  <si>
    <t>TSL/48603/2200048301</t>
  </si>
  <si>
    <t>ONE Modern</t>
  </si>
  <si>
    <t>22-0021-208</t>
  </si>
  <si>
    <t>BOC</t>
  </si>
  <si>
    <t>TSL/49520/22500049577</t>
  </si>
  <si>
    <t>CMA CGM Lamperouse</t>
  </si>
  <si>
    <t>22-0003-208</t>
  </si>
  <si>
    <t>Delayed by National Holiday</t>
  </si>
  <si>
    <t>TSL/49817/2200049977</t>
  </si>
  <si>
    <t>YM Wellhead</t>
  </si>
  <si>
    <t>22-0004-208</t>
  </si>
  <si>
    <t>MAK</t>
  </si>
  <si>
    <t>TSL/50444/2200050732</t>
  </si>
  <si>
    <t>SYD</t>
  </si>
  <si>
    <t>Gulf Bridge</t>
  </si>
  <si>
    <t>32-0001-208</t>
  </si>
  <si>
    <t>TSL/49097/4408497147</t>
  </si>
  <si>
    <t>22-0008-207</t>
  </si>
  <si>
    <t>22-0014-207</t>
  </si>
  <si>
    <t>TSL/49713/3700852728</t>
  </si>
  <si>
    <t>22-0015-207</t>
  </si>
  <si>
    <t>NKM/Outotec</t>
  </si>
  <si>
    <t>25-0013-207</t>
  </si>
  <si>
    <t xml:space="preserve">5 pc </t>
  </si>
  <si>
    <t>25-0006-208</t>
  </si>
  <si>
    <t>Stromag</t>
  </si>
  <si>
    <t>TSL/49718/3700853136</t>
  </si>
  <si>
    <t>22-0001-208</t>
  </si>
  <si>
    <t>WEG</t>
  </si>
  <si>
    <t>TSL/49136/2200048734</t>
  </si>
  <si>
    <t>22-0006-208</t>
  </si>
  <si>
    <t>TSL/50412/2200050690</t>
  </si>
  <si>
    <t>22-0007-208</t>
  </si>
  <si>
    <t>TSL/49894/2200049961</t>
  </si>
  <si>
    <t>22-0008-208</t>
  </si>
  <si>
    <t>Wouter Witzel</t>
  </si>
  <si>
    <t>TSL/50090/2200050367</t>
  </si>
  <si>
    <t>22-0009-208</t>
  </si>
  <si>
    <t>TSL/48754/4408269578</t>
  </si>
  <si>
    <t>22-0010-208</t>
  </si>
  <si>
    <t>Springmann</t>
  </si>
  <si>
    <t>TSL/49498/2200049358</t>
  </si>
  <si>
    <t>22-0011-208</t>
  </si>
  <si>
    <t>pending for payment</t>
  </si>
  <si>
    <t>TSL/49120/2200048852</t>
  </si>
  <si>
    <t>22-0012-208</t>
  </si>
  <si>
    <t>Integral Hydraulic</t>
  </si>
  <si>
    <t>TSL/49483/2200049230</t>
  </si>
  <si>
    <t>22-0013-208</t>
  </si>
  <si>
    <t>Fagor</t>
  </si>
  <si>
    <t>TSL/50079/2200049750</t>
  </si>
  <si>
    <t>AL Jasrah</t>
  </si>
  <si>
    <t>22-0025-208</t>
  </si>
  <si>
    <t>YM Wellness</t>
  </si>
  <si>
    <t>25-0004-208</t>
  </si>
  <si>
    <t>Banerjee</t>
  </si>
  <si>
    <t>25-0005-208</t>
  </si>
  <si>
    <t>TSL/48288/2200047870</t>
  </si>
  <si>
    <t>Al Jasrah</t>
  </si>
  <si>
    <t>22-0022-208</t>
  </si>
  <si>
    <t>TSL/49559/2200049684</t>
  </si>
  <si>
    <t xml:space="preserve">BIO </t>
  </si>
  <si>
    <t>22-0023-208</t>
  </si>
  <si>
    <t>TSL/48917/2200048656</t>
  </si>
  <si>
    <t>22-0024-208</t>
  </si>
  <si>
    <t>PKG</t>
  </si>
  <si>
    <t>Taurus</t>
  </si>
  <si>
    <t>25-0018-207</t>
  </si>
  <si>
    <t>Ever Gifted</t>
  </si>
  <si>
    <t>25-0010-208</t>
  </si>
  <si>
    <t>TSL/50025/2200049957</t>
  </si>
  <si>
    <t xml:space="preserve">Al Qibla Express </t>
  </si>
  <si>
    <t>22-0029-208</t>
  </si>
  <si>
    <t>TSL/50643/2200051043</t>
  </si>
  <si>
    <t>22-0038-208</t>
  </si>
  <si>
    <t>Miwenti</t>
  </si>
  <si>
    <t>TSL/50241/2200050308</t>
  </si>
  <si>
    <t>22-0039-208</t>
  </si>
  <si>
    <t>TSL/49898/2200050118</t>
  </si>
  <si>
    <t>22-0040-208</t>
  </si>
  <si>
    <t>TSL/49142/2299901192</t>
  </si>
  <si>
    <t>MOL Tradition</t>
  </si>
  <si>
    <t>23-0003-208</t>
  </si>
  <si>
    <t>TSL/50621/2200050867</t>
  </si>
  <si>
    <t>22-0030-208</t>
  </si>
  <si>
    <t>22-0031-208</t>
  </si>
  <si>
    <t>TSL/48378/2200047729</t>
  </si>
  <si>
    <t>22-0032-208</t>
  </si>
  <si>
    <t>SMS Concast</t>
  </si>
  <si>
    <t>TSL/50203/2200050037</t>
  </si>
  <si>
    <t>22-0033-208</t>
  </si>
  <si>
    <t>TSL/49297/2299901215</t>
  </si>
  <si>
    <t>23-0004-208</t>
  </si>
  <si>
    <t>TSL/50358/2200050599</t>
  </si>
  <si>
    <t>22-0034-208</t>
  </si>
  <si>
    <t>TML</t>
  </si>
  <si>
    <t>TSL/50929/2200051360</t>
  </si>
  <si>
    <t>22-0035-208</t>
  </si>
  <si>
    <t>TSL/50764/2200051000</t>
  </si>
  <si>
    <t>22-0036-208</t>
  </si>
  <si>
    <t>RBK Düsterloh</t>
  </si>
  <si>
    <t>TSL/49476/2200049026</t>
  </si>
  <si>
    <t>22-0037-208</t>
  </si>
  <si>
    <t>TSL/50006/2200050146</t>
  </si>
  <si>
    <t>23-0005-208</t>
  </si>
  <si>
    <t>TSL/48331/2200047868</t>
  </si>
  <si>
    <t>22-0041-208</t>
  </si>
  <si>
    <t>TSL/50364/2200050432</t>
  </si>
  <si>
    <t>22-0042-208</t>
  </si>
  <si>
    <t>TSL/50239/2200050276</t>
  </si>
  <si>
    <t>22-0043-208</t>
  </si>
  <si>
    <t>TSL/48608/2200048140</t>
  </si>
  <si>
    <t>XIN LIAN YUN GANG</t>
  </si>
  <si>
    <t>22-0046-208</t>
  </si>
  <si>
    <t>4,5MT pieceweight</t>
  </si>
  <si>
    <t>TSL/49622/2200049522</t>
  </si>
  <si>
    <t>22-0026-208</t>
  </si>
  <si>
    <t>TSL/50216/2200050318</t>
  </si>
  <si>
    <t>22-0027-208</t>
  </si>
  <si>
    <t>TSL/50736/2200051147</t>
  </si>
  <si>
    <t>22-0028-208</t>
  </si>
  <si>
    <t>Ireland Valves</t>
  </si>
  <si>
    <t>TSL/47896/2400002218</t>
  </si>
  <si>
    <t>ONE Hamburg</t>
  </si>
  <si>
    <t>27-0001-208</t>
  </si>
  <si>
    <t>METSO</t>
  </si>
  <si>
    <t>TSL/49565/2200049529</t>
  </si>
  <si>
    <t>1pcs</t>
  </si>
  <si>
    <t>CMA CGM MONTMARTRE</t>
  </si>
  <si>
    <t>Z22007208169</t>
  </si>
  <si>
    <t>22-0002-209</t>
  </si>
  <si>
    <t>Corts, Josua</t>
  </si>
  <si>
    <t>TSL/49333/2200049311</t>
  </si>
  <si>
    <t>Z22007207992</t>
  </si>
  <si>
    <t>22-0003-209</t>
  </si>
  <si>
    <t>TSL/48924/2200048672</t>
  </si>
  <si>
    <t>Z22007208008</t>
  </si>
  <si>
    <t>22-0004-209</t>
  </si>
  <si>
    <t>TSL/49490/2200049468</t>
  </si>
  <si>
    <t>Z22007208019</t>
  </si>
  <si>
    <t>22-0005-209</t>
  </si>
  <si>
    <t>TSL/50562/2200050782</t>
  </si>
  <si>
    <t>Z22007215697</t>
  </si>
  <si>
    <t>22-0006-209</t>
  </si>
  <si>
    <t>TSL/49191/2200048718</t>
  </si>
  <si>
    <t>Z22007208020</t>
  </si>
  <si>
    <t>22-0007-209</t>
  </si>
  <si>
    <t>TSL/49003/2200048538</t>
  </si>
  <si>
    <t>Z22007208030</t>
  </si>
  <si>
    <t>22-0008-209</t>
  </si>
  <si>
    <t>TSL/48421/2200047917</t>
  </si>
  <si>
    <t>Z22007208052</t>
  </si>
  <si>
    <t>22-0009-209</t>
  </si>
  <si>
    <t>Bueltmann</t>
  </si>
  <si>
    <t>TTD/4034/2200050544</t>
  </si>
  <si>
    <t>Z22007208041</t>
  </si>
  <si>
    <t>22-0010-209</t>
  </si>
  <si>
    <t xml:space="preserve">ASA Drilling </t>
  </si>
  <si>
    <t>TSL/50821/2200051185</t>
  </si>
  <si>
    <t>YM Warth</t>
  </si>
  <si>
    <t>22-0031-209</t>
  </si>
  <si>
    <t>Bridgestone</t>
  </si>
  <si>
    <t>TSL/50213/2200050319</t>
  </si>
  <si>
    <t>Interasia Horizon</t>
  </si>
  <si>
    <t>32-0004-209</t>
  </si>
  <si>
    <t>Z22007708561</t>
  </si>
  <si>
    <t>25-0005-209</t>
  </si>
  <si>
    <t>TSL/48152/2200047265 9th</t>
  </si>
  <si>
    <t>Wan Hai 267</t>
  </si>
  <si>
    <t>32-0002-209</t>
  </si>
  <si>
    <t>TSL/48152/2200047265 10th</t>
  </si>
  <si>
    <t>32-0003-209</t>
  </si>
  <si>
    <t>Oxylance</t>
  </si>
  <si>
    <t>TSL/50120/2200050357</t>
  </si>
  <si>
    <t>SAV</t>
  </si>
  <si>
    <t>ONE Minato</t>
  </si>
  <si>
    <t>22-0005-208</t>
  </si>
  <si>
    <t>port congested, essel delayed</t>
  </si>
  <si>
    <t>4300028244/8300037541</t>
  </si>
  <si>
    <t>HMD</t>
  </si>
  <si>
    <t>Eugen Maersk</t>
  </si>
  <si>
    <t>25-0006-209</t>
  </si>
  <si>
    <t>TSL/50366/2200050635</t>
  </si>
  <si>
    <t>22-0021-209-00</t>
  </si>
  <si>
    <t>Primetals (Fossa)</t>
  </si>
  <si>
    <t>TSL/49248/2200048998</t>
  </si>
  <si>
    <t xml:space="preserve">Alula Express </t>
  </si>
  <si>
    <t>22-0022-209</t>
  </si>
  <si>
    <t>Losma</t>
  </si>
  <si>
    <t>TSL/50842/2200051204</t>
  </si>
  <si>
    <t>22-0025-209</t>
  </si>
  <si>
    <t>TSL/49533/3700852034</t>
  </si>
  <si>
    <t>CMA CGM Jean Mermoz</t>
  </si>
  <si>
    <t>Z22007377304</t>
  </si>
  <si>
    <t>22-0012-209</t>
  </si>
  <si>
    <t>TSL/49028/2200048657</t>
  </si>
  <si>
    <t>Z22007381845</t>
  </si>
  <si>
    <t>22-0013-209</t>
  </si>
  <si>
    <t>Z22007376580</t>
  </si>
  <si>
    <t>22-0014-209</t>
  </si>
  <si>
    <t xml:space="preserve">TSL/49799/2200049576   </t>
  </si>
  <si>
    <t>Z22007479320</t>
  </si>
  <si>
    <t>22-0016-209</t>
  </si>
  <si>
    <t>TSL/49949/2200049627</t>
  </si>
  <si>
    <t>Z22007469038</t>
  </si>
  <si>
    <t>22-0017-209</t>
  </si>
  <si>
    <t>TSL/50647/4409276593</t>
  </si>
  <si>
    <t>Switched into Airfreight</t>
  </si>
  <si>
    <t>Z22007799550</t>
  </si>
  <si>
    <t>22-0028-209</t>
  </si>
  <si>
    <t>switched into Airfreight 09.09.2022</t>
  </si>
  <si>
    <t>Impact (Jiangsu)</t>
  </si>
  <si>
    <t>Z22007748925</t>
  </si>
  <si>
    <t>25-0007-209</t>
  </si>
  <si>
    <t>Guild Int'l</t>
  </si>
  <si>
    <t>TSL/50335/2200050492</t>
  </si>
  <si>
    <t>CMA CGM Marco Polo</t>
  </si>
  <si>
    <t>TSL/50555/2200050808</t>
  </si>
  <si>
    <t>CMA CGM Sorbonne</t>
  </si>
  <si>
    <t>Z22007468945</t>
  </si>
  <si>
    <t>22-0023-209</t>
  </si>
  <si>
    <t>TSL/49388/2200049189</t>
  </si>
  <si>
    <t>Z22007799528</t>
  </si>
  <si>
    <t>22-0024-209</t>
  </si>
  <si>
    <t>TSL/49394/2200049381</t>
  </si>
  <si>
    <t>Z22007799539</t>
  </si>
  <si>
    <t>22-0026-209</t>
  </si>
  <si>
    <t>TSL/50581/2200050886</t>
  </si>
  <si>
    <t>Z22007799540</t>
  </si>
  <si>
    <t>23-0002-209</t>
  </si>
  <si>
    <t>TSL/49408/2200049187</t>
  </si>
  <si>
    <t>Z22007799561</t>
  </si>
  <si>
    <t>23-0003-209</t>
  </si>
  <si>
    <t>TSL/50787/2200051208</t>
  </si>
  <si>
    <t>Z22007799572</t>
  </si>
  <si>
    <t>23-0004-209</t>
  </si>
  <si>
    <t>TSL/49836/2200050036</t>
  </si>
  <si>
    <t>Z22007813317</t>
  </si>
  <si>
    <t>22-0029-209</t>
  </si>
  <si>
    <t>TSL/49477/2200049032</t>
  </si>
  <si>
    <t>Z22007870507</t>
  </si>
  <si>
    <t>22-0030-209</t>
  </si>
  <si>
    <t>TSL/50259/220000405</t>
  </si>
  <si>
    <t>22-0027-209</t>
  </si>
  <si>
    <t>missed closing for Alula Express / ETD 10.09.2022</t>
  </si>
  <si>
    <t>TSL/50082/2200050128</t>
  </si>
  <si>
    <t>MSC Margrit</t>
  </si>
  <si>
    <t>22-0019-209</t>
  </si>
  <si>
    <t>TSL/50083/2200050138</t>
  </si>
  <si>
    <t>SSZ</t>
  </si>
  <si>
    <t>Seaspan Falcon</t>
  </si>
  <si>
    <t>22-0004-210</t>
  </si>
  <si>
    <t>CHC</t>
  </si>
  <si>
    <t>Z22007758106</t>
  </si>
  <si>
    <t>25-0001-209</t>
  </si>
  <si>
    <t>Metal7</t>
  </si>
  <si>
    <t>TSL/49324/2400002292</t>
  </si>
  <si>
    <t>Navios Unison</t>
  </si>
  <si>
    <t>27-0004-209</t>
  </si>
  <si>
    <t>Krosaki Harima</t>
  </si>
  <si>
    <t>TSL/50047/2200049616</t>
  </si>
  <si>
    <t xml:space="preserve">Ever Cheer </t>
  </si>
  <si>
    <t>32-0001-210</t>
  </si>
  <si>
    <t>ONE Triumph</t>
  </si>
  <si>
    <t>Z22007972650</t>
  </si>
  <si>
    <t>25-0001-210</t>
  </si>
  <si>
    <t>TSL/49509/2200049511</t>
  </si>
  <si>
    <t>Z22008283863</t>
  </si>
  <si>
    <t>22-0003-210</t>
  </si>
  <si>
    <t>TSL/49705/2200049327</t>
  </si>
  <si>
    <t>Z22008283779</t>
  </si>
  <si>
    <t>23-0001-210</t>
  </si>
  <si>
    <t>TSL/50628/2200080999</t>
  </si>
  <si>
    <t>Z22008283790</t>
  </si>
  <si>
    <t>22-0005-210</t>
  </si>
  <si>
    <t>Weisshaar</t>
  </si>
  <si>
    <t xml:space="preserve">TSL/49617/2400002262    </t>
  </si>
  <si>
    <t>Z22008283780</t>
  </si>
  <si>
    <t>22-0006-210</t>
  </si>
  <si>
    <t>TSL/49618/2400002263</t>
  </si>
  <si>
    <t>Z22008283808</t>
  </si>
  <si>
    <t>22-0007-210</t>
  </si>
  <si>
    <t>TSL/50270/4409058256</t>
  </si>
  <si>
    <t>Z22008284051</t>
  </si>
  <si>
    <t>22-0008-210</t>
  </si>
  <si>
    <t>22-0009-210</t>
  </si>
  <si>
    <t>TSL/50341/2200050591</t>
  </si>
  <si>
    <t>22-0010-210</t>
  </si>
  <si>
    <t xml:space="preserve">Maina </t>
  </si>
  <si>
    <t>TSL/49076/2200048845</t>
  </si>
  <si>
    <t>22-0011-210</t>
  </si>
  <si>
    <t>Presi</t>
  </si>
  <si>
    <t>TSL/50761/2200049971</t>
  </si>
  <si>
    <t>22-0002-210</t>
  </si>
  <si>
    <t xml:space="preserve">Ever Apex </t>
  </si>
  <si>
    <t>Z22008283830</t>
  </si>
  <si>
    <t>25-0002-210</t>
  </si>
  <si>
    <t xml:space="preserve">Impact </t>
  </si>
  <si>
    <t>One Ibis</t>
  </si>
  <si>
    <t>Z22008283820</t>
  </si>
  <si>
    <t>25-0003-210</t>
  </si>
  <si>
    <t>TSL/49936/2200049822</t>
  </si>
  <si>
    <t>CMA CGM Rivoli</t>
  </si>
  <si>
    <t>Z22008602884</t>
  </si>
  <si>
    <t>22-0013-210</t>
  </si>
  <si>
    <t>TSL/50240/2200050307</t>
  </si>
  <si>
    <t>Z22008602924</t>
  </si>
  <si>
    <t>23-0002-210</t>
  </si>
  <si>
    <t>TSL/49463/2200049473</t>
  </si>
  <si>
    <t>Z22008602873</t>
  </si>
  <si>
    <t>22-0014-210</t>
  </si>
  <si>
    <t>TSL/49787/2200050004</t>
  </si>
  <si>
    <t>Z22008602851</t>
  </si>
  <si>
    <t>22-0015-210</t>
  </si>
  <si>
    <t>Yokohama Ind Prod</t>
  </si>
  <si>
    <t>TSL/49411/2200049389</t>
  </si>
  <si>
    <t xml:space="preserve">Bay Chay Bridge </t>
  </si>
  <si>
    <t>TSL/49857/2200050031</t>
  </si>
  <si>
    <t>Bay Bridge</t>
  </si>
  <si>
    <t>Thermo Fisher</t>
  </si>
  <si>
    <t>TSL/49422/2200049094</t>
  </si>
  <si>
    <t>Z22008602935</t>
  </si>
  <si>
    <t>22-0016-210</t>
  </si>
  <si>
    <t>TSL/50104/2200050217</t>
  </si>
  <si>
    <t>Z22008860080</t>
  </si>
  <si>
    <t>22-0020-210</t>
  </si>
  <si>
    <t>Bega</t>
  </si>
  <si>
    <t>NINL/17208/2200051347</t>
  </si>
  <si>
    <t>Z22008866583</t>
  </si>
  <si>
    <t>23-0003-210</t>
  </si>
  <si>
    <t>Zwick Roell</t>
  </si>
  <si>
    <t>TSL/49239/2400002282</t>
  </si>
  <si>
    <t>Z22008861206</t>
  </si>
  <si>
    <t>22-0026-210</t>
  </si>
  <si>
    <t>TSL/49351/2200049281</t>
  </si>
  <si>
    <t>Z22008860046</t>
  </si>
  <si>
    <t>22-0021-210</t>
  </si>
  <si>
    <t>TSL/49994/2200049966</t>
  </si>
  <si>
    <t>Z22008860035</t>
  </si>
  <si>
    <t>22-0022-210</t>
  </si>
  <si>
    <t>ZIMM</t>
  </si>
  <si>
    <t>TSL/49869/2200049784</t>
  </si>
  <si>
    <t>Z22008860024</t>
  </si>
  <si>
    <t>22-0023-210</t>
  </si>
  <si>
    <t>TSL/49791/2200049055</t>
  </si>
  <si>
    <t>Z22008860068</t>
  </si>
  <si>
    <t>23-0004-210</t>
  </si>
  <si>
    <t xml:space="preserve">Primetals </t>
  </si>
  <si>
    <t>TSL/49368/2200049043</t>
  </si>
  <si>
    <t>Z22008860057</t>
  </si>
  <si>
    <t>22-0024-210</t>
  </si>
  <si>
    <t>TSL/51392/4409660057</t>
  </si>
  <si>
    <t>Z22008884547</t>
  </si>
  <si>
    <t>22-0025-210</t>
  </si>
  <si>
    <t>TSL/50591/2200050892</t>
  </si>
  <si>
    <t xml:space="preserve">One Manchester </t>
  </si>
  <si>
    <t>22-0017-210</t>
  </si>
  <si>
    <t>Z22008888029</t>
  </si>
  <si>
    <t>25-0012-210</t>
  </si>
  <si>
    <t>TSL/48152/2200047265 (11th)</t>
  </si>
  <si>
    <t>Ever Cheer</t>
  </si>
  <si>
    <t>32-0011-210</t>
  </si>
  <si>
    <t xml:space="preserve">Ever Goods </t>
  </si>
  <si>
    <t>26.10.202</t>
  </si>
  <si>
    <t>Z22008762573</t>
  </si>
  <si>
    <t>25-0008-211</t>
  </si>
  <si>
    <t>Zenith Lumos</t>
  </si>
  <si>
    <t>22-0001-211</t>
  </si>
  <si>
    <t>CMA CGM Louga</t>
  </si>
  <si>
    <t>25-0005-210</t>
  </si>
  <si>
    <t>TSL/51201/2200051680</t>
  </si>
  <si>
    <t>22-0003-211</t>
  </si>
  <si>
    <t>TSL/50323/2200050334</t>
  </si>
  <si>
    <t>22-0004-211</t>
  </si>
  <si>
    <t>TSL/50885/2200051290</t>
  </si>
  <si>
    <t>23-0001-211</t>
  </si>
  <si>
    <t>Jiangsu/Impact</t>
  </si>
  <si>
    <t>Z22009268702</t>
  </si>
  <si>
    <t>25-0005-211</t>
  </si>
  <si>
    <t>Wichmann</t>
  </si>
  <si>
    <t>TSL/49866/2200050052</t>
  </si>
  <si>
    <t>CMA CGM Louis Bleriot</t>
  </si>
  <si>
    <t>27.10.1022</t>
  </si>
  <si>
    <t>Z22009359930</t>
  </si>
  <si>
    <t>22-0010-211</t>
  </si>
  <si>
    <t>TSL/48547/2200048008</t>
  </si>
  <si>
    <t>Z22009359941</t>
  </si>
  <si>
    <t>22-0011-211</t>
  </si>
  <si>
    <t>TSL/51141/2200051449</t>
  </si>
  <si>
    <t>Z22009359963</t>
  </si>
  <si>
    <t>22-0012-211</t>
  </si>
  <si>
    <t>TSL/49696/2200049713</t>
  </si>
  <si>
    <t>Z22009359974</t>
  </si>
  <si>
    <t>22-0013-211</t>
  </si>
  <si>
    <t>TSL/51084/2200051188</t>
  </si>
  <si>
    <t>11 pcs</t>
  </si>
  <si>
    <t>Z22009359985</t>
  </si>
  <si>
    <t>22-0014-211</t>
  </si>
  <si>
    <t>TSL/4967/2200049913</t>
  </si>
  <si>
    <t>Z22009359996</t>
  </si>
  <si>
    <t>22-0016-211</t>
  </si>
  <si>
    <t>Ingersoll Rand</t>
  </si>
  <si>
    <t>TSL/50938/2200050875</t>
  </si>
  <si>
    <t>13.10.222</t>
  </si>
  <si>
    <t>Z22009360000</t>
  </si>
  <si>
    <t>22-0017-211</t>
  </si>
  <si>
    <t>TSL/51178/2200051556</t>
  </si>
  <si>
    <t>CMA CGM Teddy Roosevelt</t>
  </si>
  <si>
    <t>22-0002-211</t>
  </si>
  <si>
    <t>TSL/51231/2200051724</t>
  </si>
  <si>
    <t>Madride Bridge</t>
  </si>
  <si>
    <t>05.11.20.22</t>
  </si>
  <si>
    <t>22-0027-211</t>
  </si>
  <si>
    <t>TSL/51132/2200051499</t>
  </si>
  <si>
    <t>Al Qibla Express</t>
  </si>
  <si>
    <t>22-0019-211</t>
  </si>
  <si>
    <t>TSL/50499/2200050735</t>
  </si>
  <si>
    <t>22-0008-211</t>
  </si>
  <si>
    <t>TSL/49983/2200050017</t>
  </si>
  <si>
    <t>22-0009-211</t>
  </si>
  <si>
    <t>Z22009360457</t>
  </si>
  <si>
    <t>25-0006-211</t>
  </si>
  <si>
    <t>IMO 3 / UN 1993</t>
  </si>
  <si>
    <t>MSC Sola</t>
  </si>
  <si>
    <t>25-0011-211</t>
  </si>
  <si>
    <t>TSL/2200050809</t>
  </si>
  <si>
    <t>CMA CGM Caimep</t>
  </si>
  <si>
    <t>TSL/49099/2200048295</t>
  </si>
  <si>
    <t>Z22009657728</t>
  </si>
  <si>
    <t>22-0022-211</t>
  </si>
  <si>
    <t>TSL/51431/2200051989</t>
  </si>
  <si>
    <t>Z22009664390</t>
  </si>
  <si>
    <t>22-0023-211</t>
  </si>
  <si>
    <t>TSL/49962/2200050197</t>
  </si>
  <si>
    <t>Z22009656652</t>
  </si>
  <si>
    <t>22-0024-211</t>
  </si>
  <si>
    <t>Kadant</t>
  </si>
  <si>
    <t>TSL/50832/4409346121</t>
  </si>
  <si>
    <t>Z22009656630</t>
  </si>
  <si>
    <t>22-0025-211</t>
  </si>
  <si>
    <t>Claudius Peters</t>
  </si>
  <si>
    <t>TSL/51334/2200051780</t>
  </si>
  <si>
    <t>Z22009656641</t>
  </si>
  <si>
    <t>22-0026-211</t>
  </si>
  <si>
    <t>TSL/50375/4409124531</t>
  </si>
  <si>
    <t>01.11.20.22</t>
  </si>
  <si>
    <t>Z22009656619</t>
  </si>
  <si>
    <t>22-0028-211</t>
  </si>
  <si>
    <t>TSL/51232/2200051774</t>
  </si>
  <si>
    <t>Z22009656620</t>
  </si>
  <si>
    <t>22-0029-211</t>
  </si>
  <si>
    <t>Homa</t>
  </si>
  <si>
    <t>TSL/50249/2200050465</t>
  </si>
  <si>
    <t>Z22009672917</t>
  </si>
  <si>
    <t>23-0005-211</t>
  </si>
  <si>
    <t>Impact/Jiangsu</t>
  </si>
  <si>
    <t>25-0014-211</t>
  </si>
  <si>
    <t>TICRC/1600/2200051778</t>
  </si>
  <si>
    <t>23-0003-211</t>
  </si>
  <si>
    <t>TICRC/1603/220005183</t>
  </si>
  <si>
    <t>23-0004-211</t>
  </si>
  <si>
    <t>11096467_24651</t>
  </si>
  <si>
    <t>Z22009660356</t>
  </si>
  <si>
    <t>25-0018-211</t>
  </si>
  <si>
    <t>TSL/50068/2200050115</t>
  </si>
  <si>
    <t>Zeus Lumos</t>
  </si>
  <si>
    <t>22-0018-211</t>
  </si>
  <si>
    <t>TICRC/1570/22000549378</t>
  </si>
  <si>
    <t>Tongala</t>
  </si>
  <si>
    <t>23-0002-211</t>
  </si>
  <si>
    <t>TSL/51118/2200051487</t>
  </si>
  <si>
    <t>Z22010202459</t>
  </si>
  <si>
    <t>23-0001-212</t>
  </si>
  <si>
    <t>EB Federnfabrik</t>
  </si>
  <si>
    <t>NINL/17216/2200051160</t>
  </si>
  <si>
    <t xml:space="preserve"> Z22010216613</t>
  </si>
  <si>
    <t>23-0002-212</t>
  </si>
  <si>
    <t>DMH Group</t>
  </si>
  <si>
    <t>TSL/51308/2200051850</t>
  </si>
  <si>
    <t>Z22010201942</t>
  </si>
  <si>
    <t>22-0004-212</t>
  </si>
  <si>
    <t>TSL/50732/2200051144</t>
  </si>
  <si>
    <t>Z22010201953</t>
  </si>
  <si>
    <t>22-0005-212</t>
  </si>
  <si>
    <t>TSL/51070/2200051515</t>
  </si>
  <si>
    <t>Z22010201964</t>
  </si>
  <si>
    <t>22-0007-212</t>
  </si>
  <si>
    <t>TSL/49878/2200049773</t>
  </si>
  <si>
    <t>Z22010201975</t>
  </si>
  <si>
    <t>22-0008-212</t>
  </si>
  <si>
    <t>TSL/50786/2200051207</t>
  </si>
  <si>
    <t>Z22010201986</t>
  </si>
  <si>
    <t>23-0004-212</t>
  </si>
  <si>
    <t>TSL/51121/2200051202</t>
  </si>
  <si>
    <t>Z22010201997</t>
  </si>
  <si>
    <t>22-0009-212</t>
  </si>
  <si>
    <t>Welte Kardan</t>
  </si>
  <si>
    <t>TSL/50438/220000739</t>
  </si>
  <si>
    <t>Z22010202002</t>
  </si>
  <si>
    <t>22-0010-212</t>
  </si>
  <si>
    <t>TSL/50398/2200050643</t>
  </si>
  <si>
    <t>Z22010202013</t>
  </si>
  <si>
    <t>22-0011-212</t>
  </si>
  <si>
    <t>TSL/49835/2200049808</t>
  </si>
  <si>
    <t>Z22010202024</t>
  </si>
  <si>
    <t>22-0012-212</t>
  </si>
  <si>
    <t>TSL/51676/2200052334</t>
  </si>
  <si>
    <t>Z22010271903</t>
  </si>
  <si>
    <t>22-0015-212</t>
  </si>
  <si>
    <t>TSL/50085/2200050110</t>
  </si>
  <si>
    <t>Al Dhail</t>
  </si>
  <si>
    <t>22-0002-212</t>
  </si>
  <si>
    <t>Glual</t>
  </si>
  <si>
    <t>TSL/50650/2200050923</t>
  </si>
  <si>
    <t>22-0003-212</t>
  </si>
  <si>
    <t>TSL/51218/2200051682</t>
  </si>
  <si>
    <t>Z22010281932</t>
  </si>
  <si>
    <t>22-0016-212</t>
  </si>
  <si>
    <t>TICRC/1607/2200052177</t>
  </si>
  <si>
    <t>Z22010281480</t>
  </si>
  <si>
    <t>23-0005-212</t>
  </si>
  <si>
    <t>TSL/50449/2200050738</t>
  </si>
  <si>
    <t>23-0003-212</t>
  </si>
  <si>
    <t>22-0006-212</t>
  </si>
  <si>
    <t>22-0013-212</t>
  </si>
  <si>
    <t>TSL/50137/2200049619</t>
  </si>
  <si>
    <t>22-0014-212</t>
  </si>
  <si>
    <t>Starline</t>
  </si>
  <si>
    <t>TSL/50827/2200050842</t>
  </si>
  <si>
    <t>23-0006-212</t>
  </si>
  <si>
    <t>Cinematic</t>
  </si>
  <si>
    <t>TSL/50381/2200050637</t>
  </si>
  <si>
    <t>23-0007-212</t>
  </si>
  <si>
    <t>TSL/49469/2400002285</t>
  </si>
  <si>
    <t>APL Boston</t>
  </si>
  <si>
    <t>32-0001-212</t>
  </si>
  <si>
    <t>BSC</t>
  </si>
  <si>
    <t>TSL/51402/2200051920</t>
  </si>
  <si>
    <t>CMA CGM A.v.Humboldt</t>
  </si>
  <si>
    <t>22-0017-212</t>
  </si>
  <si>
    <t>TSL/51293/2200051641</t>
  </si>
  <si>
    <t xml:space="preserve">HongKong Express </t>
  </si>
  <si>
    <t>22-0019-212</t>
  </si>
  <si>
    <t>TSL/50817/2200051222</t>
  </si>
  <si>
    <t>HongKong Express</t>
  </si>
  <si>
    <t>22-0020-212</t>
  </si>
  <si>
    <t>Techno Vibrazioni</t>
  </si>
  <si>
    <t>TSL/51606/2200052235</t>
  </si>
  <si>
    <t>22-0021-212</t>
  </si>
  <si>
    <t>TSL/49447/2200049196</t>
  </si>
  <si>
    <t>Gunde Maersk</t>
  </si>
  <si>
    <t>ZIM Atlantic</t>
  </si>
  <si>
    <t>Z22010889882</t>
  </si>
  <si>
    <t>25-0007-212</t>
  </si>
  <si>
    <t>TSL/50039/2200050210</t>
  </si>
  <si>
    <t>WanHai 507</t>
  </si>
  <si>
    <t>TSL/50519/2200050830</t>
  </si>
  <si>
    <t>Al Murabba</t>
  </si>
  <si>
    <t>22-0024-212</t>
  </si>
  <si>
    <t>TSL/50874/2200051300</t>
  </si>
  <si>
    <t>22-0025-212</t>
  </si>
  <si>
    <t>Z22010525867</t>
  </si>
  <si>
    <t>25-0006-212</t>
  </si>
  <si>
    <t>TSL/49567/2200049440</t>
  </si>
  <si>
    <t>Z22010525856</t>
  </si>
  <si>
    <t>22-0023-212</t>
  </si>
  <si>
    <t>TSL/51694/2200052363</t>
  </si>
  <si>
    <t>Ever Gentle</t>
  </si>
  <si>
    <t>Z22010891083</t>
  </si>
  <si>
    <t>22-0027-212</t>
  </si>
  <si>
    <t>LOI Thermoprocess</t>
  </si>
  <si>
    <t>TSL/49789/2200050011</t>
  </si>
  <si>
    <t>Z22010891167</t>
  </si>
  <si>
    <t>22-0028-212</t>
  </si>
  <si>
    <t>TSL/49788/2200050009</t>
  </si>
  <si>
    <t>Z22010891156</t>
  </si>
  <si>
    <t>22-0029-212</t>
  </si>
  <si>
    <t>TSL/49783/2200049984</t>
  </si>
  <si>
    <t>Z22010891145</t>
  </si>
  <si>
    <t>22-0030-212</t>
  </si>
  <si>
    <t>Amova</t>
  </si>
  <si>
    <t>TSL/50563/2200050780</t>
  </si>
  <si>
    <t>Z22010891061</t>
  </si>
  <si>
    <t>22-0031-212</t>
  </si>
  <si>
    <t>Z22010891101</t>
  </si>
  <si>
    <t>22-0032-212</t>
  </si>
  <si>
    <t>TSL/50836/2200051108</t>
  </si>
  <si>
    <t>Z22010891112</t>
  </si>
  <si>
    <t>22-0033-212</t>
  </si>
  <si>
    <t>TSL/51301/2200051854</t>
  </si>
  <si>
    <t>Z22010891050</t>
  </si>
  <si>
    <t>22-0034-212</t>
  </si>
  <si>
    <t>Buck</t>
  </si>
  <si>
    <t>TSL/51257/2200051830</t>
  </si>
  <si>
    <t>B22000214760</t>
  </si>
  <si>
    <t>22-0036-212</t>
  </si>
  <si>
    <t>TSL/50212/2200050055</t>
  </si>
  <si>
    <t>Z22010891123</t>
  </si>
  <si>
    <t>22-0037-212</t>
  </si>
  <si>
    <t>TSL/50246/2400002319</t>
  </si>
  <si>
    <t>Z22010891134</t>
  </si>
  <si>
    <t>22-0038-212</t>
  </si>
  <si>
    <t>MAT</t>
  </si>
  <si>
    <t>TSL/51855/2200052576</t>
  </si>
  <si>
    <t>Z22010891094</t>
  </si>
  <si>
    <t>22-0039-212</t>
  </si>
  <si>
    <t>TSL/48152/2200047265</t>
  </si>
  <si>
    <t>Wan Hai 285</t>
  </si>
  <si>
    <t>32-0002-301</t>
  </si>
  <si>
    <t>Slinghofer</t>
  </si>
  <si>
    <t>TSL/51119/2200051522</t>
  </si>
  <si>
    <t>23-0002-301</t>
  </si>
  <si>
    <t>TSL/50811/2200051154</t>
  </si>
  <si>
    <t>22-0021-301</t>
  </si>
  <si>
    <t>TSL/50377/2200050165</t>
  </si>
  <si>
    <t>LIO</t>
  </si>
  <si>
    <t>Thalassa Elpida</t>
  </si>
  <si>
    <t>22-0012-301</t>
  </si>
  <si>
    <t>CBC</t>
  </si>
  <si>
    <t>TSL/51800/2200052401</t>
  </si>
  <si>
    <t>ZIM Charleston</t>
  </si>
  <si>
    <t>32-0005-301</t>
  </si>
  <si>
    <t>Industri-Teknik</t>
  </si>
  <si>
    <t>TSL/50342/2200049474</t>
  </si>
  <si>
    <t>Ever Greet</t>
  </si>
  <si>
    <t>Z22010891178</t>
  </si>
  <si>
    <t>22-0009-301</t>
  </si>
  <si>
    <t>missed closing for ETD 24.12.2022</t>
  </si>
  <si>
    <t>Benzlers</t>
  </si>
  <si>
    <t>TSL/49870/2200049838</t>
  </si>
  <si>
    <t>Z22010891072</t>
  </si>
  <si>
    <t>22-0010-301</t>
  </si>
  <si>
    <t>TSL/51485/2200052000</t>
  </si>
  <si>
    <t>Z22011311533</t>
  </si>
  <si>
    <t>22-0013-301</t>
  </si>
  <si>
    <t>TSL/50048/2200049865</t>
  </si>
  <si>
    <t>Z22011311493</t>
  </si>
  <si>
    <t>22-0014-301</t>
  </si>
  <si>
    <t>TSL/50077/2500050178</t>
  </si>
  <si>
    <t>Z22011311500</t>
  </si>
  <si>
    <t>22-0003-301</t>
  </si>
  <si>
    <t>Asa Drilling</t>
  </si>
  <si>
    <t>TSL/51172/2200051599</t>
  </si>
  <si>
    <t>Z22011311450</t>
  </si>
  <si>
    <t>22-0015-301</t>
  </si>
  <si>
    <t>Aumund</t>
  </si>
  <si>
    <t>TSL/50128/2200050164</t>
  </si>
  <si>
    <t>Z22011311460</t>
  </si>
  <si>
    <t>22-0016-301</t>
  </si>
  <si>
    <t>TSL/51294/2200051663</t>
  </si>
  <si>
    <t>Z22011311522</t>
  </si>
  <si>
    <t>22-0017-301</t>
  </si>
  <si>
    <t>TSL/51684/2200052344</t>
  </si>
  <si>
    <t>Z22011311471</t>
  </si>
  <si>
    <t>22-0018-301</t>
  </si>
  <si>
    <t>FIMA</t>
  </si>
  <si>
    <t>TSL/50649/2200050741</t>
  </si>
  <si>
    <t>Z22011311482</t>
  </si>
  <si>
    <t>22-0019-301</t>
  </si>
  <si>
    <t>Paperwork was pending</t>
  </si>
  <si>
    <t>TSL/49566/2200049260</t>
  </si>
  <si>
    <t>Z22011311511</t>
  </si>
  <si>
    <t>22-0020-301</t>
  </si>
  <si>
    <t>Impact/jiangsu</t>
  </si>
  <si>
    <t>25-0008-301</t>
  </si>
  <si>
    <t>TSL/50694/2200051089</t>
  </si>
  <si>
    <t>22-0022-301</t>
  </si>
  <si>
    <t>TSL/51325/2200051823</t>
  </si>
  <si>
    <t>Zephyr Lumos</t>
  </si>
  <si>
    <t>22-0011-301</t>
  </si>
  <si>
    <t>Rebooked/Dealyed by Customs Inspection</t>
  </si>
  <si>
    <t>Yokohama Ind</t>
  </si>
  <si>
    <t>TSL/49853/2200049697</t>
  </si>
  <si>
    <t>Wan Hai 506</t>
  </si>
  <si>
    <t>32-0003-301</t>
  </si>
  <si>
    <t>TSL/50573/2200050713</t>
  </si>
  <si>
    <t>32-0004-301</t>
  </si>
  <si>
    <t>TSL/50793/2200050043</t>
  </si>
  <si>
    <t>Z23000160050</t>
  </si>
  <si>
    <t>22-0029-301</t>
  </si>
  <si>
    <t>TSL/50653/2200050901</t>
  </si>
  <si>
    <t>Z23000159695</t>
  </si>
  <si>
    <t>22-0028-301</t>
  </si>
  <si>
    <t>TSL/51284/2200051808</t>
  </si>
  <si>
    <t>Z23000159702</t>
  </si>
  <si>
    <t>22-0030-301</t>
  </si>
  <si>
    <t>TSL/49811/2200049722</t>
  </si>
  <si>
    <t>Z23000159713</t>
  </si>
  <si>
    <t>22-0027-301</t>
  </si>
  <si>
    <t>TSL/51083/3700861041</t>
  </si>
  <si>
    <t>Z23000159724</t>
  </si>
  <si>
    <t>22-0025-301</t>
  </si>
  <si>
    <t>TSL/51353/3700862979</t>
  </si>
  <si>
    <t>Z23000159735</t>
  </si>
  <si>
    <t>22-0026-301</t>
  </si>
  <si>
    <t>TSL/50831/2200051084</t>
  </si>
  <si>
    <t>Ever Goods</t>
  </si>
  <si>
    <t>Z23000159746</t>
  </si>
  <si>
    <t>23-0001-302</t>
  </si>
  <si>
    <t>missed the closing for Thalassa Hellas / etd 18.01.2023</t>
  </si>
  <si>
    <t>TSL/51945/3700865137</t>
  </si>
  <si>
    <t>Z23000310669</t>
  </si>
  <si>
    <t>22-0007-302</t>
  </si>
  <si>
    <t>MAT Malmedie</t>
  </si>
  <si>
    <t>TSL/51868/2200052592</t>
  </si>
  <si>
    <t>Z23000310402</t>
  </si>
  <si>
    <t>22-0008-302</t>
  </si>
  <si>
    <t>TSL/50512/2200050633</t>
  </si>
  <si>
    <t>ONE Matrix</t>
  </si>
  <si>
    <t>22-0013-302</t>
  </si>
  <si>
    <t>C&amp;E Plastics</t>
  </si>
  <si>
    <t>TSL/51423/2200051964</t>
  </si>
  <si>
    <t>One Stork</t>
  </si>
  <si>
    <t>22-0009-302</t>
  </si>
  <si>
    <t>Load Monitoring</t>
  </si>
  <si>
    <t>TSL/51787/2400002385</t>
  </si>
  <si>
    <t>HMM Mir</t>
  </si>
  <si>
    <t>23.12.202</t>
  </si>
  <si>
    <t>22-0032-301</t>
  </si>
  <si>
    <t>rebooked by Carrier</t>
  </si>
  <si>
    <t>Jiyu Plant</t>
  </si>
  <si>
    <t>TSL/51810/2200052459</t>
  </si>
  <si>
    <t>Cosco Aqaba</t>
  </si>
  <si>
    <t>22-0035-301</t>
  </si>
  <si>
    <t>rebooked from CCU to NSA</t>
  </si>
  <si>
    <t>Kress</t>
  </si>
  <si>
    <t>TSL/49939/2200049629</t>
  </si>
  <si>
    <t>CMA CGM Magellan</t>
  </si>
  <si>
    <t>22-0001-302</t>
  </si>
  <si>
    <t>TSL/50897/220005115</t>
  </si>
  <si>
    <t>22-0002-302</t>
  </si>
  <si>
    <t>TSL/50336/2200050512</t>
  </si>
  <si>
    <t>ONE Manchester</t>
  </si>
  <si>
    <t>22-0003-302</t>
  </si>
  <si>
    <t>TSL/51535/2200052171</t>
  </si>
  <si>
    <t>22-0004-302</t>
  </si>
  <si>
    <t>Intensiv-Filter</t>
  </si>
  <si>
    <t>Abholung 15.01.2023</t>
  </si>
  <si>
    <t>25-0007-301</t>
  </si>
  <si>
    <t>TSL/51559/2200052047</t>
  </si>
  <si>
    <t>ONE Milano</t>
  </si>
  <si>
    <t>22-0027-302</t>
  </si>
  <si>
    <t>22-0024-302</t>
  </si>
  <si>
    <t>TSL/51570/2200052152</t>
  </si>
  <si>
    <t>22-0025-302</t>
  </si>
  <si>
    <t xml:space="preserve">Sarclad </t>
  </si>
  <si>
    <t>23-0007-302</t>
  </si>
  <si>
    <t>Japan Machinery</t>
  </si>
  <si>
    <t>TSL/47858/2200047301</t>
  </si>
  <si>
    <t>OOCL Dalian</t>
  </si>
  <si>
    <t>32-0001-302</t>
  </si>
  <si>
    <t>TSL/51705/2200052088</t>
  </si>
  <si>
    <t>YM Wind</t>
  </si>
  <si>
    <t>22-0018-302</t>
  </si>
  <si>
    <t>TSL/50866/2400002341</t>
  </si>
  <si>
    <t>Z23000668572</t>
  </si>
  <si>
    <t>22-0005-302</t>
  </si>
  <si>
    <t>payment not received</t>
  </si>
  <si>
    <t>Eisenbeiss</t>
  </si>
  <si>
    <t>TSL/50333/2200050585</t>
  </si>
  <si>
    <t>Z23000414763</t>
  </si>
  <si>
    <t>22-0012-302</t>
  </si>
  <si>
    <t>Cargo available by 20.01.2023 only</t>
  </si>
  <si>
    <t>TSL/51994/2200052771</t>
  </si>
  <si>
    <t>Z23000667686</t>
  </si>
  <si>
    <t>22-0016-302</t>
  </si>
  <si>
    <t>TSL/51667/3700865065</t>
  </si>
  <si>
    <t xml:space="preserve">Ever Globe </t>
  </si>
  <si>
    <t>13.02.203</t>
  </si>
  <si>
    <t>Z23000414774</t>
  </si>
  <si>
    <t>22-0014-302</t>
  </si>
  <si>
    <t>TSL/51483/2200051984</t>
  </si>
  <si>
    <t>Z23000667664</t>
  </si>
  <si>
    <t>22-0019-302</t>
  </si>
  <si>
    <t>Weiss Technik</t>
  </si>
  <si>
    <t>TSL/48731/2400002266</t>
  </si>
  <si>
    <t>Z23000872725</t>
  </si>
  <si>
    <t>27-0002-302</t>
  </si>
  <si>
    <t>shpr was waiting for L/C extention</t>
  </si>
  <si>
    <t>TSL/50867/2400002343</t>
  </si>
  <si>
    <t>Z23000667631</t>
  </si>
  <si>
    <t>22-0006-302</t>
  </si>
  <si>
    <t>TSL/49972/2200049893</t>
  </si>
  <si>
    <t>Z23000667642</t>
  </si>
  <si>
    <t>22-0015-302</t>
  </si>
  <si>
    <t>TSL/52041/2200052643</t>
  </si>
  <si>
    <t>Z23000667653</t>
  </si>
  <si>
    <t>22-0017-302</t>
  </si>
  <si>
    <t>TSL/51497/2200051969</t>
  </si>
  <si>
    <t>Z23000667675</t>
  </si>
  <si>
    <t>22-0020-302</t>
  </si>
  <si>
    <t>TSL/49896/2200051104</t>
  </si>
  <si>
    <t>Z23000867850</t>
  </si>
  <si>
    <t>23-0002-302</t>
  </si>
  <si>
    <t>Eich Rollenlager</t>
  </si>
  <si>
    <t>TSL/50721/4409306505</t>
  </si>
  <si>
    <t>Z23000867923</t>
  </si>
  <si>
    <t>22-0021-302</t>
  </si>
  <si>
    <t>NINL/17213/2200051849</t>
  </si>
  <si>
    <t>Z23000867840</t>
  </si>
  <si>
    <t>23-0003-302</t>
  </si>
  <si>
    <t>TSL/51765/2200052451</t>
  </si>
  <si>
    <t>B23000018344</t>
  </si>
  <si>
    <t>22-0022-302</t>
  </si>
  <si>
    <t>TSL/50679/2200050918</t>
  </si>
  <si>
    <t>23-0004-302</t>
  </si>
  <si>
    <t>TSL/48594/2400002256</t>
  </si>
  <si>
    <t xml:space="preserve">4 pcs </t>
  </si>
  <si>
    <t>27-0001-302</t>
  </si>
  <si>
    <t>Covemat</t>
  </si>
  <si>
    <t>TSL/51729/4409658999</t>
  </si>
  <si>
    <t>22-0033-302</t>
  </si>
  <si>
    <t>TSL/51199/2200051507</t>
  </si>
  <si>
    <t>One Millau</t>
  </si>
  <si>
    <t>22-0026-302</t>
  </si>
  <si>
    <t>Abholung am 13.02.2023</t>
  </si>
  <si>
    <t>YM Wholesome</t>
  </si>
  <si>
    <t>Z23001274826</t>
  </si>
  <si>
    <t>25-0007-302</t>
  </si>
  <si>
    <t>MSC Virginia</t>
  </si>
  <si>
    <t>25-0009-302</t>
  </si>
  <si>
    <t>HKT</t>
  </si>
  <si>
    <t>TSL/51049/2400002347</t>
  </si>
  <si>
    <t>KMTC Chennai</t>
  </si>
  <si>
    <t>22-0016-303</t>
  </si>
  <si>
    <t>Mack Valves</t>
  </si>
  <si>
    <t>NINL/17218/2299870003</t>
  </si>
  <si>
    <t>Conti Cotesia</t>
  </si>
  <si>
    <t>MELCCU3394957V</t>
  </si>
  <si>
    <t>Pekrun</t>
  </si>
  <si>
    <t>TSL/51079/2200051527</t>
  </si>
  <si>
    <t>CCU207200</t>
  </si>
  <si>
    <t>Z23001074936</t>
  </si>
  <si>
    <t>22-0029-302</t>
  </si>
  <si>
    <t>not shipped by Saco</t>
  </si>
  <si>
    <t>TSL/51974/4410012758</t>
  </si>
  <si>
    <t>CCU207201</t>
  </si>
  <si>
    <t>Z23001074534</t>
  </si>
  <si>
    <t>22-0030-302</t>
  </si>
  <si>
    <t>Jiangsu</t>
  </si>
  <si>
    <t>CCU207203</t>
  </si>
  <si>
    <t>Z23001074523</t>
  </si>
  <si>
    <t>25-0013-302</t>
  </si>
  <si>
    <t>Spicer</t>
  </si>
  <si>
    <t>TSL/49888/2200050096</t>
  </si>
  <si>
    <t>CCU207204</t>
  </si>
  <si>
    <t>Z23001074545</t>
  </si>
  <si>
    <t>23-0005-302</t>
  </si>
  <si>
    <t>TSL/50521/2200050698</t>
  </si>
  <si>
    <t>CCU207205</t>
  </si>
  <si>
    <t>Z23001074556</t>
  </si>
  <si>
    <t>23-0006-302</t>
  </si>
  <si>
    <t>TSL/51764/2200052390</t>
  </si>
  <si>
    <t>CCU207206</t>
  </si>
  <si>
    <t>Z23001074567</t>
  </si>
  <si>
    <t>22-0031-302</t>
  </si>
  <si>
    <t>TSL/51380/2200051704</t>
  </si>
  <si>
    <t>CCU207207</t>
  </si>
  <si>
    <t>Z23001450175</t>
  </si>
  <si>
    <t>22-0013-303</t>
  </si>
  <si>
    <t>Ravne</t>
  </si>
  <si>
    <t>TSL/51569/2200052117</t>
  </si>
  <si>
    <t>16.02.203</t>
  </si>
  <si>
    <t>CCU207209</t>
  </si>
  <si>
    <t>Z23001449089</t>
  </si>
  <si>
    <t>22-0003-303</t>
  </si>
  <si>
    <t>TSL/51586/2200052220</t>
  </si>
  <si>
    <t>CCU207210</t>
  </si>
  <si>
    <t>Z23001448718</t>
  </si>
  <si>
    <t>22-0004-303</t>
  </si>
  <si>
    <t>Kraftblock</t>
  </si>
  <si>
    <t>TSL/2100714613</t>
  </si>
  <si>
    <t>CCU207211</t>
  </si>
  <si>
    <t>Z23001450164</t>
  </si>
  <si>
    <t>22-0012-303</t>
  </si>
  <si>
    <t>TSL/49812/2200049798</t>
  </si>
  <si>
    <t>CCU207218</t>
  </si>
  <si>
    <t>Z23001448730</t>
  </si>
  <si>
    <t>22-0009-303</t>
  </si>
  <si>
    <t>TSL/51378/2200051643</t>
  </si>
  <si>
    <t>CCU207223</t>
  </si>
  <si>
    <t>Z23001448740</t>
  </si>
  <si>
    <t>22-0011-303</t>
  </si>
  <si>
    <t>TSL/50596/2200050853</t>
  </si>
  <si>
    <t>CCU207224</t>
  </si>
  <si>
    <t>Z23001448751</t>
  </si>
  <si>
    <t>23-0002-303</t>
  </si>
  <si>
    <t>TSL/50373/2200050</t>
  </si>
  <si>
    <t>CCU207225</t>
  </si>
  <si>
    <t>Z23001449235</t>
  </si>
  <si>
    <t>22-0010-303</t>
  </si>
  <si>
    <t>TSL/49912/220005006</t>
  </si>
  <si>
    <t>CCU207226</t>
  </si>
  <si>
    <t>Z23001448762</t>
  </si>
  <si>
    <t>22-0008-303</t>
  </si>
  <si>
    <t>TSL/50743/2200050502</t>
  </si>
  <si>
    <t>CCU207227</t>
  </si>
  <si>
    <t>Z23001448773</t>
  </si>
  <si>
    <t>22-0005-303</t>
  </si>
  <si>
    <t>TSL/51482/2200051952</t>
  </si>
  <si>
    <t>CCU207231</t>
  </si>
  <si>
    <t>Z23001449246</t>
  </si>
  <si>
    <t>22-0002-303</t>
  </si>
  <si>
    <t>Thermofischer</t>
  </si>
  <si>
    <t>TSL/49861/2400002302</t>
  </si>
  <si>
    <t>22-0001-303</t>
  </si>
  <si>
    <t>22-0014-303</t>
  </si>
  <si>
    <t>TSL/51946/2200052707</t>
  </si>
  <si>
    <t>22-0015-303</t>
  </si>
  <si>
    <t>TSL/52298/2200053176</t>
  </si>
  <si>
    <t>Port Klang Voyager</t>
  </si>
  <si>
    <t>22-0049-303</t>
  </si>
  <si>
    <t>Kaltech</t>
  </si>
  <si>
    <t>TSL/51424/2200051987</t>
  </si>
  <si>
    <t>ONE Blue Jay</t>
  </si>
  <si>
    <t>22-0027-303</t>
  </si>
  <si>
    <t>Everlastin Valve</t>
  </si>
  <si>
    <t>TSL/51345/2200051871</t>
  </si>
  <si>
    <t>Madrid Bridge</t>
  </si>
  <si>
    <t>22-0050-303</t>
  </si>
  <si>
    <t>Deublin</t>
  </si>
  <si>
    <t>TSL/51666/3700864890</t>
  </si>
  <si>
    <t>SAO</t>
  </si>
  <si>
    <t>Ever Lively</t>
  </si>
  <si>
    <t>22-0017-303</t>
  </si>
  <si>
    <t>Sinosteel</t>
  </si>
  <si>
    <t>TSL/2200052075</t>
  </si>
  <si>
    <t>Ever Unific</t>
  </si>
  <si>
    <t>32-0001-303</t>
  </si>
  <si>
    <t>TSL/52034/2200052538</t>
  </si>
  <si>
    <t>Cosco Colombo</t>
  </si>
  <si>
    <t>32-0003-303</t>
  </si>
  <si>
    <t>LMM Group</t>
  </si>
  <si>
    <t>TSL/2200052510</t>
  </si>
  <si>
    <t>YM Wellbeing</t>
  </si>
  <si>
    <t>32-0002-303</t>
  </si>
  <si>
    <t>Shaangu</t>
  </si>
  <si>
    <t>TSL/2200051236</t>
  </si>
  <si>
    <t>CMA CGM Florida</t>
  </si>
  <si>
    <t>32-0004-303</t>
  </si>
  <si>
    <t>TSL/51975/2200052639</t>
  </si>
  <si>
    <t>YM Tip Top</t>
  </si>
  <si>
    <t>TORCCU178670</t>
  </si>
  <si>
    <t>TSL/51721/2200052333</t>
  </si>
  <si>
    <t>22-0053-303</t>
  </si>
  <si>
    <t>TSL/49944/2200049526</t>
  </si>
  <si>
    <t>22-0052-303</t>
  </si>
  <si>
    <t>TSL/51454/2200051858</t>
  </si>
  <si>
    <t>MILCCU3208374V</t>
  </si>
  <si>
    <t>22-0022-303</t>
  </si>
  <si>
    <t>Z23001627562</t>
  </si>
  <si>
    <t>25-0003-303</t>
  </si>
  <si>
    <t>TSL/51047/22000514</t>
  </si>
  <si>
    <t>Al Jazrah</t>
  </si>
  <si>
    <t>22-0023-303</t>
  </si>
  <si>
    <t>TSL/52286/4410185023</t>
  </si>
  <si>
    <t>Hochiminh Voyager</t>
  </si>
  <si>
    <t>22-0055-303</t>
  </si>
  <si>
    <t>TSL/52119/2200052970</t>
  </si>
  <si>
    <t>22-0018-303</t>
  </si>
  <si>
    <t>TSL/51635/2200052254</t>
  </si>
  <si>
    <t>22-0019-303</t>
  </si>
  <si>
    <t>EXO Technologies</t>
  </si>
  <si>
    <t>TSL/51751/220005245</t>
  </si>
  <si>
    <t>AL Qibla Express</t>
  </si>
  <si>
    <t>22-0020-303</t>
  </si>
  <si>
    <t>TTD/4047/2200051086</t>
  </si>
  <si>
    <t>22-0021-303</t>
  </si>
  <si>
    <t>TSL/50396/2200050610</t>
  </si>
  <si>
    <t>22-0057-303</t>
  </si>
  <si>
    <t>Cordts</t>
  </si>
  <si>
    <t>TSL/50979/2200051348</t>
  </si>
  <si>
    <t>13.03.203</t>
  </si>
  <si>
    <t>Z23001449224</t>
  </si>
  <si>
    <t>23-0001-303</t>
  </si>
  <si>
    <t>left behind by Saco</t>
  </si>
  <si>
    <t>TSL/49986/2200050262</t>
  </si>
  <si>
    <t>Z23001448729</t>
  </si>
  <si>
    <t>22-0006-303</t>
  </si>
  <si>
    <t>TSL/51463/2200052066</t>
  </si>
  <si>
    <t>Z23100901080</t>
  </si>
  <si>
    <t>22-0007-303</t>
  </si>
  <si>
    <t>stopped by Customs</t>
  </si>
  <si>
    <t>Z23001889573</t>
  </si>
  <si>
    <t>22-0024-303</t>
  </si>
  <si>
    <t>TSL/50801/2200051081</t>
  </si>
  <si>
    <t>Z23001891227</t>
  </si>
  <si>
    <t>23-0004-303</t>
  </si>
  <si>
    <t>TSL/50889/2200051161</t>
  </si>
  <si>
    <t>Z23001893000</t>
  </si>
  <si>
    <t>23-0005-303</t>
  </si>
  <si>
    <t>CCU207236</t>
  </si>
  <si>
    <t>TSL/52007/2200052787</t>
  </si>
  <si>
    <t>Z23001894120</t>
  </si>
  <si>
    <t>22-0029-303</t>
  </si>
  <si>
    <t>LOI</t>
  </si>
  <si>
    <t>TSL/51238/2200051711</t>
  </si>
  <si>
    <t>Z23100906548</t>
  </si>
  <si>
    <t>22-0026-303</t>
  </si>
  <si>
    <t>RECEIVED ERROR MESSAGE</t>
  </si>
  <si>
    <t>NINL/17214/2200051848</t>
  </si>
  <si>
    <t>Z23001902739</t>
  </si>
  <si>
    <t>23-0006-303</t>
  </si>
  <si>
    <t>TSL/50334/2200050456</t>
  </si>
  <si>
    <t>Z23001894152</t>
  </si>
  <si>
    <t>22-0035-303</t>
  </si>
  <si>
    <t>TSL/51783/2200052417</t>
  </si>
  <si>
    <t>9 pcs</t>
  </si>
  <si>
    <t>Z23001894163</t>
  </si>
  <si>
    <t>22-0048-303</t>
  </si>
  <si>
    <t>TSL/50329/2200050479</t>
  </si>
  <si>
    <t>Z23001894174</t>
  </si>
  <si>
    <t>22-0025-303</t>
  </si>
  <si>
    <t>TSL/51785/2200052464</t>
  </si>
  <si>
    <t>Z23001894185</t>
  </si>
  <si>
    <t>22-0038-303</t>
  </si>
  <si>
    <t>Z23001894404</t>
  </si>
  <si>
    <t>22-0045-303</t>
  </si>
  <si>
    <t>Allweiler</t>
  </si>
  <si>
    <t>TSL/50489/2200050819</t>
  </si>
  <si>
    <t>Z23001894415</t>
  </si>
  <si>
    <t>22-0044-303</t>
  </si>
  <si>
    <t>TSL/51462/2200051862</t>
  </si>
  <si>
    <t>Z23001894426</t>
  </si>
  <si>
    <t>22-0041-303</t>
  </si>
  <si>
    <t>TSL/51229/2200051749</t>
  </si>
  <si>
    <t>.</t>
  </si>
  <si>
    <t>Z23001894437</t>
  </si>
  <si>
    <t>22-0043-303</t>
  </si>
  <si>
    <t>TSL/50997/2200051339</t>
  </si>
  <si>
    <t>Z23001894448</t>
  </si>
  <si>
    <t>23-0010-303</t>
  </si>
  <si>
    <t>TSL/51306/2200051736</t>
  </si>
  <si>
    <t>Z23001894470</t>
  </si>
  <si>
    <t>22-0039-303</t>
  </si>
  <si>
    <t>CCU207253</t>
  </si>
  <si>
    <t>TSL/51687/2200052367</t>
  </si>
  <si>
    <t>Z23001894481</t>
  </si>
  <si>
    <t>22-0036-303</t>
  </si>
  <si>
    <t>TSL/50354/2400002318</t>
  </si>
  <si>
    <t>Z23001894521</t>
  </si>
  <si>
    <t>22-0046-303</t>
  </si>
  <si>
    <t>TSL/49760/2200049659</t>
  </si>
  <si>
    <t>Z23001894532</t>
  </si>
  <si>
    <t>22-0032-303</t>
  </si>
  <si>
    <t>TSL/51368/2200051762</t>
  </si>
  <si>
    <t>Z23001894638</t>
  </si>
  <si>
    <t>22-0031-303</t>
  </si>
  <si>
    <t>Köppern</t>
  </si>
  <si>
    <t>TSL/51191/2200051400</t>
  </si>
  <si>
    <t>Z23001894649</t>
  </si>
  <si>
    <t>23-0009-303</t>
  </si>
  <si>
    <t>TSL/51487/2200052089</t>
  </si>
  <si>
    <t>Z23001894711</t>
  </si>
  <si>
    <t>22-0030-303</t>
  </si>
  <si>
    <t>Z23001894722</t>
  </si>
  <si>
    <t>23-0008-303</t>
  </si>
  <si>
    <t>TSL/49827/2200049890</t>
  </si>
  <si>
    <t>Z23001894700</t>
  </si>
  <si>
    <t>22-0028-303</t>
  </si>
  <si>
    <t>TCI/929/4300001110</t>
  </si>
  <si>
    <t>Z23001894733</t>
  </si>
  <si>
    <t>23-0007-303</t>
  </si>
  <si>
    <t>Z23001894872</t>
  </si>
  <si>
    <t>22-0047-303</t>
  </si>
  <si>
    <t>Beda</t>
  </si>
  <si>
    <t>TSL/51830/2200052556</t>
  </si>
  <si>
    <t>Z23001894967</t>
  </si>
  <si>
    <t>22-0042-303</t>
  </si>
  <si>
    <t>TSL/51426/2200051731</t>
  </si>
  <si>
    <t>Z23001894978</t>
  </si>
  <si>
    <t>22-0034-303</t>
  </si>
  <si>
    <t>TSL/50651/2200051007</t>
  </si>
  <si>
    <t>Z23001894989</t>
  </si>
  <si>
    <t>22-0037-303</t>
  </si>
  <si>
    <t>Z23001763554</t>
  </si>
  <si>
    <t>25-0008-303</t>
  </si>
  <si>
    <t>MSC Cristina</t>
  </si>
  <si>
    <t>25-0013-303</t>
  </si>
  <si>
    <t>TSL/51134/2200051513</t>
  </si>
  <si>
    <t>AL MANAMAH</t>
  </si>
  <si>
    <t>22-0012-304</t>
  </si>
  <si>
    <t>MRN NOT AVAILABLE</t>
  </si>
  <si>
    <t>TSL/52409/2200053423</t>
  </si>
  <si>
    <t>Z23001899609</t>
  </si>
  <si>
    <t>22-0013-304</t>
  </si>
  <si>
    <t>SMS CONCAST</t>
  </si>
  <si>
    <t>TSL/51391/2200051939</t>
  </si>
  <si>
    <t>Z23002275120</t>
  </si>
  <si>
    <t>22-0001-304-00</t>
  </si>
  <si>
    <t>AL ASDEQAA</t>
  </si>
  <si>
    <t>Z23002285835</t>
  </si>
  <si>
    <t>22-0002-304-00</t>
  </si>
  <si>
    <t>TSL/51126/2200051589</t>
  </si>
  <si>
    <t>Z23002285846</t>
  </si>
  <si>
    <t>23-0001-304-00</t>
  </si>
  <si>
    <t>MUNSCH</t>
  </si>
  <si>
    <t>TSL/51553/2200052199</t>
  </si>
  <si>
    <t>Z23002285857</t>
  </si>
  <si>
    <t>22-0003-304-00</t>
  </si>
  <si>
    <t>TSL/52023/2200052704</t>
  </si>
  <si>
    <t>Z23002285868</t>
  </si>
  <si>
    <t>22-0004-304-00</t>
  </si>
  <si>
    <t>TSL/51913/2200052523</t>
  </si>
  <si>
    <t>Z23002285879</t>
  </si>
  <si>
    <t>22-0005-304-00</t>
  </si>
  <si>
    <t>TSL/50457/2200050772</t>
  </si>
  <si>
    <t>Z23002285880</t>
  </si>
  <si>
    <t>22-0008-304-00</t>
  </si>
  <si>
    <t>ARCA REGLER GMBH</t>
  </si>
  <si>
    <t>TSL/51445/2200051747</t>
  </si>
  <si>
    <t>Z23002285890</t>
  </si>
  <si>
    <t>23-0002-304-00</t>
  </si>
  <si>
    <t>DUESTERLOH</t>
  </si>
  <si>
    <t>TSL/49839/2200049809</t>
  </si>
  <si>
    <t>Z23002285908</t>
  </si>
  <si>
    <t>22-0009-304-00</t>
  </si>
  <si>
    <t>HAINZL</t>
  </si>
  <si>
    <t>TSL/51615/2200052228</t>
  </si>
  <si>
    <t>Z23002333774</t>
  </si>
  <si>
    <t>23-0005-304-00</t>
  </si>
  <si>
    <t>TSL/51759/2200052392</t>
  </si>
  <si>
    <t>Z23002285919</t>
  </si>
  <si>
    <t>22-0010-304-00</t>
  </si>
  <si>
    <t>TSL/51959/2200052711</t>
  </si>
  <si>
    <t>Z23002285941</t>
  </si>
  <si>
    <t>22-0011-304-00</t>
  </si>
  <si>
    <t>SIMPEX</t>
  </si>
  <si>
    <t>TSL/50656/2200051047</t>
  </si>
  <si>
    <t>Z23002285930</t>
  </si>
  <si>
    <t>22-0006-304-00</t>
  </si>
  <si>
    <t>CUNOVA</t>
  </si>
  <si>
    <t>NINL/17215/2200051678</t>
  </si>
  <si>
    <t>Z23002333814</t>
  </si>
  <si>
    <t>23-0003-304-00</t>
  </si>
  <si>
    <t>TSL/50448/2200050631</t>
  </si>
  <si>
    <t>Z23002285952</t>
  </si>
  <si>
    <t>23-0004-304-00</t>
  </si>
  <si>
    <t>TSL/51565/2200052138</t>
  </si>
  <si>
    <t>Z23002285974</t>
  </si>
  <si>
    <t>22-0007-304-00</t>
  </si>
  <si>
    <t>TSL/50997/2200051339 - 2nd Lot</t>
  </si>
  <si>
    <t>Z23002333825</t>
  </si>
  <si>
    <t>23-0006-304-00</t>
  </si>
  <si>
    <t>Overton</t>
  </si>
  <si>
    <t xml:space="preserve">TSL/49960/2200049910  </t>
  </si>
  <si>
    <t>ONE Aquila</t>
  </si>
  <si>
    <t>22-0016-304</t>
  </si>
  <si>
    <t>Lift Gate Truck required for pickup</t>
  </si>
  <si>
    <t>TSL/52368/2200053304</t>
  </si>
  <si>
    <t>TSL/52367/2200053300</t>
  </si>
  <si>
    <t>23-0008-304-00</t>
  </si>
  <si>
    <t>HKT Bearings</t>
  </si>
  <si>
    <t>TSL/52536/4410359225</t>
  </si>
  <si>
    <t>Hyundai Forward</t>
  </si>
  <si>
    <t>22-0028-304-00</t>
  </si>
  <si>
    <t>TSL/50633/2200050920</t>
  </si>
  <si>
    <t>26.03.203</t>
  </si>
  <si>
    <t>22-0014-304-00</t>
  </si>
  <si>
    <t>Maxxove/Impact</t>
  </si>
  <si>
    <t>STPL/PO/0/2223/00022</t>
  </si>
  <si>
    <t>MSC Benedetta</t>
  </si>
  <si>
    <t>25-0005-304</t>
  </si>
  <si>
    <t>FLGSS2304001</t>
  </si>
  <si>
    <t>Xixia</t>
  </si>
  <si>
    <t>TSL/2200053039</t>
  </si>
  <si>
    <t>Panja Bhum</t>
  </si>
  <si>
    <t>TSL/51791/2200052493</t>
  </si>
  <si>
    <t>Georg Washington Bridge</t>
  </si>
  <si>
    <t>29.03.2023</t>
  </si>
  <si>
    <t>22-0018-304</t>
  </si>
  <si>
    <t>TSL/51817/2200052519</t>
  </si>
  <si>
    <t>22-0019-304</t>
  </si>
  <si>
    <t>ZWICKROELL</t>
  </si>
  <si>
    <t>TSL/52308/2200053243</t>
  </si>
  <si>
    <t>22-0020-304</t>
  </si>
  <si>
    <t>ATLANTIC GMBH</t>
  </si>
  <si>
    <t>TBD/2221/2200052957</t>
  </si>
  <si>
    <t>22-0026-304</t>
  </si>
  <si>
    <t>TSL/52079/2200052905</t>
  </si>
  <si>
    <t>31.03.2023</t>
  </si>
  <si>
    <t>22-0023-304</t>
  </si>
  <si>
    <t>TSL/51594/220002192</t>
  </si>
  <si>
    <t>22-0022-304</t>
  </si>
  <si>
    <t>TSL/51090/2200051530</t>
  </si>
  <si>
    <t>22-0024-304</t>
  </si>
  <si>
    <t>TSL/51919/2200052688</t>
  </si>
  <si>
    <t>22-0025-304</t>
  </si>
  <si>
    <t>TSL/50734/2200051109</t>
  </si>
  <si>
    <t>TSL/51840/2200052562</t>
  </si>
  <si>
    <t>Salahuddin</t>
  </si>
  <si>
    <t>10.04.2023</t>
  </si>
  <si>
    <t>14.04.2023</t>
  </si>
  <si>
    <t>22-0035-304-00</t>
  </si>
  <si>
    <t>BCNCCU3411586V</t>
  </si>
  <si>
    <t>TSL/51841/2200052563</t>
  </si>
  <si>
    <t>22-0036-304-00</t>
  </si>
  <si>
    <t>TSL/51162/2200051485</t>
  </si>
  <si>
    <t>KMTC Nhava Sheva</t>
  </si>
  <si>
    <t>Hong Kong Express</t>
  </si>
  <si>
    <t>15.04.2023</t>
  </si>
  <si>
    <t>19.04.2023</t>
  </si>
  <si>
    <t>22-0030-304-00</t>
  </si>
  <si>
    <t>MILCCU3209104V</t>
  </si>
  <si>
    <t>TSL/51784/2200052439</t>
  </si>
  <si>
    <t>22-0029-304-00</t>
  </si>
  <si>
    <t>TSL/50782/2200050912</t>
  </si>
  <si>
    <t>AL Murrabba</t>
  </si>
  <si>
    <t>28.03.2023</t>
  </si>
  <si>
    <t>18.04.2023</t>
  </si>
  <si>
    <t>22-0032-304-00</t>
  </si>
  <si>
    <t>BCNCCU3411705V</t>
  </si>
  <si>
    <t>Eurodraw</t>
  </si>
  <si>
    <t>TISWD/1363/2400002390</t>
  </si>
  <si>
    <t>05.04.2023</t>
  </si>
  <si>
    <t>11.04.2023</t>
  </si>
  <si>
    <t>21.04.2023</t>
  </si>
  <si>
    <t>23-0008-305-00</t>
  </si>
  <si>
    <t>MILNSA3209384V</t>
  </si>
  <si>
    <t>TSL/51932/2200052684</t>
  </si>
  <si>
    <t>Tangier Express</t>
  </si>
  <si>
    <t>CHICTAD03350</t>
  </si>
  <si>
    <t>TSL/50953/2200051366</t>
  </si>
  <si>
    <t>28.04.2023</t>
  </si>
  <si>
    <t>Z23002774139</t>
  </si>
  <si>
    <t>22-0027-305</t>
  </si>
  <si>
    <t>TSL/50791/2200049720</t>
  </si>
  <si>
    <t>570,00</t>
  </si>
  <si>
    <t>Z23002698474</t>
  </si>
  <si>
    <t>22-0026-305</t>
  </si>
  <si>
    <t>TSL/52456/2200053424</t>
  </si>
  <si>
    <t>458,00</t>
  </si>
  <si>
    <t>Z23003245119</t>
  </si>
  <si>
    <t>22-0001-305</t>
  </si>
  <si>
    <t>TSL/49648/2200049428</t>
  </si>
  <si>
    <t>Z23003245364</t>
  </si>
  <si>
    <t>22-0002-305</t>
  </si>
  <si>
    <t>TSL/52277/2200053112</t>
  </si>
  <si>
    <t>Z23003245203</t>
  </si>
  <si>
    <t>22-0003-305</t>
  </si>
  <si>
    <t>TSL/51434/2200052033</t>
  </si>
  <si>
    <t>Z23003245080</t>
  </si>
  <si>
    <t>22-0004-305</t>
  </si>
  <si>
    <t>Welte</t>
  </si>
  <si>
    <t>TSL/50447/2200050630</t>
  </si>
  <si>
    <t>Z23003245108</t>
  </si>
  <si>
    <t>23-0001-305</t>
  </si>
  <si>
    <t>TSL/50357/2200050615</t>
  </si>
  <si>
    <t>Z23003245090</t>
  </si>
  <si>
    <t>22-0005-305</t>
  </si>
  <si>
    <t>TSL/51875/2200052218</t>
  </si>
  <si>
    <t>Z23003245214</t>
  </si>
  <si>
    <t>23-0002-305</t>
  </si>
  <si>
    <t>TSL/51863/2200052571</t>
  </si>
  <si>
    <t>Z23003245375</t>
  </si>
  <si>
    <t>22-0006-305</t>
  </si>
  <si>
    <t>Corts</t>
  </si>
  <si>
    <t>TSL/51566/2200052111</t>
  </si>
  <si>
    <t>Z23003245470</t>
  </si>
  <si>
    <t>22-0008-305</t>
  </si>
  <si>
    <t>Kamag</t>
  </si>
  <si>
    <t>TSL/51581/2200049056</t>
  </si>
  <si>
    <t>Z23003245481</t>
  </si>
  <si>
    <t>23-0003-305</t>
  </si>
  <si>
    <t>TSL/50558/2200049162</t>
  </si>
  <si>
    <t>Z23003245353</t>
  </si>
  <si>
    <t>22-0009-305</t>
  </si>
  <si>
    <t>TSL/51982/2200052769</t>
  </si>
  <si>
    <t>Z23003245492</t>
  </si>
  <si>
    <t>22-0010-305</t>
  </si>
  <si>
    <t>GANTREX</t>
  </si>
  <si>
    <t>TSL/51824/2200052530</t>
  </si>
  <si>
    <t>Z23101436567</t>
  </si>
  <si>
    <t>23-0005-305</t>
  </si>
  <si>
    <t>TSL/51871/4409944007</t>
  </si>
  <si>
    <t>Z23003245693</t>
  </si>
  <si>
    <t>22-0011-305</t>
  </si>
  <si>
    <t>Z23003245225</t>
  </si>
  <si>
    <t>25-0001-305</t>
  </si>
  <si>
    <t>TSL/51993/3700868626</t>
  </si>
  <si>
    <t>Z23003283120</t>
  </si>
  <si>
    <t>22-0013-305</t>
  </si>
  <si>
    <t>TSL/51530/2200052009</t>
  </si>
  <si>
    <t>Z23003245500</t>
  </si>
  <si>
    <t>23-0006-305</t>
  </si>
  <si>
    <t>TSL/51693/3700865678</t>
  </si>
  <si>
    <t>22-0014-305</t>
  </si>
  <si>
    <t xml:space="preserve">Binder </t>
  </si>
  <si>
    <t>TSL/52524/2200053171</t>
  </si>
  <si>
    <t>Z23003245598</t>
  </si>
  <si>
    <t>23-0007-305</t>
  </si>
  <si>
    <t>Cunova</t>
  </si>
  <si>
    <t>TSL/49506/2200049348</t>
  </si>
  <si>
    <t>Z23003245605</t>
  </si>
  <si>
    <t>22-0016-305</t>
  </si>
  <si>
    <t>TSL/51339/2200051825</t>
  </si>
  <si>
    <t>Z23003245839</t>
  </si>
  <si>
    <t>22-0017-305</t>
  </si>
  <si>
    <t>Kullen</t>
  </si>
  <si>
    <t>TSL/52718/4409930478</t>
  </si>
  <si>
    <t>Z23003245616</t>
  </si>
  <si>
    <t>22-0018-305</t>
  </si>
  <si>
    <t>TSL/52740/2200053931</t>
  </si>
  <si>
    <t>Z23003245627</t>
  </si>
  <si>
    <t>22-0019-305</t>
  </si>
  <si>
    <t>TSL/51310/3700862152</t>
  </si>
  <si>
    <t>Z2300329034</t>
  </si>
  <si>
    <t>22-0012-305</t>
  </si>
  <si>
    <t>TSL/52179/3700869197</t>
  </si>
  <si>
    <t>22-0015-305</t>
  </si>
  <si>
    <t>Z23003440904</t>
  </si>
  <si>
    <t>23-0004-305</t>
  </si>
  <si>
    <t>BSL/2200053164</t>
  </si>
  <si>
    <t>Z23003245788</t>
  </si>
  <si>
    <t>22-0020-305</t>
  </si>
  <si>
    <t>repacking required</t>
  </si>
  <si>
    <t>TSL/52139/4410130645</t>
  </si>
  <si>
    <t>Z23003428377</t>
  </si>
  <si>
    <t>22-0021-305-00</t>
  </si>
  <si>
    <t>Küttner</t>
  </si>
  <si>
    <t>TSL/52384/2200053388</t>
  </si>
  <si>
    <t>Z23003430572</t>
  </si>
  <si>
    <t>22-0022-305-00</t>
  </si>
  <si>
    <t>TSL/52432/3700873348</t>
  </si>
  <si>
    <t>Z23003431509</t>
  </si>
  <si>
    <t>22-0023-305-00</t>
  </si>
  <si>
    <t>NINL/17221/2200052027</t>
  </si>
  <si>
    <t>Z23003446341</t>
  </si>
  <si>
    <t>23-0010-305-00</t>
  </si>
  <si>
    <t>Original BL</t>
  </si>
  <si>
    <t>TSL/51499/2200051843</t>
  </si>
  <si>
    <t>Z23003444843</t>
  </si>
  <si>
    <t>22-0025-305-00</t>
  </si>
  <si>
    <t>Circor</t>
  </si>
  <si>
    <t>TSL/51277/2200051834</t>
  </si>
  <si>
    <t>Z23003433676</t>
  </si>
  <si>
    <t>22-0024-305-00</t>
  </si>
  <si>
    <t>TSL/52035/2200052793</t>
  </si>
  <si>
    <t>Z23003434870</t>
  </si>
  <si>
    <t>23-0009-305-00</t>
  </si>
  <si>
    <t>PRIMETALS</t>
  </si>
  <si>
    <t>TSL/50567/2200050605</t>
  </si>
  <si>
    <t>CS Danube</t>
  </si>
  <si>
    <t>NINL/17220/2299870008</t>
  </si>
  <si>
    <t>Baltic West</t>
  </si>
  <si>
    <t>29.03.203</t>
  </si>
  <si>
    <t>24.04.2023</t>
  </si>
  <si>
    <t>28.04.22023</t>
  </si>
  <si>
    <t>23-0012-305</t>
  </si>
  <si>
    <t>TSL/51608/2200052051</t>
  </si>
  <si>
    <t>ONE Columbia</t>
  </si>
  <si>
    <t>22-0007-305</t>
  </si>
  <si>
    <t>TSL/51939/2200052720</t>
  </si>
  <si>
    <t>Xin Qin Zhou</t>
  </si>
  <si>
    <t>26.04.203</t>
  </si>
  <si>
    <t>32-0001-305</t>
  </si>
  <si>
    <t>CNBM IN´nt'l</t>
  </si>
  <si>
    <t>TSL/2200052579</t>
  </si>
  <si>
    <t>14 pcs</t>
  </si>
  <si>
    <t>32-0005-305</t>
  </si>
  <si>
    <t>Shandong Gelon</t>
  </si>
  <si>
    <t>TSL/2200053390</t>
  </si>
  <si>
    <t>1,1</t>
  </si>
  <si>
    <t>HMM Gaon</t>
  </si>
  <si>
    <t>27.04.2023</t>
  </si>
  <si>
    <t>32-0002-305</t>
  </si>
  <si>
    <t>TSL/51611/2200052224</t>
  </si>
  <si>
    <t>22-0044-305</t>
  </si>
  <si>
    <t>TSL/2200053812</t>
  </si>
  <si>
    <t>Xiamen</t>
  </si>
  <si>
    <t>32-0003-305</t>
  </si>
  <si>
    <t>TSL/2200053002</t>
  </si>
  <si>
    <t>32-0004-305</t>
  </si>
  <si>
    <t>4300030143 - L1</t>
  </si>
  <si>
    <t>Al Mashrab</t>
  </si>
  <si>
    <t>17.04.2023</t>
  </si>
  <si>
    <t>25.04.2023</t>
  </si>
  <si>
    <t>08.05.2023</t>
  </si>
  <si>
    <t>02.05.2023</t>
  </si>
  <si>
    <t>09.05.23</t>
  </si>
  <si>
    <t>11.05.2023</t>
  </si>
  <si>
    <t>15.06.2023</t>
  </si>
  <si>
    <t>25-0006-305</t>
  </si>
  <si>
    <t>MBL BCNMNL3412067V</t>
  </si>
  <si>
    <t>TSL/51314/2200051829</t>
  </si>
  <si>
    <t>AL MASHRAB</t>
  </si>
  <si>
    <t>18.04.203</t>
  </si>
  <si>
    <t>13.05.2023</t>
  </si>
  <si>
    <t>13.06.2023</t>
  </si>
  <si>
    <t>22-0050-305</t>
  </si>
  <si>
    <t>combining to one booking not possible as per Vanguards</t>
  </si>
  <si>
    <t>TSL/52428/2200053454</t>
  </si>
  <si>
    <t>0,360</t>
  </si>
  <si>
    <t>26.04.23</t>
  </si>
  <si>
    <t>06.05.2023</t>
  </si>
  <si>
    <t>22-0051-305</t>
  </si>
  <si>
    <t>Habets</t>
  </si>
  <si>
    <t xml:space="preserve"> TSL/50276/2200049826</t>
  </si>
  <si>
    <t>LINAH</t>
  </si>
  <si>
    <t>10.05.2023</t>
  </si>
  <si>
    <t>09.05.2023</t>
  </si>
  <si>
    <t>12.05.2023</t>
  </si>
  <si>
    <t>18.06.2023</t>
  </si>
  <si>
    <t>22-0052-305</t>
  </si>
  <si>
    <t>Vessel has been delayed due to port congestion NEW ETS is 10/05 NEW ETA Singapore is 10/6 NEW ETA Jakarta is 10/6</t>
  </si>
  <si>
    <t>TSL/51587/2200052221</t>
  </si>
  <si>
    <t>Seaspan Hamburg</t>
  </si>
  <si>
    <t>15.05.2023</t>
  </si>
  <si>
    <t>Z23003686270</t>
  </si>
  <si>
    <t>22-0029-305</t>
  </si>
  <si>
    <t>91-0004-305-00</t>
  </si>
  <si>
    <t>Joshua Corts</t>
  </si>
  <si>
    <t>TSL/51061/2200051378</t>
  </si>
  <si>
    <t>Z23003686281</t>
  </si>
  <si>
    <t>22-0030-305</t>
  </si>
  <si>
    <t>TSL/51425/2200051671</t>
  </si>
  <si>
    <t>Z23003691061</t>
  </si>
  <si>
    <t>22-0039-305</t>
  </si>
  <si>
    <t>Z23003691760</t>
  </si>
  <si>
    <t>23-0022-305</t>
  </si>
  <si>
    <t>Perrin</t>
  </si>
  <si>
    <t>TSL/50690/2200050996</t>
  </si>
  <si>
    <t>Z23003681825</t>
  </si>
  <si>
    <t>23-0016-305</t>
  </si>
  <si>
    <t>TSL/51701/2200052355</t>
  </si>
  <si>
    <t>Z23003682990</t>
  </si>
  <si>
    <t>22-0034-305</t>
  </si>
  <si>
    <t>TSL/52457/2200053503</t>
  </si>
  <si>
    <t>Z23003691770</t>
  </si>
  <si>
    <t>22-0040-305</t>
  </si>
  <si>
    <t>TSL/51685/2200052248</t>
  </si>
  <si>
    <t>Z23003683791</t>
  </si>
  <si>
    <t>22-0031-305</t>
  </si>
  <si>
    <t>TSL/52661/4410567379</t>
  </si>
  <si>
    <t>Z23003692835</t>
  </si>
  <si>
    <t>22-0041-305</t>
  </si>
  <si>
    <t>TSL/50763/2200050693</t>
  </si>
  <si>
    <t>ONE Magdalena</t>
  </si>
  <si>
    <t>22-0048-305</t>
  </si>
  <si>
    <t>Toronto via Vancouver</t>
  </si>
  <si>
    <t>TSL/51588/2200052181</t>
  </si>
  <si>
    <t>Z23003682002</t>
  </si>
  <si>
    <t>22-0032-305</t>
  </si>
  <si>
    <t>91-0005-305-00</t>
  </si>
  <si>
    <t>TSL/52532/2200053387</t>
  </si>
  <si>
    <t>Z23003681814</t>
  </si>
  <si>
    <t>23-0015-305</t>
  </si>
  <si>
    <t>TSL/52292/2200053216</t>
  </si>
  <si>
    <t>Z23003681836</t>
  </si>
  <si>
    <t>23-0018-305</t>
  </si>
  <si>
    <t>TSL/51291/2200051634</t>
  </si>
  <si>
    <t>Z23003686131</t>
  </si>
  <si>
    <t>22-0037-305</t>
  </si>
  <si>
    <t>TSL/51971/2200052573</t>
  </si>
  <si>
    <t>Z23003683430</t>
  </si>
  <si>
    <t>23-0021-305</t>
  </si>
  <si>
    <t>TSL/51997/2200052718</t>
  </si>
  <si>
    <t>Z23003683440</t>
  </si>
  <si>
    <t>23-0014-305</t>
  </si>
  <si>
    <t>NINL/17236/2299870027</t>
  </si>
  <si>
    <t>Z23003683451</t>
  </si>
  <si>
    <t>23-0020-305</t>
  </si>
  <si>
    <t>TSL/51838/2200052547</t>
  </si>
  <si>
    <t>Z23003686142</t>
  </si>
  <si>
    <t>22-0036-305</t>
  </si>
  <si>
    <t>TSL/52280/2200053162</t>
  </si>
  <si>
    <t>Z23003686292</t>
  </si>
  <si>
    <t>23-0019-305</t>
  </si>
  <si>
    <t>TSL/2200042380</t>
  </si>
  <si>
    <t>Z23003683809</t>
  </si>
  <si>
    <t>22-0038-305</t>
  </si>
  <si>
    <t>RKB/Jahns</t>
  </si>
  <si>
    <t>NINL/17234/229870029</t>
  </si>
  <si>
    <t>Z23003811067</t>
  </si>
  <si>
    <t>23-0024-305</t>
  </si>
  <si>
    <t>TSL/50775/2200051166</t>
  </si>
  <si>
    <t>Z23003811078</t>
  </si>
  <si>
    <t>22-0042-305</t>
  </si>
  <si>
    <t>TSL/52753/3700878441</t>
  </si>
  <si>
    <t>Z23003812121</t>
  </si>
  <si>
    <t>22-0043-305</t>
  </si>
  <si>
    <t>TSL/52710/4410581441</t>
  </si>
  <si>
    <t>Z23003812132</t>
  </si>
  <si>
    <t>22-0047-305</t>
  </si>
  <si>
    <t>TSL/50861/4409346717</t>
  </si>
  <si>
    <t>Z23003812143</t>
  </si>
  <si>
    <t>22-0046-305</t>
  </si>
  <si>
    <t>MAINA</t>
  </si>
  <si>
    <t>TSL/50838/2200051116</t>
  </si>
  <si>
    <t>JEBEL ALI</t>
  </si>
  <si>
    <t>04.05.2023</t>
  </si>
  <si>
    <t>14.05.2023</t>
  </si>
  <si>
    <t>07.05.2023</t>
  </si>
  <si>
    <t>09.06.2023</t>
  </si>
  <si>
    <t>22-0056-305</t>
  </si>
  <si>
    <t>// delay due to congestion at previous port</t>
  </si>
  <si>
    <t>Stranich</t>
  </si>
  <si>
    <t>TSL/50514/2200049433</t>
  </si>
  <si>
    <t>03.05.2023</t>
  </si>
  <si>
    <t xml:space="preserve">23-0013-305-00 </t>
  </si>
  <si>
    <r>
      <rPr>
        <sz val="11"/>
        <color rgb="FF000000"/>
        <rFont val="Calibri"/>
      </rPr>
      <t>LC shipment; BL hand over to shipper -&gt; payment has been received //  delay due to congestion at previous port</t>
    </r>
  </si>
  <si>
    <t>TSL/52630/2200053750</t>
  </si>
  <si>
    <t>HYUNDAI DYNASTY V.0117S</t>
  </si>
  <si>
    <t>16.05.2023</t>
  </si>
  <si>
    <t>17.05.2023</t>
  </si>
  <si>
    <t>25.06.2023</t>
  </si>
  <si>
    <t>32-0007-305</t>
  </si>
  <si>
    <t>confirm as sea shipment</t>
  </si>
  <si>
    <t>Peel Jones Copper</t>
  </si>
  <si>
    <t>TSL/51920/2200052596</t>
  </si>
  <si>
    <t>ONE MANCHESTER</t>
  </si>
  <si>
    <t>20.05.2023</t>
  </si>
  <si>
    <t>27.05.2023</t>
  </si>
  <si>
    <t>22-0024-306-00</t>
  </si>
  <si>
    <t xml:space="preserve">combined 10 pkg; 8,564cbm; 6577kgs </t>
  </si>
  <si>
    <t>TSL/52053/2200052759</t>
  </si>
  <si>
    <t>22-0026-306-00</t>
  </si>
  <si>
    <t>RATE REQUEST send to Vanguard &amp; NVO -&gt; booked with Vanguards</t>
  </si>
  <si>
    <t>Ortlinghaus UK</t>
  </si>
  <si>
    <t>TSL/50966/2200051279</t>
  </si>
  <si>
    <t>22-0028-306-00</t>
  </si>
  <si>
    <t>asked Vanguard to combin with LONCCU3552364V</t>
  </si>
  <si>
    <t>TSL/51757/2200052325</t>
  </si>
  <si>
    <t>Hyundai Dynasty</t>
  </si>
  <si>
    <t>22-0058-305</t>
  </si>
  <si>
    <t>Venanzetti</t>
  </si>
  <si>
    <t>TSL/52338/2200053360</t>
  </si>
  <si>
    <t>MIL</t>
  </si>
  <si>
    <t>UNAYZAH EXPRESS</t>
  </si>
  <si>
    <t>30.06.2023</t>
  </si>
  <si>
    <t>22-0022-306-00</t>
  </si>
  <si>
    <t>Digita</t>
  </si>
  <si>
    <t>TSL/52259/2200052984</t>
  </si>
  <si>
    <t>not us</t>
  </si>
  <si>
    <t>23-0006-306-00</t>
  </si>
  <si>
    <t>Issuing MRN to shippers account</t>
  </si>
  <si>
    <t>TSL/2200053662</t>
  </si>
  <si>
    <t>TIA</t>
  </si>
  <si>
    <t>HYUNDAI SUPREME V.0135S</t>
  </si>
  <si>
    <t>19.05.2023</t>
  </si>
  <si>
    <t>23.05.2023</t>
  </si>
  <si>
    <t>32-0008-305</t>
  </si>
  <si>
    <t>Ohio Magnetics</t>
  </si>
  <si>
    <t>TSL/50003/2200050001</t>
  </si>
  <si>
    <t>ONE Hawk</t>
  </si>
  <si>
    <t>24.05.2023</t>
  </si>
  <si>
    <t>17.06.2023</t>
  </si>
  <si>
    <t>22-0057-305</t>
  </si>
  <si>
    <t>MFL Group</t>
  </si>
  <si>
    <t>TISWD/1341/2200051257</t>
  </si>
  <si>
    <t>NINGBO EXPRESS</t>
  </si>
  <si>
    <t>26.05.2023</t>
  </si>
  <si>
    <t>31.05.2023</t>
  </si>
  <si>
    <t>19.06.2023</t>
  </si>
  <si>
    <t>23-0005-306-00</t>
  </si>
  <si>
    <t>had to as for reqoute at Vanguards</t>
  </si>
  <si>
    <t>TSL/51725/2200052247</t>
  </si>
  <si>
    <t>22-0036-306-00</t>
  </si>
  <si>
    <t>TSL/51983/2200052770</t>
  </si>
  <si>
    <t>CCU207434</t>
  </si>
  <si>
    <t>Z23004035835</t>
  </si>
  <si>
    <t>22-0010-306-00</t>
  </si>
  <si>
    <t>Sharmily from RHI ask for Express HBL after sailing</t>
  </si>
  <si>
    <t>Andritz Metals NL</t>
  </si>
  <si>
    <t xml:space="preserve">TSL/51662/2200052049 </t>
  </si>
  <si>
    <t>CCU207456</t>
  </si>
  <si>
    <t>Z23004034441</t>
  </si>
  <si>
    <t>22-0011-306-00</t>
  </si>
  <si>
    <t>TCI/933/4300001079</t>
  </si>
  <si>
    <t>CCU207454</t>
  </si>
  <si>
    <t>Z23004034452</t>
  </si>
  <si>
    <t>23-0003-306-00</t>
  </si>
  <si>
    <t>TSL/52171/2200053025</t>
  </si>
  <si>
    <t>CCU207460</t>
  </si>
  <si>
    <t>Z23004015810</t>
  </si>
  <si>
    <t>22-0002-306-00</t>
  </si>
  <si>
    <t>CCU207467</t>
  </si>
  <si>
    <t>Z23004016729</t>
  </si>
  <si>
    <t>22-0004-306-00</t>
  </si>
  <si>
    <t>Retsch</t>
  </si>
  <si>
    <t>TSL/52305/2200053089</t>
  </si>
  <si>
    <t>25.05.2023</t>
  </si>
  <si>
    <t>CCU207469</t>
  </si>
  <si>
    <t>Z23004017999</t>
  </si>
  <si>
    <t>22-0005-306-00</t>
  </si>
  <si>
    <t>TSL/52183/2200053053</t>
  </si>
  <si>
    <t>CCU207468</t>
  </si>
  <si>
    <t>Z23004019179</t>
  </si>
  <si>
    <t>22-0006-306-00</t>
  </si>
  <si>
    <t>Herose</t>
  </si>
  <si>
    <t>TSL/48597/2400002255</t>
  </si>
  <si>
    <t>CCU207473</t>
  </si>
  <si>
    <t>Z23004035846</t>
  </si>
  <si>
    <t>22-0008-306-00</t>
  </si>
  <si>
    <t>TSL/49096/2200048875</t>
  </si>
  <si>
    <t>CCU207419</t>
  </si>
  <si>
    <t>Z23003681803</t>
  </si>
  <si>
    <t>22-0013-306-00</t>
  </si>
  <si>
    <t>missed out by SACO // Z-Number filed under 22-0033-305-00</t>
  </si>
  <si>
    <t>TSL/50895/2200050902</t>
  </si>
  <si>
    <t>06.06.2023</t>
  </si>
  <si>
    <t>Steinhoff</t>
  </si>
  <si>
    <t>TICRC/1596/2200051497</t>
  </si>
  <si>
    <t>23-0007-306-00</t>
  </si>
  <si>
    <t>TSL/51373/2200051928</t>
  </si>
  <si>
    <t>HMM DAON</t>
  </si>
  <si>
    <t>04.06.2023</t>
  </si>
  <si>
    <t>13.07.2023</t>
  </si>
  <si>
    <t>22-0032-306-00</t>
  </si>
  <si>
    <t>TSL/52415/2200053307</t>
  </si>
  <si>
    <t>30.05.2023</t>
  </si>
  <si>
    <t>22-0033-306-00</t>
  </si>
  <si>
    <t>TSL/52260/2200053021</t>
  </si>
  <si>
    <t>23-0012-306-00</t>
  </si>
  <si>
    <t>D&amp;D</t>
  </si>
  <si>
    <t>TSL/52387/2200053396</t>
  </si>
  <si>
    <t>05.06.2023</t>
  </si>
  <si>
    <t>12.06.2023</t>
  </si>
  <si>
    <t>22-0034-306-00</t>
  </si>
  <si>
    <t>TSL/52265/2200053165</t>
  </si>
  <si>
    <t>01.06.2023</t>
  </si>
  <si>
    <t>23-0010-306-00</t>
  </si>
  <si>
    <t>ASA</t>
  </si>
  <si>
    <t>TSL/50952/2200051336</t>
  </si>
  <si>
    <t>22-0051-306-00</t>
  </si>
  <si>
    <t>TSL/52304/2200052656</t>
  </si>
  <si>
    <t>27.06.2023</t>
  </si>
  <si>
    <t>22-0054-306-00</t>
  </si>
  <si>
    <t>TSL/52462/2200053486</t>
  </si>
  <si>
    <t>22-0052-306-00</t>
  </si>
  <si>
    <t>TSL/52743/2200052699</t>
  </si>
  <si>
    <t>05.07.2023</t>
  </si>
  <si>
    <t>SGE23240037</t>
  </si>
  <si>
    <t>not stackable // 23-0016-306</t>
  </si>
  <si>
    <t>TSL/2200053301</t>
  </si>
  <si>
    <t>32-0003-306</t>
  </si>
  <si>
    <t>TSL/52676/2200053675</t>
  </si>
  <si>
    <t xml:space="preserve">Hyundai Dynasty </t>
  </si>
  <si>
    <t>13.06.20203</t>
  </si>
  <si>
    <t>16.06.203</t>
  </si>
  <si>
    <t>SGE23240042</t>
  </si>
  <si>
    <t>32-0001-306</t>
  </si>
  <si>
    <t>Nortek</t>
  </si>
  <si>
    <t>TISWD/1354/2400002368</t>
  </si>
  <si>
    <t>KIO</t>
  </si>
  <si>
    <t>11.06.2023</t>
  </si>
  <si>
    <t>10.07.2023</t>
  </si>
  <si>
    <t>23-0009-306-00</t>
  </si>
  <si>
    <t>rebooked by the Carrier</t>
  </si>
  <si>
    <t>SEA4423060534</t>
  </si>
  <si>
    <t>25-0003-306-00</t>
  </si>
  <si>
    <t>TSL/50915/2200050958</t>
  </si>
  <si>
    <t>12.07.2023</t>
  </si>
  <si>
    <t>22-0035-307-00</t>
  </si>
  <si>
    <t>TSL/50916/2200051014</t>
  </si>
  <si>
    <t>22-0036-307-00</t>
  </si>
  <si>
    <t>WEG Group</t>
  </si>
  <si>
    <t>TSL/52361/2200053198</t>
  </si>
  <si>
    <t>Z23004036977</t>
  </si>
  <si>
    <t>23-0001-306-00</t>
  </si>
  <si>
    <t>not stackable // ABD erstellung durch Zoder</t>
  </si>
  <si>
    <t>CORTS</t>
  </si>
  <si>
    <t>TSL/51550/2200052163</t>
  </si>
  <si>
    <t>Z23004037187</t>
  </si>
  <si>
    <t>22-0007-306-00</t>
  </si>
  <si>
    <t>NINL/17210/2200051713</t>
  </si>
  <si>
    <t>Z23004037165</t>
  </si>
  <si>
    <t>23-0002-306-00</t>
  </si>
  <si>
    <t>TSL/50154/2200049914</t>
  </si>
  <si>
    <t>Z23004059605</t>
  </si>
  <si>
    <t>22-0009-306-00</t>
  </si>
  <si>
    <t>TSL/50922/2200051183</t>
  </si>
  <si>
    <t>Z23004035824</t>
  </si>
  <si>
    <t>22-0012-306-00</t>
  </si>
  <si>
    <t>TSL/52157/2200053001</t>
  </si>
  <si>
    <t>Z23004607461</t>
  </si>
  <si>
    <t>22-0003-306-00</t>
  </si>
  <si>
    <t>MRN still missing, POA requested at Sweden Supplier</t>
  </si>
  <si>
    <t>Eich Rollager</t>
  </si>
  <si>
    <t>TSL/52120/3700870237</t>
  </si>
  <si>
    <t>Z23004608157</t>
  </si>
  <si>
    <t>22-0014-306-00</t>
  </si>
  <si>
    <t>no reply in time from shipper // not stackable</t>
  </si>
  <si>
    <t>Welte Group</t>
  </si>
  <si>
    <t xml:space="preserve">TSL/51272/2200051783 </t>
  </si>
  <si>
    <t>08.06.2023</t>
  </si>
  <si>
    <t>Z23004084772</t>
  </si>
  <si>
    <t>23-0004-306-00</t>
  </si>
  <si>
    <t>FOB Invoice to Schenker DUS under Ref.: 27690047273399</t>
  </si>
  <si>
    <t>Z23004609149</t>
  </si>
  <si>
    <t>22-0015-306-00</t>
  </si>
  <si>
    <t>TSL/52542/4410465388</t>
  </si>
  <si>
    <t>Z23004639371</t>
  </si>
  <si>
    <t>22-0016-306-00</t>
  </si>
  <si>
    <t>TSL/51472/2200051982</t>
  </si>
  <si>
    <t>Z23004609975</t>
  </si>
  <si>
    <t>22-0017-306-00</t>
  </si>
  <si>
    <t>TSL/51571/2200052154</t>
  </si>
  <si>
    <t>Z23004610173</t>
  </si>
  <si>
    <t>22-0018-306-00</t>
  </si>
  <si>
    <t>TSL/51771/2200052461</t>
  </si>
  <si>
    <t>Z23004611216</t>
  </si>
  <si>
    <t>22-0019-306-00</t>
  </si>
  <si>
    <t>Mapeko</t>
  </si>
  <si>
    <t>TSL/52207/2200053005</t>
  </si>
  <si>
    <t>Z23004612274</t>
  </si>
  <si>
    <t>22-0025-306-00</t>
  </si>
  <si>
    <t>Z23004612285</t>
  </si>
  <si>
    <t>22-0027-306-00</t>
  </si>
  <si>
    <t>TSL/51114/2200051184</t>
  </si>
  <si>
    <t>Z23004604145</t>
  </si>
  <si>
    <t>22-0044-306-00</t>
  </si>
  <si>
    <t>ready by 30.05.2023 only</t>
  </si>
  <si>
    <t>TSL/52062/2200052837</t>
  </si>
  <si>
    <t>Z23004613551</t>
  </si>
  <si>
    <t>22-0029-306-00</t>
  </si>
  <si>
    <t>TSL/52708/2200053875</t>
  </si>
  <si>
    <t>Z23004613562</t>
  </si>
  <si>
    <t>22-0031-306-00</t>
  </si>
  <si>
    <t>Z23004629598</t>
  </si>
  <si>
    <t>23-0008-306-00</t>
  </si>
  <si>
    <t>TCI/932/4300001057</t>
  </si>
  <si>
    <t>Z23004614711</t>
  </si>
  <si>
    <t>23-0013-306-00</t>
  </si>
  <si>
    <t>TSL/51999/2200052772</t>
  </si>
  <si>
    <t>Z23004617245</t>
  </si>
  <si>
    <t>22-0040-306-00</t>
  </si>
  <si>
    <t xml:space="preserve">Spicer </t>
  </si>
  <si>
    <t>Z23004645673</t>
  </si>
  <si>
    <t>22-0043-306-00</t>
  </si>
  <si>
    <t>TSL/52590/3700876319</t>
  </si>
  <si>
    <t>26.06.2023</t>
  </si>
  <si>
    <t>Z23004627431</t>
  </si>
  <si>
    <t>22-0022-307-00</t>
  </si>
  <si>
    <t xml:space="preserve">not stackable </t>
  </si>
  <si>
    <t>TSL/51704/2200052207</t>
  </si>
  <si>
    <t>Z23004701770</t>
  </si>
  <si>
    <t>22-0021-307-00</t>
  </si>
  <si>
    <t>TSL/51815/2200052474</t>
  </si>
  <si>
    <t>Z23004703510</t>
  </si>
  <si>
    <t>22-0020-307-00</t>
  </si>
  <si>
    <t>91-0004-306-01</t>
  </si>
  <si>
    <t>Tallman Techno.</t>
  </si>
  <si>
    <t xml:space="preserve">TSL/51585/2200052008 </t>
  </si>
  <si>
    <t>10 pcs</t>
  </si>
  <si>
    <t>YM Totality</t>
  </si>
  <si>
    <t>23-0011-306-00</t>
  </si>
  <si>
    <t>Konasol</t>
  </si>
  <si>
    <t>TSL/51168/2200051523</t>
  </si>
  <si>
    <t>16.06.2023</t>
  </si>
  <si>
    <t>22-0037-307-00</t>
  </si>
  <si>
    <t>RELIANT</t>
  </si>
  <si>
    <t xml:space="preserve">TSL/51776/2200052294  </t>
  </si>
  <si>
    <t>Tihama</t>
  </si>
  <si>
    <t>03.07.2023</t>
  </si>
  <si>
    <t>22-0006-307-00</t>
  </si>
  <si>
    <t>TSL/51857/2200052558</t>
  </si>
  <si>
    <t>22-0026-307-00</t>
  </si>
  <si>
    <t>TSL/51916/2200052524</t>
  </si>
  <si>
    <t>YM Trimph</t>
  </si>
  <si>
    <t>22-0050-306-00</t>
  </si>
  <si>
    <t>TSL/52499/2200053281</t>
  </si>
  <si>
    <t>CMA CGM Dolphin</t>
  </si>
  <si>
    <t>SGE23240047</t>
  </si>
  <si>
    <t>23-0017-306-00</t>
  </si>
  <si>
    <t>TSL/51415/2400002362</t>
  </si>
  <si>
    <t>MSC Anzu</t>
  </si>
  <si>
    <t>22-0001-307-00</t>
  </si>
  <si>
    <t>TSL/52950/4410805022</t>
  </si>
  <si>
    <t>OOCL Japan</t>
  </si>
  <si>
    <t>02.06.2023</t>
  </si>
  <si>
    <t>24.07.2023</t>
  </si>
  <si>
    <t>UINCCU017796</t>
  </si>
  <si>
    <t>22-0028-307-00</t>
  </si>
  <si>
    <t>Motherwell</t>
  </si>
  <si>
    <t>NINL/17239/2299870032</t>
  </si>
  <si>
    <t>UINCCU017793</t>
  </si>
  <si>
    <t>23-0006-307-00</t>
  </si>
  <si>
    <t>Power Jacks</t>
  </si>
  <si>
    <t>TSL/51206/2200051695</t>
  </si>
  <si>
    <t>UINCCU017818</t>
  </si>
  <si>
    <t>22-0029-307-00</t>
  </si>
  <si>
    <t>TSL/52202/2200052528</t>
  </si>
  <si>
    <t>Argolikos</t>
  </si>
  <si>
    <t>01.07.2023</t>
  </si>
  <si>
    <t>06.07.2023</t>
  </si>
  <si>
    <t>LSE-889900</t>
  </si>
  <si>
    <t>22-0027-307-00</t>
  </si>
  <si>
    <t>TSL/52375/2200053009</t>
  </si>
  <si>
    <t>Z23004705347</t>
  </si>
  <si>
    <t>22-0023-307-00</t>
  </si>
  <si>
    <t>DG Cargo / ready by 14.06.2023</t>
  </si>
  <si>
    <t>TSL/52588/2200053633</t>
  </si>
  <si>
    <t>WIDE ALPHA</t>
  </si>
  <si>
    <t>SGE23240051</t>
  </si>
  <si>
    <t>32-0003-307-00</t>
  </si>
  <si>
    <t>TSL/52521/3700873358</t>
  </si>
  <si>
    <t>08.07.2023</t>
  </si>
  <si>
    <t>Z23004893102</t>
  </si>
  <si>
    <t>22-0002-307-00</t>
  </si>
  <si>
    <t>TSL/52802/2200053977</t>
  </si>
  <si>
    <t>Z23004707130</t>
  </si>
  <si>
    <t>22-0014-307-00</t>
  </si>
  <si>
    <t>91-0002-307-01</t>
  </si>
  <si>
    <t>TSL/51643/2200052136</t>
  </si>
  <si>
    <t>Z23004713600</t>
  </si>
  <si>
    <t>22-0018-307-00</t>
  </si>
  <si>
    <t>Agru</t>
  </si>
  <si>
    <t>TSL/52560/2200053625</t>
  </si>
  <si>
    <t>Z23004704377</t>
  </si>
  <si>
    <t>22-0015-307-00</t>
  </si>
  <si>
    <t>TSL/52230/3700871693</t>
  </si>
  <si>
    <t>Z23004705146</t>
  </si>
  <si>
    <t>22-0016-307-00</t>
  </si>
  <si>
    <t>TSL/50880/2200051117</t>
  </si>
  <si>
    <t>Z23004706138</t>
  </si>
  <si>
    <t>22-0017-307-00</t>
  </si>
  <si>
    <t>TSL/52952/2200054184</t>
  </si>
  <si>
    <t>Z23004893983</t>
  </si>
  <si>
    <t>22-0003-307-00</t>
  </si>
  <si>
    <t>TSL/52205/2200052786</t>
  </si>
  <si>
    <t>Z23004895002</t>
  </si>
  <si>
    <t>22-0004-307-00</t>
  </si>
  <si>
    <t>Nabertherm</t>
  </si>
  <si>
    <t>TSL/52683/2200053842</t>
  </si>
  <si>
    <t>22.06.2023</t>
  </si>
  <si>
    <t>Z23005122575</t>
  </si>
  <si>
    <t>22-0010-307-00</t>
  </si>
  <si>
    <t>TSL/52115/2200052963</t>
  </si>
  <si>
    <t>Z23005118129</t>
  </si>
  <si>
    <t>22-0007-307-00</t>
  </si>
  <si>
    <t>TSL/51897/2200052489</t>
  </si>
  <si>
    <t>Z23005119925</t>
  </si>
  <si>
    <t>22-0008-307-00</t>
  </si>
  <si>
    <t>NINL/17244/2299870040</t>
  </si>
  <si>
    <t>Z23005119936</t>
  </si>
  <si>
    <t>23-0002-307-00</t>
  </si>
  <si>
    <t>SIBRE</t>
  </si>
  <si>
    <t>TSL/52752/3700878446</t>
  </si>
  <si>
    <t>1PCS</t>
  </si>
  <si>
    <t>Z23005123790</t>
  </si>
  <si>
    <t>22-0013-307-00</t>
  </si>
  <si>
    <t>22-0011-307-00</t>
  </si>
  <si>
    <t>pre alert in process</t>
  </si>
  <si>
    <t>NINL/17233/2299870028</t>
  </si>
  <si>
    <t>23-0003-307-00</t>
  </si>
  <si>
    <t>Silvio Fossa</t>
  </si>
  <si>
    <t>TSL/52052/2200052749</t>
  </si>
  <si>
    <t>23-0004-307-00</t>
  </si>
  <si>
    <t>not stackable // pre alert in process</t>
  </si>
  <si>
    <t>LT di Luca</t>
  </si>
  <si>
    <t>TSL/52092/2400002409</t>
  </si>
  <si>
    <t>27-0001-307-00</t>
  </si>
  <si>
    <t>Bukang</t>
  </si>
  <si>
    <t>TSL/52632/2200053778</t>
  </si>
  <si>
    <t>22-0051-307-00</t>
  </si>
  <si>
    <t>FLGSS2307003</t>
  </si>
  <si>
    <t>K-One Int'l</t>
  </si>
  <si>
    <t>TSL/52365/2200053106</t>
  </si>
  <si>
    <t>23-0012-307-00</t>
  </si>
  <si>
    <t>FLGSS2307004</t>
  </si>
  <si>
    <t xml:space="preserve">Thermocast </t>
  </si>
  <si>
    <t>TSL/52167/2200052988</t>
  </si>
  <si>
    <t>ONE MACKINAC</t>
  </si>
  <si>
    <t>29.06.2023</t>
  </si>
  <si>
    <t>22-0043-307-00</t>
  </si>
  <si>
    <t>CBC Thailand</t>
  </si>
  <si>
    <t>TSL/52878/2200053916</t>
  </si>
  <si>
    <t>CMA CGM Perth</t>
  </si>
  <si>
    <t>02.07.2023</t>
  </si>
  <si>
    <t>17.07.2023</t>
  </si>
  <si>
    <t>SGE23240052</t>
  </si>
  <si>
    <t>32-0004-307-00 // TKM China is missing payment</t>
  </si>
  <si>
    <t>GUILD</t>
  </si>
  <si>
    <t>TSL/51726/2200052219</t>
  </si>
  <si>
    <t>New York Express</t>
  </si>
  <si>
    <t>12.06.203</t>
  </si>
  <si>
    <t>CHICTAE81412</t>
  </si>
  <si>
    <t>22-0044-307-00</t>
  </si>
  <si>
    <t>TSL/52862/2200054114</t>
  </si>
  <si>
    <t>22-0034-307-00</t>
  </si>
  <si>
    <t>IMI Critical</t>
  </si>
  <si>
    <t>TSL/51736/2200052403</t>
  </si>
  <si>
    <t>YM Wellspring</t>
  </si>
  <si>
    <t>CHICTAE81411</t>
  </si>
  <si>
    <t>22-0033-307-00</t>
  </si>
  <si>
    <t>Kisitoli</t>
  </si>
  <si>
    <t>TSL/52679/2200053669</t>
  </si>
  <si>
    <t>OOCL California</t>
  </si>
  <si>
    <t>15.07.2023</t>
  </si>
  <si>
    <t>16.07.2023</t>
  </si>
  <si>
    <t>19.07.2023</t>
  </si>
  <si>
    <t>SGE23240067</t>
  </si>
  <si>
    <t>32-0006-307-00</t>
  </si>
  <si>
    <t xml:space="preserve">METALLON </t>
  </si>
  <si>
    <t>TSL/53000/2400002391</t>
  </si>
  <si>
    <t>Spirit of Lisbon</t>
  </si>
  <si>
    <t>07.08.2023</t>
  </si>
  <si>
    <t>SGE23240058</t>
  </si>
  <si>
    <t>27-0004-307-00</t>
  </si>
  <si>
    <t>TSL/52350/2200053296</t>
  </si>
  <si>
    <t>SGE23240054</t>
  </si>
  <si>
    <t>32-0005-307-00</t>
  </si>
  <si>
    <t>TSL/2200054109</t>
  </si>
  <si>
    <t>JLCAL23085543</t>
  </si>
  <si>
    <t>SGE23240053</t>
  </si>
  <si>
    <t>32-0007-307-00</t>
  </si>
  <si>
    <t>TSL/52062/2200052837 / 1st lot</t>
  </si>
  <si>
    <t>Z23005324683</t>
  </si>
  <si>
    <t>22-0030-307-00</t>
  </si>
  <si>
    <t>rolled due to heavy weigth from XIN LIAN YU GANG to SEASPAN HAMBURG</t>
  </si>
  <si>
    <t>TSL/50032/2200050027</t>
  </si>
  <si>
    <t>Z23005122586</t>
  </si>
  <si>
    <t>22-0009-307-00</t>
  </si>
  <si>
    <t>TSL/51980/2200052767</t>
  </si>
  <si>
    <t>Z23005590913</t>
  </si>
  <si>
    <t>22-0039-307-00</t>
  </si>
  <si>
    <t>91-0004-307-01</t>
  </si>
  <si>
    <t>TSL/52540/2200053536</t>
  </si>
  <si>
    <t>Z23005612760</t>
  </si>
  <si>
    <t>22-0040-307-00</t>
  </si>
  <si>
    <t>TSL/52256/2200053146</t>
  </si>
  <si>
    <t>Z23005592009</t>
  </si>
  <si>
    <t>22-0041-307-00</t>
  </si>
  <si>
    <t>Josua Corts</t>
  </si>
  <si>
    <t>TSL/51568/2200052153</t>
  </si>
  <si>
    <t>Z23005591832</t>
  </si>
  <si>
    <t>22-0042-307-00</t>
  </si>
  <si>
    <t>M.A.T. Malmedie</t>
  </si>
  <si>
    <t>TSL/52835/2200054023</t>
  </si>
  <si>
    <t>Z23005359134</t>
  </si>
  <si>
    <t>23-0009-307-00</t>
  </si>
  <si>
    <t>TSL/53058/2200054123</t>
  </si>
  <si>
    <t>Z23005344737</t>
  </si>
  <si>
    <t>22-0032-307-00</t>
  </si>
  <si>
    <t>Customs Stop incl. inspection -&gt; released 03.07.23</t>
  </si>
  <si>
    <t>TSL/52393/4410341574</t>
  </si>
  <si>
    <t>Z23005592689</t>
  </si>
  <si>
    <t>22-0046-307-00</t>
  </si>
  <si>
    <t>TSL/52651/3700877332</t>
  </si>
  <si>
    <t>Z23005592690</t>
  </si>
  <si>
    <t>22-0047-307-00</t>
  </si>
  <si>
    <t>IMI Z&amp;J</t>
  </si>
  <si>
    <t>TSL/52224/2200053096</t>
  </si>
  <si>
    <t>04.07.2023</t>
  </si>
  <si>
    <t>Z23005593681</t>
  </si>
  <si>
    <t>22-0045-307-00</t>
  </si>
  <si>
    <t>TSL/52502/2200053534</t>
  </si>
  <si>
    <t>Z23005593700</t>
  </si>
  <si>
    <t>22-0048-307-00</t>
  </si>
  <si>
    <t>TSL/52036/2200052795</t>
  </si>
  <si>
    <t>Z23005593882</t>
  </si>
  <si>
    <t>23-0010-307-00</t>
  </si>
  <si>
    <t>TSL/52062/2200052837 / 4th lot</t>
  </si>
  <si>
    <t>Z23005594618</t>
  </si>
  <si>
    <t>22-0050-307-00</t>
  </si>
  <si>
    <t>FOB charges is confirm by shipper now</t>
  </si>
  <si>
    <t>Z23005594629</t>
  </si>
  <si>
    <t>23-0011-307-00</t>
  </si>
  <si>
    <t>FOB charges to confirm by shipper</t>
  </si>
  <si>
    <t>TSL/52408/2200053411</t>
  </si>
  <si>
    <t>Z23005595592</t>
  </si>
  <si>
    <t>22-0049-307-00</t>
  </si>
  <si>
    <t>M+E Interwire</t>
  </si>
  <si>
    <t>TISWD/1356/2400002387</t>
  </si>
  <si>
    <t>XIN YAN TIAN</t>
  </si>
  <si>
    <t>18.07.2023</t>
  </si>
  <si>
    <t>16.08.2023</t>
  </si>
  <si>
    <t>MILNSA3210700V</t>
  </si>
  <si>
    <t>23-005-307-00</t>
  </si>
  <si>
    <r>
      <rPr>
        <sz val="11"/>
        <color rgb="FF000000"/>
        <rFont val="Calibri"/>
      </rPr>
      <t xml:space="preserve">pick up asap and earliest vessel requested as </t>
    </r>
    <r>
      <rPr>
        <sz val="11"/>
        <color rgb="FFFF0000"/>
        <rFont val="Calibri"/>
      </rPr>
      <t>LC</t>
    </r>
    <r>
      <rPr>
        <sz val="11"/>
        <color rgb="FF000000"/>
        <rFont val="Calibri"/>
      </rPr>
      <t xml:space="preserve"> ldos 10.06.2023 // supplier did not handed over the cargo due to LC issues!?!</t>
    </r>
  </si>
  <si>
    <t>TSL/52017/2200052796</t>
  </si>
  <si>
    <t>ONE FRUITION</t>
  </si>
  <si>
    <t>MILCCU3211565V</t>
  </si>
  <si>
    <t>17.08.2023</t>
  </si>
  <si>
    <t>22-0056-307-00</t>
  </si>
  <si>
    <t>SOC-02170</t>
  </si>
  <si>
    <t>ONE MEISHAN</t>
  </si>
  <si>
    <t>14.07.2023</t>
  </si>
  <si>
    <t>26.07.2023</t>
  </si>
  <si>
    <t>23.07.2023</t>
  </si>
  <si>
    <t>27.07.2023</t>
  </si>
  <si>
    <t>JED228734</t>
  </si>
  <si>
    <t>14.08.2023</t>
  </si>
  <si>
    <t>25-0011-307 - direct Saco BL</t>
  </si>
  <si>
    <t>TKM invoice under 068-0002-2307 payed! / delay due to congestion</t>
  </si>
  <si>
    <t>TSL/51531/2200052080</t>
  </si>
  <si>
    <t>22.07.2023</t>
  </si>
  <si>
    <t>29.07.2023</t>
  </si>
  <si>
    <t>Z23005200754</t>
  </si>
  <si>
    <t>22-0010-308-00</t>
  </si>
  <si>
    <t>91-0003-307-01 // CCU207533</t>
  </si>
  <si>
    <t>TSL/51093/2200051452</t>
  </si>
  <si>
    <t>Z23005326707</t>
  </si>
  <si>
    <t>22-0011-308-00</t>
  </si>
  <si>
    <t>Z23005334317</t>
  </si>
  <si>
    <t>22-0012-308-00</t>
  </si>
  <si>
    <t>TSL/51000/2200051396</t>
  </si>
  <si>
    <t>26.06.2323</t>
  </si>
  <si>
    <t>31.07.2023</t>
  </si>
  <si>
    <t>Z23005823414</t>
  </si>
  <si>
    <t>23-0003-308-00</t>
  </si>
  <si>
    <t>91-0002-308-01 // CCU207564</t>
  </si>
  <si>
    <t>Y</t>
  </si>
  <si>
    <t>TSL/52962/2200054300</t>
  </si>
  <si>
    <t>20.07.2023</t>
  </si>
  <si>
    <t>Z23005846840</t>
  </si>
  <si>
    <t>22-0001-308-00</t>
  </si>
  <si>
    <t>TSL/52550/2200053640</t>
  </si>
  <si>
    <t>Z23005824567</t>
  </si>
  <si>
    <t>22-0002-308-00</t>
  </si>
  <si>
    <t xml:space="preserve">TSL/52267/2200052717 </t>
  </si>
  <si>
    <t>Z23005824578</t>
  </si>
  <si>
    <t>23-0001-308-00</t>
  </si>
  <si>
    <t>TSL/52933/3700880822</t>
  </si>
  <si>
    <t>Z23005885378</t>
  </si>
  <si>
    <t>22-0003-308-00</t>
  </si>
  <si>
    <t>TSL/52844/3700879144</t>
  </si>
  <si>
    <t>11.07.2023</t>
  </si>
  <si>
    <t>Z23005825504</t>
  </si>
  <si>
    <t>22-0004-308-00</t>
  </si>
  <si>
    <t>21.07.2023</t>
  </si>
  <si>
    <t>Z23005825515</t>
  </si>
  <si>
    <t>22-0005-308-00</t>
  </si>
  <si>
    <t>TSL/52427/2200053453</t>
  </si>
  <si>
    <t>Z23005825738</t>
  </si>
  <si>
    <t>22-0009-308-00</t>
  </si>
  <si>
    <t>Z23005836781</t>
  </si>
  <si>
    <t>23-0002-308-00</t>
  </si>
  <si>
    <t>Hiecise Precision</t>
  </si>
  <si>
    <t>TSL/52675/2200053728</t>
  </si>
  <si>
    <t>NORTHERN PROMOTION</t>
  </si>
  <si>
    <t>02.08.2023</t>
  </si>
  <si>
    <t>SGE23240073</t>
  </si>
  <si>
    <t>SHCAL23099483</t>
  </si>
  <si>
    <t>TSL/51714/2200052203</t>
  </si>
  <si>
    <t>ONE FREEDOM</t>
  </si>
  <si>
    <t>25.07.2023</t>
  </si>
  <si>
    <t>28.08.2023</t>
  </si>
  <si>
    <t>22-0038-308-00</t>
  </si>
  <si>
    <t>MILCCU3211957V</t>
  </si>
  <si>
    <t>TSL/52586/2200053693</t>
  </si>
  <si>
    <t>YM Warranty</t>
  </si>
  <si>
    <t>01.08.2023</t>
  </si>
  <si>
    <t xml:space="preserve">22-0030-308-00 </t>
  </si>
  <si>
    <t>CHI/CTA/D81414</t>
  </si>
  <si>
    <t>ABB</t>
  </si>
  <si>
    <t>TSL/51364/2200051872</t>
  </si>
  <si>
    <t>OOCL UNITED KINGDOM</t>
  </si>
  <si>
    <t>CUSE23003425</t>
  </si>
  <si>
    <t>22-0035-308-00</t>
  </si>
  <si>
    <t>SUSE23017935</t>
  </si>
  <si>
    <t>CMEPC</t>
  </si>
  <si>
    <t>TSL/2200053941</t>
  </si>
  <si>
    <t xml:space="preserve">KMTC MUMBAI </t>
  </si>
  <si>
    <t>SGE23240068</t>
  </si>
  <si>
    <t>32-0001-308-00 // SHCHE23721714</t>
  </si>
  <si>
    <t>TSL/52880/2200054005</t>
  </si>
  <si>
    <t>FRE</t>
  </si>
  <si>
    <t>Sydney Express</t>
  </si>
  <si>
    <t>22-0027-308-00</t>
  </si>
  <si>
    <t>TSL/52613/2200053767</t>
  </si>
  <si>
    <t>22-0028-308-00</t>
  </si>
  <si>
    <t>IRIZAR FORGE</t>
  </si>
  <si>
    <t>TSL/51133/2200051549</t>
  </si>
  <si>
    <t>AL MURABBA</t>
  </si>
  <si>
    <t>24.08.2023</t>
  </si>
  <si>
    <t>22-0017-308-00</t>
  </si>
  <si>
    <t>BCNCCU3413727V</t>
  </si>
  <si>
    <t>ASA DRILLING</t>
  </si>
  <si>
    <t>TSL/52750/2200053939</t>
  </si>
  <si>
    <t>COSCO EXCELLENCE</t>
  </si>
  <si>
    <t>09.09.223</t>
  </si>
  <si>
    <t>22-0025-308-00</t>
  </si>
  <si>
    <t>booked, await booking confirmation from MWG, Irland</t>
  </si>
  <si>
    <t>TSL/51529/2200051743</t>
  </si>
  <si>
    <t>23-0007-307-00</t>
  </si>
  <si>
    <t>TORCCU3207559V</t>
  </si>
  <si>
    <t>TSL/51965/2200052756</t>
  </si>
  <si>
    <t>ZEAL LUMOS</t>
  </si>
  <si>
    <t>22-0013-308-00</t>
  </si>
  <si>
    <t>MILCCU3211730V</t>
  </si>
  <si>
    <t>TSL/52557/2200053654</t>
  </si>
  <si>
    <t>22-0014-308-00</t>
  </si>
  <si>
    <t>MILCCU3211733V</t>
  </si>
  <si>
    <t>B.S.A.</t>
  </si>
  <si>
    <t>TSL/52165/2200053000</t>
  </si>
  <si>
    <t>22-0020-308-00</t>
  </si>
  <si>
    <t>MILCCU3211789V</t>
  </si>
  <si>
    <t>TSL/52319/2200053141</t>
  </si>
  <si>
    <t>05.08.2023</t>
  </si>
  <si>
    <t>22-0018-308-00</t>
  </si>
  <si>
    <t>MILCCU3211792V</t>
  </si>
  <si>
    <t>Piccardi</t>
  </si>
  <si>
    <t>TSL/52922/2200054171</t>
  </si>
  <si>
    <t>193,2</t>
  </si>
  <si>
    <t>MILCCU3211958V</t>
  </si>
  <si>
    <t>23-0016-308-00</t>
  </si>
  <si>
    <t>pre alert need to be amended to correct documentation of correct TSL order /amended pre alert finaly send on 07.08.2023</t>
  </si>
  <si>
    <t>TSL/52640/2200053639</t>
  </si>
  <si>
    <t>Hyundai Voyager</t>
  </si>
  <si>
    <t>30.07.2023</t>
  </si>
  <si>
    <t>30.08.2023</t>
  </si>
  <si>
    <t>SGE23240070</t>
  </si>
  <si>
    <t>32-0005-308-00</t>
  </si>
  <si>
    <t>TSL/52591/2200053566</t>
  </si>
  <si>
    <t>MIA</t>
  </si>
  <si>
    <t>MIA/CTA/D81154</t>
  </si>
  <si>
    <t>23-0018-308-00</t>
  </si>
  <si>
    <t>TSL/52381/2200053246</t>
  </si>
  <si>
    <t>MILCCU3211784V</t>
  </si>
  <si>
    <t>23-0005-308-00</t>
  </si>
  <si>
    <t>released from shippers warehouse on 13.07.2023</t>
  </si>
  <si>
    <t>FIMI Italia</t>
  </si>
  <si>
    <t>TSL/52934/2200054217</t>
  </si>
  <si>
    <t>MILCCU3211787V</t>
  </si>
  <si>
    <t>23-0004-308-00</t>
  </si>
  <si>
    <t>09.08.2023</t>
  </si>
  <si>
    <t>Z23005825157</t>
  </si>
  <si>
    <t>22-0007-308-00</t>
  </si>
  <si>
    <t>CCU207606</t>
  </si>
  <si>
    <t>TSL/51660/2200052309</t>
  </si>
  <si>
    <t>Z23006154240</t>
  </si>
  <si>
    <t>22-0019-308-00</t>
  </si>
  <si>
    <t>CCU207614</t>
  </si>
  <si>
    <t>TSL/51890/2200052555</t>
  </si>
  <si>
    <t>Z23005845858</t>
  </si>
  <si>
    <t>22-0006-308-00</t>
  </si>
  <si>
    <t>CCU207602</t>
  </si>
  <si>
    <t>TSL/52477/2200053493</t>
  </si>
  <si>
    <t>Z23006164001</t>
  </si>
  <si>
    <t>22-0015-308-00</t>
  </si>
  <si>
    <t>CCU207611</t>
  </si>
  <si>
    <t>TSL/52307/2200053193</t>
  </si>
  <si>
    <t>Z23006167372</t>
  </si>
  <si>
    <t>22-0016-308-00</t>
  </si>
  <si>
    <t xml:space="preserve">CCU207610 </t>
  </si>
  <si>
    <t>TSL/51056/2200051267</t>
  </si>
  <si>
    <t>Z23006156077</t>
  </si>
  <si>
    <t>22-0022-308-00</t>
  </si>
  <si>
    <t>CCU207622</t>
  </si>
  <si>
    <t>TSL/51995/2200052773</t>
  </si>
  <si>
    <t>20./21.07.</t>
  </si>
  <si>
    <t>Z23006157204</t>
  </si>
  <si>
    <t>23-0010-308-00</t>
  </si>
  <si>
    <t>CCU207627</t>
  </si>
  <si>
    <t>TSL/51886/2400002388</t>
  </si>
  <si>
    <t>Z23006157215</t>
  </si>
  <si>
    <t>22-0024-308-00</t>
  </si>
  <si>
    <t>CCU207632</t>
  </si>
  <si>
    <t>TSL/52876/2200054121</t>
  </si>
  <si>
    <t>Z23006158971</t>
  </si>
  <si>
    <t>22-0021-308-00</t>
  </si>
  <si>
    <t>released by shipper 19.07.2023 / CCU207635</t>
  </si>
  <si>
    <t>TSL/50802/2200051082</t>
  </si>
  <si>
    <t>Z23006158083</t>
  </si>
  <si>
    <t>23-0011-308-00</t>
  </si>
  <si>
    <t>CCU207636</t>
  </si>
  <si>
    <t>TSL/50359/2200050520</t>
  </si>
  <si>
    <t>Z23006158982</t>
  </si>
  <si>
    <t>22-0026-308-00</t>
  </si>
  <si>
    <t>LC involved / Originals required // CCU207641</t>
  </si>
  <si>
    <t>TSL/52732/2200053156</t>
  </si>
  <si>
    <t>HAMCCU3271634V</t>
  </si>
  <si>
    <t>22-0031-308-00</t>
  </si>
  <si>
    <t xml:space="preserve">Auftrag Nr. 2023-40039 </t>
  </si>
  <si>
    <t>Dubai</t>
  </si>
  <si>
    <t>ELLY MAERSK</t>
  </si>
  <si>
    <t>direct BL</t>
  </si>
  <si>
    <t>25-0006-308-00</t>
  </si>
  <si>
    <t>not stackable // Z-Nr. via Seamaster // MBL send</t>
  </si>
  <si>
    <t>TSL/52475/2200053490</t>
  </si>
  <si>
    <t>Z23005825296</t>
  </si>
  <si>
    <t>22-0008-308-00</t>
  </si>
  <si>
    <t>CCU207604 // 91-0004-308-01</t>
  </si>
  <si>
    <t>TSL/51877/2200052570</t>
  </si>
  <si>
    <t>Z23006156066</t>
  </si>
  <si>
    <t>23-0008-308-00</t>
  </si>
  <si>
    <t>CCU207621</t>
  </si>
  <si>
    <t>TSL/52776/2200053990</t>
  </si>
  <si>
    <t>Z23006355250</t>
  </si>
  <si>
    <t>22-0033-308-00</t>
  </si>
  <si>
    <t>CCU207599 // delivery end of wk 29 from Cargo Partner</t>
  </si>
  <si>
    <t>EBNER</t>
  </si>
  <si>
    <t>TSL/52688/2200053777</t>
  </si>
  <si>
    <t>Z23006342997</t>
  </si>
  <si>
    <t>23-0013-308-00</t>
  </si>
  <si>
    <t>CCU207642</t>
  </si>
  <si>
    <t>TSL/50051/2200050069</t>
  </si>
  <si>
    <t>Z23006355249</t>
  </si>
  <si>
    <t>22-0034-308-00</t>
  </si>
  <si>
    <t>CCU207645</t>
  </si>
  <si>
    <t>TSL/52038/2200052797</t>
  </si>
  <si>
    <t>Z23006342774</t>
  </si>
  <si>
    <t>23-0014-308-00</t>
  </si>
  <si>
    <t>CCU207646</t>
  </si>
  <si>
    <t>TSL/52314/2200053219</t>
  </si>
  <si>
    <t>Z23006343002</t>
  </si>
  <si>
    <t>23-0015-308-00</t>
  </si>
  <si>
    <t>CCU207647</t>
  </si>
  <si>
    <t>YAN</t>
  </si>
  <si>
    <t>HMM Stockholm</t>
  </si>
  <si>
    <t>18.09.2023</t>
  </si>
  <si>
    <r>
      <rPr>
        <sz val="11"/>
        <color rgb="FF000000"/>
        <rFont val="Calibri"/>
      </rPr>
      <t xml:space="preserve">25-0008-307 =&gt; </t>
    </r>
    <r>
      <rPr>
        <sz val="11"/>
        <color rgb="FFFF0000"/>
        <rFont val="Calibri"/>
      </rPr>
      <t>25-0017-308-00 //</t>
    </r>
  </si>
  <si>
    <t>Z-Nr send, MBL  PUS200152, invoiced</t>
  </si>
  <si>
    <t>PRAGUE EXPRESS</t>
  </si>
  <si>
    <t>15.08.2023</t>
  </si>
  <si>
    <t>25-0001-308</t>
  </si>
  <si>
    <t>Z23006353941, MBL SEIN23080046203</t>
  </si>
  <si>
    <t>SPA 790</t>
  </si>
  <si>
    <t>1,09</t>
  </si>
  <si>
    <t>25-0008-308</t>
  </si>
  <si>
    <t>Z23006410365, MBL SEIN23080046207</t>
  </si>
  <si>
    <t>TSL/53223/2200054021</t>
  </si>
  <si>
    <t>CCU207637</t>
  </si>
  <si>
    <t>Z23006339799</t>
  </si>
  <si>
    <t>23-0012-308-00</t>
  </si>
  <si>
    <t>91-0005-308-02</t>
  </si>
  <si>
    <t>SMB</t>
  </si>
  <si>
    <t>TSL/52049/2200051285</t>
  </si>
  <si>
    <t>CCU207618</t>
  </si>
  <si>
    <t>Z23006445916</t>
  </si>
  <si>
    <t>23-0006-308-00</t>
  </si>
  <si>
    <t>TSL/53048/2200054415</t>
  </si>
  <si>
    <t>1 Pcs</t>
  </si>
  <si>
    <t>CCU207652</t>
  </si>
  <si>
    <t>Z23006446126</t>
  </si>
  <si>
    <t>22-0040-308-00</t>
  </si>
  <si>
    <t>TSL/52636/2200053593</t>
  </si>
  <si>
    <t>CCU207653</t>
  </si>
  <si>
    <t>Z23006482164</t>
  </si>
  <si>
    <t>22-0041-308-00</t>
  </si>
  <si>
    <t>TSL/52480/2400002425</t>
  </si>
  <si>
    <t>CCU207654</t>
  </si>
  <si>
    <t>Z23006446920</t>
  </si>
  <si>
    <t>22-0042-308-00</t>
  </si>
  <si>
    <t>2,52m HIGH CARGO</t>
  </si>
  <si>
    <t>TSL/52919/3700880619</t>
  </si>
  <si>
    <t>CCU207658</t>
  </si>
  <si>
    <t>Z23006447542</t>
  </si>
  <si>
    <t>22-0043-308-00</t>
  </si>
  <si>
    <t>Not stackable</t>
  </si>
  <si>
    <t>TSL/53158/2200054555</t>
  </si>
  <si>
    <t>CCU207655</t>
  </si>
  <si>
    <t>Z23006464876</t>
  </si>
  <si>
    <t>22-0044-308-00</t>
  </si>
  <si>
    <t>Reel Gmbh</t>
  </si>
  <si>
    <t xml:space="preserve">CCU207657 </t>
  </si>
  <si>
    <t>Z23006448820</t>
  </si>
  <si>
    <t>25-0007-308-00</t>
  </si>
  <si>
    <r>
      <rPr>
        <sz val="11"/>
        <color rgb="FF000000"/>
        <rFont val="Calibri"/>
      </rPr>
      <t xml:space="preserve">PD0G00466 // </t>
    </r>
    <r>
      <rPr>
        <sz val="11"/>
        <color rgb="FFFF0000"/>
        <rFont val="Calibri"/>
      </rPr>
      <t>Under LC // final BL confirmation is missing</t>
    </r>
  </si>
  <si>
    <t>TSL/51929/2200052618</t>
  </si>
  <si>
    <t>22-0036-308-00</t>
  </si>
  <si>
    <t>ready by 30.06.2023 only // Pre-alert delayed since the correct docs are not available // CHICTAD81415</t>
  </si>
  <si>
    <t>TSL/50497/2200050538</t>
  </si>
  <si>
    <t>22-0037-308-00</t>
  </si>
  <si>
    <t>TSL/52529/2200053590</t>
  </si>
  <si>
    <t>MAERSK GIBRALTAR</t>
  </si>
  <si>
    <t>23-0022-308-00</t>
  </si>
  <si>
    <t>Loading confirmation and final MBL awaited // MILCCU3212250V</t>
  </si>
  <si>
    <t>TSL/52765/2200053878</t>
  </si>
  <si>
    <t>23-0023-308-00</t>
  </si>
  <si>
    <t>Loading confirmation and final MBL awaited //MILCCU3212258V</t>
  </si>
  <si>
    <t>TSL/52334/2200053161</t>
  </si>
  <si>
    <t>23-0017-308-00</t>
  </si>
  <si>
    <t>LC involved // Loading confirmation and final MBL awaited // MILCCU3212233V</t>
  </si>
  <si>
    <t>HANSCO</t>
  </si>
  <si>
    <t>TSL/52847/220005388</t>
  </si>
  <si>
    <t>HYUNDAI DYNASTY</t>
  </si>
  <si>
    <t>19.08.2023</t>
  </si>
  <si>
    <t>FLGSS2308005</t>
  </si>
  <si>
    <t>23-0019-308-00</t>
  </si>
  <si>
    <t>TSL/52024/2200052779</t>
  </si>
  <si>
    <t>WAN HAI 507 W215</t>
  </si>
  <si>
    <t>23.08.23</t>
  </si>
  <si>
    <t>16.09.2023</t>
  </si>
  <si>
    <t>LSE-889920</t>
  </si>
  <si>
    <t>// POS 22-0053-308-00</t>
  </si>
  <si>
    <t>TSL/52906/2200054003</t>
  </si>
  <si>
    <t>ZENITH LUMOS</t>
  </si>
  <si>
    <t>14.09.2023</t>
  </si>
  <si>
    <t>23-0007-308-00</t>
  </si>
  <si>
    <t>ask Vanguard to send MBL // Due to some system issues, VLS could not load this shipment on planned vsl ONE Freedom / ETD 28.07.2023// MILCCU3211882V</t>
  </si>
  <si>
    <t>TSL/52682/2200053846</t>
  </si>
  <si>
    <t>22-0049-308-00</t>
  </si>
  <si>
    <t>ready by mid July // MILCCU3212311V//</t>
  </si>
  <si>
    <t>TSL/53278/2200054607</t>
  </si>
  <si>
    <t xml:space="preserve">XIN QIN ZHOU </t>
  </si>
  <si>
    <t>20.08.2023</t>
  </si>
  <si>
    <t>21.08.23</t>
  </si>
  <si>
    <t>20.09.2023</t>
  </si>
  <si>
    <t xml:space="preserve">SGE23240079 </t>
  </si>
  <si>
    <t>MBL TJNS23080119 // POS NO. 32-0002-309-00</t>
  </si>
  <si>
    <t>EPI CO., LTD</t>
  </si>
  <si>
    <t>TSL/51799/2200052356</t>
  </si>
  <si>
    <t>ESL NHAVA SHEVA</t>
  </si>
  <si>
    <t>08.09.2023</t>
  </si>
  <si>
    <t xml:space="preserve">FLGSS2308009 </t>
  </si>
  <si>
    <t>URGENT // UNDER L/C // Buying: long length POD: usd 100; POL: USD 270,- // MBL: ESSASEL23081163 // POS NO. 22-0025-309-00</t>
  </si>
  <si>
    <t xml:space="preserve">Tallman </t>
  </si>
  <si>
    <t xml:space="preserve">YM Totality </t>
  </si>
  <si>
    <t>23.06.2023</t>
  </si>
  <si>
    <t>13.08.2023</t>
  </si>
  <si>
    <t>09.09.2023</t>
  </si>
  <si>
    <t>22-0045-308-00</t>
  </si>
  <si>
    <t>MBL TORCCU3207918V</t>
  </si>
  <si>
    <t>CCU207525</t>
  </si>
  <si>
    <t>Z23004707141</t>
  </si>
  <si>
    <r>
      <rPr>
        <sz val="11"/>
        <color rgb="FF000000"/>
        <rFont val="Calibri"/>
        <scheme val="minor"/>
      </rPr>
      <t>vertauschte Kiste / wrong case; waiting of all costs -&gt;</t>
    </r>
    <r>
      <rPr>
        <sz val="11"/>
        <color rgb="FFFF0000"/>
        <rFont val="Calibri"/>
        <scheme val="minor"/>
      </rPr>
      <t xml:space="preserve"> we have to invoice LogServ, Tanja Buchberger</t>
    </r>
  </si>
  <si>
    <t>Sund Birsta</t>
  </si>
  <si>
    <t>TSL/52930/2200054216</t>
  </si>
  <si>
    <t>CCU207624</t>
  </si>
  <si>
    <t>Z23006709591</t>
  </si>
  <si>
    <t>22-0004-309-00</t>
  </si>
  <si>
    <t>MRN received on 07.08.2023</t>
  </si>
  <si>
    <t>91-0001-309-01</t>
  </si>
  <si>
    <t xml:space="preserve">TSL/51987/2200052598 </t>
  </si>
  <si>
    <t>CCU207662</t>
  </si>
  <si>
    <t>Z23006709610</t>
  </si>
  <si>
    <t>22-0005-309-00</t>
  </si>
  <si>
    <t>PIL 1356233</t>
  </si>
  <si>
    <t>TSL/52156/2200053015</t>
  </si>
  <si>
    <t>CCU207661</t>
  </si>
  <si>
    <t>Z23006709620</t>
  </si>
  <si>
    <t>22-0006-309-00</t>
  </si>
  <si>
    <t xml:space="preserve">TSL/52836/2200053909 </t>
  </si>
  <si>
    <t>CCU207663</t>
  </si>
  <si>
    <t>Z23006709609</t>
  </si>
  <si>
    <t>23-0003-309-00</t>
  </si>
  <si>
    <t>TSL/52824/2200053986</t>
  </si>
  <si>
    <t>CCU207665</t>
  </si>
  <si>
    <t>Z23006709631</t>
  </si>
  <si>
    <t>23-0004-309-00</t>
  </si>
  <si>
    <t>TSL/52964/3700880820</t>
  </si>
  <si>
    <t>CCU207666</t>
  </si>
  <si>
    <t>Z23006709653</t>
  </si>
  <si>
    <t>22-0007-309-00</t>
  </si>
  <si>
    <t>TSL/52925/2400002461</t>
  </si>
  <si>
    <t>CCU207670</t>
  </si>
  <si>
    <t>Z23006709642</t>
  </si>
  <si>
    <t>22-0008-309-00</t>
  </si>
  <si>
    <t>not stackable</t>
  </si>
  <si>
    <t>TSL/51563/2200052054</t>
  </si>
  <si>
    <t>CCU207672</t>
  </si>
  <si>
    <t>Z23006709664</t>
  </si>
  <si>
    <t>22-0009-309-00</t>
  </si>
  <si>
    <t>Lenght -525 cms</t>
  </si>
  <si>
    <t>TSL/53198/2200054612</t>
  </si>
  <si>
    <t>CCU207673</t>
  </si>
  <si>
    <t>Z23006709675</t>
  </si>
  <si>
    <t>22-0010-309-00</t>
  </si>
  <si>
    <t>TSL/52806/2200054029</t>
  </si>
  <si>
    <t>CCU207682</t>
  </si>
  <si>
    <t>Z23006709686</t>
  </si>
  <si>
    <t>22-0001-309-00</t>
  </si>
  <si>
    <t>SPA7975</t>
  </si>
  <si>
    <t>TSL/52558/2200053643</t>
  </si>
  <si>
    <t>CCU207677</t>
  </si>
  <si>
    <t>Z23006709697</t>
  </si>
  <si>
    <t>22-0002-309-00</t>
  </si>
  <si>
    <t>TSL/53034/2200054388</t>
  </si>
  <si>
    <t>CCU207681</t>
  </si>
  <si>
    <t>Z23006790879</t>
  </si>
  <si>
    <t>23-0001-309-00</t>
  </si>
  <si>
    <t>TSL/52290/2200053098</t>
  </si>
  <si>
    <t>CCU207683</t>
  </si>
  <si>
    <t>Z23006790170</t>
  </si>
  <si>
    <t>23-0002-309-00</t>
  </si>
  <si>
    <t>TSL/52864/2200054082</t>
  </si>
  <si>
    <t>AL JMELIYAH/0025E</t>
  </si>
  <si>
    <t>08.08.23</t>
  </si>
  <si>
    <t xml:space="preserve"> 28.08.2023</t>
  </si>
  <si>
    <t>24.09.2023</t>
  </si>
  <si>
    <t>22-0024-309-00</t>
  </si>
  <si>
    <t>long length; Labeling byuing: EUR 27; selling EUR 30,- // ANRCCU3103604V //</t>
  </si>
  <si>
    <t>27.08.2023</t>
  </si>
  <si>
    <t>26.08.2023</t>
  </si>
  <si>
    <t>CCU207689</t>
  </si>
  <si>
    <t>Z23006899173</t>
  </si>
  <si>
    <t>22-0012-309-00</t>
  </si>
  <si>
    <t>released by shipper 10.08.2023 // PIL 1356146</t>
  </si>
  <si>
    <t>91-0002-309-01</t>
  </si>
  <si>
    <t>TSL/52969/3700880932</t>
  </si>
  <si>
    <t>CCU207684</t>
  </si>
  <si>
    <t>Z23006899184</t>
  </si>
  <si>
    <t>22-0011-309-00</t>
  </si>
  <si>
    <t>Maveg</t>
  </si>
  <si>
    <t>TSL/51248/2200051744</t>
  </si>
  <si>
    <t>CCU207679</t>
  </si>
  <si>
    <t>Z23006727270</t>
  </si>
  <si>
    <t>22-0003-309-00</t>
  </si>
  <si>
    <t>TSL/53259/2299901375</t>
  </si>
  <si>
    <t>CCU207685</t>
  </si>
  <si>
    <t>Z23006928989</t>
  </si>
  <si>
    <t>23-0005-309-00</t>
  </si>
  <si>
    <t>TSL/53078/3700882851</t>
  </si>
  <si>
    <t>CCU207692</t>
  </si>
  <si>
    <t>Z23006899615</t>
  </si>
  <si>
    <t>22-0014-309-00</t>
  </si>
  <si>
    <t>TSL/53015/3700882101</t>
  </si>
  <si>
    <t>CCU207694</t>
  </si>
  <si>
    <t>Z23006899195</t>
  </si>
  <si>
    <t>22-0015-309-00</t>
  </si>
  <si>
    <t>TSL/51724/2200052348</t>
  </si>
  <si>
    <t>CCU207693</t>
  </si>
  <si>
    <t>Z23006899213</t>
  </si>
  <si>
    <t>22-0016-309-00</t>
  </si>
  <si>
    <t>TSL/52949/4410809239</t>
  </si>
  <si>
    <t>CCU207691</t>
  </si>
  <si>
    <t>Z23006899224</t>
  </si>
  <si>
    <t>22-0017-309-00</t>
  </si>
  <si>
    <t>22.08.2023</t>
  </si>
  <si>
    <t>CCU207697</t>
  </si>
  <si>
    <t>Z23006899235</t>
  </si>
  <si>
    <t xml:space="preserve">22-0018-309-00 </t>
  </si>
  <si>
    <t>TSL/51054/2200051484</t>
  </si>
  <si>
    <t>CCU207699</t>
  </si>
  <si>
    <t>Z23006899246</t>
  </si>
  <si>
    <t>22-0019-309-00</t>
  </si>
  <si>
    <t>IMPACT</t>
  </si>
  <si>
    <t>CCU207700</t>
  </si>
  <si>
    <t>Z23006914038</t>
  </si>
  <si>
    <t>25-0003-309-00</t>
  </si>
  <si>
    <t>LC involved // Original send to Impact 28.08.23</t>
  </si>
  <si>
    <t>China Shougang</t>
  </si>
  <si>
    <t>TSL/52703/2200053480</t>
  </si>
  <si>
    <t>REN JIAN 17</t>
  </si>
  <si>
    <t>01.09.2023</t>
  </si>
  <si>
    <t>30.09.2023</t>
  </si>
  <si>
    <t xml:space="preserve">SGE23240081 </t>
  </si>
  <si>
    <t>MBL JLCAL23112937 // POS NO. 32-0001-309-00</t>
  </si>
  <si>
    <t>HBCB</t>
  </si>
  <si>
    <t>TSL/52972/2200054019</t>
  </si>
  <si>
    <t>INTERASIA INSPIRATION</t>
  </si>
  <si>
    <t>29.08.2023</t>
  </si>
  <si>
    <t>02.10.2023</t>
  </si>
  <si>
    <t xml:space="preserve">SGE23240082 </t>
  </si>
  <si>
    <t>MBL OLCQD23083505 // POS NO. 32-0003-309-00</t>
  </si>
  <si>
    <t>TSL/52464/2200053375</t>
  </si>
  <si>
    <t>01.09.2023 // MILCCU3212524V</t>
  </si>
  <si>
    <t>01.10.2023</t>
  </si>
  <si>
    <t>23-0006-309-00</t>
  </si>
  <si>
    <t>FOB Cost EUR 200,- insteadt of 225,-</t>
  </si>
  <si>
    <t>MILCCU3212608V</t>
  </si>
  <si>
    <t>01.10.1023</t>
  </si>
  <si>
    <t xml:space="preserve">22-0023-309-00 </t>
  </si>
  <si>
    <t>Sulzer</t>
  </si>
  <si>
    <t>TSL/53238/2200053697</t>
  </si>
  <si>
    <t>04.09.2023</t>
  </si>
  <si>
    <t>CCU207695</t>
  </si>
  <si>
    <t>Z23007024515</t>
  </si>
  <si>
    <t>22-0013-309-00</t>
  </si>
  <si>
    <t>91-0003-309-01</t>
  </si>
  <si>
    <t>TSL/52680/2200053567</t>
  </si>
  <si>
    <t>CCU207668</t>
  </si>
  <si>
    <t>Z23007024643</t>
  </si>
  <si>
    <t>22-0026-309-00</t>
  </si>
  <si>
    <t>Shipment will be ready in WK 34</t>
  </si>
  <si>
    <t>TSL/53108/3700883579</t>
  </si>
  <si>
    <t>CCU207698</t>
  </si>
  <si>
    <t>Z23007174760</t>
  </si>
  <si>
    <t>22-0020-309-00</t>
  </si>
  <si>
    <t>TSL/53082/2200054402</t>
  </si>
  <si>
    <t>31.08.2023</t>
  </si>
  <si>
    <t>CCU207702</t>
  </si>
  <si>
    <t>Z23007090755</t>
  </si>
  <si>
    <t>22-0032-309-00</t>
  </si>
  <si>
    <t>UNDER  L/C / NS</t>
  </si>
  <si>
    <t>TSL/52857/2200054115</t>
  </si>
  <si>
    <t>CCU207704</t>
  </si>
  <si>
    <t>Z23007024844</t>
  </si>
  <si>
    <t>22-0027-309-00</t>
  </si>
  <si>
    <t>long length surcharge to TLL (660 cm) / NS</t>
  </si>
  <si>
    <t>TSL/52714/2200053766</t>
  </si>
  <si>
    <t>CCU207703</t>
  </si>
  <si>
    <t>Z23007124407</t>
  </si>
  <si>
    <t>23-0007-309-00</t>
  </si>
  <si>
    <t>NS</t>
  </si>
  <si>
    <t>TSL/53249/2200054487</t>
  </si>
  <si>
    <t>CCU207705</t>
  </si>
  <si>
    <t>Z23007090764</t>
  </si>
  <si>
    <t>23-0008-309-00</t>
  </si>
  <si>
    <t>TSL/53073/3700882829</t>
  </si>
  <si>
    <t>CCU207708</t>
  </si>
  <si>
    <t>Z23007046853</t>
  </si>
  <si>
    <t>22-0029-309-00</t>
  </si>
  <si>
    <t>TSL/52968/3700880003</t>
  </si>
  <si>
    <r>
      <rPr>
        <sz val="11"/>
        <color rgb="FF000000"/>
        <rFont val="Calibri"/>
        <scheme val="minor"/>
      </rPr>
      <t> </t>
    </r>
    <r>
      <rPr>
        <sz val="9"/>
        <color rgb="FF000000"/>
        <rFont val="Verdana"/>
      </rPr>
      <t>CCU207709</t>
    </r>
  </si>
  <si>
    <t>Z23007047699</t>
  </si>
  <si>
    <t>22-0030-309-00</t>
  </si>
  <si>
    <t>TSL/51768/2200052441</t>
  </si>
  <si>
    <t>10.09.2023</t>
  </si>
  <si>
    <t>CCU207711 // 13.09.2023</t>
  </si>
  <si>
    <t>Z23007049321</t>
  </si>
  <si>
    <t>22-0031-309-00</t>
  </si>
  <si>
    <t xml:space="preserve">Due to the weight of the shipment, it could not load onto the planned vessel Al Manamah </t>
  </si>
  <si>
    <t>91-0004-309-01 // MBL INSTRUCTIONS SENT ON 9/5/2023</t>
  </si>
  <si>
    <t>TSL/53472/3700888550</t>
  </si>
  <si>
    <t>CCU207724 // 13.09.2023</t>
  </si>
  <si>
    <t>Z23007236736</t>
  </si>
  <si>
    <t>22-0035-309-00</t>
  </si>
  <si>
    <t>AL/015/23</t>
  </si>
  <si>
    <t>Niledutch Lion</t>
  </si>
  <si>
    <t>NSA251432 //12.09.2023</t>
  </si>
  <si>
    <t>07.10.2023</t>
  </si>
  <si>
    <t>25-0005-309-00</t>
  </si>
  <si>
    <t xml:space="preserve">Z23007095757 // Inv sent to M. Karahan </t>
  </si>
  <si>
    <t>TSL/52674/2200053526</t>
  </si>
  <si>
    <t xml:space="preserve">GEN </t>
  </si>
  <si>
    <t>MILCCU3212499V</t>
  </si>
  <si>
    <t>29.09.2023</t>
  </si>
  <si>
    <t xml:space="preserve">23-0009-309-00 </t>
  </si>
  <si>
    <t>delay due to summer holiday from supplier // RELEASED - 1460 KGS // Frt collect in MBL - reminder sent again on 9/12/2023 for FRT PP</t>
  </si>
  <si>
    <t>TSL/52418/2200053306</t>
  </si>
  <si>
    <t>YM TRIUMPH</t>
  </si>
  <si>
    <t>17.08.23</t>
  </si>
  <si>
    <t>TORCCU3208023V // 06.09.2023</t>
  </si>
  <si>
    <t>22-0028-309-00</t>
  </si>
  <si>
    <t>late reply from BATT, CA</t>
  </si>
  <si>
    <t>TSL/52118/2200052850</t>
  </si>
  <si>
    <t>KMTC CHENNAI</t>
  </si>
  <si>
    <t>ESSASEL23090304 // 06.09.2023</t>
  </si>
  <si>
    <t>21.09.2023</t>
  </si>
  <si>
    <t>FLGSS2309004</t>
  </si>
  <si>
    <t>23-0011-309-00</t>
  </si>
  <si>
    <t>TSL/52166/2200052736</t>
  </si>
  <si>
    <t>SOU</t>
  </si>
  <si>
    <t>AL JMELIYAH</t>
  </si>
  <si>
    <t>26.09.2023</t>
  </si>
  <si>
    <t>06.09.2023</t>
  </si>
  <si>
    <t xml:space="preserve">UINCCU018100 </t>
  </si>
  <si>
    <t>Booking # SUSE23018100 // POS NO. 22-0051-308-00</t>
  </si>
  <si>
    <t>TSL/52702/2200053797</t>
  </si>
  <si>
    <t>UNICCU018142</t>
  </si>
  <si>
    <t>Booking # SUSE23018142 // POS NO. 22-0034-309-00</t>
  </si>
  <si>
    <t>TSL/2200054070</t>
  </si>
  <si>
    <t>EVER EXCEL V.169W</t>
  </si>
  <si>
    <t>TJNS23090051 // 15.09.2023</t>
  </si>
  <si>
    <t>SGE23240088</t>
  </si>
  <si>
    <t>32-0010-309-00</t>
  </si>
  <si>
    <t>John Cockerill</t>
  </si>
  <si>
    <t>TSL/53192/2400002397</t>
  </si>
  <si>
    <t>ONE FRONTIER</t>
  </si>
  <si>
    <t>02.09.23/ 04.09.23</t>
  </si>
  <si>
    <t>03.09.2023</t>
  </si>
  <si>
    <t>MILCCU3212642V</t>
  </si>
  <si>
    <t>14.10.23</t>
  </si>
  <si>
    <t>22-0045-309-00</t>
  </si>
  <si>
    <t>Delayed due to summer holiday from supplier // long length // Vessel sailed on 18.09.2023 // final mbl rcvd on 9/21/2023</t>
  </si>
  <si>
    <t>Dong Yang Cast Iron</t>
  </si>
  <si>
    <t>TSL/52730/2200053894</t>
  </si>
  <si>
    <t>BALTIC WEST</t>
  </si>
  <si>
    <t>13.09.2023</t>
  </si>
  <si>
    <t>ESSASEL23090934 // 20.09.2023</t>
  </si>
  <si>
    <t>FLGSS2309008</t>
  </si>
  <si>
    <t>22-0048-309-00</t>
  </si>
  <si>
    <t>TSL/53105/2200053970</t>
  </si>
  <si>
    <t>22.09.2023 // ESSASEL23091140</t>
  </si>
  <si>
    <t>FLGSS2309009</t>
  </si>
  <si>
    <t>23-0010-309-00</t>
  </si>
  <si>
    <t>TSL/52539/2200053533</t>
  </si>
  <si>
    <t>FLGSS2309010</t>
  </si>
  <si>
    <t>22-0047-309-00</t>
  </si>
  <si>
    <t>TSL/53181/2200054591</t>
  </si>
  <si>
    <t>22.09.2023</t>
  </si>
  <si>
    <t>CCU207737</t>
  </si>
  <si>
    <t>Z23007480782</t>
  </si>
  <si>
    <t>22-0050-309-00</t>
  </si>
  <si>
    <t>91-0005-309-01 // MBL INSTRUCTIONS SENT ON 9/8/2023</t>
  </si>
  <si>
    <t>SPA7978</t>
  </si>
  <si>
    <t>07.09.2023</t>
  </si>
  <si>
    <t>CCU207718</t>
  </si>
  <si>
    <t>Z23007093517</t>
  </si>
  <si>
    <t>25-0006-309-00</t>
  </si>
  <si>
    <t>Express pick-up</t>
  </si>
  <si>
    <t>TSL/50928/2400002345</t>
  </si>
  <si>
    <t>07.09.23 / 08.09.23</t>
  </si>
  <si>
    <t>CCU207730</t>
  </si>
  <si>
    <t>Z NO. DONE</t>
  </si>
  <si>
    <t>22-0049-309-00</t>
  </si>
  <si>
    <t>UNDER  L/C / not stackable</t>
  </si>
  <si>
    <t>TSL/53214/2200054648</t>
  </si>
  <si>
    <t>05.09.2023 / 06.09.2023</t>
  </si>
  <si>
    <t>CCU207732</t>
  </si>
  <si>
    <t>Z23007481383</t>
  </si>
  <si>
    <t>22-0051-309-00</t>
  </si>
  <si>
    <t>91-0006-309-01</t>
  </si>
  <si>
    <t>TSL/53086/2200054480</t>
  </si>
  <si>
    <t>CCU207733</t>
  </si>
  <si>
    <t>Z23007481394</t>
  </si>
  <si>
    <t>23-0013-309-00</t>
  </si>
  <si>
    <t>TSL/53021/3700882103</t>
  </si>
  <si>
    <t>CCU207734</t>
  </si>
  <si>
    <t>Z23007481401</t>
  </si>
  <si>
    <t>22-0052-309-00</t>
  </si>
  <si>
    <t>transport chrgs 190 Eur + fob chrgs. 130 Eur</t>
  </si>
  <si>
    <t>TSL/52335/2200053125</t>
  </si>
  <si>
    <t>CCU207735</t>
  </si>
  <si>
    <t>Z23007482152</t>
  </si>
  <si>
    <t>22-0053-309-00</t>
  </si>
  <si>
    <t xml:space="preserve">TSL/52737/2200053935 </t>
  </si>
  <si>
    <t>CCU207738</t>
  </si>
  <si>
    <t>Z23007482163</t>
  </si>
  <si>
    <t>23-0014-309-00</t>
  </si>
  <si>
    <t>TSL/52973/2200054183</t>
  </si>
  <si>
    <t>CCU207740</t>
  </si>
  <si>
    <t>23-0015-309-00</t>
  </si>
  <si>
    <t>CCU207741</t>
  </si>
  <si>
    <t>Z23007628296</t>
  </si>
  <si>
    <t>22-0055-309-00</t>
  </si>
  <si>
    <t>PIL 1357037</t>
  </si>
  <si>
    <t xml:space="preserve">TSL/51906/2200052578 </t>
  </si>
  <si>
    <t>CCU207743</t>
  </si>
  <si>
    <t>22-0056-309-00</t>
  </si>
  <si>
    <t>TSL/52596/2200053726</t>
  </si>
  <si>
    <t>12.09.2023</t>
  </si>
  <si>
    <t>CCU207747</t>
  </si>
  <si>
    <t>Z23007631630</t>
  </si>
  <si>
    <t>22-0059-309-00</t>
  </si>
  <si>
    <t>TSL/52894/2200054134</t>
  </si>
  <si>
    <t>CCU207749</t>
  </si>
  <si>
    <t>Z23007631501</t>
  </si>
  <si>
    <t>23-0002-310-00</t>
  </si>
  <si>
    <t>Could not reach PCH till closing on 14.09.23, so rolled out to the next vessel</t>
  </si>
  <si>
    <t>91-0001-310-01 // MBL instructions sent on 9/26/2023</t>
  </si>
  <si>
    <t>Everlasting</t>
  </si>
  <si>
    <t>TSL/52585/2200053663</t>
  </si>
  <si>
    <t>ONE MINATO</t>
  </si>
  <si>
    <t>26.10.2023</t>
  </si>
  <si>
    <t>GGLNYC002749A</t>
  </si>
  <si>
    <t>GGL US booking no.: S002749 // Pos. No. 22-0043-309-00</t>
  </si>
  <si>
    <t>TSL/53031/2200054315</t>
  </si>
  <si>
    <t xml:space="preserve">HYUNDAI COLOMBO / 0134E </t>
  </si>
  <si>
    <t xml:space="preserve">25.09.2023 </t>
  </si>
  <si>
    <t>25.09.2023</t>
  </si>
  <si>
    <t>04.10.2023</t>
  </si>
  <si>
    <t>05.11.2023</t>
  </si>
  <si>
    <t>22-0032-310-00</t>
  </si>
  <si>
    <t>Booking number: 23/0793WF</t>
  </si>
  <si>
    <t>TSL/52229/2200052321</t>
  </si>
  <si>
    <t>NORTHERN JUBILEE</t>
  </si>
  <si>
    <t>MELCCU3398117V</t>
  </si>
  <si>
    <t>15.10.23</t>
  </si>
  <si>
    <t>22-0046-309-00</t>
  </si>
  <si>
    <t>booking# MELCCU3398117V / POS.: 22-0046-309-00 // Final MBL rcvd - original mntnd - will provide express BL after payment</t>
  </si>
  <si>
    <t>DOLVI-HL/23-24/4200017760</t>
  </si>
  <si>
    <t>Maersk Campton</t>
  </si>
  <si>
    <t>23.09.2023</t>
  </si>
  <si>
    <t xml:space="preserve"> SEA42/2309-0840</t>
  </si>
  <si>
    <t>25-0001-310-00</t>
  </si>
  <si>
    <t xml:space="preserve"> SEA42/2309-0840_x000D_</t>
  </si>
  <si>
    <t>28.09.2023</t>
  </si>
  <si>
    <t>SEA43/2309-1053</t>
  </si>
  <si>
    <t>31.10.2023</t>
  </si>
  <si>
    <t>25-0003-310-00 // Z23007951531</t>
  </si>
  <si>
    <r>
      <rPr>
        <b/>
        <sz val="11"/>
        <color rgb="FF000000"/>
        <rFont val="Calibri"/>
        <scheme val="minor"/>
      </rPr>
      <t xml:space="preserve">LC INVOLVED </t>
    </r>
    <r>
      <rPr>
        <sz val="11"/>
        <color rgb="FF000000"/>
        <rFont val="Calibri"/>
        <scheme val="minor"/>
      </rPr>
      <t>// NS // Shipper asked to arrange the pick-up for 20.09.23</t>
    </r>
  </si>
  <si>
    <t>VJNR/111602/IMP/R/4200017843</t>
  </si>
  <si>
    <t>15.09.2023</t>
  </si>
  <si>
    <t>MAA231952</t>
  </si>
  <si>
    <t>01.11.2023</t>
  </si>
  <si>
    <t>25-0004-310-00 // Z23007970626</t>
  </si>
  <si>
    <r>
      <rPr>
        <b/>
        <sz val="11"/>
        <color rgb="FF000000"/>
        <rFont val="Calibri"/>
        <scheme val="minor"/>
      </rPr>
      <t>LC INVOLVED</t>
    </r>
    <r>
      <rPr>
        <sz val="11"/>
        <color rgb="FF000000"/>
        <rFont val="Calibri"/>
        <scheme val="minor"/>
      </rPr>
      <t xml:space="preserve"> // MAIL SUBJECT - MM017-09-23</t>
    </r>
  </si>
  <si>
    <t>SOC-02323</t>
  </si>
  <si>
    <t>Berlin Express</t>
  </si>
  <si>
    <t>17.09.2023</t>
  </si>
  <si>
    <t>SIN273212</t>
  </si>
  <si>
    <t>04.11.2023</t>
  </si>
  <si>
    <r>
      <rPr>
        <strike/>
        <sz val="11"/>
        <color rgb="FF000000"/>
        <rFont val="Calibri"/>
        <scheme val="minor"/>
      </rPr>
      <t xml:space="preserve">25-0005-310-00 </t>
    </r>
    <r>
      <rPr>
        <sz val="11"/>
        <color rgb="FF000000"/>
        <rFont val="Calibri"/>
        <scheme val="minor"/>
      </rPr>
      <t xml:space="preserve"> 25-0007-309-00</t>
    </r>
  </si>
  <si>
    <t>CASH IN ADVANCE = INVOICED! await payment from Intensiv Filter before booking with carrier // Rebooked bcz MRN was not avlbl // Z NO. DONE ON 9/19/2023</t>
  </si>
  <si>
    <t>TSL/52657/2200053824</t>
  </si>
  <si>
    <t xml:space="preserve">KMTC NHAVA SHEVA </t>
  </si>
  <si>
    <t>19.09.2023</t>
  </si>
  <si>
    <t>ESSASEL23092259 // 07.09.2023</t>
  </si>
  <si>
    <t>15.10.2023</t>
  </si>
  <si>
    <t>FLGSS2309018</t>
  </si>
  <si>
    <t xml:space="preserve">22-0007-310-00 </t>
  </si>
  <si>
    <t>TSL/51956/2200052700</t>
  </si>
  <si>
    <t>CCU207719</t>
  </si>
  <si>
    <t>Z23007355628</t>
  </si>
  <si>
    <t>22-0022-310-00 - pos moved to oct</t>
  </si>
  <si>
    <t xml:space="preserve">NS // Pick-up delayed by the trucking co. They had problems to have an empty Tautliner, the most Trailers are box trailers. Delivered on 11th Sep, PCH received broken pallets. Repairing is to be done. =&gt; Supplier's confirmation awaited regarding charges for building a new wooden construction. </t>
  </si>
  <si>
    <t>ETA 03.11.2023</t>
  </si>
  <si>
    <t>TSL/51756/2200052299</t>
  </si>
  <si>
    <t>CCU207751</t>
  </si>
  <si>
    <t>Z23007646037</t>
  </si>
  <si>
    <t>22-0023-310-00</t>
  </si>
  <si>
    <t>TSL/52826/2200054001</t>
  </si>
  <si>
    <t>CCU207755</t>
  </si>
  <si>
    <t>Z23007779105</t>
  </si>
  <si>
    <t>22-0001-310-00</t>
  </si>
  <si>
    <t>PICK UP COST - 215 € from Zoder</t>
  </si>
  <si>
    <t>TSL/52329/2200053074</t>
  </si>
  <si>
    <t>CCU207756</t>
  </si>
  <si>
    <t>Z23007779171</t>
  </si>
  <si>
    <t>22-0002-310-00</t>
  </si>
  <si>
    <t>TTD/4083/2400002427</t>
  </si>
  <si>
    <t>CCU207757</t>
  </si>
  <si>
    <t>Z23007779518</t>
  </si>
  <si>
    <t>22-0003-310-00</t>
  </si>
  <si>
    <t xml:space="preserve">NS // PICK UP COST 510,00 € // delivery until 20 sep </t>
  </si>
  <si>
    <t>IEM</t>
  </si>
  <si>
    <t>TSL/52615 /2200053583</t>
  </si>
  <si>
    <t>CCU207760</t>
  </si>
  <si>
    <t>Z23008003837</t>
  </si>
  <si>
    <t>22-0005-310-00</t>
  </si>
  <si>
    <t>TSL/52999/2200054339</t>
  </si>
  <si>
    <t>CCU207761</t>
  </si>
  <si>
    <t>Z23007781746</t>
  </si>
  <si>
    <t>22-0006-310-00</t>
  </si>
  <si>
    <t>TSL/52389/2200053414</t>
  </si>
  <si>
    <t>CCU207764</t>
  </si>
  <si>
    <t>Z23008003859</t>
  </si>
  <si>
    <t>22-0012-310-00</t>
  </si>
  <si>
    <t>TSL/53197/2200054611</t>
  </si>
  <si>
    <t>CCU207768</t>
  </si>
  <si>
    <t>Z23008004025</t>
  </si>
  <si>
    <t>22-0013-310-00</t>
  </si>
  <si>
    <t>TSL/52503/2200053537</t>
  </si>
  <si>
    <t>CCU207779</t>
  </si>
  <si>
    <t>Z23007961593</t>
  </si>
  <si>
    <t>22-0018-310-00</t>
  </si>
  <si>
    <t>TSL/53126/2400002494</t>
  </si>
  <si>
    <t>08.10.2023</t>
  </si>
  <si>
    <t>CCU207763</t>
  </si>
  <si>
    <t>Z23008165576</t>
  </si>
  <si>
    <t>22-0008-310-00</t>
  </si>
  <si>
    <t>Custom inspection required on 26.09.2023</t>
  </si>
  <si>
    <t>91-0002-310-01</t>
  </si>
  <si>
    <t>TSL/53441/3700888102</t>
  </si>
  <si>
    <t>CCU207773</t>
  </si>
  <si>
    <t>Z23008169628</t>
  </si>
  <si>
    <t>22-0014-310-00</t>
  </si>
  <si>
    <t>91-0002-310-00</t>
  </si>
  <si>
    <t>TSL/53364/ 3700886635</t>
  </si>
  <si>
    <t>CCU207771</t>
  </si>
  <si>
    <t>22-0015-310-00</t>
  </si>
  <si>
    <t>TSL/52855/2200054063</t>
  </si>
  <si>
    <t>CCU207776</t>
  </si>
  <si>
    <t>Z23008004047</t>
  </si>
  <si>
    <t>22-0017-310-00</t>
  </si>
  <si>
    <t>TSL/53285/3700885753</t>
  </si>
  <si>
    <t>CCU207780</t>
  </si>
  <si>
    <t>Z23008129907</t>
  </si>
  <si>
    <t>22-0029-310-00</t>
  </si>
  <si>
    <t>NS // PICK-UP :  EUR 226,91 € + 34,04 € Fuel</t>
  </si>
  <si>
    <t>TSL/52854/2200054060</t>
  </si>
  <si>
    <t>CCU207748</t>
  </si>
  <si>
    <t>Z23007630776</t>
  </si>
  <si>
    <t>22-0041-310-00</t>
  </si>
  <si>
    <t>OLD POSTION NO. 22-0058-309-00</t>
  </si>
  <si>
    <t>91-0003-310-00</t>
  </si>
  <si>
    <t>TSL/53421/2200054932</t>
  </si>
  <si>
    <t>CCU207774</t>
  </si>
  <si>
    <t>Z23008004036</t>
  </si>
  <si>
    <t>22-0016-310-00</t>
  </si>
  <si>
    <t>Pick up from zoder Rate: € 575,00</t>
  </si>
  <si>
    <t>Serafima</t>
  </si>
  <si>
    <t>TSL/50970/2200051359</t>
  </si>
  <si>
    <t>27.09.2023</t>
  </si>
  <si>
    <t>CCU207783</t>
  </si>
  <si>
    <t>Z23008390344</t>
  </si>
  <si>
    <t>22-0031-310-00</t>
  </si>
  <si>
    <t>pre-alert date 18.10.2023</t>
  </si>
  <si>
    <t>TSL/53052/2200053686</t>
  </si>
  <si>
    <t>13.10.2023</t>
  </si>
  <si>
    <t>CCU207800</t>
  </si>
  <si>
    <t>Z23008391687</t>
  </si>
  <si>
    <t>23-0008-310-00</t>
  </si>
  <si>
    <t>Supplier responded on 06.10.2023</t>
  </si>
  <si>
    <t>TSL/53133/2200054548</t>
  </si>
  <si>
    <t>06.10.2023</t>
  </si>
  <si>
    <t>CCU207796</t>
  </si>
  <si>
    <t>Z23008391698</t>
  </si>
  <si>
    <t>22-0038-310-00</t>
  </si>
  <si>
    <t>Missing parts (4 hoses) will go by Air - Frankfurt beginning week 45 // to reveiw on 2nd Nov.</t>
  </si>
  <si>
    <t>TSL/52627/2200053670</t>
  </si>
  <si>
    <t>CCU207794</t>
  </si>
  <si>
    <t>Z23008400407</t>
  </si>
  <si>
    <t>23-0009-310-00</t>
  </si>
  <si>
    <t>LOADING FROM 05/10/2023</t>
  </si>
  <si>
    <t>TSL/52912/2200054201</t>
  </si>
  <si>
    <t>CCU207795</t>
  </si>
  <si>
    <t>Z23008275811</t>
  </si>
  <si>
    <t>23-0011-310-00</t>
  </si>
  <si>
    <t>TSL/52794/2200053997</t>
  </si>
  <si>
    <t>ZEPHYR LUMOS / 010E</t>
  </si>
  <si>
    <t>11.10.2023</t>
  </si>
  <si>
    <t>02.11.2023</t>
  </si>
  <si>
    <t>23-0001-310-00</t>
  </si>
  <si>
    <r>
      <rPr>
        <sz val="11"/>
        <color rgb="FF000000"/>
        <rFont val="Calibri"/>
      </rPr>
      <t xml:space="preserve">Booking # MILCCU3213199V // </t>
    </r>
    <r>
      <rPr>
        <b/>
        <sz val="11"/>
        <color rgb="FF000000"/>
        <rFont val="Calibri"/>
      </rPr>
      <t>Pick-up Charges - EUR 110,00 and FOB Charges – EUR 122,50 (as per tariff)</t>
    </r>
  </si>
  <si>
    <t xml:space="preserve">TSL/52482/2200053394 </t>
  </si>
  <si>
    <t>ONE FRUITION / 002E</t>
  </si>
  <si>
    <t>05.09.2023</t>
  </si>
  <si>
    <t>10.11.2023</t>
  </si>
  <si>
    <t>22-0019-310-00</t>
  </si>
  <si>
    <r>
      <rPr>
        <b/>
        <sz val="11"/>
        <color rgb="FF000000"/>
        <rFont val="Calibri"/>
      </rPr>
      <t xml:space="preserve">L/C INVOLVED </t>
    </r>
    <r>
      <rPr>
        <sz val="11"/>
        <color rgb="FF000000"/>
        <rFont val="Calibri"/>
      </rPr>
      <t>// Booking # MILCCU3213395V //</t>
    </r>
    <r>
      <rPr>
        <b/>
        <sz val="11"/>
        <color rgb="FF000000"/>
        <rFont val="Calibri"/>
      </rPr>
      <t xml:space="preserve"> NS // FOB Charges : EUR 465,00 // Pick-up Charges: EUR 195,00</t>
    </r>
  </si>
  <si>
    <t>TSL/52423/2200053152</t>
  </si>
  <si>
    <t>22-0011-310-00</t>
  </si>
  <si>
    <r>
      <rPr>
        <sz val="11"/>
        <color rgb="FF000000"/>
        <rFont val="Calibri"/>
        <scheme val="minor"/>
      </rPr>
      <t xml:space="preserve">Booking # MILCCU3213247V // </t>
    </r>
    <r>
      <rPr>
        <b/>
        <sz val="11"/>
        <color rgb="FF000000"/>
        <rFont val="Calibri"/>
        <scheme val="minor"/>
      </rPr>
      <t>NON STACKABLE // Fob offer: EUR 255 (Approx.)</t>
    </r>
  </si>
  <si>
    <t>A.L.B.A</t>
  </si>
  <si>
    <t>TSL/53402/2200054919</t>
  </si>
  <si>
    <t>22-0009-310-00</t>
  </si>
  <si>
    <r>
      <rPr>
        <sz val="11"/>
        <color rgb="FF000000"/>
        <rFont val="Calibri"/>
      </rPr>
      <t xml:space="preserve">Booking # MILCCU3213196V // </t>
    </r>
    <r>
      <rPr>
        <b/>
        <sz val="11"/>
        <color rgb="FF000000"/>
        <rFont val="Calibri"/>
      </rPr>
      <t>NON STACKABLE // MRN arranged by us</t>
    </r>
  </si>
  <si>
    <t>TSL/53524/2200055112</t>
  </si>
  <si>
    <t>23-0004-310-00</t>
  </si>
  <si>
    <t>Booking # MILCCU3213376V // FOB CHARGES = Cost of € 272,00.</t>
  </si>
  <si>
    <t>M.T.M.</t>
  </si>
  <si>
    <t>TTD/4082/2400002423</t>
  </si>
  <si>
    <t>22-0033-310-00</t>
  </si>
  <si>
    <r>
      <rPr>
        <sz val="11"/>
        <color rgb="FF000000"/>
        <rFont val="Calibri"/>
        <scheme val="minor"/>
      </rPr>
      <t xml:space="preserve">Booking # MILCCU3213406V // </t>
    </r>
    <r>
      <rPr>
        <b/>
        <sz val="11"/>
        <color rgb="FF000000"/>
        <rFont val="Calibri"/>
        <scheme val="minor"/>
      </rPr>
      <t>NS</t>
    </r>
  </si>
  <si>
    <t>TSL/52960/2200054204</t>
  </si>
  <si>
    <t>23-0005-310-00</t>
  </si>
  <si>
    <r>
      <rPr>
        <sz val="11"/>
        <color rgb="FF000000"/>
        <rFont val="Calibri"/>
        <scheme val="minor"/>
      </rPr>
      <t xml:space="preserve">Booking # MILCCU3213423V // </t>
    </r>
    <r>
      <rPr>
        <b/>
        <sz val="11"/>
        <color rgb="FF000000"/>
        <rFont val="Calibri"/>
        <scheme val="minor"/>
      </rPr>
      <t>NS</t>
    </r>
  </si>
  <si>
    <t>TSL/52514/2200053563</t>
  </si>
  <si>
    <t>22-0027-310-00</t>
  </si>
  <si>
    <r>
      <rPr>
        <sz val="11"/>
        <color rgb="FF000000"/>
        <rFont val="Calibri"/>
        <scheme val="minor"/>
      </rPr>
      <t xml:space="preserve">Booking # MILCCU3213418V // </t>
    </r>
    <r>
      <rPr>
        <b/>
        <sz val="11"/>
        <color rgb="FF000000"/>
        <rFont val="Calibri"/>
        <scheme val="minor"/>
      </rPr>
      <t>Shipper asked to arrange the pick-up for 3rd Oct as the cargo was not ready // NS</t>
    </r>
  </si>
  <si>
    <t>TSL/53145/2200053569</t>
  </si>
  <si>
    <t>ZEAL LUMOS / 009E</t>
  </si>
  <si>
    <t>23.10.2023</t>
  </si>
  <si>
    <t>28.10.2023</t>
  </si>
  <si>
    <t>14.11.2023</t>
  </si>
  <si>
    <t>22-0001-311-00</t>
  </si>
  <si>
    <t>Booking # MILCCU3213652V // Pick-up Charges : EUR 255,00 + FOB Charges : EUR 215,00</t>
  </si>
  <si>
    <t>Instron</t>
  </si>
  <si>
    <t>TSL/52889/2200054143</t>
  </si>
  <si>
    <t>YM WARMTH</t>
  </si>
  <si>
    <t>NYC/CTA/D81341 // 22-0025-310-00</t>
  </si>
  <si>
    <r>
      <t xml:space="preserve">MBL NYC/CTA/D81341 //OLD POS.: 22-0036-309 // re packing to seafreight done and released by supplier 15.08.23 // </t>
    </r>
    <r>
      <rPr>
        <b/>
        <sz val="11"/>
        <color rgb="FF000000"/>
        <rFont val="Calibri"/>
        <scheme val="minor"/>
      </rPr>
      <t>CORRECTED MBL AWTD FROM VLS</t>
    </r>
  </si>
  <si>
    <t>KRESS</t>
  </si>
  <si>
    <t>TSL/50408/2200050618</t>
  </si>
  <si>
    <t>YM WLLSPRINGE</t>
  </si>
  <si>
    <t>NYC/CTA/D81340 // 22-0026-310-00</t>
  </si>
  <si>
    <r>
      <rPr>
        <sz val="11"/>
        <color rgb="FF000000"/>
        <rFont val="Calibri"/>
        <scheme val="minor"/>
      </rPr>
      <t xml:space="preserve">MBL: NYC/CTA/D81340 // OLD POS.: 22-0037-309 // </t>
    </r>
    <r>
      <rPr>
        <b/>
        <sz val="11"/>
        <color rgb="FF000000"/>
        <rFont val="Calibri"/>
        <scheme val="minor"/>
      </rPr>
      <t>CORRECTED MBL AWTD FROM VLS</t>
    </r>
  </si>
  <si>
    <t>TSL/53376/2200053917</t>
  </si>
  <si>
    <t>MSC TEXAS/14W</t>
  </si>
  <si>
    <t>GGLNYC002886 //23-0006-310-00</t>
  </si>
  <si>
    <t>Booking Ref. S002886 // Pos No. 23-0006-310-00 // delayed due to port congestion // Final Express MBL awtd - 20.10.2023</t>
  </si>
  <si>
    <t>TSL/52819/2200054055</t>
  </si>
  <si>
    <t>GGLNYC002927 // 22-0010-310-00</t>
  </si>
  <si>
    <t>GGL US booking no. : S002927 // Pos. No. 22-0010-310-00// delayed due to port congestion</t>
  </si>
  <si>
    <t>NEW YORK EXPRESS</t>
  </si>
  <si>
    <t>12.10.2023</t>
  </si>
  <si>
    <t>11212002942 // 22-0021-310-00</t>
  </si>
  <si>
    <t>GGL US booking no. : S002942 // Pos. No. 22-0021-310-00 // Final MBL awtd with SOB date - 20.10.23</t>
  </si>
  <si>
    <t>Speedy Asset</t>
  </si>
  <si>
    <t>TSL/53039/2200054178</t>
  </si>
  <si>
    <t>FLX</t>
  </si>
  <si>
    <t>MANILA EXPRESS / 0001E</t>
  </si>
  <si>
    <t>11.10.2023 // UINCCU018354</t>
  </si>
  <si>
    <t>19.11.2023</t>
  </si>
  <si>
    <t>UINCCU018291 // 22-0024-310-00</t>
  </si>
  <si>
    <t>TSL/53489/2200055012</t>
  </si>
  <si>
    <t>BERLIN EXPRESS / 0001E</t>
  </si>
  <si>
    <t>19.10.2023 // UINCCU018386</t>
  </si>
  <si>
    <t>UINCCU018353 // 22-0028-310-00</t>
  </si>
  <si>
    <t>Booking # SUSE23018353 // NS</t>
  </si>
  <si>
    <t>Viper</t>
  </si>
  <si>
    <t>TSL/2200054223</t>
  </si>
  <si>
    <t>LOS ANDES BRIDGE / 198S</t>
  </si>
  <si>
    <t>03.11.2023</t>
  </si>
  <si>
    <t>SGE23240098 // 32-0008-310-00</t>
  </si>
  <si>
    <t xml:space="preserve">Informed by shipper that cargo has been ready, but need 4-5days delivery from Zhuzhou to Shanghai (as on 18.09.2023) </t>
  </si>
  <si>
    <t>TSL/2200053501</t>
  </si>
  <si>
    <t>XIN QIN HUANG DAO V.099S</t>
  </si>
  <si>
    <t>SGE23240101 // 32-0003-310-00</t>
  </si>
  <si>
    <t>TSL/2200053499</t>
  </si>
  <si>
    <t>SGE23240100 // 32-0001-310-00</t>
  </si>
  <si>
    <t>Cargo size is big and total CBM is about 9.6CBM</t>
  </si>
  <si>
    <t>TSL/52695/2200053473</t>
  </si>
  <si>
    <t>TS NANSHA V.2323S</t>
  </si>
  <si>
    <t>21.10.2023 // SHCAL23139882</t>
  </si>
  <si>
    <t>SGE23240106 // 32-0011-310-00</t>
  </si>
  <si>
    <t>Very Urgent Shipment // From 29Sep to 06Oct is public holiday in China, shipper, LCL consolidator cannot arrange container loading, cargo delivery during holiday, so the first available vessel ETD 13Oct and cargo cut-off is 10 Oct. // FINAL Pre alert docs rcvd on 19 oct'</t>
  </si>
  <si>
    <t>JTEKT SALES</t>
  </si>
  <si>
    <t>TSL/52004/2200052261</t>
  </si>
  <si>
    <t>X-PRESS GANGES / 23016N</t>
  </si>
  <si>
    <t>TSIN6460265 // MBL NO. 30079785</t>
  </si>
  <si>
    <t xml:space="preserve">POS. NO. 22-0035-310-00 </t>
  </si>
  <si>
    <t>TSL/50269/2400002316</t>
  </si>
  <si>
    <t>BOMAR RENAISSANCE</t>
  </si>
  <si>
    <t>JSEINK30017 // 32-0009-310-00</t>
  </si>
  <si>
    <t xml:space="preserve">UNDER  L/C </t>
  </si>
  <si>
    <t>TSL/51275/2400002357</t>
  </si>
  <si>
    <t>KOBE</t>
  </si>
  <si>
    <t xml:space="preserve">MOL EXPLORER 069S </t>
  </si>
  <si>
    <t>JSEINJ30014 // 32-0004-310-00</t>
  </si>
  <si>
    <t>UNDER  L/C</t>
  </si>
  <si>
    <t>TSL/52945/2200054254</t>
  </si>
  <si>
    <t>CCU207785</t>
  </si>
  <si>
    <t>Z23008805151</t>
  </si>
  <si>
    <t>22-0003-311-00</t>
  </si>
  <si>
    <t xml:space="preserve">Ready by Week 40 - mail rcvd on 9/26/2023 </t>
  </si>
  <si>
    <t>91-0002-311-01</t>
  </si>
  <si>
    <t>TSL/53024/2200053790</t>
  </si>
  <si>
    <t>CCU207797</t>
  </si>
  <si>
    <t>Z23008275983</t>
  </si>
  <si>
    <t>23-0001-311-00</t>
  </si>
  <si>
    <t>as per PCH Welte shipment was delivered under CCU207798, which cannot be because Welte used Schenker not Zoder and has got no other CCU Number on record than CCU207797. As per discussion with Mrs. Gevert, who has to pay EUR 45,- fo relableing, will we sort it out later. First of all we get right so both shipments can go on Georg Washinton Bridge!</t>
  </si>
  <si>
    <t>old position 23-0010-310-00</t>
  </si>
  <si>
    <t>TSL/53557/2200052329</t>
  </si>
  <si>
    <t>CCU207798</t>
  </si>
  <si>
    <t>cancelled</t>
  </si>
  <si>
    <t>22-0009-311-00</t>
  </si>
  <si>
    <t>Z23008455900 = cancelled and combined with UHT TSL/2200054164 under 22-0040-310-00</t>
  </si>
  <si>
    <t>old position 22-0039-310-00</t>
  </si>
  <si>
    <t xml:space="preserve">UHT </t>
  </si>
  <si>
    <t>TSL/2200054164</t>
  </si>
  <si>
    <t>CCU207801</t>
  </si>
  <si>
    <t>Z23008566699</t>
  </si>
  <si>
    <t>22-0010-311-00</t>
  </si>
  <si>
    <t>Old position 22-0040-310-00</t>
  </si>
  <si>
    <t>TSL/53615/2200055250</t>
  </si>
  <si>
    <t>CCU207799</t>
  </si>
  <si>
    <t>Z23008424880</t>
  </si>
  <si>
    <t>23-0002-311-00</t>
  </si>
  <si>
    <t>Old position 23-0012-310-00</t>
  </si>
  <si>
    <t>TSL/53354/3700886642</t>
  </si>
  <si>
    <t>CCU207805</t>
  </si>
  <si>
    <t>Z23008720587</t>
  </si>
  <si>
    <t>22-0004-311-00</t>
  </si>
  <si>
    <t>Al asdeqaa</t>
  </si>
  <si>
    <t>TSL/53204/3700884179</t>
  </si>
  <si>
    <t>CCU207816</t>
  </si>
  <si>
    <t>Z23008721535</t>
  </si>
  <si>
    <t>22-0005-311-00</t>
  </si>
  <si>
    <t>TSL/53209/2200054626</t>
  </si>
  <si>
    <t>CCU207809</t>
  </si>
  <si>
    <t>Z23008721546</t>
  </si>
  <si>
    <t>22-0006-311-00</t>
  </si>
  <si>
    <t>TSL/52543/2200053592</t>
  </si>
  <si>
    <t>CCU207820</t>
  </si>
  <si>
    <t>Z23008674537</t>
  </si>
  <si>
    <t>22-0011-311-00</t>
  </si>
  <si>
    <t>Original PICK UP  140 EUR</t>
  </si>
  <si>
    <t>TSL/52927/3700880815</t>
  </si>
  <si>
    <t>CCU207823</t>
  </si>
  <si>
    <t>Z23008718209</t>
  </si>
  <si>
    <t>22-0012-311-00</t>
  </si>
  <si>
    <t xml:space="preserve"> As per release weight 306 kgs //After revised gross weight 320 kgs </t>
  </si>
  <si>
    <t>TSL/53292/3700885759</t>
  </si>
  <si>
    <t>CCU207824</t>
  </si>
  <si>
    <t>Z23008742289</t>
  </si>
  <si>
    <t>22-0013-311-00</t>
  </si>
  <si>
    <t>VJNR/111502/IMP/R/4200017924</t>
  </si>
  <si>
    <t>03.11.2023 //SEA43/2310-0774</t>
  </si>
  <si>
    <t>25-0001-311-00</t>
  </si>
  <si>
    <t>our quote MM-025-09-23 // Booking # SEA43/2310-0774 // Final MBL rcvd on 30 Oct.</t>
  </si>
  <si>
    <t>TSL/52905/2200054056</t>
  </si>
  <si>
    <t>KMTC DALIAN</t>
  </si>
  <si>
    <t>27.10.2023 // ESSASEL23100942</t>
  </si>
  <si>
    <t>FLGSS2310007 // 32-0010-310-00</t>
  </si>
  <si>
    <t>K-ONE</t>
  </si>
  <si>
    <t>TSL/51911/2200052615</t>
  </si>
  <si>
    <t>KMTC QINGDAO</t>
  </si>
  <si>
    <t>22.10.2023</t>
  </si>
  <si>
    <t>28.10.2023 // ESSASEL23101528</t>
  </si>
  <si>
    <t>10.11.02023</t>
  </si>
  <si>
    <t>FLGSS2310010// 32-0003-311-00</t>
  </si>
  <si>
    <r>
      <rPr>
        <b/>
        <sz val="11"/>
        <color rgb="FF000000"/>
        <rFont val="Calibri"/>
        <scheme val="minor"/>
      </rPr>
      <t>L/C INVOLVED</t>
    </r>
    <r>
      <rPr>
        <sz val="11"/>
        <color rgb="FF000000"/>
        <rFont val="Calibri"/>
        <scheme val="minor"/>
      </rPr>
      <t xml:space="preserve"> </t>
    </r>
  </si>
  <si>
    <t>ONE INNOVATION / 0002E</t>
  </si>
  <si>
    <t>03.12.2023</t>
  </si>
  <si>
    <t>UINCCU018425 // 22-0008-311-00</t>
  </si>
  <si>
    <t xml:space="preserve">Booking # SUSE23018425 </t>
  </si>
  <si>
    <t>TSL/52899/2200054017</t>
  </si>
  <si>
    <t>YM TOTALITY / 016W</t>
  </si>
  <si>
    <t>23-0003-310-00</t>
  </si>
  <si>
    <t xml:space="preserve">Booking # TORCCU3208403V </t>
  </si>
  <si>
    <t>TSL/2200054823</t>
  </si>
  <si>
    <t>XIN NING BO V.091S</t>
  </si>
  <si>
    <t>21.10.2023</t>
  </si>
  <si>
    <t>21.11.2023</t>
  </si>
  <si>
    <t>SGE23240108 // 32-0002-311-00</t>
  </si>
  <si>
    <t>OOCL HAMBURG V. 146W</t>
  </si>
  <si>
    <t>SFE23240219B</t>
  </si>
  <si>
    <t>25.10.2023</t>
  </si>
  <si>
    <t>TSNCB23007102 // 31.10.2023</t>
  </si>
  <si>
    <t>22.11.2023</t>
  </si>
  <si>
    <t>32-0005-311-00</t>
  </si>
  <si>
    <t xml:space="preserve">China shougang &amp; Qinye both will go on a consol </t>
  </si>
  <si>
    <t>TSL/52838/ 2200054020</t>
  </si>
  <si>
    <t>SFE23240219A</t>
  </si>
  <si>
    <t>32-0004-311-00</t>
  </si>
  <si>
    <t>TSL/53092/2200054385</t>
  </si>
  <si>
    <t>ONE FREEDOM / 004E</t>
  </si>
  <si>
    <t>23-0003-311-00</t>
  </si>
  <si>
    <t>Booking # MILCCU3213983V on 19.10.23 // NS  //Pick-up Charges : EUR 80,00 // FOB Charges: EUR 175,00</t>
  </si>
  <si>
    <t>91-0001-311-00</t>
  </si>
  <si>
    <t>TSL/53379/2200054791</t>
  </si>
  <si>
    <t>23-0004-311-00</t>
  </si>
  <si>
    <t>Booking # MILCCU3213983V on 19.10.23 // NS // Pick-up Charges : EUR 80,00 // FOB Charges: EUR 175,00</t>
  </si>
  <si>
    <t>HEBEI</t>
  </si>
  <si>
    <t>TSL/53026/2200054303</t>
  </si>
  <si>
    <t>WAN HAI 522 V.W017</t>
  </si>
  <si>
    <t>SGE23240112 // 32-0001-311-00</t>
  </si>
  <si>
    <t>TSL/53040/2200054219</t>
  </si>
  <si>
    <t>JEBEL ALI / 026E</t>
  </si>
  <si>
    <t>23-0005-311-00</t>
  </si>
  <si>
    <t>Booking # MILCCU3214002V //NS -Pick-up Charges : EUR 80,00 // FOB Charges: EUR 175,00</t>
  </si>
  <si>
    <t>KELK</t>
  </si>
  <si>
    <t>TSL/51972/2200052712</t>
  </si>
  <si>
    <t>SEASPAN BENEFACTOR</t>
  </si>
  <si>
    <t>08.11.2023</t>
  </si>
  <si>
    <t>27.11.2023</t>
  </si>
  <si>
    <t xml:space="preserve">HBL OE01000913 // MBL TORCCU3208446V </t>
  </si>
  <si>
    <t>Booking # TORCCU3208446V  // POS. No. 22-0019-311-00 // Pick-up charge - 4.323,10</t>
  </si>
  <si>
    <t>TSL/53461/2200054934</t>
  </si>
  <si>
    <t>WAN HAI 503 V.W207</t>
  </si>
  <si>
    <t>HBL SGE23240116 // MBL JLCAL23150221</t>
  </si>
  <si>
    <t>32-0006-311-00</t>
  </si>
  <si>
    <t>TSL/53268/2200054718</t>
  </si>
  <si>
    <t>13.11.2023</t>
  </si>
  <si>
    <t>CCU207817 // 17.11.2023</t>
  </si>
  <si>
    <t>Z23008722410 // 17.12.2023</t>
  </si>
  <si>
    <t>22-0007-311-00</t>
  </si>
  <si>
    <t>MBL # CCU207817</t>
  </si>
  <si>
    <t>91-0003-311-00</t>
  </si>
  <si>
    <t>Maschinenfabrik Herkules</t>
  </si>
  <si>
    <t>TCI/947/4300001211</t>
  </si>
  <si>
    <t>CCU207833 // 17.11.2023</t>
  </si>
  <si>
    <t>Z23008991503 // 17.12.2023</t>
  </si>
  <si>
    <t>23-0012-311-00</t>
  </si>
  <si>
    <t>91-0003-311-01</t>
  </si>
  <si>
    <t>Buck Materials</t>
  </si>
  <si>
    <t>TSL/53426/2200054936</t>
  </si>
  <si>
    <t>30.10.2023</t>
  </si>
  <si>
    <t>CCU207830 // 17.11.2023</t>
  </si>
  <si>
    <t>z no done // 17.12.2023</t>
  </si>
  <si>
    <t>22-0021-311-00</t>
  </si>
  <si>
    <t>Simpex</t>
  </si>
  <si>
    <t>NINL/17251/2299870057</t>
  </si>
  <si>
    <t>CCU207834 // 17.11.2023</t>
  </si>
  <si>
    <t>Z23009177260 // 17.12.2023</t>
  </si>
  <si>
    <t>23-0013-311-00</t>
  </si>
  <si>
    <t>TSL/51987/2200052598</t>
  </si>
  <si>
    <t>CCU207839 // 17.11.2023</t>
  </si>
  <si>
    <t>Z23009152263 // 17.12.2023</t>
  </si>
  <si>
    <t>22-0017-311-00</t>
  </si>
  <si>
    <t>PIL 1358248 // MBL # CCU207817</t>
  </si>
  <si>
    <t>TSL/53443/3700888104</t>
  </si>
  <si>
    <t>CCU207837 // 17.11.2023</t>
  </si>
  <si>
    <t>Z23009084830 // 17.12.2023</t>
  </si>
  <si>
    <t>22-0024-311-00</t>
  </si>
  <si>
    <t>MBL # CCU207817 // PICKUP CHARGE - 379.75</t>
  </si>
  <si>
    <t>3401009842 // Balco PD0G01047</t>
  </si>
  <si>
    <t>CCU207841 // 17.11.2023</t>
  </si>
  <si>
    <t>Z23009168573 // 17.12.2023</t>
  </si>
  <si>
    <t>25-0005-311-00</t>
  </si>
  <si>
    <t>TSL/52832/2200053980</t>
  </si>
  <si>
    <t>CCU207842 // 17.11.2023</t>
  </si>
  <si>
    <t>Z23009108743 // 17.12.2023</t>
  </si>
  <si>
    <t>23-0017-311-00</t>
  </si>
  <si>
    <t>TSL/52717/2200053519</t>
  </si>
  <si>
    <t>CCU207835// 24.11.2023</t>
  </si>
  <si>
    <t>Z23009150067// 23.12.2023</t>
  </si>
  <si>
    <t xml:space="preserve">22-0022-311-00 </t>
  </si>
  <si>
    <r>
      <rPr>
        <sz val="11"/>
        <color rgb="FF000000"/>
        <rFont val="Calibri"/>
        <scheme val="minor"/>
      </rPr>
      <t xml:space="preserve">MBL CCU207811 // </t>
    </r>
    <r>
      <rPr>
        <b/>
        <sz val="11"/>
        <color rgb="FF000000"/>
        <rFont val="Calibri"/>
        <scheme val="minor"/>
      </rPr>
      <t xml:space="preserve">Under L/C </t>
    </r>
  </si>
  <si>
    <t>91-0004-311-00</t>
  </si>
  <si>
    <t>RHI Magnesita</t>
  </si>
  <si>
    <t>TSL/53055/2200054397</t>
  </si>
  <si>
    <t>18.11.2023</t>
  </si>
  <si>
    <t>CCU207811// 24.11.2023</t>
  </si>
  <si>
    <t>S23100129407// 23.12.2023</t>
  </si>
  <si>
    <t>22-0025-311-00</t>
  </si>
  <si>
    <r>
      <rPr>
        <sz val="11"/>
        <color rgb="FF000000"/>
        <rFont val="Calibri"/>
        <scheme val="minor"/>
      </rPr>
      <t xml:space="preserve">MBL CCU207811 // </t>
    </r>
    <r>
      <rPr>
        <b/>
        <sz val="11"/>
        <color rgb="FF000000"/>
        <rFont val="Calibri"/>
        <scheme val="minor"/>
      </rPr>
      <t>Received reply from supplier on 02.11.2023// deliver in week 45 // Z / B-No. by SACO</t>
    </r>
  </si>
  <si>
    <t>91-0004-311-01</t>
  </si>
  <si>
    <t>Hydraulic Power</t>
  </si>
  <si>
    <t>TSL/52859/2200054130</t>
  </si>
  <si>
    <t>CCU207845// 24.11.2023</t>
  </si>
  <si>
    <t>Z23009437342// 23.12.2023</t>
  </si>
  <si>
    <t xml:space="preserve">22-0023-311-00 </t>
  </si>
  <si>
    <r>
      <rPr>
        <sz val="11"/>
        <color rgb="FF000000"/>
        <rFont val="Calibri"/>
        <scheme val="minor"/>
      </rPr>
      <t>MBL CCU207811 //</t>
    </r>
    <r>
      <rPr>
        <b/>
        <sz val="11"/>
        <color rgb="FF000000"/>
        <rFont val="Calibri"/>
        <scheme val="minor"/>
      </rPr>
      <t xml:space="preserve"> Long length 522 cm</t>
    </r>
  </si>
  <si>
    <t>TSL/52817/2200054045</t>
  </si>
  <si>
    <t>CCU207853// 24.11.2023</t>
  </si>
  <si>
    <t>Z23009437660// 23.12.2023</t>
  </si>
  <si>
    <t>22-0029-311-00</t>
  </si>
  <si>
    <t>MBL CCU207811</t>
  </si>
  <si>
    <t>TSL/53309/2200054553</t>
  </si>
  <si>
    <t>CCU207855// 24.11.2023</t>
  </si>
  <si>
    <t>Z23009437766// 23.12.2023</t>
  </si>
  <si>
    <t>23-0018-311-00</t>
  </si>
  <si>
    <t>TSL/53267/2200054712</t>
  </si>
  <si>
    <t>CCU207850// 24.11.2023</t>
  </si>
  <si>
    <t>Z23009437788// 23.12.2023</t>
  </si>
  <si>
    <t xml:space="preserve">22-0032-311-00 </t>
  </si>
  <si>
    <t>TSL/52887/2200053998</t>
  </si>
  <si>
    <t>CCU207859// 24.11.2023</t>
  </si>
  <si>
    <t>Z23009439096/ 23.12.2023</t>
  </si>
  <si>
    <t>23-0020-311-00</t>
  </si>
  <si>
    <t>TSL/53471/2200054996</t>
  </si>
  <si>
    <t>CCU207858// 12/1/2023</t>
  </si>
  <si>
    <t>Z23009437386 // 31.12.2023</t>
  </si>
  <si>
    <t>22-0005-312-00</t>
  </si>
  <si>
    <t>MBL CCU207858 // NS</t>
  </si>
  <si>
    <t>91-0001-312-00</t>
  </si>
  <si>
    <t>TSL/52686/2200053789</t>
  </si>
  <si>
    <t>CCU207864 // 12/1/2023</t>
  </si>
  <si>
    <t>Z23009438240 // 31.12.2023</t>
  </si>
  <si>
    <t>23-0002-312-00</t>
  </si>
  <si>
    <t>MBL CCU207858 //NS // FOB CHARGE EUR 202.06  and pick-up charges 375</t>
  </si>
  <si>
    <t>91-0001-312-01</t>
  </si>
  <si>
    <t>25.11.2023</t>
  </si>
  <si>
    <t>CCU207863// 12/1/2023</t>
  </si>
  <si>
    <t>Z23009638988 // 31.12.2023</t>
  </si>
  <si>
    <t>22-0006-312-00</t>
  </si>
  <si>
    <t xml:space="preserve">MBL CCU207858 </t>
  </si>
  <si>
    <t>TSL/53825/3700891835</t>
  </si>
  <si>
    <t>CCU207865// 12/1/2023</t>
  </si>
  <si>
    <t>Z23009666283 // 31.12.2023</t>
  </si>
  <si>
    <t>22-0004-312-00</t>
  </si>
  <si>
    <t xml:space="preserve">MBL CCU207858 // NS // Supplier mail -Pick up can be planned for Tuesday 14.11.2023. // original pick up charges 231,29€ </t>
  </si>
  <si>
    <t>CCU207868// 12/1/2023</t>
  </si>
  <si>
    <t>Z23009666294 // 31.12.2023</t>
  </si>
  <si>
    <t>23-0001-312-00</t>
  </si>
  <si>
    <t>TSLPL/4111024829</t>
  </si>
  <si>
    <t>ZENITH LUMOS / 013E</t>
  </si>
  <si>
    <t>11.11.2023</t>
  </si>
  <si>
    <t>24.11.2023</t>
  </si>
  <si>
    <t>10.12.2023</t>
  </si>
  <si>
    <t>23-0016-311-00</t>
  </si>
  <si>
    <r>
      <rPr>
        <sz val="11"/>
        <color rgb="FF000000"/>
        <rFont val="Calibri"/>
      </rPr>
      <t xml:space="preserve">Booking # MILCCU3214224V // </t>
    </r>
    <r>
      <rPr>
        <b/>
        <sz val="11"/>
        <color rgb="FF000000"/>
        <rFont val="Calibri"/>
      </rPr>
      <t xml:space="preserve">Under L/C </t>
    </r>
    <r>
      <rPr>
        <sz val="11"/>
        <color rgb="FF000000"/>
        <rFont val="Calibri"/>
      </rPr>
      <t xml:space="preserve">// Mail sub. Re: Charges ex 55051 Fornaci di Barga (LU) to Kolkata .. MBL inst. given on 01.11.23 // Draft BL sent for checking on 1.11.23 // NS =&gt; </t>
    </r>
    <r>
      <rPr>
        <b/>
        <sz val="11"/>
        <color rgb="FFFF0000"/>
        <rFont val="Calibri"/>
      </rPr>
      <t>Since this shipment has become critical, we are going to cancel the original freight invoice and will issue a new one adding the charges from the stop at Singapore and switch into Airfreight, as per TSL's requirement.</t>
    </r>
  </si>
  <si>
    <t>Mair</t>
  </si>
  <si>
    <t>TTD/4104/2200054136</t>
  </si>
  <si>
    <t>22-0020-311-00</t>
  </si>
  <si>
    <r>
      <rPr>
        <sz val="11"/>
        <color rgb="FF000000"/>
        <rFont val="Calibri"/>
        <scheme val="minor"/>
      </rPr>
      <t>Booking # MILCCU3214153V // Pickup details received on 25 Oct // MBL INST. SENT //</t>
    </r>
    <r>
      <rPr>
        <b/>
        <sz val="11"/>
        <color rgb="FF000000"/>
        <rFont val="Calibri"/>
        <scheme val="minor"/>
      </rPr>
      <t xml:space="preserve"> FOB Charges: EUR 175,00</t>
    </r>
  </si>
  <si>
    <t>TSL/53522/2200055099</t>
  </si>
  <si>
    <t>22-0018-311-00</t>
  </si>
  <si>
    <r>
      <rPr>
        <sz val="11"/>
        <color rgb="FF000000"/>
        <rFont val="Calibri"/>
        <scheme val="minor"/>
      </rPr>
      <t xml:space="preserve">Booking # MILCCU3214222V // </t>
    </r>
    <r>
      <rPr>
        <b/>
        <sz val="11"/>
        <color rgb="FF000000"/>
        <rFont val="Calibri"/>
        <scheme val="minor"/>
      </rPr>
      <t>MBL inst. given on 01.11.23 // FOB charges = EUR 207 (Approx.) // NS</t>
    </r>
  </si>
  <si>
    <t>EUROLLS</t>
  </si>
  <si>
    <t>TTD/4108/2200053733</t>
  </si>
  <si>
    <t>LINAH / 027E</t>
  </si>
  <si>
    <t>20.12.2023</t>
  </si>
  <si>
    <t>22-0015-311-00</t>
  </si>
  <si>
    <t xml:space="preserve">Booking # MILCCU3214221V // MBL inst. sent on 06.11.2023 </t>
  </si>
  <si>
    <t>TSL/52772/2200053930</t>
  </si>
  <si>
    <t>22-0031-311-00</t>
  </si>
  <si>
    <t>Booking # MILCCU3214375V // FOB charges = EUR 170 as per tariff + MRN 80= Total FOB cost = Eur 250 // NS - MBL inst. given on 08.11.2023</t>
  </si>
  <si>
    <t>TSL/53135/2200054556</t>
  </si>
  <si>
    <t>22-0030-311-00</t>
  </si>
  <si>
    <t xml:space="preserve">Booking # MILCCU3214290V // FOB charges = EUR 205 </t>
  </si>
  <si>
    <t>TSL/53697/2200055365</t>
  </si>
  <si>
    <t>ONE FRIENDSHIP / 003E</t>
  </si>
  <si>
    <t>06.11.2023</t>
  </si>
  <si>
    <t>26.11.2023</t>
  </si>
  <si>
    <t>30.12.2023</t>
  </si>
  <si>
    <t>22-0013-312-00</t>
  </si>
  <si>
    <r>
      <rPr>
        <sz val="11"/>
        <color rgb="FF000000"/>
        <rFont val="Calibri"/>
        <scheme val="minor"/>
      </rPr>
      <t xml:space="preserve">Booking # MILCCU3214323V // </t>
    </r>
    <r>
      <rPr>
        <b/>
        <sz val="11"/>
        <color rgb="FF000000"/>
        <rFont val="Calibri"/>
        <scheme val="minor"/>
      </rPr>
      <t xml:space="preserve">Final mbl rcvd on 27.11.2023 </t>
    </r>
  </si>
  <si>
    <t>TSL/53610/2200055087</t>
  </si>
  <si>
    <t>ONE COLUMBA / 021W</t>
  </si>
  <si>
    <t>20.11.2023</t>
  </si>
  <si>
    <t>04.12.2023 // MBL 11212003239B</t>
  </si>
  <si>
    <t>26.12.2023</t>
  </si>
  <si>
    <t>23-0006-312-00// 11212003239</t>
  </si>
  <si>
    <r>
      <rPr>
        <b/>
        <sz val="11"/>
        <color rgb="FF000000"/>
        <rFont val="Calibri"/>
        <scheme val="minor"/>
      </rPr>
      <t xml:space="preserve">Booking # S003239 // Called forward on 27.10.2023 - hbl mbl instction given on 31 oct // Draft HBL MBL rcvd on 15.11.2023 - </t>
    </r>
    <r>
      <rPr>
        <b/>
        <sz val="11"/>
        <color rgb="FFFF0000"/>
        <rFont val="Calibri"/>
        <scheme val="minor"/>
      </rPr>
      <t xml:space="preserve">final MBL awtd - payment </t>
    </r>
  </si>
  <si>
    <t>TSL/53423/2200054880</t>
  </si>
  <si>
    <t>ONE MILANO / 0024E</t>
  </si>
  <si>
    <t>02.12.2023</t>
  </si>
  <si>
    <t>03.01.2024</t>
  </si>
  <si>
    <t>UINCCU018414// 22-0012-312-00</t>
  </si>
  <si>
    <t>Booking # SUSE23018414 // Draft HBL received on 10.10.2023 // REBOOKED because cargo has not been rcvd to Neil. It is delivered somewhere else by Mr. Abhishek- as on 18oct // Rebooked again on 25.10.2023 as cargo is not yet delivered to NVO// Cargo is not ready yet - as per Mr. Abhishek as on 26 oct- Goods delivered - as on 02.11.23</t>
  </si>
  <si>
    <t>Bonomi</t>
  </si>
  <si>
    <t>TSL/53501/2200054756</t>
  </si>
  <si>
    <t>23-0004-312-00 // UINCCU018483</t>
  </si>
  <si>
    <t xml:space="preserve">Booking # SUSE23018483 </t>
  </si>
  <si>
    <t>TICRC/1619/2200055162</t>
  </si>
  <si>
    <t>04.01.2023</t>
  </si>
  <si>
    <t>UINNSA018505 // 23-0005-312-00</t>
  </si>
  <si>
    <t xml:space="preserve">Booking # SUSE23018505 </t>
  </si>
  <si>
    <t>TSL/53212/2200054641</t>
  </si>
  <si>
    <t>SEASPAN THAMES / 033W</t>
  </si>
  <si>
    <t>28.12.2023</t>
  </si>
  <si>
    <t>HBL OE01000919 // MBL TORCCU3208659V</t>
  </si>
  <si>
    <t>POS 22-0017-312-00 // Booking # TORCCU3208659V // NS // DRAFT HBL /MBL RCVD TO CHK ON 10-11-2023 - OK // FINAL PREALERT DOCS RCVD ON 29.11.2023</t>
  </si>
  <si>
    <t>M.BRAUN INERTGAS SYSTEMS</t>
  </si>
  <si>
    <t>TSL/2200054899 (ST 342)</t>
  </si>
  <si>
    <t>GFS GISELLE V.2314W</t>
  </si>
  <si>
    <t>29.10.2023</t>
  </si>
  <si>
    <t>02.11.2023 / 03.11.2023</t>
  </si>
  <si>
    <t>29.11.2023 // JLCAL23156110</t>
  </si>
  <si>
    <t>11.12.2023</t>
  </si>
  <si>
    <t>SGE23240120 // MBL JLCAL23156110</t>
  </si>
  <si>
    <t xml:space="preserve">POS. 32-0001-312-00 </t>
  </si>
  <si>
    <t>TSL/53217/2200054473</t>
  </si>
  <si>
    <t>ZIM XIAMEN</t>
  </si>
  <si>
    <t xml:space="preserve">29.11.2023 // MBL SSZCCU3175520V
</t>
  </si>
  <si>
    <t>31.12.2023</t>
  </si>
  <si>
    <t>HBL 311SSZ42577 // POS 23-0011-311-00</t>
  </si>
  <si>
    <t>Booking # SSZCCU3175221V // OLD POS 23-0007-310-00 // HBL MBL instructions sent on 5th oct // Again re booked due to shipper missed the deadline as on 20.10.2023 // Problem between supplier &amp; DC logistics in co-ordination- draft HBL/MBL rcvd to chk on 4 nov. - final HBL MBL rcvd on 23.11.2023</t>
  </si>
  <si>
    <t>Dr. Ing. Max Schlötter</t>
  </si>
  <si>
    <t>MS 074955/1-1</t>
  </si>
  <si>
    <t>Frankfurt Express</t>
  </si>
  <si>
    <t>NSA252160</t>
  </si>
  <si>
    <t>29.12.2023</t>
  </si>
  <si>
    <t>Z23009826379</t>
  </si>
  <si>
    <r>
      <rPr>
        <sz val="11"/>
        <color rgb="FF000000"/>
        <rFont val="Calibri"/>
      </rPr>
      <t xml:space="preserve">Closing on 23.11.2023 // </t>
    </r>
    <r>
      <rPr>
        <b/>
        <sz val="11"/>
        <color rgb="FF000000"/>
        <rFont val="Calibri"/>
      </rPr>
      <t xml:space="preserve">DGR Cargo </t>
    </r>
    <r>
      <rPr>
        <sz val="11"/>
        <color rgb="FF000000"/>
        <rFont val="Calibri"/>
      </rPr>
      <t>// POS. NO. 25-0003-312-00 // Draft HBL &amp; MBL sent for approval on 23.11.2023 =&gt; Revised Draft HBL &amp; MBL sent for approval on 29.11.2023 // Final MBL received on 05.12.2023 // Frt Inv sent to Cargoplan on 08.12.2023</t>
    </r>
  </si>
  <si>
    <t>Impact / Maxxove</t>
  </si>
  <si>
    <t>SEA42/2311-0291</t>
  </si>
  <si>
    <t>09.12.2023</t>
  </si>
  <si>
    <t>Z23009231909</t>
  </si>
  <si>
    <t>I have issue Express B/L</t>
  </si>
  <si>
    <t>25-0010-311</t>
  </si>
  <si>
    <t>SOC-02357</t>
  </si>
  <si>
    <t>ONE Olympus</t>
  </si>
  <si>
    <t>RGN202268</t>
  </si>
  <si>
    <t>19.12.2023</t>
  </si>
  <si>
    <t>Z23009529814</t>
  </si>
  <si>
    <t>Closing on 15.11.2023 // POS. NO. 25-0003-311-00 // Direct BL, Express done on 21.11.2023 // Sent final BL to MM on 29.11.2023</t>
  </si>
  <si>
    <t>SOC-02341</t>
  </si>
  <si>
    <t>DMM</t>
  </si>
  <si>
    <t>EVELYN MAERSK</t>
  </si>
  <si>
    <t>DMM212755</t>
  </si>
  <si>
    <t>02.01.2024</t>
  </si>
  <si>
    <t>Z23104573442</t>
  </si>
  <si>
    <t>Closing on 20.11.2023 // POS. NO. 25-0004-311-00 // Express HBL and MBL are required =&gt; Final HBL &amp; MBL sent to Navigators by MM on 05.12.2023</t>
  </si>
  <si>
    <t>SOC-02634</t>
  </si>
  <si>
    <t>JKT</t>
  </si>
  <si>
    <t>HMM Copenhagen</t>
  </si>
  <si>
    <t>JKT229598</t>
  </si>
  <si>
    <t>11.01.2024</t>
  </si>
  <si>
    <t>Z23009735659</t>
  </si>
  <si>
    <t>Closing on 23.11.2023 // POS. NO. 25-0007-311-00 // Direct BL, Express done on 23.11.2023 // Draft B/L received on 24.11.2023 // Final MBL received on 04.12.2023</t>
  </si>
  <si>
    <t>3102742021 dtd 04.10.23</t>
  </si>
  <si>
    <t>MSC Eugenia</t>
  </si>
  <si>
    <t>07.12.2023</t>
  </si>
  <si>
    <t>SEIN23110071911 // 25-0005-312-00</t>
  </si>
  <si>
    <t>Shipment includes IMO 3 (LQ)</t>
  </si>
  <si>
    <t>TISWD/1381/2200053624</t>
  </si>
  <si>
    <t>MSC LIVORNO</t>
  </si>
  <si>
    <t>04.01.2024</t>
  </si>
  <si>
    <t>23-0019-312-00</t>
  </si>
  <si>
    <t>Booked with WOAC on 21.11.2023 // SEIN23110074012 // NSA918071 // MBL draft received on 01.12.23 =&gt; sent amendment request on 04.12.23 // PRE ALERT 11.12.2023</t>
  </si>
  <si>
    <t>TSL/53649/2200055104</t>
  </si>
  <si>
    <t>ONE ALTAIR / 062W</t>
  </si>
  <si>
    <t>28.11.2023</t>
  </si>
  <si>
    <t>25.12.2023</t>
  </si>
  <si>
    <t>23-0007-312-00 // 11212003238</t>
  </si>
  <si>
    <r>
      <rPr>
        <b/>
        <sz val="11"/>
        <color rgb="FF000000"/>
        <rFont val="Calibri"/>
      </rPr>
      <t xml:space="preserve">Booking # S003238 // Called forward on 27.10.2023 - hbl mbl instction given on 31 oct // </t>
    </r>
    <r>
      <rPr>
        <b/>
        <sz val="11"/>
        <color rgb="FFFF0000"/>
        <rFont val="Calibri"/>
      </rPr>
      <t>Draft HBL MBL rcvd on 16.11.2023- Revised rcvd // Final express hbl mbl rcvd on 8 dec - sob wrong in HBL - revised awtd</t>
    </r>
  </si>
  <si>
    <t>TSL/53425/2200054924</t>
  </si>
  <si>
    <t>05.12.2023</t>
  </si>
  <si>
    <t>22-0001-312-00 // UINCCU018527</t>
  </si>
  <si>
    <t>Booking # SUSE23018527 // HBL MBL instr. given on 13.11.2023 - Draft HBL MBL rcvd // final express hbl rcvd</t>
  </si>
  <si>
    <t>TSL/53225/2200054161</t>
  </si>
  <si>
    <t>12.12.2023</t>
  </si>
  <si>
    <t>22-0002-312-00 // UINCCU018540</t>
  </si>
  <si>
    <t>Booking # SUSE23018540 // HBL MBL instr. given on 13.11.2023 - Draft HBL MBL rcvd - FINAL EXPRESS HBL AWTD- payment due- rcvd on 12.12.2023 - frt collect mentioned - revised awtd - recvd on 12.12.2023</t>
  </si>
  <si>
    <t>HANOI EXPRESS / 0001E</t>
  </si>
  <si>
    <t>06.01.2024</t>
  </si>
  <si>
    <t>22-0003-312-00 // UINCCU018565</t>
  </si>
  <si>
    <t>Booking # SUSE23018565 // HBL MBL instr. given on 13.11.2023 - Draft HBL MBL rcvd - final rcvd</t>
  </si>
  <si>
    <t>TSL/53347/2200054798</t>
  </si>
  <si>
    <t>05.01.2024</t>
  </si>
  <si>
    <t>22-0020-312-00 // UINCCU018601</t>
  </si>
  <si>
    <r>
      <rPr>
        <sz val="11"/>
        <color rgb="FF000000"/>
        <rFont val="Calibri"/>
        <scheme val="minor"/>
      </rPr>
      <t xml:space="preserve">Booking # SUSE23018601 // Called forward to Neil on 16.11.2023 // BC rcvd on 16.11.2023 // draft </t>
    </r>
    <r>
      <rPr>
        <sz val="11"/>
        <color rgb="FFFF0000"/>
        <rFont val="Calibri"/>
        <scheme val="minor"/>
      </rPr>
      <t>HBL MBL rcvd - final rcvd</t>
    </r>
  </si>
  <si>
    <t>Cunova // PIL 1356924</t>
  </si>
  <si>
    <t>CCU207758 // 14.12.2023</t>
  </si>
  <si>
    <t>Z23007780162</t>
  </si>
  <si>
    <t>22-0010-312-00</t>
  </si>
  <si>
    <t>MBL -CCU207758 // NS// PIL 1356924 / old position 22-0004-310-00 // This shipment was on hold by Mr. Zarir 25.09.2023 =&gt; Received green light from Mr. Zarir on 31.10.2023 to be shipped by end of November</t>
  </si>
  <si>
    <t>91-0002-312-01</t>
  </si>
  <si>
    <t>VH Service</t>
  </si>
  <si>
    <t>TSL/53083/2200054215</t>
  </si>
  <si>
    <t>CCU207857 // 15.12.2023</t>
  </si>
  <si>
    <t>Z23010064694</t>
  </si>
  <si>
    <t>22-0015-312-00</t>
  </si>
  <si>
    <t>MBL -CCU207758 // Under L/C // Supplier would be able to deliver the goods to Prague around 25.11.2023 // Euro 95,00 to be charged to supplier for issuing of MRN</t>
  </si>
  <si>
    <t>RENK</t>
  </si>
  <si>
    <t>TSL/53408/2200054665</t>
  </si>
  <si>
    <t>CCU207876 // 14.12.2023</t>
  </si>
  <si>
    <t>Z23010065408</t>
  </si>
  <si>
    <t>23-0010-312-00</t>
  </si>
  <si>
    <t>MBL - CCU207758 // Under L/C</t>
  </si>
  <si>
    <t>CCU207886 // 14.12.2023</t>
  </si>
  <si>
    <t>Z23010066908</t>
  </si>
  <si>
    <t>22-0016-312-00</t>
  </si>
  <si>
    <t>MBL - CCU207758 //NS</t>
  </si>
  <si>
    <t>ZEUS LUMOS / 011E</t>
  </si>
  <si>
    <t>12.12.2023 // MILCCU3214630V</t>
  </si>
  <si>
    <t>22-0007-312-00</t>
  </si>
  <si>
    <t>Booking # MILCCU3214630V // SUPPLIER NEEDS TO DELVER THE CARGO BY 3 PM ON 20.11.2023 // MBL INSTRUCTION SENT TO VLS ON 17.11.2O23 - Draft MBL rcvd on 17.11.2023</t>
  </si>
  <si>
    <t xml:space="preserve">ZEUS LUMOS / 011E  </t>
  </si>
  <si>
    <t>12.08.2023 // MILCCU3214633V</t>
  </si>
  <si>
    <t>22-0008-312-00</t>
  </si>
  <si>
    <t>Booking # MILCCU3214633V // SUPPLIER NEEDS TO DELVER THE CARGO BY 3 PM ON 20.11.2023 // MBL INSTRUCTION SENT TO VLS. ON 17.11.2023-Draft MBL rcvd on 20.11.2023</t>
  </si>
  <si>
    <t>TSL/52774/2200053987</t>
  </si>
  <si>
    <t>13.12.2023 // MILCCU3214795V</t>
  </si>
  <si>
    <t>22-0011-312-00</t>
  </si>
  <si>
    <t>Booking # MILCCU3214795V - CNEE dfrnt in ci pl - re supp docs awtd - mailed on 24.11.2023 -revised rcvd// MBL inst. sent on 24.11.2023 // CWR&amp; MBL draft  rcvd with 478 Kgs - mailed - revised rcvd  // Final MBL rcvd on 6 dec</t>
  </si>
  <si>
    <t>TSL/53932/2200055679</t>
  </si>
  <si>
    <t>ONE INFINITY / 0002E</t>
  </si>
  <si>
    <t>06.12.2023</t>
  </si>
  <si>
    <t>18.12.2023</t>
  </si>
  <si>
    <t>17.01.2024</t>
  </si>
  <si>
    <t>22-0031-312-00 // HBL UINCCU018672 // MBL UINCCU018753</t>
  </si>
  <si>
    <t>Booking # SUSE23018672 // Called forward on 04.12.2023 // Draft HBL rcvd on 04.12.2023 // Final prealert docs rcvd on 15.12.2023 - Revised MBL rcvd on 19.12.23</t>
  </si>
  <si>
    <t>TSL/53450/2200054964</t>
  </si>
  <si>
    <t>YM TIPTOP / 013W</t>
  </si>
  <si>
    <t>22-0029-312-00 // HBL OE01000922 // MBL TORCCU3208749V</t>
  </si>
  <si>
    <t xml:space="preserve">Booking # TORCCU3208749V // awtng for GGL USA rates for comparison- GGL rates are high so going with Karen/BAT - BC rcvd on 22.11.2023 // Draft HBL MBL rcvd - vessel rolled out // Final docs rcvd on 16.12.2023 - </t>
  </si>
  <si>
    <t>TSL/53171/2200054570</t>
  </si>
  <si>
    <t>22-0030-312-00 // HBL OE01000923 // MBL TORCCU3208781V</t>
  </si>
  <si>
    <t>Booking # TORCCU3208781V // Quote asked from Karen / GGL USA - Confirmed Called forward to Karen on 21.11.2023- BC rcvd on 22.11.2023 - Final prelaert docs rcvd on 16.12.2023</t>
  </si>
  <si>
    <t>TSL/53629/2200055248</t>
  </si>
  <si>
    <t>KOTA GANDING V.0105S</t>
  </si>
  <si>
    <t>SGE23240148 // MBL JLCAL23169414</t>
  </si>
  <si>
    <t>32-0004-312-00 // Called forward on 21.11.2023 // NS - Drafts rcvd on 28.11.2023</t>
  </si>
  <si>
    <t xml:space="preserve">Sinosteel </t>
  </si>
  <si>
    <t>TSL/52980/2400002469</t>
  </si>
  <si>
    <t>HBL SGE23240141 // MBL SHDXB23B01094</t>
  </si>
  <si>
    <t>32-0003-312-00 // NS // Action directly by Stephanie- Draft HBL rcvd on 23-11-2023- Revised rcvd on 24-11-2023 // LC INVOLVED</t>
  </si>
  <si>
    <t>MAK Engineering</t>
  </si>
  <si>
    <t>TSL/52112/2200052959</t>
  </si>
  <si>
    <t>IKARIA / 346N</t>
  </si>
  <si>
    <t>23.12.2023</t>
  </si>
  <si>
    <t>23-0008-312-00</t>
  </si>
  <si>
    <t>Booking # SYDCCU3243404V // Asked quote - Thorsten Kempf / VLS Germany on 2 nov.- proceed after quote on 09.11.23 - bc awtd - MBL inst. given on 10.11.2023 - Remnidser sent 13.11.23 for BC / BC  rcvd on 17.11.2023 - MBL draft rcvd on 24.11.2023- agn mistakes- revised awtd - many reminders- not getting response from agent // final correct mbl rcvd on 12.12.2023</t>
  </si>
  <si>
    <t>TSL/53513/2200054962</t>
  </si>
  <si>
    <t>CCU207874 // 25.12.2023</t>
  </si>
  <si>
    <t>Z23010068494</t>
  </si>
  <si>
    <t>23-0007-401-00</t>
  </si>
  <si>
    <t>MBL CCU207874 //Shipment was picked-up on 30.11.23 by Zoder. Informed on 04.12.23 that shipment is missing =&gt; Zoder informed that pick-up is re-arranged for 04.12.2023</t>
  </si>
  <si>
    <t>91-0003-312-00</t>
  </si>
  <si>
    <t>TSL/53518/2200055036</t>
  </si>
  <si>
    <t>CCU207875 // 25.12.2023</t>
  </si>
  <si>
    <t>Z23010068501</t>
  </si>
  <si>
    <t>23-0008-401-00</t>
  </si>
  <si>
    <t>TSL/53005/2200054239</t>
  </si>
  <si>
    <t>CCU207877// 25.12.2023</t>
  </si>
  <si>
    <t>Z23010150852</t>
  </si>
  <si>
    <t>23-0009-401-00</t>
  </si>
  <si>
    <t>MBL CCU207874 //Supplier asked to provide the FOB &amp; pick-up charge // Supprier mail 21.11.2023 estimated delivery on Friday/ Monday/ Tuesday next week.</t>
  </si>
  <si>
    <t>TSL/52846/2200053816</t>
  </si>
  <si>
    <t>CCU207887 // 25.12.2023</t>
  </si>
  <si>
    <t>Z23010066919</t>
  </si>
  <si>
    <t>23-0010-401-00</t>
  </si>
  <si>
    <t>MBL CCU207874 // Pickup charge - 274,49€+Ust</t>
  </si>
  <si>
    <t>TSL/53961/2200055717</t>
  </si>
  <si>
    <t>CCU207894 // 25.12.2023</t>
  </si>
  <si>
    <t>Z23010386190</t>
  </si>
  <si>
    <t>22-0021-401-00</t>
  </si>
  <si>
    <t>MBL CCU207874 // Pick-up Charge - EUR 200</t>
  </si>
  <si>
    <t>TSL/52860/2200054126</t>
  </si>
  <si>
    <t>CCU207896 // 25.12.2023</t>
  </si>
  <si>
    <t>Z23010387086</t>
  </si>
  <si>
    <t>23-0011-401-00</t>
  </si>
  <si>
    <t>MBL CCU207874 //</t>
  </si>
  <si>
    <t>TSL/53706/4411410333</t>
  </si>
  <si>
    <t>CCU207900 // 25.12.2023</t>
  </si>
  <si>
    <t>Z23010388067</t>
  </si>
  <si>
    <t>22-0022-401-00</t>
  </si>
  <si>
    <t>JAZAN / 2349E</t>
  </si>
  <si>
    <t>22.12.2023</t>
  </si>
  <si>
    <t>24.01.2024</t>
  </si>
  <si>
    <t>25-0008-312-00</t>
  </si>
  <si>
    <t>NS // Booking # HAMMAA3278058V // VLS charged us - EUR 24,00 for creating Z-No. // Shipped // Pre-alert sent</t>
  </si>
  <si>
    <t>25-0010-312-00</t>
  </si>
  <si>
    <t>NS // Booking # HAMMAA3278058V // Shipped // Pre-alert sent</t>
  </si>
  <si>
    <t>TSL/52595/2200053699</t>
  </si>
  <si>
    <t>ONE FRONTIER / 002E</t>
  </si>
  <si>
    <t>17.12.2023</t>
  </si>
  <si>
    <t>23-0015-312-00</t>
  </si>
  <si>
    <t>Booking # MILCCU3214987V // Zarir Sir asked to provide the air / sea freight charges  // Charges provided to supplier :- Pick-up Charges : EUR 160,00 + FOB Charges : EUR 289,00 // MBL instr. given on 04.12.2023 // Draft MBL rcvd on 6 dec // moved to next vessle due to missing empty cntr load infor rcvd on 11.12.2023 // final mbl rcvd on 20.12</t>
  </si>
  <si>
    <t>Maina Organi</t>
  </si>
  <si>
    <t>TSL/51283/2200051600</t>
  </si>
  <si>
    <t>22-0021-312-00</t>
  </si>
  <si>
    <r>
      <rPr>
        <sz val="11"/>
        <color rgb="FF000000"/>
        <rFont val="Calibri"/>
      </rPr>
      <t xml:space="preserve">Booking # MILCCU3215109V // </t>
    </r>
    <r>
      <rPr>
        <b/>
        <sz val="11"/>
        <color rgb="FF000000"/>
        <rFont val="Calibri"/>
      </rPr>
      <t>NS // Received quote from VLS on 04.12.2023 // Supplier confirmed the chg. to proceed on 04.12.2023 // FOB Chg. EUR 425,00, Pick-up &amp; MRN chg. EUR 430,00 // MBL INST. sent on 12/7/2023 // final MBL rxcvd on 20.12.2023</t>
    </r>
  </si>
  <si>
    <t>TSL/53332/2200054844</t>
  </si>
  <si>
    <t>08.12.2023</t>
  </si>
  <si>
    <t>22-0022-312-00</t>
  </si>
  <si>
    <t>Booking #MILCCU3215066V // Readiness asked on 27.11.2023 - FOB charges given to AG Logistics // mbl inst. sent on 12/7/2023 // final mbl rcvd on 20.12</t>
  </si>
  <si>
    <t>TSL/53812/2200055528</t>
  </si>
  <si>
    <t>23-0018-312-00</t>
  </si>
  <si>
    <t>Booking # MILCCU3215076V // MBL inst. sent on 8 dec // final mbl rcvd on 20.12.2023</t>
  </si>
  <si>
    <t>Italvalv</t>
  </si>
  <si>
    <t>TSL/53154/2200054532</t>
  </si>
  <si>
    <t>23-0017-312-00</t>
  </si>
  <si>
    <r>
      <rPr>
        <sz val="11"/>
        <color rgb="FF000000"/>
        <rFont val="Calibri"/>
        <scheme val="minor"/>
      </rPr>
      <t xml:space="preserve">Booking # MILCCU3215170V // </t>
    </r>
    <r>
      <rPr>
        <b/>
        <sz val="11"/>
        <color rgb="FF000000"/>
        <rFont val="Calibri"/>
        <scheme val="minor"/>
      </rPr>
      <t>Under L/C // NS // Pick-up charge: EUR 600 + FOB Charge incl MRN : EUR 530. // MBL inst. given on 7 dec // final mbl rcvd on 20.12.</t>
    </r>
  </si>
  <si>
    <t>TSL/53378/2200054869</t>
  </si>
  <si>
    <t>YM TOTALITY / 017W</t>
  </si>
  <si>
    <t>24.12.2023</t>
  </si>
  <si>
    <t>18.01.2024</t>
  </si>
  <si>
    <t>OE01000924 // MBL TORCCU3208871V</t>
  </si>
  <si>
    <t>22-0033-401-00 // Booking # TORCCU3208871V // Draft HBL MBL rcvd on 9 dec- Revised HBL MBL &amp; final supp docs rcvd on 11.12.2023 // RATES by PR ON 28.11.23 // Shipped // Pre-alert sent</t>
  </si>
  <si>
    <t>CBC (Thailand)</t>
  </si>
  <si>
    <t>TSL/53643/2200055263</t>
  </si>
  <si>
    <t>TS NANSHA V.2325S</t>
  </si>
  <si>
    <t>SGE23240159 // MBL JLCAL23175130</t>
  </si>
  <si>
    <r>
      <rPr>
        <sz val="11"/>
        <color rgb="FF000000"/>
        <rFont val="Calibri"/>
        <scheme val="minor"/>
      </rPr>
      <t xml:space="preserve">32-0008-312-00 // Readiness, final docs with APTA asked on 24.11.2023 - Received supplier's response on 28.11.2023 // called forward on 29.11.2023 // Shipment is not yet ready - packing will be ready on 4 dec - informed by Jimmy on 1 dec. // Draft HBL rcvd on 5 dec.- revised rcvd on 06.12.2023 // revised supp docs rcvd with correct GW &amp; PKG on 4 dec  // </t>
    </r>
    <r>
      <rPr>
        <sz val="11"/>
        <color rgb="FFFF0000"/>
        <rFont val="Calibri"/>
        <scheme val="minor"/>
      </rPr>
      <t xml:space="preserve">final prealert dcs rcvd on 19.12.2023 - prealert to do </t>
    </r>
  </si>
  <si>
    <t>TSL/53580/2200055102</t>
  </si>
  <si>
    <t>SGE23240160 // MBL JLCAL23175147</t>
  </si>
  <si>
    <t xml:space="preserve">32-0010-312-00 // Called forward to Jimmy on 30.11.2023 // Dradt HBL rcvd on 5 dec - revised rcvd on 06.12.2023 // final prealert docs rcvd on 19.12.2023 - prealert to do </t>
  </si>
  <si>
    <t>TSL/2200055266</t>
  </si>
  <si>
    <t>SEASPAN ADONIS</t>
  </si>
  <si>
    <t>13.01.2024</t>
  </si>
  <si>
    <t>SGE23240156 // MBL JLCAL23174075</t>
  </si>
  <si>
    <t xml:space="preserve">32-0009-312-00 // Called forward directly by Stephanie // Draft HBL rcvd chked on 05.12.2023- revised rcvd on 06.12.2023 // final docs rcvd on 18.12.2023 - prealert to do </t>
  </si>
  <si>
    <t xml:space="preserve"> TSL/53822/2200055322</t>
  </si>
  <si>
    <t>GANTA BHUM V.035W</t>
  </si>
  <si>
    <t>15.01.2024</t>
  </si>
  <si>
    <t>SGE23240165 // MBL SHCAL23178694</t>
  </si>
  <si>
    <t>32-0001-401-00 // Readiness asked on 06.12.2023 // called forward to Jimmy on 06.12.2023 // Draft HBL rcvd to chk on 11.12.2023 - revised rcvd on 11 dec // FINAL PREALERT DOCS RCVD ON 20.12</t>
  </si>
  <si>
    <t>TSL/53641/2200055234</t>
  </si>
  <si>
    <t>ZHONG GU JI NAN/23005W</t>
  </si>
  <si>
    <t>32-0006-312-00 // HBL FLGSS2312009 // MBL ESSASEL23120689</t>
  </si>
  <si>
    <t>PKG, DIMS, final docs asked on 24.11.2023 - Called forward to Iris on 27.11.2023- Draft HBL rcvd on 5.12.2023- re rcvd // Finals rcvd on 12.12.2023</t>
  </si>
  <si>
    <t>TSL/53605/2200055213</t>
  </si>
  <si>
    <t>KMTC MANILA</t>
  </si>
  <si>
    <t>16.12.2023</t>
  </si>
  <si>
    <t>03.01.2023</t>
  </si>
  <si>
    <t>32-0007-312-00 // HBL FLGSS2312019 // MBL ESSASEL23121200</t>
  </si>
  <si>
    <t>Called forward to Iris on 04.12.2023 - Drafts rcvd on 12.12.2023- revised rcvd // final docs rcvd on 18.12.2023</t>
  </si>
  <si>
    <t>TSL/2200055308</t>
  </si>
  <si>
    <t xml:space="preserve">TIGER CHENNAI </t>
  </si>
  <si>
    <t>21.12.2023</t>
  </si>
  <si>
    <t>22.01.2024</t>
  </si>
  <si>
    <t>SGE23240161 // MBL OLCQD23123506</t>
  </si>
  <si>
    <t>32-0002-401-00 // under L/C // Shipped // Final Pre-alert docs rcvd from TKM China on 27.12.</t>
  </si>
  <si>
    <t>TSL/ 2200055300</t>
  </si>
  <si>
    <t>SGE23240162 // MBL OLCQD23123507</t>
  </si>
  <si>
    <t>32-0003-401-00 // under L/C // Shipped // Final Pre-alert docs rcvd from TKM China on 27.12.</t>
  </si>
  <si>
    <t>ONE MANCHESTER / 038E</t>
  </si>
  <si>
    <t>25.02.2024</t>
  </si>
  <si>
    <t>22-0015-401-00</t>
  </si>
  <si>
    <t xml:space="preserve">Booking # MILCCU3215234V // Supplier's response reg. readiness rcvd on 11.11.2023 // Booked on 11.12.2023 </t>
  </si>
  <si>
    <t>Draft HBL &amp; MBL inst. sent on 20.12.2023 // Draft MBL rcvd to chk on 20 dec // final mbl rcvd on 4 jan</t>
  </si>
  <si>
    <t>TSL/53550/2200055111</t>
  </si>
  <si>
    <t>22-0017-401-00</t>
  </si>
  <si>
    <t xml:space="preserve">Booking # MILCCU3215461V </t>
  </si>
  <si>
    <r>
      <rPr>
        <sz val="11"/>
        <color rgb="FF000000"/>
        <rFont val="Calibri"/>
      </rPr>
      <t xml:space="preserve">Booking # MILCCU3215461V // FOB Charges: EUR 222,50 to AG LOGISTIC SRL (REFERENCE ORDER AG 09114/SH) // Delivery on 20.12.2023 // Draft HBL &amp; MBL inst. sent on 20.12.2023 // Draft MBL rcvd to chk on 20 dec </t>
    </r>
  </si>
  <si>
    <t>LECO</t>
  </si>
  <si>
    <t>TSL/53758/2200054524</t>
  </si>
  <si>
    <t>NYK</t>
  </si>
  <si>
    <t>YM WIND / V026W</t>
  </si>
  <si>
    <t>09.01.2024 // 11212003694 // MBL 11212003694B</t>
  </si>
  <si>
    <t>27.01.2024</t>
  </si>
  <si>
    <t>23-0013-401-00</t>
  </si>
  <si>
    <t>Booking # S003590 // Readiness asked on 01.12.2023 // supplier's response rcvd on 06.12.2023 // Quote asked from GGL USA &amp; MLAC on 8 dec // GGL USA rates rcvd on 12.12.2023 - proceeded with GGL - BC rcd on 15.12.2023 // hbl mbl inst. sent on 26.12.23 // final rcvd on 4 jan - revised rcvd on 5 jan</t>
  </si>
  <si>
    <t>TSL/53866/2200055526</t>
  </si>
  <si>
    <t>09.01.2024 // 11212003590 // MBL 11212003590B</t>
  </si>
  <si>
    <t>22-0028-401-00</t>
  </si>
  <si>
    <t xml:space="preserve">Booking # S003590 // Readiness asked on 06.12.2023 // supplier's response rcvd on 7 Dec // Quote asked from GGL USA &amp; MLAC on 8 dec// GGL USA rates rcvd on 12.12.2023 - proceeded with GGL - BC rcvd on 15.12.2023 // hbl mbl inst. sent on 26.12. // Draft HBL MBL rcvd on 28.12- revsied rcvd on 29.12 // final rcvd on 4 jan </t>
  </si>
  <si>
    <t>TSL/53682/2200055344</t>
  </si>
  <si>
    <t>EVER ETHIC V.165W</t>
  </si>
  <si>
    <t>29.01.2024</t>
  </si>
  <si>
    <t>SGE23240170 // MBL GTJSIN23120007</t>
  </si>
  <si>
    <t>32-0004-401-00 // Readiness asked on 06.12.2023 // called forward to Jimmy on 06.12.2023 //  UNDER SEAWORTHY PACKING - draft HBL rcvd to chk on 18.12.2023 - revised supp docs &amp; revised HBL draft rcvd with crct GW on 19.12.2023 // Final prealert rcvd on 29.12</t>
  </si>
  <si>
    <t xml:space="preserve">LOS ANDES BRIDGE </t>
  </si>
  <si>
    <t>SGE23240168 // MBL SHCAL23179923</t>
  </si>
  <si>
    <t>32-0006-401-00 // Called forward to Jimmy on 11.12.2023 // Draft HBL rcvd to chk on 19.12.2023 - REVISED AWTD WITH CRCT HS CODE- revsed ok on 19.12.2023 // final prealert docs rcvd on 03.01.2024</t>
  </si>
  <si>
    <t>TSL/52620/2200053748</t>
  </si>
  <si>
    <t>SALAHUDDIN / 027E</t>
  </si>
  <si>
    <t>17-02-2024</t>
  </si>
  <si>
    <t>22-0023-312-00</t>
  </si>
  <si>
    <r>
      <rPr>
        <sz val="11"/>
        <color rgb="FF000000"/>
        <rFont val="Calibri"/>
        <scheme val="minor"/>
      </rPr>
      <t xml:space="preserve">Booking # BCNCCU3415859V // Ready by 20.11.2023 // Pickup details asked on 17.11.2023 - MRN asked - pkg dims. asked // Quote asked from VLS ESP on 21.11.2023- proceeded with VLS ESP on 27.11.2023 - BC rcvd on 12/7/2023// MBL inst. given &amp; draft HBl sent for chking on 8 dec  // Draft mbl rcvd on 12.12.2023 // Finals mbl rcvd on 3 jan - 3 ORIGINAL mentioned- revised </t>
    </r>
    <r>
      <rPr>
        <sz val="11"/>
        <color rgb="FFFF0000"/>
        <rFont val="Calibri"/>
        <scheme val="minor"/>
      </rPr>
      <t>final mbl awtd</t>
    </r>
  </si>
  <si>
    <t>TSL/53899/2200055109</t>
  </si>
  <si>
    <t>30.01.2024</t>
  </si>
  <si>
    <t>22-0001-401-00</t>
  </si>
  <si>
    <r>
      <rPr>
        <sz val="11"/>
        <color rgb="FF000000"/>
        <rFont val="Calibri"/>
        <scheme val="minor"/>
      </rPr>
      <t xml:space="preserve">Booking # BCNCCU3415806V // Readiness asked on 24.11.2023 - Spain supplier contact dtl rcvd on 29.11.2023 -pickup details asked on 30.11.2023- Booked through Adesso on 01.12.2023 // Pick up Charges = EUR 145 //FOB Charges = EUR 203 //  BC rcvd on 12/7/2023 // MBL inst. given on 8 dec. // Draft HBL sent for chking on 8 Dec. // Draft MBL rcvd for chking on 19.12 - OK // </t>
    </r>
    <r>
      <rPr>
        <b/>
        <sz val="11"/>
        <color rgb="FFFF0000"/>
        <rFont val="Calibri"/>
        <scheme val="minor"/>
      </rPr>
      <t>Sailing confirmation/FINAL MBL RCVD ON 5 JAN - 3 ORIGINAL mentioned- revised final mbl awtd</t>
    </r>
  </si>
  <si>
    <t>EPI</t>
  </si>
  <si>
    <t>TSL/53624/2200055209</t>
  </si>
  <si>
    <t xml:space="preserve">FLGSS2401013 // ESSASEL24010379 </t>
  </si>
  <si>
    <t xml:space="preserve">32-0007-401-00 // Readiness asked on 6 dec // Awaiting revised docs with correct weight mentioned on it - response rcvd on 11.12.2023 that the final Inspection is going on and it will take 2-3days more to process this shipment. - (Please leave this for this week. We need to release payment from London. We are doing it. Please check again next week. - as on 19 dec by saurav manucha TLL) =&gt; Cargo ready as on 22.12.2023 // Called forward to Iris on 23.12.2023 // not meet the deadline of first vessel so booked on next vls - by Iris on 27.12.23 // Drafts rcvd on 3 jan // sailing conf. &amp; finals rcvd on 8 jan </t>
  </si>
  <si>
    <t>TSL/53773/2200055320</t>
  </si>
  <si>
    <t>KMTC DELHI / 2308W</t>
  </si>
  <si>
    <t>02.01.024</t>
  </si>
  <si>
    <t>FLGSS2312040 // ESSASEL23122324</t>
  </si>
  <si>
    <t>32-0005-401-00 // long length // Readiness asked on 6 dec - response rcvd on 11.12.2023 that the final Inspection is going on and it will take 2-3days more to process this shipment.- no response after reminders // response rcvd on 20.12.2023 to proceed // Called foward to Iris on 20.12.2023 // draft hbl rcvd on 26.12 - revised rcvd on 28.12 // final rcvd on 2 jan - TELEX HBL awtd</t>
  </si>
  <si>
    <t>NINL/17255/2299870070</t>
  </si>
  <si>
    <t>MSC Virgo</t>
  </si>
  <si>
    <t>CCU207914// 18.01.2024</t>
  </si>
  <si>
    <t>Z230107618160</t>
  </si>
  <si>
    <t>23-0006-401-00</t>
  </si>
  <si>
    <t xml:space="preserve">MBL # CCU207914 </t>
  </si>
  <si>
    <t>Duma</t>
  </si>
  <si>
    <t>TSL/53541/4411307675</t>
  </si>
  <si>
    <t>CCU207880// 24.01.2024</t>
  </si>
  <si>
    <t>Z23010716874</t>
  </si>
  <si>
    <t>22-0002-401-00</t>
  </si>
  <si>
    <r>
      <rPr>
        <sz val="11"/>
        <color rgb="FF000000"/>
        <rFont val="Calibri"/>
      </rPr>
      <t xml:space="preserve">MBL # CCU207903 //Booked // </t>
    </r>
    <r>
      <rPr>
        <b/>
        <sz val="11"/>
        <color rgb="FF000000"/>
        <rFont val="Calibri"/>
      </rPr>
      <t>The goods are not ready for collection, as informed by supplier on 27.11.2023 // False pick-up charge to be debited to shipper // Cargo ready for collection on 14.12.2023 // MRN received on 18.12.2023 // Cargo picked up on 19.12.2023</t>
    </r>
  </si>
  <si>
    <t>91-0001-401-01</t>
  </si>
  <si>
    <t>Jahns</t>
  </si>
  <si>
    <t>TSL/53436/2200054709</t>
  </si>
  <si>
    <t xml:space="preserve">CCU207892// 24.01.2024 </t>
  </si>
  <si>
    <t>Z23010383505</t>
  </si>
  <si>
    <t>22-0019-401-00</t>
  </si>
  <si>
    <r>
      <rPr>
        <sz val="11"/>
        <color rgb="FF000000"/>
        <rFont val="Calibri"/>
        <family val="2"/>
      </rPr>
      <t>MBL # CCU207903  //BOOKED //</t>
    </r>
    <r>
      <rPr>
        <b/>
        <sz val="11"/>
        <color rgb="FF000000"/>
        <rFont val="Calibri"/>
        <family val="2"/>
      </rPr>
      <t xml:space="preserve"> Excess length 340 cm</t>
    </r>
  </si>
  <si>
    <t>TSL/53664/2200055306</t>
  </si>
  <si>
    <t>CCU207893 // 24.01.2024</t>
  </si>
  <si>
    <t>Z23010383381</t>
  </si>
  <si>
    <t>22-0020-401-00</t>
  </si>
  <si>
    <t>MBL # CCU207903 // BOOKED</t>
  </si>
  <si>
    <t>Pick-up Charge - EUR 550 // NS</t>
  </si>
  <si>
    <t>TSL/53914/2200055655</t>
  </si>
  <si>
    <t>CCU207895// 24.01.2024</t>
  </si>
  <si>
    <t>Z23010716896</t>
  </si>
  <si>
    <t>22-0003-401-00</t>
  </si>
  <si>
    <t>Asked Börje Jönsson on 09.12.2023 to arrange the pick-up &amp; MRN</t>
  </si>
  <si>
    <t>Sund birsta</t>
  </si>
  <si>
    <t>TSL/53488/2200055049</t>
  </si>
  <si>
    <t>CCU207897// 24.01.2024</t>
  </si>
  <si>
    <t>Z23010823826</t>
  </si>
  <si>
    <t>22-0004-401-00</t>
  </si>
  <si>
    <t xml:space="preserve">Pick-up + MRN charge = EUR 590 // Pickup &amp; MRN arrange by zoder. </t>
  </si>
  <si>
    <t>TSL/53873/3700893188</t>
  </si>
  <si>
    <t>CCU207901// 24.01.2024</t>
  </si>
  <si>
    <t>Z23010716936</t>
  </si>
  <si>
    <t>22-0005-401-00</t>
  </si>
  <si>
    <t>NS // Pickup charges = 155,74 € +16 % Diesel+ 5,5 % Maut</t>
  </si>
  <si>
    <t>Cunova // PIL 1359351</t>
  </si>
  <si>
    <t>CCU207903// 24.01.2024</t>
  </si>
  <si>
    <t>Z23010388056</t>
  </si>
  <si>
    <t>22-0016-401-00</t>
  </si>
  <si>
    <t>OK // OLD POS. 22-0027-312-00</t>
  </si>
  <si>
    <t>KAMAG</t>
  </si>
  <si>
    <t>CCU207908// 24.01.2024</t>
  </si>
  <si>
    <t>Z23010716947</t>
  </si>
  <si>
    <t>23-0001-401-00</t>
  </si>
  <si>
    <t xml:space="preserve">Pick-up CHARGE - EUR 107.83 </t>
  </si>
  <si>
    <t>TSL/52861/2200054129</t>
  </si>
  <si>
    <t>CCU207907// 24.01.2024</t>
  </si>
  <si>
    <t>Z23010716958</t>
  </si>
  <si>
    <t>22-0006-401-00</t>
  </si>
  <si>
    <t>Pick-up charge 131,85 € + 16 % Diesel + 5,5 % Maut</t>
  </si>
  <si>
    <t>TSL/53947/2200055533</t>
  </si>
  <si>
    <t>CCU207909// 24.01.2024</t>
  </si>
  <si>
    <t>Z23010717029</t>
  </si>
  <si>
    <t>22-0007-401-00</t>
  </si>
  <si>
    <t>OK</t>
  </si>
  <si>
    <t>TSL/53730/3700891665</t>
  </si>
  <si>
    <t>CCU207910// 24.01.2024</t>
  </si>
  <si>
    <t>Z23010717018</t>
  </si>
  <si>
    <t>22-0008-401-00</t>
  </si>
  <si>
    <t>FRAMAG</t>
  </si>
  <si>
    <t>TSL/53424/2200054922</t>
  </si>
  <si>
    <t>CCU207916// 24.01.2024</t>
  </si>
  <si>
    <t>Z23010717051</t>
  </si>
  <si>
    <t>23-0002-401-00</t>
  </si>
  <si>
    <t>Pickup charges : EUR 1000</t>
  </si>
  <si>
    <t xml:space="preserve">JOEST </t>
  </si>
  <si>
    <t>TSL/53530/2200055115</t>
  </si>
  <si>
    <t>CCU207917// 24.01.2024</t>
  </si>
  <si>
    <t>Z23010717062</t>
  </si>
  <si>
    <t xml:space="preserve">22-0009-401-00 </t>
  </si>
  <si>
    <t xml:space="preserve">Pickup charge : EUR 450 </t>
  </si>
  <si>
    <t>TSL/53755/3700892056</t>
  </si>
  <si>
    <t>CCU207912// 24.01.2024</t>
  </si>
  <si>
    <t>Z23010717113</t>
  </si>
  <si>
    <t xml:space="preserve">22-0010-401-00 </t>
  </si>
  <si>
    <t>Pick-up charge : EUR 230,00 + FOB charge : EUR 122,50</t>
  </si>
  <si>
    <t>TSL/49940/2200050103</t>
  </si>
  <si>
    <t>CCU207913// 24.01.2024</t>
  </si>
  <si>
    <t>Z23010717124</t>
  </si>
  <si>
    <t>23-0003-401-00</t>
  </si>
  <si>
    <t xml:space="preserve">FOB Charge : </t>
  </si>
  <si>
    <t>TSL/53313/2200054818</t>
  </si>
  <si>
    <t>CCU207920// 24.01.2024</t>
  </si>
  <si>
    <t>Z23010717314</t>
  </si>
  <si>
    <t>22-0011-401-00</t>
  </si>
  <si>
    <t>TSL/52867/2200054133</t>
  </si>
  <si>
    <t>CCU207922// 24.01.2024</t>
  </si>
  <si>
    <t>Z23010717325</t>
  </si>
  <si>
    <t>22-0012-401-00</t>
  </si>
  <si>
    <t>NINL/17254/2299870067</t>
  </si>
  <si>
    <t>CCU207923// 24.01.2024</t>
  </si>
  <si>
    <t>Z23010717537</t>
  </si>
  <si>
    <t>23-0004-401-00</t>
  </si>
  <si>
    <t>TSL/53380/2200054847</t>
  </si>
  <si>
    <t>CCU207921// 24.01.2024</t>
  </si>
  <si>
    <t>Z23010717548</t>
  </si>
  <si>
    <t>23-0005-401-00</t>
  </si>
  <si>
    <t xml:space="preserve">Pick-up charge : €390.00 + FF 20 – 30 € // Pick arranged by zoder </t>
  </si>
  <si>
    <t>NINL/17253/2299870066 // Lot 1</t>
  </si>
  <si>
    <t>CCU207928// 23.01.2024</t>
  </si>
  <si>
    <t>Z24000050367</t>
  </si>
  <si>
    <t>23-0014-401-00</t>
  </si>
  <si>
    <r>
      <rPr>
        <sz val="11"/>
        <color rgb="FF000000"/>
        <rFont val="Calibri"/>
        <family val="2"/>
      </rPr>
      <t xml:space="preserve">MBL #CCU207938 //BOOKED // </t>
    </r>
    <r>
      <rPr>
        <b/>
        <sz val="11"/>
        <color rgb="FF000000"/>
        <rFont val="Calibri"/>
        <family val="2"/>
      </rPr>
      <t xml:space="preserve">This shipment was put on hold by TSL on 27.12.2023 and received the green light to proceed on 30.12.2023 </t>
    </r>
  </si>
  <si>
    <t>Supplier mail on 02.01.2024 they have planned pick-up on 04.01.2024</t>
  </si>
  <si>
    <t>Cunova // PIL 1359422</t>
  </si>
  <si>
    <t>CCU207929// 23.01.2024</t>
  </si>
  <si>
    <t>Z23010891340</t>
  </si>
  <si>
    <t>22-0034-401-00</t>
  </si>
  <si>
    <t>MBL #CCU207938 //BOOKED // NS</t>
  </si>
  <si>
    <t>Cunova // PIL 1359423</t>
  </si>
  <si>
    <t>CCU207930// 23.01.2024</t>
  </si>
  <si>
    <t>Z23010892510</t>
  </si>
  <si>
    <t>22-0035-401-00</t>
  </si>
  <si>
    <t>CCU207925// 23.01.2024</t>
  </si>
  <si>
    <t>Z23010866702</t>
  </si>
  <si>
    <t>22-0027-401-00</t>
  </si>
  <si>
    <r>
      <rPr>
        <sz val="11"/>
        <color rgb="FF000000"/>
        <rFont val="Calibri"/>
        <family val="2"/>
      </rPr>
      <t xml:space="preserve">MBL #CCU207938 //BOOKED // </t>
    </r>
    <r>
      <rPr>
        <b/>
        <sz val="11"/>
        <color rgb="FF000000"/>
        <rFont val="Calibri"/>
        <family val="2"/>
      </rPr>
      <t>This shipment was put on hold by TSL on 27.12.2023 and received the green light to continue as LCL on 08.01.2024 // Re-booked on 08.01.2024</t>
    </r>
  </si>
  <si>
    <t xml:space="preserve">NS // Pick-up charge : 250,00 // </t>
  </si>
  <si>
    <t>TSL/53319/2200054580</t>
  </si>
  <si>
    <t>CCU207926// 23.01.2024</t>
  </si>
  <si>
    <t>Z24000139770</t>
  </si>
  <si>
    <t>23-0016-401-00</t>
  </si>
  <si>
    <t>Pick-up charge : 770,00 + FOB Charge : // Moved to A/F by TSL on 30.12.2023 // receive conf. on 08.01.20223 -continue as LCL as originally released // Rebook on 08.01.2024//sup. mail on 10.01.24 = So the final commercial invoice may be issued from our side on 17.01.2024 (FOB-date)</t>
  </si>
  <si>
    <t>TSL/52046/2200051287</t>
  </si>
  <si>
    <t>CCU207934// 23.01.2024</t>
  </si>
  <si>
    <t>Z24000103635</t>
  </si>
  <si>
    <t>23-0017-401-00</t>
  </si>
  <si>
    <t>MBL #CCU207938 //BOOKED // SUPPLIER MAIL ON 05.01.24 = The box will be delivered to PCH – Packing Center Hamburg on Monday</t>
  </si>
  <si>
    <t xml:space="preserve">FOB Charge : // SUPPLIER MAIL ON 05.01.24 = The box will be delivered to PCH – Packing Center Hamburg on Monday// </t>
  </si>
  <si>
    <t>TSL/53128/2200054425</t>
  </si>
  <si>
    <t>CCU207935// 23.01.2024</t>
  </si>
  <si>
    <t>Z24000103646</t>
  </si>
  <si>
    <t>23-0018-401-00</t>
  </si>
  <si>
    <t>FOB Charge : // SUPPLIER MAIL ON 05.01.24 = The box will be delivered to PCH – Packing Center Hamburg on Monday</t>
  </si>
  <si>
    <t>WiCHMANN</t>
  </si>
  <si>
    <t>TSL/52955/2200054298</t>
  </si>
  <si>
    <t>CCU207938// 23.01.2024</t>
  </si>
  <si>
    <t>Z24100092701</t>
  </si>
  <si>
    <t>22-0037-401-00</t>
  </si>
  <si>
    <t>MBL #CCU207938 //BOOKED</t>
  </si>
  <si>
    <t xml:space="preserve">pick-up CHARGE - EUR 220// saco mail 09.01.2024=Trucker is at PCH. CWR will follow
</t>
  </si>
  <si>
    <t>TSL/53729/3700891662</t>
  </si>
  <si>
    <t>CCU207939// 23.01.2024</t>
  </si>
  <si>
    <t>Z24000079130</t>
  </si>
  <si>
    <t>22-0039-401-00</t>
  </si>
  <si>
    <t>pick-up CHARGE - 100,75 € + 15 % fuel + 5,5 % toll</t>
  </si>
  <si>
    <t>TSL/53924/2200055496</t>
  </si>
  <si>
    <t>CCU207944// 23.01.2024</t>
  </si>
  <si>
    <t>Z24000131110</t>
  </si>
  <si>
    <t>22-0040-401-00</t>
  </si>
  <si>
    <t>pickup charge = EUR 655</t>
  </si>
  <si>
    <t>TSL/53577/2200055192</t>
  </si>
  <si>
    <t>CCU207945// 23.01.2024</t>
  </si>
  <si>
    <t>Z24000131710</t>
  </si>
  <si>
    <t>22-0041-401-00</t>
  </si>
  <si>
    <t>TSL/53646/2200055297</t>
  </si>
  <si>
    <t xml:space="preserve">
AL MANAMAH</t>
  </si>
  <si>
    <t>CCU207957 //  02.02.2024</t>
  </si>
  <si>
    <t>Z24000571805</t>
  </si>
  <si>
    <t>22-0003-402-00</t>
  </si>
  <si>
    <t>MBL CU207931 // BOOKED</t>
  </si>
  <si>
    <t>BOOKED // NS// Shipment is not yet ready, supplier needs 2-3 weeks time for seaworthy packaging // Shipment is on hold by Mr. Zarir Chacha, as per review meeting on 21.11.2023 // Mr. Kamal Desai informed on 06.12.2023 that Tata Steel may now want to take this by air.  He asked to give the approximate costs for air and sea so they can get the correct approval for method of shipment. =&gt; As per Mr. Kamal Desai on 19.12.2023, this will go by Seafrreight as it seems. This will be released, after the supplier has finished the re-packing. // sup. mail on 11.01.24= consignment has been repacked and is ready for collection// will ararnge pickup - waiting for zoder code</t>
  </si>
  <si>
    <t>NINL/17253/2299870066 // Lot 2</t>
  </si>
  <si>
    <t>CCU207931 //  02.02.2024</t>
  </si>
  <si>
    <t>Z24000020905</t>
  </si>
  <si>
    <t>23-0001-402-00</t>
  </si>
  <si>
    <r>
      <t xml:space="preserve">BOOKED // </t>
    </r>
    <r>
      <rPr>
        <sz val="11"/>
        <color rgb="FF000000"/>
        <rFont val="Calibri"/>
      </rPr>
      <t>This shipment was put on hold by TSL on 27.12.2023 and received the green light to proceed on 30.12.2023 // sup mail on 10.01.24 = We can´t deliver the goods in time. // We will deliver the goods on 15.01.2024</t>
    </r>
  </si>
  <si>
    <t>TSL/53818/3700893581</t>
  </si>
  <si>
    <t>CCU207950 //  02.02.2024</t>
  </si>
  <si>
    <t>Z24000193833</t>
  </si>
  <si>
    <t>22-0001-402-00</t>
  </si>
  <si>
    <t>BOOKED //NS// pickup charge = EUR 210 + EUR 130</t>
  </si>
  <si>
    <t>TSL/53473/2200055039</t>
  </si>
  <si>
    <t>CCU207958 //  02.02.2024</t>
  </si>
  <si>
    <t>Z24000571816</t>
  </si>
  <si>
    <t>22-0004-402-00</t>
  </si>
  <si>
    <t>BOOKED//  Pick -up charge  = EUR 609,00 // FOB Charge = EUR 165,00</t>
  </si>
  <si>
    <t>TSL/52690/2200053786</t>
  </si>
  <si>
    <t>CCU207960 //  02.02.2024</t>
  </si>
  <si>
    <t>Z24000572578</t>
  </si>
  <si>
    <t>23-0002-402-00</t>
  </si>
  <si>
    <t>PICK UP CHR = 130€</t>
  </si>
  <si>
    <t>TSL/53496/2200055076</t>
  </si>
  <si>
    <t>CCU207961 //  02.02.2024</t>
  </si>
  <si>
    <t>Z24000572589</t>
  </si>
  <si>
    <t>22-0005-402-00</t>
  </si>
  <si>
    <t>NS  // Pickup chrg = € 295</t>
  </si>
  <si>
    <t>TSL/53404/2200054917</t>
  </si>
  <si>
    <t>CCU207964 //  02.02.2024</t>
  </si>
  <si>
    <t>Saco  crt</t>
  </si>
  <si>
    <t>22-0007-402-00</t>
  </si>
  <si>
    <t>trucking 710,00 + FOB chrg 165 + T1 Clearing Euro 125,00</t>
  </si>
  <si>
    <t>TSL/53699/2200055354</t>
  </si>
  <si>
    <t>CCU207965 //  02.02.2024</t>
  </si>
  <si>
    <t>Z24000573548</t>
  </si>
  <si>
    <t>23-0004-402-00</t>
  </si>
  <si>
    <t xml:space="preserve">NS//Pick-up charges = EUR 490 + FOB charges =  EUR 185 </t>
  </si>
  <si>
    <r>
      <rPr>
        <sz val="11"/>
        <color rgb="FF000000"/>
        <rFont val="Calibri"/>
        <family val="2"/>
        <scheme val="minor"/>
      </rPr>
      <t xml:space="preserve">TPR Fiberdur // </t>
    </r>
    <r>
      <rPr>
        <b/>
        <sz val="11"/>
        <color rgb="FF000000"/>
        <rFont val="Calibri"/>
        <family val="2"/>
        <scheme val="minor"/>
      </rPr>
      <t>DGR</t>
    </r>
  </si>
  <si>
    <t>TSL/53584/2200054640</t>
  </si>
  <si>
    <t>MSC VIRGO IP401R</t>
  </si>
  <si>
    <t>05.02.2024</t>
  </si>
  <si>
    <t>22-0025-401-00</t>
  </si>
  <si>
    <t>MBL- SEIN23120079802 // Booking # SEIN23120079802 // Closing on 19.12.2023 @ 14:00 //Found out upon arrival that haz Cargo is included -&gt; rebooking =&gt; Inform TLL on 18.12.2023 that we are not going to ship this cargo by now due to the DG part in it. We are working on a solution and will come back with the new schedule asap. =&gt; TLL has withdrawn this shipment nomination on 20.12.2023 and will share a fresh shipment release soon // Mr. Manucha asked for a competitive quote. =&gt; The container will be packed on 28.12.2023</t>
  </si>
  <si>
    <t>Received reply from Stoebersand reg. issuing of MRN chrg. =&gt; They confirmed Issue EX-1/A = EUR 45,- incl. 2 HS codes and from 3rd pos. = EUR 4,- per HS code // Inspection will be done on 08.12.2023 =&gt; After inspection, to be booked with WOAC incl. pick-up =&gt; MRN received on 08.12.2023 //</t>
  </si>
  <si>
    <t>TSL/53514/2200055091</t>
  </si>
  <si>
    <t>10.01.2024</t>
  </si>
  <si>
    <t>23-0012-312-00</t>
  </si>
  <si>
    <t>Booking # MILCCU3214871V //Rolled out to the next vessel due to missing empty cntr load, info rcvd on 11.12.2023 // Pick-up was arranged for 28.11.2023 but pick-up delayed to 15.12.2023, as informed by carrier on 20.12.2023 // moved to next vsl as inormed by carrier on 21.12.2023 // Informed TLL on 21.12.2023. sailed on 4th Jan as on 9 jan</t>
  </si>
  <si>
    <t>Transfluid S.P.A.</t>
  </si>
  <si>
    <t>TSL/53281/2200054749</t>
  </si>
  <si>
    <t>ONE FRUITION / 003E</t>
  </si>
  <si>
    <t>10.02.2024</t>
  </si>
  <si>
    <t>23-0024-401-00</t>
  </si>
  <si>
    <t>Booking # MILCCU3215632V // Supplier was waiting for payment to release the shipment which was received on 21.12.2023 // Received supplier's confirmation regarding pick-up details and export customs docs on 22.12.2023 // Cargo is ready for pick-up from 27.12.2023.// Pick-up arranged for 29.12.2023 but since the supplier's WH was closed for annual inventory, they asked to proceed with pickup on 02.01.24</t>
  </si>
  <si>
    <t>HBL MBL Iinst. sent on 3 jan // Draft MBL rcvd on 3 jan // FINAL MBL RCVD ON 12 JAN</t>
  </si>
  <si>
    <t>TSL/53306/2200054472</t>
  </si>
  <si>
    <t>AL MURABBA/027E</t>
  </si>
  <si>
    <t>09.01.2024</t>
  </si>
  <si>
    <t>21.01.2024</t>
  </si>
  <si>
    <t>28.02.2024</t>
  </si>
  <si>
    <t>23-0022-401-00</t>
  </si>
  <si>
    <t>Booking # MILCCU3215563V // This shipment was put on hold by TSL on 27.12.2023 and received green light to proceed on 30.12.2023 // New BC rcvd on 03.01.24</t>
  </si>
  <si>
    <t>Draft HBL MBL inst. sent on 27.12.23 // Draft MBL rcvd on 28.12 // New BC rcvd on 03.01.24 / agn draft mbl rcvd with updated vsl on 9 jan - revised rcvd on 9 jan // final mbl rcvd on 22 JAN</t>
  </si>
  <si>
    <t>A.L.B.A.</t>
  </si>
  <si>
    <t>TSL/53618/2200055256</t>
  </si>
  <si>
    <t>20.01.2024</t>
  </si>
  <si>
    <t>22-0031-401-00</t>
  </si>
  <si>
    <t xml:space="preserve">Booking # MILCCU3215534V </t>
  </si>
  <si>
    <t xml:space="preserve">Draft HBL &amp; MBL inst. sent on 27.12.2023 // draft mbl rcvd on 29.12 // final mbl rcvd on 12 jan </t>
  </si>
  <si>
    <t>TSL/53692/2200055345</t>
  </si>
  <si>
    <t>22-0032-401-00</t>
  </si>
  <si>
    <t>Booking # MILCCU3215575V</t>
  </si>
  <si>
    <t>Draft HBL &amp; MBL inst. sent on 28.12.2023 // FINAL MBL RCVD ON 12 JAN</t>
  </si>
  <si>
    <t>TICRC/1617/2200054833</t>
  </si>
  <si>
    <t>YANTIAN EXPRESS / 2348E</t>
  </si>
  <si>
    <t>19.01.2024</t>
  </si>
  <si>
    <t>12.02.2024</t>
  </si>
  <si>
    <t>23-0023-401-00</t>
  </si>
  <si>
    <t>Booking # MILNSA3215547V</t>
  </si>
  <si>
    <t xml:space="preserve">Draft HBL &amp; MBL inst. sent on 28.12.2023 // draft MBL rcvd on 3 jan // final mbl rcved on 16 jan </t>
  </si>
  <si>
    <t>TSL/52538/2200053532</t>
  </si>
  <si>
    <t>ALBERT MAERSK</t>
  </si>
  <si>
    <t>23.01.2024</t>
  </si>
  <si>
    <t>06.03.2023</t>
  </si>
  <si>
    <t xml:space="preserve">22-0012-402-00 // 11212003800 // MBL </t>
  </si>
  <si>
    <t xml:space="preserve">Booking # S003589 // Moved to next vessel - details awtd // 1 shipment lost out of 3 ESAB - rcvd on 9 jan // Booking # S003589 // 1 shipment lost out of 3 pkgs // plt missed to load - booked on next vsl as on - 22.12.23 </t>
  </si>
  <si>
    <t>FINALS RCVD ON 26 JAN</t>
  </si>
  <si>
    <t>TSL/52891/2200053681</t>
  </si>
  <si>
    <t>22-0013-402-00 // 11212003589 // MBL 11212003589B</t>
  </si>
  <si>
    <t>Booking # S003589 // Moved to next vessel - details awtd // 1 shipment lost out of 3 ESAB - rcvd on 9 jan // Booking # S003589  // 1 shipment lost out of 3 pkgs // BC rcvd on 15.12.2023-booked on next vsl as on - 22.12.23</t>
  </si>
  <si>
    <t>Booking # S003589 // Moved to next vessel - details awtd // 1 shipment lost out of 3 ESAB - rcvd on 9 jan // Booking # S003589 // Readiness asked on 09.12.2023 // Called forward with GGL- quoted rcvd on 14.12- BC rcvd on 15.12.2023-booked on next vsl as on - 22.12.23 // HBL MBL inst. given on 26.12</t>
  </si>
  <si>
    <t>TSL/53019/2400002471</t>
  </si>
  <si>
    <t>11.01.2024 // 11212003607</t>
  </si>
  <si>
    <t>22-0029-401-00</t>
  </si>
  <si>
    <t xml:space="preserve">Booking # S003607 // Booking # S003607 // Readiness asked on 09.12.2023 // reminder sent on 11.12.2023 // response rcvd on 12.12.2023 </t>
  </si>
  <si>
    <t>Readiness asked on 09.12.2023 // reminder sent on 11.12.2023 // response rcvd on 12.12.2023 // quote asked from GGL &amp; MLAC on 12.12.2023 // proceed with GGL on 14.12.2023 - BC rcvd on 18.12.2023 // HBL mbl inst. given on 26.12// express HBL directly rcvd on 5 jan - revised hbl mbl  rcvd on 10 jan - agn revised awtd with crct Po - rcvd on 10 jan</t>
  </si>
  <si>
    <t>SAV(SAVANNAH)</t>
  </si>
  <si>
    <t>ONE CRANE</t>
  </si>
  <si>
    <t>04.02.2024</t>
  </si>
  <si>
    <t>31.01.2024</t>
  </si>
  <si>
    <t>23-0003-402-00 // HBL NJI00240208 // MBL ATL/CTA/D81157</t>
  </si>
  <si>
    <t xml:space="preserve">Booking # S00240208 </t>
  </si>
  <si>
    <t xml:space="preserve">Quote asked GGL/MLAC/MASTERPEICE- proceed with masterpeice on 8 jan // updated vsl schedule rdcvd on 18 jan by masterpeice/jhasmin //BS rcvd on 16 jan </t>
  </si>
  <si>
    <t>TSL/52694/2200053384</t>
  </si>
  <si>
    <t>MEXICO</t>
  </si>
  <si>
    <t>MSC VALENTINA V.FA350R</t>
  </si>
  <si>
    <t>20.02.2024</t>
  </si>
  <si>
    <t>22-0015-402-00 // MBL ZLOCCU142712V</t>
  </si>
  <si>
    <t>Booking # ZLOCCU142712V - Gross weight confirmed by VLS  - revised supplier docs with correct GW rcvd on 3 feb</t>
  </si>
  <si>
    <r>
      <rPr>
        <sz val="11"/>
        <color rgb="FF000000"/>
        <rFont val="Calibri"/>
      </rPr>
      <t>NS // Quote asked from VLS germany Mr. Thorsten on 14.11.2023 - Readiness/Pickup details asked from supplier on 16.11.2023-NS // MBL inst sent on 18.11.23 - BC received on 04.12.2023- GW 3127 Kgs mentioned - mailed // Draft hbl sent for chking on 19.12.2023 // MBL rcvd on 29.12 - revised rcvd on `16 jan - agn mistakes- revsiedrcvd on 18 jan - again gw wrong revsied awtd</t>
    </r>
  </si>
  <si>
    <t>Twiflex</t>
  </si>
  <si>
    <t>TSL/53544/2200055042</t>
  </si>
  <si>
    <t>BERLIN EXPRESS</t>
  </si>
  <si>
    <t>16.01.2024</t>
  </si>
  <si>
    <t>12.03.2024</t>
  </si>
  <si>
    <t>22-0046-401-00 // HBL UINCCU018780 // MBL USGSIN018855</t>
  </si>
  <si>
    <t xml:space="preserve">Booking # SUSE23018780 </t>
  </si>
  <si>
    <t>Called frward to Neil on 21.12.2023 // bc draft rcvd on 21.12.23 - revised hbl rcvd on 27.12 // final hbl mbl rcvd on 18 jan - revisedrcvd on 19 jan</t>
  </si>
  <si>
    <t>TSL/53850/2200055559</t>
  </si>
  <si>
    <t>23-0025-401-00 // HBL UINCCU018804 // MBL UHKHKG018845</t>
  </si>
  <si>
    <t xml:space="preserve">Booking # SUSE24018804 </t>
  </si>
  <si>
    <t>DRAFT HBL rcvd on 8 jan - REVISED RCVD ON 11 JAN - final rcvd on 16 jan - revised rcvd on 1/18/2024- agn revised rcvd on 19 jan</t>
  </si>
  <si>
    <t>Beijing JC Energy // Very urgent</t>
  </si>
  <si>
    <t>TSL/54029/2200055773</t>
  </si>
  <si>
    <t>KOTA GANDING</t>
  </si>
  <si>
    <t>07.01.2024</t>
  </si>
  <si>
    <t>SGE23240173 // MBL JLCAL23185124</t>
  </si>
  <si>
    <t xml:space="preserve">32-0008-401-00 // Very urgent </t>
  </si>
  <si>
    <t xml:space="preserve"> Very urgent // Called forward on 19.12.2023 // Draft HBL rcvd on 27.12.223- final prealert rcvd on 10 jan</t>
  </si>
  <si>
    <t>NINL/17259/2299870079</t>
  </si>
  <si>
    <t>08.02.2024</t>
  </si>
  <si>
    <t>SGE23240181 // MBL A4GM31</t>
  </si>
  <si>
    <t>32-0009-401-00</t>
  </si>
  <si>
    <t>Called forward to Jimmy on 22.12.2023 // Draft HBL rcvd on 03.01.24- Revised rcvd on 03.01.24-final prealert rcvd on 1o jan</t>
  </si>
  <si>
    <t xml:space="preserve"> TSL/53792/2200055463</t>
  </si>
  <si>
    <t>TS NANSHA 2401S</t>
  </si>
  <si>
    <t>SGE23240180 // MBL JLCAL23190585</t>
  </si>
  <si>
    <t>32-0011-401-00</t>
  </si>
  <si>
    <t>Called forward to Jimmy on 26.12.2023 // Draft HBL rcvd on 03.01.2023 - final rcvd on 16 jan</t>
  </si>
  <si>
    <t>TSL/53712/2400002535</t>
  </si>
  <si>
    <t>HMM GARAM / 010E</t>
  </si>
  <si>
    <t>22-0018-401-00</t>
  </si>
  <si>
    <t>Booking # BCNCCU3416008V // Sailing conf. awtd// Booking # BCNCCU3416008V //  Supplier is waiting for payment to release the shipment - infor rcvd on 12.12.2023 // ready for pickup on 13.12.2023//  THE VESSEL DELAYED HER OPERATIONS IN BARCELONA DUE TO
CONGESTION IN PREVIOUS PORTS- as on 03.01.2024</t>
  </si>
  <si>
    <r>
      <rPr>
        <sz val="11"/>
        <color rgb="FF000000"/>
        <rFont val="Calibri"/>
        <scheme val="minor"/>
      </rPr>
      <t>Readiness asked on 06.12.2023 - rcvd on 7 dec  // quote asked from VLS SPAIN on 9 dec - asked supplier if to proceed // Supplier is waiting for payment to release the shipment - infor rcvd on 12.12.2023 // ready for pickup on 13.12.2023 - called forward to VLS on 13.12.2023 - bc rcvd on 15.12.2023 // Draft HBL sent for chking// mbl inst. sent on 21.12.2023 // THE VESSEL DELAYED HER OPERATIONS IN BARCELONA DUE TO
CONGESTION IN PREVIOUS PORTS- as on 03.01.2024// final mbl rcvd on 8 jan -- 3 org. - express mbl awtd</t>
    </r>
  </si>
  <si>
    <t>TSL/50806/2400002336</t>
  </si>
  <si>
    <t>KMTC NINGBO</t>
  </si>
  <si>
    <t>FLGSS2401015 // MBL ESSASEL24010730</t>
  </si>
  <si>
    <t xml:space="preserve">32-0012-401-00 // Under L/C  Supplier is closed during 29.12.23 to 04.01.24 and 06.01.24 to 08.01.24, so asked us to arrange a vessel with ETD Busan after 09.01.24, if possible. </t>
  </si>
  <si>
    <r>
      <rPr>
        <sz val="11"/>
        <color rgb="FF000000"/>
        <rFont val="Calibri"/>
        <scheme val="minor"/>
      </rPr>
      <t xml:space="preserve"> Readiness asked on 15.12.2023 //  Rcvd supplier's response on 20.12.2023 // Called forward to Iris on 19.12.2023 // Supplier is closed during 29.12.23 to 04.01.24 and 06.01.24 to 08.01.24, so asked us to arrange a vessel with ETD Busan after 09.01.24, if possible. // draft hbl mbl rcvd on 9 jan - revised rcvd on 15 jan. - finals RCVD ON 17 JAN // final supp docs rcvd on 19 jan</t>
    </r>
  </si>
  <si>
    <t>Steele</t>
  </si>
  <si>
    <t>TSL/53902/2200055565</t>
  </si>
  <si>
    <t>GSL ALEXANDRA / V30W</t>
  </si>
  <si>
    <t>18.01.2023</t>
  </si>
  <si>
    <t>16.01.2023</t>
  </si>
  <si>
    <t>22.02.2024 //11212003689 // MBL 11212003689B</t>
  </si>
  <si>
    <t>22-0014-402-00</t>
  </si>
  <si>
    <t>From singapore to ccu- will go by air // Booking # S003689 // Quote asked on 19.12.2023 from GGL/MLAC/adesso - proceed with GGL on 21.12- BC rcvd om 28.12.23// Draft HBL MBL inst. sent on 4 jan // drafts rcvd on 4 jan - REVISED MBL AWTD =&gt; As per Mr. Zarir on 05.01.2024, "This shipment needs to be airlifted". - cargo already loaded - departed on 18th  - from singapore to ccu will go by air</t>
  </si>
  <si>
    <t>FINAL HBL MBL RCVD ON 1/24/2024</t>
  </si>
  <si>
    <t>TSL/53870/2200055583</t>
  </si>
  <si>
    <t>XIN QIN HUANG DAO 103S</t>
  </si>
  <si>
    <t>23.02.2024</t>
  </si>
  <si>
    <t>SGE23240191 // MBL AMIGL240029109A</t>
  </si>
  <si>
    <t>32-0002-402-00</t>
  </si>
  <si>
    <t>Readiness asked on 10jan // called forward on 11 jan // draft rcvd on 16 jan // FINAL DCS RCVD ON 1/25/2024</t>
  </si>
  <si>
    <t>TSL/53793/2200055469</t>
  </si>
  <si>
    <t>LOS ANDES BRIDGE 202S</t>
  </si>
  <si>
    <t>28.01.2024</t>
  </si>
  <si>
    <t>26.02.2024</t>
  </si>
  <si>
    <t>SGE23240198 // MBL JLCAL24011550</t>
  </si>
  <si>
    <t>32-0003-402-00</t>
  </si>
  <si>
    <t>Called forward on 17 jan //Draft rcvd on 1/22/2024</t>
  </si>
  <si>
    <t>RG 1178530</t>
  </si>
  <si>
    <t>NBG</t>
  </si>
  <si>
    <t>ONE INNOVATION</t>
  </si>
  <si>
    <t>25-0010-401-00</t>
  </si>
  <si>
    <t>2023-40057 III</t>
  </si>
  <si>
    <t>01.02.2024</t>
  </si>
  <si>
    <t>25-0012-401-00</t>
  </si>
  <si>
    <t>2023-40103</t>
  </si>
  <si>
    <t>1  pcs</t>
  </si>
  <si>
    <t>MSC  IRENE</t>
  </si>
  <si>
    <t>25-0005-402-00</t>
  </si>
  <si>
    <t xml:space="preserve">TMT </t>
  </si>
  <si>
    <t>TSL/53660/2200055316</t>
  </si>
  <si>
    <t>XIN LIAN YUN GANG </t>
  </si>
  <si>
    <t>07.02.2024</t>
  </si>
  <si>
    <t>CCU207968 // 12.02.2024</t>
  </si>
  <si>
    <t>Z24000573420 // 13.03.2024</t>
  </si>
  <si>
    <t>22-0008-402-00</t>
  </si>
  <si>
    <t xml:space="preserve">MBL # CCU207962 //BOOKED // ROLL OUT to next vessel </t>
  </si>
  <si>
    <t>91-0002-402-00</t>
  </si>
  <si>
    <t>NINL/17242/2299870038</t>
  </si>
  <si>
    <t>CCU207973// 12.02.2024</t>
  </si>
  <si>
    <t>Saco  crt //13.03.2024</t>
  </si>
  <si>
    <t>23-0011-402-00</t>
  </si>
  <si>
    <t>MBL # CCU207962  //BOOKED</t>
  </si>
  <si>
    <t>TSL/53997/2200055767</t>
  </si>
  <si>
    <t>CCU207977// 12.02.2024</t>
  </si>
  <si>
    <t>Z24000822811 //  13.03.2024</t>
  </si>
  <si>
    <t>22-0017-402-00</t>
  </si>
  <si>
    <t>MBL # CCU207962  // BOOKED</t>
  </si>
  <si>
    <t>WEPUKO</t>
  </si>
  <si>
    <t>TSL/52132/2200052869</t>
  </si>
  <si>
    <t>CCU207978// 12.02.2024</t>
  </si>
  <si>
    <t>Z24000831691 // 13.03.2024</t>
  </si>
  <si>
    <t>22-0019-402-00</t>
  </si>
  <si>
    <t>MBL # CCU207962  //BOOKED//UNDER L/C</t>
  </si>
  <si>
    <t>TSL/53248/2200054679</t>
  </si>
  <si>
    <t>CCU207980// 12.02.2024</t>
  </si>
  <si>
    <t>Z24000831837 // 13.03.2024</t>
  </si>
  <si>
    <t>23-0013-402-00</t>
  </si>
  <si>
    <t xml:space="preserve">MBL # CCU207962  //BOOKED </t>
  </si>
  <si>
    <t>TSL/52900/2200054172</t>
  </si>
  <si>
    <t>CCU207979// 12.02.2024</t>
  </si>
  <si>
    <t>Z24000832829 // 13.03.2024</t>
  </si>
  <si>
    <t>23-0014-402-00</t>
  </si>
  <si>
    <t>TSL/53996/2200055762</t>
  </si>
  <si>
    <t>CCU207981// 12.02.2024</t>
  </si>
  <si>
    <t>Z24000832493 // 13.03.2024</t>
  </si>
  <si>
    <t>22-0020-402-00</t>
  </si>
  <si>
    <t>SOC-02570</t>
  </si>
  <si>
    <t>PEN</t>
  </si>
  <si>
    <t>PEN209595</t>
  </si>
  <si>
    <t>17.02.2024</t>
  </si>
  <si>
    <t>25-0003-401-00</t>
  </si>
  <si>
    <t>Booked // Closing on 02.01.2024 // Direct B/L required// MBL- PEN209595</t>
  </si>
  <si>
    <t xml:space="preserve">Asked saco to create the Z-no // MBL Inst done on 29.12.2023 </t>
  </si>
  <si>
    <t>SOC-02652 V1</t>
  </si>
  <si>
    <t>ONE HUMBER / 094W</t>
  </si>
  <si>
    <t>SEA44/2401-0323</t>
  </si>
  <si>
    <t>01.03.2024 // Z24000334823</t>
  </si>
  <si>
    <t>25-0002-401-00</t>
  </si>
  <si>
    <r>
      <rPr>
        <sz val="11"/>
        <color rgb="FF000000"/>
        <rFont val="Calibri"/>
      </rPr>
      <t xml:space="preserve">Closing on 15.01.2024 // Booking # SEA44/2401-0323 // Direct B/L is required </t>
    </r>
  </si>
  <si>
    <t>TSL/52476/2200052865</t>
  </si>
  <si>
    <t>ONE MEISHAN / 023E</t>
  </si>
  <si>
    <t>22-0009-402-00</t>
  </si>
  <si>
    <t xml:space="preserve">Booking # MILCCU4215849V // NS // As per Mr. Paolo on 05.01.2024, "TSPA is going to be issued today, at the reopening of accounting period. We'll then get in touch with us as usual through our italian agents" // Ready on 5 jan </t>
  </si>
  <si>
    <t xml:space="preserve">BC RCVD ON 16 JAN// cwr rcvd on 19 jan // draft hbl mbl sent on 1/22/2024 //  FOB offer (including MRN) : EUR 480 </t>
  </si>
  <si>
    <t>TSL/53220/2200054650</t>
  </si>
  <si>
    <t>22-0002-402-00</t>
  </si>
  <si>
    <t xml:space="preserve">Booking # MILJKT4215755V  </t>
  </si>
  <si>
    <t>wrongly booked for Jakarta  by VLS on 10 Jan. - bc rcvd for 1 plt  // Cargo ready by week 2 //  8 jan // 2 PLT missed to collect - as on 17 jan - so moved to the next vessel//Pickup charge: EUR 220 //FOB Charge: EUR 240</t>
  </si>
  <si>
    <t>Tenova- under L/C</t>
  </si>
  <si>
    <t>TSL/52773/2200053958</t>
  </si>
  <si>
    <t>23-0005-402-00</t>
  </si>
  <si>
    <r>
      <rPr>
        <sz val="11"/>
        <color rgb="FF000000"/>
        <rFont val="Calibri"/>
        <scheme val="minor"/>
      </rPr>
      <t>Booking # MILCCU4215850V //</t>
    </r>
    <r>
      <rPr>
        <b/>
        <sz val="11"/>
        <color rgb="FF000000"/>
        <rFont val="Calibri"/>
        <scheme val="minor"/>
      </rPr>
      <t xml:space="preserve"> NS // UNDER L/C </t>
    </r>
  </si>
  <si>
    <t>BC RCVD ON 16 JAN // draft hbl mb lsent on 1/22/2024 // FOB offer(incl. MRN) is EUR 435,00</t>
  </si>
  <si>
    <t>TSL/53464/2200054891</t>
  </si>
  <si>
    <t>22-0010-402-00</t>
  </si>
  <si>
    <t xml:space="preserve">Booking #MILCCU4215887V </t>
  </si>
  <si>
    <t>BC RCVD ON 18 JAN // draft hbl mbl sent on 
1/23/2024</t>
  </si>
  <si>
    <t>TSL/53310/2200054471</t>
  </si>
  <si>
    <t>23-0006-402-00</t>
  </si>
  <si>
    <t>Booking # MILCCU4215864V</t>
  </si>
  <si>
    <t>ns // draft hbl mbl sent on 1/24/2024</t>
  </si>
  <si>
    <t>TSL/53430/2200054953</t>
  </si>
  <si>
    <t>23-0007-402-00</t>
  </si>
  <si>
    <t>Booking # MILCCU4215867V</t>
  </si>
  <si>
    <t>TSL/53746/2200055396</t>
  </si>
  <si>
    <t>ONE FANTASTIC / 001E</t>
  </si>
  <si>
    <t>21.03.2024</t>
  </si>
  <si>
    <t>22-0018-402-00</t>
  </si>
  <si>
    <t xml:space="preserve">Booking # MILCCU4215889V // Shipment is ready on 29 jan </t>
  </si>
  <si>
    <t>readiness asked on 16 jan - shipment will be ready on last day of this week -as on 15 jan // BC rccvsd on 18 jan // informed vls not to proceed for pickup on 26 th jan</t>
  </si>
  <si>
    <t>FIVES OTO</t>
  </si>
  <si>
    <t>TTD/4095/2200052981</t>
  </si>
  <si>
    <t>22-0021-402-00</t>
  </si>
  <si>
    <r>
      <rPr>
        <sz val="11"/>
        <color rgb="FF000000"/>
        <rFont val="Calibri"/>
        <scheme val="minor"/>
      </rPr>
      <t xml:space="preserve">Booking # MILCCU4216037V // </t>
    </r>
    <r>
      <rPr>
        <b/>
        <sz val="11"/>
        <color rgb="FF000000"/>
        <rFont val="Calibri"/>
        <scheme val="minor"/>
      </rPr>
      <t>NS</t>
    </r>
  </si>
  <si>
    <t>Readiness asked on 1/24/2024 //NS</t>
  </si>
  <si>
    <t>TSL/53566/2200055159</t>
  </si>
  <si>
    <t>SEASPAN FALCON</t>
  </si>
  <si>
    <t>29.02.2024</t>
  </si>
  <si>
    <t>23-0015-402-00 // OE01000925 // MBL TORCCU3208972V</t>
  </si>
  <si>
    <t xml:space="preserve">Booking # TORCCU3208972V // Rolled due to rail delay &amp; terminal congestion - as on 8 jan // delayed ETD 27 jan -info. rcvd on 22 Jan - </t>
  </si>
  <si>
    <t>Called forward to Karen on 13.12.2023 - BC rcvd on 19.12.2023 // Draft HBL MBL rcvd on 28.12- revised rcvd on 29.12 // rolled due to rail delay &amp; terminal congestion - a on 8 jan</t>
  </si>
  <si>
    <t>TSL/53964/2200055587</t>
  </si>
  <si>
    <t>ALS HERCULES 0XL4TS</t>
  </si>
  <si>
    <t>06.02.2023</t>
  </si>
  <si>
    <t>32-0005-402-00 // SGE23240193 // MBL A4KM33</t>
  </si>
  <si>
    <t>Shipped // Pre-alert sent</t>
  </si>
  <si>
    <t>Called forward on 16 jan // Draft rcvd on 1/22/2024 // Finla rcvd on 2/2/2024</t>
  </si>
  <si>
    <t>JIYU PLANT</t>
  </si>
  <si>
    <t>TSL/54012/2200055775</t>
  </si>
  <si>
    <t>AKA BHUM</t>
  </si>
  <si>
    <t>32-0001-402-00</t>
  </si>
  <si>
    <t>Called forward on 17 jan // draft hbl mbl rcvd on 1/23/2024</t>
  </si>
  <si>
    <t>2023-40048 - 2</t>
  </si>
  <si>
    <t>ESTELLE MAERSK</t>
  </si>
  <si>
    <t>20.03.2024</t>
  </si>
  <si>
    <t>25-0001-402-00</t>
  </si>
  <si>
    <t xml:space="preserve">2024-10003 </t>
  </si>
  <si>
    <t>25-0002-402-00</t>
  </si>
  <si>
    <t>SOC-02652</t>
  </si>
  <si>
    <t>1 coll</t>
  </si>
  <si>
    <t>92 kgs</t>
  </si>
  <si>
    <t>One Humber</t>
  </si>
  <si>
    <t>20.12.23</t>
  </si>
  <si>
    <t>TSL/52143/2200052468</t>
  </si>
  <si>
    <t>BANGKOK BRIDGE</t>
  </si>
  <si>
    <t>15.02.2024</t>
  </si>
  <si>
    <t>32-0011-402-00 // HBL JSEINB40011 // MBL KBSIN-009-012-24JP</t>
  </si>
  <si>
    <t>Booking # 7307111 // Under L/C // Cargo ready date : around the middle of January 2024 (not ready for dispatch at this moment) - READY ON 24 JAN - final HBL MBL docs rcvd on 14 feb // Final supp docs rcvd on 15 feb</t>
  </si>
  <si>
    <t>Called forward to Mayumi/Mitsubishi  on 16  jan// Draft hbl mbl rcvd on 6 feb // ONE Vessel Schedule (toyoshingo.com)</t>
  </si>
  <si>
    <t>SOC-02545</t>
  </si>
  <si>
    <t>OOCL MONTREAL</t>
  </si>
  <si>
    <t>14.02.2024</t>
  </si>
  <si>
    <t>04.03.2024</t>
  </si>
  <si>
    <t>25-0014-401-00</t>
  </si>
  <si>
    <t>TSL/52621/2200053478</t>
  </si>
  <si>
    <t>MSC DESIREE</t>
  </si>
  <si>
    <t>21.02.2024</t>
  </si>
  <si>
    <t>27.02.2024</t>
  </si>
  <si>
    <t xml:space="preserve">26.03.2024 </t>
  </si>
  <si>
    <t>Closing 16.02.2024 // 23-0002-403-00</t>
  </si>
  <si>
    <t>23-0002-403-00 // Shipped // Pre-alert sent // SEIN24010000604 // was on hold for L/C extension - as on 6 jan // Under L/C // Booked with WOAC # SEIN23120076305 but supplier is waiting for L/C extension so we cancelled the booking on 04.12.23 =&gt; Revised docs received from TLL on 14.12.2023 // Amendmed L/C received from TLL on 19.12.2203 // Supplier informed on 22.12.2023 that they haven’t received the LC until today and will get back to TLL in two weeks as they are closed from the 25/12/2023 until the 01/01/2024 =&gt; Received supplier's confirmation on 02.01.2023 to proceed. =&gt; This shipment is again on hold by supplier as on 05.01.2024, since the latest Date of shipemnt as per extended L/C is 15.102.024 and the next available vessel's ETD is 23.01.2024. Waiting for further extended L/C // Sup cof. mail on 02.02.2024 that they have rcvd the LC extension.//  SUP Mail on 07.02.24 = deliver the order to your warehouse until Friday or until Monday the latest.// //Zno crt by woac</t>
  </si>
  <si>
    <t xml:space="preserve">MBL- SEIN24010000604 // MBL INST SENT WOAC ON 16.02.2024 </t>
  </si>
  <si>
    <t>Peel jones</t>
  </si>
  <si>
    <t>TSL/53681/2200055341</t>
  </si>
  <si>
    <t>22.02.2024</t>
  </si>
  <si>
    <t>19.02.2024</t>
  </si>
  <si>
    <t>24.02.2024</t>
  </si>
  <si>
    <t>15.04.2024</t>
  </si>
  <si>
    <t xml:space="preserve">22-0022-402-00 // HBL UINCCU018888 // MBL </t>
  </si>
  <si>
    <t>Booking # SUSE24018888 - moved to next vsl as on 5 feb due to highest weight &amp; volume</t>
  </si>
  <si>
    <t>quote asked from Neil on 1/18/2024 // PROCEED with neil on 1/24/2024 //supplier confirmation rcvd on 24 jan//mbl int sent on 19 feb // (please note that due to weight issues with our cargo this week, we regret to advise that we are unable to load your shipment into our consol. This is the highest weight to volume ratio shipment. - by NVO)</t>
  </si>
  <si>
    <t xml:space="preserve">22-0023-402-00 // HBL UINCCU018939 // MBL </t>
  </si>
  <si>
    <t>Booking # SUSE24018939</t>
  </si>
  <si>
    <t>QUOTE ASKED FROM NVO ON 2/6/2024 // - Goods are ready by 5th Feb.</t>
  </si>
  <si>
    <t>TSL/53679/2200055132</t>
  </si>
  <si>
    <t>KMTC DELHI</t>
  </si>
  <si>
    <t>02.02.2024</t>
  </si>
  <si>
    <t>13.02.2024</t>
  </si>
  <si>
    <t>09.03.2024</t>
  </si>
  <si>
    <t>32-0001-403-00 // HBL FLGSS2402007 // MBL ESSASEL24021102</t>
  </si>
  <si>
    <t>Quote asked from Iris on 2/6/2024 //Supplier response rcvd on 5 feb on readiness  // final mbl rcvd on 22 feb // final hbl rcvd on 24 feb</t>
  </si>
  <si>
    <t>TSL/53963/2200055706</t>
  </si>
  <si>
    <t xml:space="preserve">32-0002-403-00 // HBL FLGSS2402008 // MBL ESSASEL24021102 </t>
  </si>
  <si>
    <t>Quote asked from Iris on 2/6/2024 //Supplier response rcvd on 5 feb on readiness // final mbl rcvd on 22 feb // final hbl rcvd on 24 feb</t>
  </si>
  <si>
    <t>ONE MACKINAC / 037E</t>
  </si>
  <si>
    <t>10.04.2024</t>
  </si>
  <si>
    <t>Booking # MILCCU4216441V</t>
  </si>
  <si>
    <t>Readiness asked on 2/13/2024 // Draft mbl rcvd on 15 feb // final mbl rcvd on 26 feb // 
FOB costs will be: EUR 247</t>
  </si>
  <si>
    <t>Inductotherm</t>
  </si>
  <si>
    <t>TISWD/1419/2200055222</t>
  </si>
  <si>
    <t>23-0004-403-00 // HBL UINNSA018963 // MBL UINNSA018993</t>
  </si>
  <si>
    <t>Booking # SUSE24018963</t>
  </si>
  <si>
    <t>Booked with WOAC # SEIN24020011407 - booking cancelled - will go by NVO - uk // wrongly booked by woac from Hamburg //  rebooked by nvo on 13 feb.// final mbl rcvd on 22 feb</t>
  </si>
  <si>
    <t>TSL/54351/4411989770</t>
  </si>
  <si>
    <t>ONE INTELLIGENCE / 0001E</t>
  </si>
  <si>
    <t>22-0017-403-00 // HBL UINCCU018985 // MBL UINCCU019057</t>
  </si>
  <si>
    <t>Booking # SUSE24018985 // NS // quote asked from Neil on 2/16/2024 // Vessel is late into UK port due as on 28 feb // final docs awtd</t>
  </si>
  <si>
    <t>TSL/53992/2200055713</t>
  </si>
  <si>
    <t>KMTC COLOMBO</t>
  </si>
  <si>
    <t>HBL FLGSS2402028 // MBL ESSASEL24030171</t>
  </si>
  <si>
    <t xml:space="preserve">Quote asked from Iris on 21 feb  // drafts rcvd on 27 feb </t>
  </si>
  <si>
    <t>TSL/54161/2200055992</t>
  </si>
  <si>
    <t xml:space="preserve">DLC </t>
  </si>
  <si>
    <t>KOTA NAGA / 2237S</t>
  </si>
  <si>
    <t>01.03.2024</t>
  </si>
  <si>
    <t>32-0004-403-00 // HBL SGE23240206 // MBL JLCAL24024155</t>
  </si>
  <si>
    <t xml:space="preserve">Booked // Supplier informed on 7th Feb that their factory will be closed due to Chinese Spring Festival and asked to book the vessel after 24th Feb </t>
  </si>
  <si>
    <t>Called forward to Jimmy on 7 Feb // drafts rcvd on 27 feb</t>
  </si>
  <si>
    <t>2023-40056</t>
  </si>
  <si>
    <t>HYUNDAI SINGAPORE</t>
  </si>
  <si>
    <t>14.04.2024</t>
  </si>
  <si>
    <t>25-0001-403-00</t>
  </si>
  <si>
    <t>09.02.2024</t>
  </si>
  <si>
    <t>CCU208002// 12.03.2024</t>
  </si>
  <si>
    <t>Z24001279582 // 11.04.2024</t>
  </si>
  <si>
    <t>22-0005-403-00</t>
  </si>
  <si>
    <t>MBL # CCU208005 // Shipped // Pre-alert sent</t>
  </si>
  <si>
    <r>
      <rPr>
        <b/>
        <sz val="11"/>
        <color rgb="FF000000"/>
        <rFont val="Calibri"/>
      </rPr>
      <t>Pick-up chrg. = EUR 375 by Strsnd</t>
    </r>
    <r>
      <rPr>
        <sz val="11"/>
        <color rgb="FF000000"/>
        <rFont val="Calibri"/>
      </rPr>
      <t xml:space="preserve"> //  Supplier informed on 15.01.2024, "Shipment will be ready by this week." =&gt; Supplier informed on 18.01.2024, "As per information received from our German counterpart the consignment will be ready by next week." =&gt; Supplier informed on 24.01.2024, "As per the present situation, we are expected to deliver the cargo in the second week of February." =&gt; Supplier confirmed that the goods are ready on 06.02.2024 </t>
    </r>
  </si>
  <si>
    <t>Drever International</t>
  </si>
  <si>
    <t>TSL/53728/2200055386</t>
  </si>
  <si>
    <t>CCU207962//12.03.2024</t>
  </si>
  <si>
    <t>Z240000973708 // 11.04.2024</t>
  </si>
  <si>
    <t>22-0011-403-00</t>
  </si>
  <si>
    <t>MBL # CCU208005 // Shipped // Pre-alert sent // Delayed due to wrong MRN provided by the supplier // Rolled out to the next vessel (From XIN LIAN YUN GANG to HYUNDAI SINGAPORE)</t>
  </si>
  <si>
    <t>Pickup chrg = € 295,-</t>
  </si>
  <si>
    <t>TSL/54212/4411549394</t>
  </si>
  <si>
    <t>CCU207974//12.03.2024</t>
  </si>
  <si>
    <t>Z24000822632 // 11.04.2024</t>
  </si>
  <si>
    <t>22-0012-403-00</t>
  </si>
  <si>
    <t>MBL # CCU208005 // Shipped // Pre-alert sent // Rolled out to the next vessel (From XIN LIAN YUN GANG to HYUNDAI SINGAPORE)</t>
  </si>
  <si>
    <t>91-0001-403-01</t>
  </si>
  <si>
    <t>KULLEN</t>
  </si>
  <si>
    <t>TSL/53606/4411348869</t>
  </si>
  <si>
    <t>CCU207992//12.03.2024</t>
  </si>
  <si>
    <t>Z24001279706 // 11.04.2024</t>
  </si>
  <si>
    <t>22-0001-403-00</t>
  </si>
  <si>
    <t xml:space="preserve">MBL # CCU208005 // Shipped // Pre-alert sent // Supplier informed on 30.01.2024, "Unfortunately, we are currently unable to create export declarations for technical reasons.  We will send you the required documents as soon as we can". =&gt; MRN Received on 30th Jan </t>
  </si>
  <si>
    <t>TSL/53856/2200055406</t>
  </si>
  <si>
    <t>29.01.2023</t>
  </si>
  <si>
    <t>CCU207989//12.03.2024</t>
  </si>
  <si>
    <t>Z24001279717 // 11.04.2024</t>
  </si>
  <si>
    <t>23-0001-403-00</t>
  </si>
  <si>
    <t>TSL/53743/2200055400</t>
  </si>
  <si>
    <t>CCU207991//12.03.2024</t>
  </si>
  <si>
    <t>Z24001279951 // 11.04.2024</t>
  </si>
  <si>
    <t>22-0002-403-00</t>
  </si>
  <si>
    <t>TSL/53923/2200055691</t>
  </si>
  <si>
    <t>CCU207987//12.03.2024</t>
  </si>
  <si>
    <t>Z24001279973 // 11.04.2024</t>
  </si>
  <si>
    <t>22-0003-403-00</t>
  </si>
  <si>
    <t>CCU207990//12.03.2024</t>
  </si>
  <si>
    <t>Z24001279962 // 11.04.2024</t>
  </si>
  <si>
    <t>22-0004-403-00</t>
  </si>
  <si>
    <t>TSL/53011/2200054356</t>
  </si>
  <si>
    <t>CCU207993//12.03.2024</t>
  </si>
  <si>
    <t>Z24001280434 // 11.04.2024</t>
  </si>
  <si>
    <t>22-0006-403-00</t>
  </si>
  <si>
    <t>TSL/53412/2200054938</t>
  </si>
  <si>
    <t>03.02.2024</t>
  </si>
  <si>
    <t>CCU207995//12.03.2024</t>
  </si>
  <si>
    <t>Z24001280445 // 11.04.2024</t>
  </si>
  <si>
    <t>22-0007-403-00</t>
  </si>
  <si>
    <t>TSL/52032/2200052830</t>
  </si>
  <si>
    <t>CCU208005//12.03.2024</t>
  </si>
  <si>
    <t>Z24001391274 // 11.04.2024</t>
  </si>
  <si>
    <t>22-0010-403-00</t>
  </si>
  <si>
    <t>TSL/53971/2200055719</t>
  </si>
  <si>
    <t>CCU208001//12.03.2024</t>
  </si>
  <si>
    <t>Z24001280646 // 11.04.2024</t>
  </si>
  <si>
    <t>22-0008-403-00</t>
  </si>
  <si>
    <t>MBL # CCU208005 // Shipped // Pre-alert sent // As per carrier on 16.02.2024, Customs has stopped this shipment for checking =&gt; Carrier arranged the visiting schedule for customs inspection =&gt; Rolled out to the next vessel (From HYUNDAI SINGAPORE to JAZAN)</t>
  </si>
  <si>
    <t>Pick-up chrg. = EUR 650 by Neufra // frank.panitzki@neufra.eu</t>
  </si>
  <si>
    <t>EICH</t>
  </si>
  <si>
    <t>TSL/53874/3700895826</t>
  </si>
  <si>
    <t>CCU208014//12.03.2024</t>
  </si>
  <si>
    <t>Z24001376231 // 11.04.2024</t>
  </si>
  <si>
    <t>22-0016-403-00</t>
  </si>
  <si>
    <t>NS // Pick-up chrg. = EUR 210,00 by Zoder</t>
  </si>
  <si>
    <t>TSL/53437/2200054947</t>
  </si>
  <si>
    <t>2 Pcs</t>
  </si>
  <si>
    <t>CCU208020//12.03.2024</t>
  </si>
  <si>
    <t>Z24001461843 // 11.04.2024</t>
  </si>
  <si>
    <t>23-0005-403-00</t>
  </si>
  <si>
    <t>As per supplier on 16.02.2024, collection should not be before Tuesday, 20.02.2024 as they need at least 1 working day for paper work.</t>
  </si>
  <si>
    <t>CCU208016//12.03.2024</t>
  </si>
  <si>
    <t>Z24001461982 // 11.04.2024</t>
  </si>
  <si>
    <t>25-0002-403-00</t>
  </si>
  <si>
    <t>Pleiger</t>
  </si>
  <si>
    <t xml:space="preserve">TSL/49495/2200048706 </t>
  </si>
  <si>
    <t>CCU208013 // 14.03.2024</t>
  </si>
  <si>
    <t>Z24001461218 // 11.04.2024</t>
  </si>
  <si>
    <t>22-0015-403-00</t>
  </si>
  <si>
    <t>MBL # CCU208021 // Shipped // Pre-alert sent // Received supplier's response on 30.01.2024 that cargo will be ready by Week 06 =&gt; Cargo ready on 12.02.2024 // Cofirmation rcvd on MRN on 14 feb after following up many times // TLL informed on 22.02.2024 that they will release the payment to the supplier shortly and asked to check with the vendor by mid next week. =&gt; Carrier informed that the warehouse did not stuff the cargo into the container and found it in the warehouse =&gt; Rolled out from HYUNDAI SINGAPORE  to JAZAN =&gt; TLL confirmed on 07.03.2024 that they have released the paymnet to the supplier and we can proceed now</t>
  </si>
  <si>
    <t>Pick-up chrg. = € 174,50 for pick-up + € 45,00 for ABD by Stobersand</t>
  </si>
  <si>
    <t>TSL/53451/2200054997</t>
  </si>
  <si>
    <t>CCU208026 // 14.03.2024</t>
  </si>
  <si>
    <t>Z24001766662 // 11.04.2024</t>
  </si>
  <si>
    <t>22-0019-403-00</t>
  </si>
  <si>
    <t>MBL # CCU208021 // Shipped // Pre-alert sent</t>
  </si>
  <si>
    <t>Pick-up chrg. = € 550,00</t>
  </si>
  <si>
    <t>TSL/53232/2200054564</t>
  </si>
  <si>
    <t>21.02.2023</t>
  </si>
  <si>
    <t>CCU208023 // 14.03.2024</t>
  </si>
  <si>
    <t>Z24001818704 // 11.04.2024</t>
  </si>
  <si>
    <t>23-0008-403-00</t>
  </si>
  <si>
    <t>TSL/52692/2200053849</t>
  </si>
  <si>
    <t>CCU208021 // 14.03.2024</t>
  </si>
  <si>
    <t>Z24001817913 // 11.04.2024</t>
  </si>
  <si>
    <t>22-0020-403-00</t>
  </si>
  <si>
    <t>TSL/54289/2200056262</t>
  </si>
  <si>
    <t>CCU208024 // 14.03.2024</t>
  </si>
  <si>
    <t>Z24001819477 // 11.04.2024</t>
  </si>
  <si>
    <t>22-0022-403-00</t>
  </si>
  <si>
    <t xml:space="preserve">Pick-up chrg. = € 235 by Zoder // Zoder informed on 22nd Feb - transit ca 1 week </t>
  </si>
  <si>
    <t>TSL/53893/2200055601</t>
  </si>
  <si>
    <t>CCU208031 // 14.03.2024</t>
  </si>
  <si>
    <t>Z24001819488 // 11.04.2024</t>
  </si>
  <si>
    <t>22-0023-403-00</t>
  </si>
  <si>
    <t>TSL/54067/3700899820</t>
  </si>
  <si>
    <t>CCU208030 // 14.03.2024</t>
  </si>
  <si>
    <t>Z24100772169 // 11.04.2024</t>
  </si>
  <si>
    <t>22-0024-403-00</t>
  </si>
  <si>
    <t>Asked SACO to create Z-No. for 2 Shipments under 1 MRN</t>
  </si>
  <si>
    <t>TSL/54066/3700899819</t>
  </si>
  <si>
    <t>CCU208029 // 14.03.2024</t>
  </si>
  <si>
    <t>22-0025-403-00</t>
  </si>
  <si>
    <t>MI-Jack</t>
  </si>
  <si>
    <t>TSL/53528/2200055032</t>
  </si>
  <si>
    <t>YM Wholesome V.38</t>
  </si>
  <si>
    <t>03.03.2024</t>
  </si>
  <si>
    <t>13.03.2024</t>
  </si>
  <si>
    <t>22-0018-403-00 // HBL ORDSE0206206 // MBL CHI/CTA/D03359</t>
  </si>
  <si>
    <t>Booking # CHICTAD03359 // QUOTE asked from MLAC ON 2/6/2024 // PROCEED WITH MLAC QUOTE ON 7 FEB</t>
  </si>
  <si>
    <t>TSL/53749/2400002538</t>
  </si>
  <si>
    <t>CELSIUS NAPLES / 901W</t>
  </si>
  <si>
    <t>10.03.2024</t>
  </si>
  <si>
    <t>16.03.2024</t>
  </si>
  <si>
    <t>27-0001-403-00 // HBL SGE23240208 // MBL GTJSIN24020004</t>
  </si>
  <si>
    <t>Booked // Booking postponed to 10th March due to cargo was not delivered to warehouse on time till closing on 3rd Mar</t>
  </si>
  <si>
    <t>Called forward to Jimmy on 22 feb // drafts rcvd on 4 mar // final mbl awtd</t>
  </si>
  <si>
    <t>TSL/53418/2200054894</t>
  </si>
  <si>
    <t>PELION / 0XL55S</t>
  </si>
  <si>
    <t>08.04.2024</t>
  </si>
  <si>
    <t>32-0005-403-00 // HBL SGE23240211 // MBL AMIGL240095572A</t>
  </si>
  <si>
    <t>Called forward to Jimmy on 26 feb//As per agent on 26 feb - Co loader cut off warehouse on 26 feb under vessel schedules which ETD 3TH.MAR , As shipper cargo can not arrive on time, So it postpond the cargo on next sailing schedules. // Draft rcvd on 6 mar</t>
  </si>
  <si>
    <t>TSL/54166/2200055899</t>
  </si>
  <si>
    <t>IAN H</t>
  </si>
  <si>
    <t>32-0006-403-00 // HBL FLGSS2402031 // MBL ESSASEL24030980</t>
  </si>
  <si>
    <t xml:space="preserve">Booked // final supp docs rcvd on 27th Feb </t>
  </si>
  <si>
    <t>Called forward to Iris on 27 feb //final HBL rcvd on 18 Mar</t>
  </si>
  <si>
    <t>TBH</t>
  </si>
  <si>
    <t>TSL/53983/2200055008</t>
  </si>
  <si>
    <t>06.03.2024</t>
  </si>
  <si>
    <t>HBL FLGSS2402030 // MBL ESSASEL24030916 // 32-0007-403-00</t>
  </si>
  <si>
    <t>Booked // Long length</t>
  </si>
  <si>
    <t>Called forward to Iris on 1 mar // final HBL rcvd on 19 Mar</t>
  </si>
  <si>
    <t>76071414/INROURK00122</t>
  </si>
  <si>
    <t>25-0006-403-00</t>
  </si>
  <si>
    <t>Cunova // 7006621</t>
  </si>
  <si>
    <t>17.03.2024</t>
  </si>
  <si>
    <t>CCU208041// 20.03.2024</t>
  </si>
  <si>
    <t>Z24002112681 // 10.05.2024</t>
  </si>
  <si>
    <t>22-0028-403-00</t>
  </si>
  <si>
    <t xml:space="preserve"> MBL # CCU208022 // Shipped // Pre-alert sent // not marked in the release mail so got missed - booked on 4th March</t>
  </si>
  <si>
    <t>TSL/53377/2200054874</t>
  </si>
  <si>
    <t>CCU208022// 20.03.2024</t>
  </si>
  <si>
    <t>Z24001946253 // 10.05.2024</t>
  </si>
  <si>
    <t>22-0021-403-00</t>
  </si>
  <si>
    <t xml:space="preserve"> MBL # CCU208022 // Shipped // Pre-alert sent // Supplier informed on 27.02.2024 that 1 case was not loaded and will deliver the missing case by the loading deadline (04.03.24) // Supplier informed on 04.03.2024 that due to difficulties with the truck, the vehicle cannot deliver the case today. 1 missed case will be delivered by 5-6 March // Missing case was delivered on 5th March =&gt; Rolled out to the next vessel from JAZAN  to CHENNAI EXPRESS as it could not catch the cut-off date</t>
  </si>
  <si>
    <t>NINL/17257/2299870064</t>
  </si>
  <si>
    <t>CCU208034// 20.03.2024</t>
  </si>
  <si>
    <t>Z24001820424 // 10.05.2024</t>
  </si>
  <si>
    <t>23-0009-403-00</t>
  </si>
  <si>
    <t xml:space="preserve"> MBL # CCU208022 // Shipped // Pre-alert sent // Could not catch the closing =&gt; Rolled out to the next vessel (From JAZAN to CHENNAI EXPRESS)</t>
  </si>
  <si>
    <t>NINL/17258/2299870075</t>
  </si>
  <si>
    <t>CCU208042// 20.03.2024</t>
  </si>
  <si>
    <t>Z24002112692 //10.05.2024</t>
  </si>
  <si>
    <t>23-0010-403-00</t>
  </si>
  <si>
    <t>MBL # CCU208022 // Shipped // Pre-alert sent</t>
  </si>
  <si>
    <t>PICK UP CHR = 116,36 €</t>
  </si>
  <si>
    <t xml:space="preserve">M.A.T. </t>
  </si>
  <si>
    <t>TSL/53693/2200055361</t>
  </si>
  <si>
    <t>CCU208044// 20.03.2024</t>
  </si>
  <si>
    <t>Z24002112660 // 10.05.2024</t>
  </si>
  <si>
    <t>22-0029-403-00</t>
  </si>
  <si>
    <t xml:space="preserve"> MBL # CCU208022 // Shipped // Pre-alert sent</t>
  </si>
  <si>
    <t xml:space="preserve">TSL/54117/3700900584 </t>
  </si>
  <si>
    <t>CCU208046// 20.03.2024</t>
  </si>
  <si>
    <t>Z24002112700 // 10.05.2024</t>
  </si>
  <si>
    <t>22-0030-403-00</t>
  </si>
  <si>
    <t>Pick up chrg. = EUR 121,25 + Fuel = 15 % Dieselfloater</t>
  </si>
  <si>
    <t xml:space="preserve">TSL/52005/2200050148 </t>
  </si>
  <si>
    <t>CCU208047// 20.03.2024</t>
  </si>
  <si>
    <t>Z24002112710 // 10.05.2024</t>
  </si>
  <si>
    <t>22-0031-403-00</t>
  </si>
  <si>
    <t>Pick up chrg. = EUR 108,14 + Fuel = 15 % Dieselfloater</t>
  </si>
  <si>
    <t>Linsinger</t>
  </si>
  <si>
    <t>TSL/53368/2200054817</t>
  </si>
  <si>
    <t>TSINGTAO EXPRESS 075E</t>
  </si>
  <si>
    <t>11.05.2024</t>
  </si>
  <si>
    <t>Closing 22.02.2024 // 22-0009-403-00</t>
  </si>
  <si>
    <t xml:space="preserve"> Shipped // Pre-alert sent // Under L/C // MBL = SEIN24020011408 //Release rcvd with wrong POD as CCU, action already taken, later on booked with correct POD as NSA after confirmation from TLL on 09.02.2024 // Received info. on 04.03,2024 = We planned on M/V Tsingtao Express which is now delayed to 14.03.2024 (Original ETA 04.03.2024) // ETA 16.04.2024</t>
  </si>
  <si>
    <t>Booked with WOAC : SEIN24020011408 // NS // Pick-up chg. =  EUR 490 // POD is Mumbai // Delayed beacause as per the previous release action was taken, after received conf. from the TLL this is Mumbai shipment // Goods collected from zoder and delivered to WOAC // Z-No. created by WOAC // MBL instruction sent to WOAC on 20.02.2024</t>
  </si>
  <si>
    <t>Tenova - UNDER L/C</t>
  </si>
  <si>
    <t>TSL/53049/2200054369</t>
  </si>
  <si>
    <t>ONE FRIENDSHIP / 004E</t>
  </si>
  <si>
    <t>22.03.2024</t>
  </si>
  <si>
    <t>27.03.2024</t>
  </si>
  <si>
    <r>
      <rPr>
        <sz val="11"/>
        <color rgb="FF000000"/>
        <rFont val="Calibri"/>
      </rPr>
      <t xml:space="preserve">22-0020-404-00 // </t>
    </r>
    <r>
      <rPr>
        <b/>
        <sz val="11"/>
        <color rgb="FF000000"/>
        <rFont val="Calibri"/>
      </rPr>
      <t>Under L/C</t>
    </r>
    <r>
      <rPr>
        <sz val="11"/>
        <color rgb="FF000000"/>
        <rFont val="Calibri"/>
      </rPr>
      <t xml:space="preserve"> // Booked- delayed by 2 days - as on 21 Mar</t>
    </r>
  </si>
  <si>
    <r>
      <rPr>
        <b/>
        <sz val="11"/>
        <color rgb="FF000000"/>
        <rFont val="Calibri"/>
        <scheme val="minor"/>
      </rPr>
      <t>UNDER L/C</t>
    </r>
    <r>
      <rPr>
        <sz val="11"/>
        <color rgb="FF000000"/>
        <rFont val="Calibri"/>
        <scheme val="minor"/>
      </rPr>
      <t xml:space="preserve"> // Booking # MILCCU4216944V // Readiness &amp; final docs asked on 5 mar // Couldn't proceed via Adesso due to long length - asked VLS if can go as LCL &amp; quote // delayed reason - Pls be advised that M/V ONE FRIENDSHIP V.004E, due to delay of some days occured in Far East, with relevant late arrival in Mediterranean Area, will cause late arrival.</t>
    </r>
  </si>
  <si>
    <t>TSL/53798/2200055461</t>
  </si>
  <si>
    <t>ONE Aquila V.024w</t>
  </si>
  <si>
    <t>18.02.2024</t>
  </si>
  <si>
    <t>23.03.2024</t>
  </si>
  <si>
    <t>23-0006-403-00 // MBL CHI/CTA/D03356</t>
  </si>
  <si>
    <t>Delayed by 15 days as on 21st Feb =&gt; Again delayed as on 5th Mar =&gt; Cargo arrived to Los Angeles, but is still not transferred to port terminal (Container # ONEU032370-9). The USWC has had serious flooding issues due to heavy storms. - sailed</t>
  </si>
  <si>
    <t>Booking # CHICTAD03356 // Delayed due to severe rail intermodal congestion // Quote asked GGL/MLAC/MASTERPEICE ON 8 JAN // Draft HBL MBL rcvd on 31 Jan - revised hbl mbl rcvd on 3 feb - again revised awtd//you can track on ONE website // Final prealert docs rcvd on 19 mar</t>
  </si>
  <si>
    <t>TSL/53752/2200055174</t>
  </si>
  <si>
    <t>23-0007-403-00 // MBL CHI/CTA/D03356</t>
  </si>
  <si>
    <t>Booking # CHICTAD03356 // Delayed due to severe rail intermodal congestion // MAY GO BY AIR-confiramtion awtd // quote asked from GGL / Masterpiece/MLAC on 11 jan //Draft HBL MBL rcvd on 31 Jan // Fial prealrt docs rcvd on 19 mar</t>
  </si>
  <si>
    <t>TSL/54252/2200056211</t>
  </si>
  <si>
    <t>Hyundai Victory V.51</t>
  </si>
  <si>
    <t>22-0026-403-00 // HBL ORDSE0207122 // MBL CHI/CTA/D03360</t>
  </si>
  <si>
    <t>As per US supplier, they were waiting for the final payment from ASA before they can release the freight =&gt; As informed by agent on 26th Feb, "Cargo is ready by 27 Feb". - sailed</t>
  </si>
  <si>
    <t>QUOTE asked from MLAC/GGL/MASTERPEICE on 22 feb - proceeded with Keith on 23th Feb // FINAL PREALERT DOCS RCVD ON 20 Mar</t>
  </si>
  <si>
    <t>TSL/53990/2200055653</t>
  </si>
  <si>
    <t>TS NINGBO / 24002W</t>
  </si>
  <si>
    <t xml:space="preserve">32-0008-403-00 //HBL SGE23240121   </t>
  </si>
  <si>
    <t>Booked // Final supp docs awaited =&gt; As on 28th Feb, supplier informed, "We apologize that we gave the wrong POL information. It should be FOB Tianjin Seaport". =&gt; Incoterm update confirmation rcvd by TLL on 1st Mar // big size and very heavy cargo</t>
  </si>
  <si>
    <t xml:space="preserve">Called forward to Jimmy on 26 Feb // as on jimmy on 27 feb - Confirmed by shipper that cargo has been ready, supplier need about 7days delivery to Shanghai warehouse, we plan to book ETD 08Mar vessel. // From Tianjin to Kolkata by LCL, Co-loader offered the lowest O/F is USD 45/CBM, ETD 10Mar, please kindly confirm the O/F in today(28Feb) to proceed. 
As it’s very big volume and heavy cargo(about 10CBM/8Ton), Co-loader can not keep Zero freight for this shipment. // FINAL MBL AWTD
</t>
  </si>
  <si>
    <t>XIXIA- 1st Lot</t>
  </si>
  <si>
    <t>TSL/2200055946</t>
  </si>
  <si>
    <t>LOS ANDES BRIDGE 204S</t>
  </si>
  <si>
    <t>32-0009-403-00 // HBL SGE23240214 // MBL JLCAL24032661</t>
  </si>
  <si>
    <t>Booked - sailed - final prealert docs awtd</t>
  </si>
  <si>
    <t>HMM OSLO / 0013E</t>
  </si>
  <si>
    <t>28.03.2024</t>
  </si>
  <si>
    <t>HBL UINNSA019064 // MBL UINNSA019105</t>
  </si>
  <si>
    <t>23-0006-404-00 // Booked // Vessel dalayed by 5 days // ETD 24th Mar - notice rcvd on 18 Mar</t>
  </si>
  <si>
    <t>Booking # SUSE24019064 // Called forward to Neil on 5 Mar // Draft HBL rcvd on 5 Mar // Delay reason - - Change of Rotation, delaying the arrival into the UK,- Additional Port Calls added, Slow Port Operations</t>
  </si>
  <si>
    <t>N</t>
  </si>
  <si>
    <t>TSL/54322/2400002597</t>
  </si>
  <si>
    <t>EVER ETHIC V.167W</t>
  </si>
  <si>
    <t>01.04.2024</t>
  </si>
  <si>
    <t>27-0003-404-00 // HBL SGE23240229 // MBL GTJSIN24030009</t>
  </si>
  <si>
    <t xml:space="preserve">Called forward on 19.03.2024 </t>
  </si>
  <si>
    <t>Seoul Eng.</t>
  </si>
  <si>
    <t>TSL/53867/2200055575</t>
  </si>
  <si>
    <t>16.04.2024</t>
  </si>
  <si>
    <t xml:space="preserve">HBL FLGSS2403016  // MBL ESSASEL24032085 </t>
  </si>
  <si>
    <t>32-0002-404-00 // Cargo ready date 15th Mar. // Booked -CEPA awtd- departure delayed 2 days due to Bad weather and port congestion the last ports as on 25 Mar</t>
  </si>
  <si>
    <t>Called forward to Iris on 15 Mar // NS</t>
  </si>
  <si>
    <t xml:space="preserve"> Konasol</t>
  </si>
  <si>
    <t>TSL/54323/2200056288</t>
  </si>
  <si>
    <t>HBL FLGSS2403013 // MBL ESSASEL24031857</t>
  </si>
  <si>
    <t>32-0003-404-00 // Booked - updated supplier docs rcvd on 20 Mar with GW -  departure delayed 2 days due to Bad weather and port congestion the last ports as on 25 Mar</t>
  </si>
  <si>
    <t>Called forward to Iris on 18 Mar</t>
  </si>
  <si>
    <t>Primetals - under L/C</t>
  </si>
  <si>
    <t>HBL FLGSS2403015 // MBL ESSASEL24031989</t>
  </si>
  <si>
    <t>32-0004-404-00 // UNDER L/C // Booked -  departure delayed 2 days due to Bad weather and port congestion the last ports as on 25 Mar</t>
  </si>
  <si>
    <t>Called forward to Iris on 15 Mar</t>
  </si>
  <si>
    <r>
      <rPr>
        <sz val="11"/>
        <color rgb="FF000000"/>
        <rFont val="Calibri"/>
        <scheme val="minor"/>
      </rPr>
      <t>EPI // Critical</t>
    </r>
  </si>
  <si>
    <t>TSL/53720/2200055232</t>
  </si>
  <si>
    <t>ZHONG GU JI NAN</t>
  </si>
  <si>
    <t>27.03.224</t>
  </si>
  <si>
    <t>HBL FLGSS2403006 // MBL ESSASEL24031240</t>
  </si>
  <si>
    <t>32-0001-404-00 // NS - Urgent shipment  // delayed by 1 day as on 19 Mar // Again delayed by 1 day as on 20 Mar</t>
  </si>
  <si>
    <t>Called forward to Iris on 9 mar // Final MBL rcvd on 21 Mar</t>
  </si>
  <si>
    <t>ONE MUNCHEN / 037E</t>
  </si>
  <si>
    <t>30.03.2024</t>
  </si>
  <si>
    <t>22-0001-404-00</t>
  </si>
  <si>
    <t>Shipped // Pre alert sent // Supplier response on readiness rcvd on 12th Mar - sailed // prealert to follow</t>
  </si>
  <si>
    <t>Booking # MILCCU4217006V // Readineess asked on 6 Mar</t>
  </si>
  <si>
    <t>Tecno</t>
  </si>
  <si>
    <t>TSL/54397/2200056572</t>
  </si>
  <si>
    <t>22-0021-404-00</t>
  </si>
  <si>
    <t>Shipped // Pre alert sent // Rolled out to next Vessel One Munchen as on 21 st Mar due to missed the closing of vessel  One Friendship //sailed // prealert to follow</t>
  </si>
  <si>
    <t>Booking # MILCCU4216959V // Readineess asked on 7 Mar // COD SHIPMENT</t>
  </si>
  <si>
    <t>TSL/54026/2200055846</t>
  </si>
  <si>
    <t>22-0004-404-00</t>
  </si>
  <si>
    <t>Shipped // Pre alert sent</t>
  </si>
  <si>
    <t>Booking # MILCCU4216960V</t>
  </si>
  <si>
    <t>THERMOCAST</t>
  </si>
  <si>
    <t>TSL/49066/2200048674</t>
  </si>
  <si>
    <t>ONCG - po 4050015931</t>
  </si>
  <si>
    <t>22-0005-404-00</t>
  </si>
  <si>
    <t>Booking # MILCCU4217103V // Quote via adesso not possible due to 440 oversized length - asked from momo/vls on 14 Mar</t>
  </si>
  <si>
    <t>FET</t>
  </si>
  <si>
    <t>FRANKFURT EXPRESS</t>
  </si>
  <si>
    <t>25-0003-403-00</t>
  </si>
  <si>
    <t>TSL/54389/2200056539</t>
  </si>
  <si>
    <t>HMM Le Havre</t>
  </si>
  <si>
    <t>06.04.2024</t>
  </si>
  <si>
    <t>CCU208039 // 11.04.2024</t>
  </si>
  <si>
    <t>Z24002235194</t>
  </si>
  <si>
    <t>22-0019-404-00</t>
  </si>
  <si>
    <t>MBL # CCU208037 // Shipped // Pre-alert sent // MRN received on 06.03.2024 // Rolled out from Chennai Express =&gt; Prague Express =&gt; HMM Le Havre</t>
  </si>
  <si>
    <t>NS // MRN provided by ZODER</t>
  </si>
  <si>
    <t>TSL/53350/2200054865</t>
  </si>
  <si>
    <t>CCU208037 // 11.04.2024</t>
  </si>
  <si>
    <t>Z24002586394</t>
  </si>
  <si>
    <t>22-0002-404-00</t>
  </si>
  <si>
    <t>MBL # CCU208037 // Shipped // Pre-alert sent // As per supplier on 26.02.2024, they needed some time for arranging the documents // Pick up was scheduled for 04.03.24 but the trucker informed that the cargo was not loaded since the customs paper was not ready =&gt; We asked the supplier to deliver the goods // As per supplier on 15.03.2024, PGI is still pending for the shipment // Supplier's confirmation regarding delivery received on 20.03.2024</t>
  </si>
  <si>
    <t xml:space="preserve">NS // Pick up chrg. = EUR 280 // False pick-up charge </t>
  </si>
  <si>
    <t>Venti</t>
  </si>
  <si>
    <t>TSL/53898/2200055646</t>
  </si>
  <si>
    <t>11.02.2024</t>
  </si>
  <si>
    <t>CCU208058 // 11.04.2024</t>
  </si>
  <si>
    <t>Z24002586255</t>
  </si>
  <si>
    <t>23-0001-404-00</t>
  </si>
  <si>
    <t>MBL # CCU208037 // Shipped // Pre-alert sent</t>
  </si>
  <si>
    <r>
      <rPr>
        <sz val="11"/>
        <color rgb="FF000000"/>
        <rFont val="Calibri"/>
        <scheme val="minor"/>
      </rPr>
      <t xml:space="preserve">Hude // </t>
    </r>
    <r>
      <rPr>
        <b/>
        <sz val="11"/>
        <color rgb="FF000000"/>
        <rFont val="Calibri"/>
        <scheme val="minor"/>
      </rPr>
      <t>Critical</t>
    </r>
  </si>
  <si>
    <t>TSL/54519/2200056756</t>
  </si>
  <si>
    <t>CCU208059 // 11.04.2024</t>
  </si>
  <si>
    <t>Z24002586266</t>
  </si>
  <si>
    <t>23-0002-404-00</t>
  </si>
  <si>
    <t>MBL # CCU208037 // Shipped // Pre-alert sent // Critical // Supplier informed on 15.03.2024 that they will deliver the shipment next week =&gt; Supplier informed on 18.03.2024 that they will deliver the shipment latest on 21.03.2024</t>
  </si>
  <si>
    <t>TSL/53838/2200055555</t>
  </si>
  <si>
    <t>08.03.204</t>
  </si>
  <si>
    <t>CCU208056 // 11.04.2024</t>
  </si>
  <si>
    <t>Z24002586277</t>
  </si>
  <si>
    <t>22-0006-404-00</t>
  </si>
  <si>
    <t>MBL # CCU208037 // Shipped // Pre-alert sent // As per trucker on 13.03.2024, the shipment cannot be picked up until tomorrow., 14.03.2024  =&gt; Cargo picked-up on 14.03.2024, as informed by Supplier on 18.03.2024</t>
  </si>
  <si>
    <t>Zoder mail on 14.03.24 = try to del by 15.03.2024</t>
  </si>
  <si>
    <t xml:space="preserve">Eich </t>
  </si>
  <si>
    <t>CCU208065 // 11.04.2024</t>
  </si>
  <si>
    <t>Z24002586288</t>
  </si>
  <si>
    <t>22-0007-404-00</t>
  </si>
  <si>
    <t>Fracht 212,88 € zzgl. 15 % Dieselfloter.</t>
  </si>
  <si>
    <t>TSL/53817/3700893557</t>
  </si>
  <si>
    <t>CCU208061 // 11.04.2024</t>
  </si>
  <si>
    <t>Z24002586299</t>
  </si>
  <si>
    <t>22-0008-404-00</t>
  </si>
  <si>
    <t>PERRIN</t>
  </si>
  <si>
    <t>TSL/53578/2200055186</t>
  </si>
  <si>
    <t>CCU208066 // 11.04.2024</t>
  </si>
  <si>
    <t>Z24002586306</t>
  </si>
  <si>
    <t>23-0003-404-00</t>
  </si>
  <si>
    <t>TSL/53367/2200054739</t>
  </si>
  <si>
    <t>CCU208070 // 11.04.2024</t>
  </si>
  <si>
    <t>Z24002586317</t>
  </si>
  <si>
    <t>23-0004-404-00</t>
  </si>
  <si>
    <t>TSL/53247/2200054676</t>
  </si>
  <si>
    <t>CCU208062 // 11.04.2024</t>
  </si>
  <si>
    <t>Z24002586328</t>
  </si>
  <si>
    <t>22-0009-404-00</t>
  </si>
  <si>
    <t>TSL/53921/2200055688</t>
  </si>
  <si>
    <t>CCU208064 // 11.04.2024</t>
  </si>
  <si>
    <t>Z24002586339</t>
  </si>
  <si>
    <t>22-0011-404-00</t>
  </si>
  <si>
    <t>TSL/54396/2200056571</t>
  </si>
  <si>
    <t>CCU208073 // 11.04.2024</t>
  </si>
  <si>
    <t>Z24002586340</t>
  </si>
  <si>
    <t>22-0012-404-00</t>
  </si>
  <si>
    <t>PICK UP CHR= € 495,-</t>
  </si>
  <si>
    <t>TSL/51128/2200051539</t>
  </si>
  <si>
    <t>CCU208069 // 11.04.2024</t>
  </si>
  <si>
    <t>Z24002586350</t>
  </si>
  <si>
    <t>22-0013-404-00</t>
  </si>
  <si>
    <t>CCU208074 // 11.04.2024</t>
  </si>
  <si>
    <t>Z24002586383</t>
  </si>
  <si>
    <t>22-0015-404-00</t>
  </si>
  <si>
    <t>TSL/54208/4411894138</t>
  </si>
  <si>
    <t>CCU208078 // 11.04.2024</t>
  </si>
  <si>
    <t>Z24002586401</t>
  </si>
  <si>
    <t>22-0016-404-00</t>
  </si>
  <si>
    <t>TSL/53894/2200055418</t>
  </si>
  <si>
    <t>CCU208080 // 11.04.2024</t>
  </si>
  <si>
    <t>Z24002586412</t>
  </si>
  <si>
    <t>22-0017-404-00</t>
  </si>
  <si>
    <t>Cargo will be loaded on 22.03.2024 and delivery at PCH on 25.03.2024</t>
  </si>
  <si>
    <r>
      <rPr>
        <sz val="11"/>
        <color rgb="FF000000"/>
        <rFont val="Calibri"/>
        <scheme val="minor"/>
      </rPr>
      <t xml:space="preserve">LOI Thermalprocess // </t>
    </r>
    <r>
      <rPr>
        <b/>
        <sz val="11"/>
        <color rgb="FF000000"/>
        <rFont val="Calibri"/>
        <scheme val="minor"/>
      </rPr>
      <t>LC</t>
    </r>
  </si>
  <si>
    <t xml:space="preserve">DD0S5337HP </t>
  </si>
  <si>
    <t>CCU800029 // 11.04.2024</t>
  </si>
  <si>
    <t>25-0007-403-00</t>
  </si>
  <si>
    <t>MTM</t>
  </si>
  <si>
    <t>TSL/53486/2200055021</t>
  </si>
  <si>
    <t>HYUNDAI JAKARTA / 0129E</t>
  </si>
  <si>
    <t>25.05.2024</t>
  </si>
  <si>
    <t xml:space="preserve">Shipped // Pre-alert sent // Supplier response on readiness rcvd on 14 Mar // Final supplier docs rcvd on 18 Mar </t>
  </si>
  <si>
    <t>Booking # MILNSA4217055V //FOB cost (incl. Export customs clearance) = EUR 205 Approx.</t>
  </si>
  <si>
    <t>25-0001-404-00</t>
  </si>
  <si>
    <t>Helmke</t>
  </si>
  <si>
    <t>TSL/53731/2200055329</t>
  </si>
  <si>
    <t>ONE INTEGRITY</t>
  </si>
  <si>
    <t>CCU208071 // 17.04.2024</t>
  </si>
  <si>
    <t>Z24002742573</t>
  </si>
  <si>
    <t>22-0010-404-00</t>
  </si>
  <si>
    <r>
      <rPr>
        <sz val="11"/>
        <color rgb="FF000000"/>
        <rFont val="Calibri"/>
        <scheme val="minor"/>
      </rPr>
      <t xml:space="preserve">MBL # CCU208071 // Shipped // Pre-alert sent // </t>
    </r>
    <r>
      <rPr>
        <b/>
        <sz val="11"/>
        <color rgb="FF000000"/>
        <rFont val="Calibri"/>
        <scheme val="minor"/>
      </rPr>
      <t>UNDER L/C</t>
    </r>
    <r>
      <rPr>
        <sz val="11"/>
        <color rgb="FF000000"/>
        <rFont val="Calibri"/>
        <scheme val="minor"/>
      </rPr>
      <t xml:space="preserve"> // Pick-up arranged for 19.03.2024, as requested by the supplier </t>
    </r>
  </si>
  <si>
    <t>NS // Dissc with philipp- Red tick is showing in the Z-NO</t>
  </si>
  <si>
    <t>Duesterloh</t>
  </si>
  <si>
    <t>TSL/52786/2200054008</t>
  </si>
  <si>
    <t>CCU208077 // 16.04.2024</t>
  </si>
  <si>
    <t>Z24002586372</t>
  </si>
  <si>
    <t>22-0014-404-00</t>
  </si>
  <si>
    <t xml:space="preserve">MBL # CCU208071 // Shipped // Pre-alert sent // </t>
  </si>
  <si>
    <t>Trucker informed goods will delv by 26.03.2024</t>
  </si>
  <si>
    <t>TSL/53275/2200054696</t>
  </si>
  <si>
    <t>CCU208081 // 16.04.2024</t>
  </si>
  <si>
    <t>Z24002586361</t>
  </si>
  <si>
    <t>23-0005-404-00</t>
  </si>
  <si>
    <t xml:space="preserve">MBL # CCU208071 // Shipped // Pre-alert sent </t>
  </si>
  <si>
    <t>TSL/53674/2200055327</t>
  </si>
  <si>
    <t>CCU208079 // 16.04.2024</t>
  </si>
  <si>
    <t>Z24002586423</t>
  </si>
  <si>
    <t>22-0018-404-00</t>
  </si>
  <si>
    <r>
      <rPr>
        <sz val="11"/>
        <color rgb="FF000000"/>
        <rFont val="Calibri"/>
        <scheme val="minor"/>
      </rPr>
      <t xml:space="preserve">Maschinenfabrik // </t>
    </r>
    <r>
      <rPr>
        <b/>
        <sz val="11"/>
        <color rgb="FF000000"/>
        <rFont val="Calibri"/>
        <scheme val="minor"/>
      </rPr>
      <t>L/C</t>
    </r>
  </si>
  <si>
    <t>TSL/53216/2400002475</t>
  </si>
  <si>
    <t>CCU208090 //17.04.2024</t>
  </si>
  <si>
    <t>Z24002824289</t>
  </si>
  <si>
    <t>22-0023-404-00</t>
  </si>
  <si>
    <r>
      <rPr>
        <sz val="11"/>
        <color rgb="FF000000"/>
        <rFont val="Calibri"/>
      </rPr>
      <t xml:space="preserve">MBL # CCU208071 // Shipped // Pre-alert sent // </t>
    </r>
    <r>
      <rPr>
        <b/>
        <sz val="11"/>
        <color rgb="FF000000"/>
        <rFont val="Calibri"/>
      </rPr>
      <t>Under L/C</t>
    </r>
    <r>
      <rPr>
        <sz val="11"/>
        <color rgb="FF000000"/>
        <rFont val="Calibri"/>
      </rPr>
      <t xml:space="preserve"> // Awaited TLL's confirmation regarding L/C extension since the Latest Shipment Date is 04.08.2023 &amp; Expiry Date is 26.08.2023 =&gt; Amended L/C received on 20.03.2024</t>
    </r>
  </si>
  <si>
    <t>TSL/53635/2200054915</t>
  </si>
  <si>
    <t>CCU208085 // 16.04.2024</t>
  </si>
  <si>
    <t>Z24002788001</t>
  </si>
  <si>
    <t>23-0008-404-00</t>
  </si>
  <si>
    <t>MBL # CCU208071 // Shipped // Pre-alert sent // Supplier's confirmation regarding readiness of the goods received on 22.03.2024</t>
  </si>
  <si>
    <t>Fracht 290,00 € zzgl. 15 % Dieselfloater</t>
  </si>
  <si>
    <t>TSL/53592/2200055219</t>
  </si>
  <si>
    <t>CCU208088 // 16.04.2024</t>
  </si>
  <si>
    <t>Z24002788045</t>
  </si>
  <si>
    <t>23-0010-404-00</t>
  </si>
  <si>
    <t>MBL # CCU208071 // Shipped // Pre-alert sent</t>
  </si>
  <si>
    <t>TSL/54172/2200056029</t>
  </si>
  <si>
    <t>CCU208089 // 16.04.2024</t>
  </si>
  <si>
    <t>Z24002788056</t>
  </si>
  <si>
    <t>22-0027-404-00</t>
  </si>
  <si>
    <t>Fracht 131,59 € zzgl. 15 % Diesel</t>
  </si>
  <si>
    <t>22-03-2024</t>
  </si>
  <si>
    <t>CCU208093 // 16.04.2024</t>
  </si>
  <si>
    <t>Z24002788067</t>
  </si>
  <si>
    <t>25-0006-404-00</t>
  </si>
  <si>
    <t>TSL/53966/2200055689</t>
  </si>
  <si>
    <t>CCU208098 // 16.04.2024</t>
  </si>
  <si>
    <t>Z24002788089</t>
  </si>
  <si>
    <t>22-0029-404-00</t>
  </si>
  <si>
    <t>CCU208100 // 16.04.2024</t>
  </si>
  <si>
    <t>Z24002788078</t>
  </si>
  <si>
    <t>25-0007-404-00</t>
  </si>
  <si>
    <t>TSL/54457/2200056666</t>
  </si>
  <si>
    <t>CCU208086// 16.04.2024</t>
  </si>
  <si>
    <t>Z24002788023</t>
  </si>
  <si>
    <t>MBL - CCU208086 // 22-0025-404-00</t>
  </si>
  <si>
    <t>MBL # CCU208086 // Shipped // Pre-alert sent // Rolled out from ONE INTEGRITY to MANILA EXPRESS</t>
  </si>
  <si>
    <t>TSL/54418/2200056603</t>
  </si>
  <si>
    <t>HMM COPENHAGEN / 013E</t>
  </si>
  <si>
    <t>28.05.2024// 15.06.2024</t>
  </si>
  <si>
    <t>22-0022-404-00</t>
  </si>
  <si>
    <t>Booking # ANRCCU4112043V // MBL # ANRCCU4112043V</t>
  </si>
  <si>
    <t>TSL/2200055137</t>
  </si>
  <si>
    <t>MILLENNIUM BRIGHT V.24005S</t>
  </si>
  <si>
    <t>19.04.2024</t>
  </si>
  <si>
    <t>HBL SGE23240228 // MBL FREEJLCAL24047059</t>
  </si>
  <si>
    <r>
      <rPr>
        <sz val="11"/>
        <color rgb="FF000000"/>
        <rFont val="Calibri"/>
        <scheme val="minor"/>
      </rPr>
      <t xml:space="preserve">32-0010-404-00 // Shipped // Received confirmation to go ahead with the shipment on 26.03.2024 // </t>
    </r>
    <r>
      <rPr>
        <b/>
        <sz val="11"/>
        <color rgb="FFFF0000"/>
        <rFont val="Calibri"/>
        <scheme val="minor"/>
      </rPr>
      <t xml:space="preserve">Vessel delayed by 11 days // </t>
    </r>
    <r>
      <rPr>
        <b/>
        <sz val="11"/>
        <color rgb="FF000000"/>
        <rFont val="Calibri"/>
        <scheme val="minor"/>
      </rPr>
      <t>Shipped - prealert Sent</t>
    </r>
  </si>
  <si>
    <t>Mail rcvd from Jimmy on 15 Mar // Release received to Gerhard sir on 18 Mar -direct shipment</t>
  </si>
  <si>
    <t>TSL/53843/2200055547</t>
  </si>
  <si>
    <t>SZX</t>
  </si>
  <si>
    <t>OOCL DALIAN V.S696</t>
  </si>
  <si>
    <t>HBL SGE23240238 // MBL SZSCAL404138107</t>
  </si>
  <si>
    <t>32-0007-404-00 // Shipped // Pre-alert sent</t>
  </si>
  <si>
    <t>Called forward to jimmy on 3/20/2024</t>
  </si>
  <si>
    <t>ESL NHAVA SHEVA / 02415W</t>
  </si>
  <si>
    <t>01.05.2024</t>
  </si>
  <si>
    <t>HBL FLGSS2404004 // MBL ESSASEL24040890</t>
  </si>
  <si>
    <t>32-0008-404-00 // Shipped // Pre-alert sent- CEPA rcvd on 19 Apr.</t>
  </si>
  <si>
    <t>Called forward to Iris on 4/3/2024</t>
  </si>
  <si>
    <t>TSL/54198/2200056064</t>
  </si>
  <si>
    <t>HBL FLGSS2404005 // MBL ESSASEL24040890</t>
  </si>
  <si>
    <t>32-0009-404-00 // Shipped // Pre-alert sent - CEPA rcvd on 19 Apr.</t>
  </si>
  <si>
    <t>Called forward to Iris on 4/4/2024</t>
  </si>
  <si>
    <t>000237/23</t>
  </si>
  <si>
    <t>22.04.2024</t>
  </si>
  <si>
    <t>25-0005-404-00</t>
  </si>
  <si>
    <t>TSL/54199/2200056078</t>
  </si>
  <si>
    <t>MANILA EXPRESS</t>
  </si>
  <si>
    <t>CCU208097 // 26.04.2024</t>
  </si>
  <si>
    <t>Z24002788012 // 25.06.2024</t>
  </si>
  <si>
    <t>23-0002-405-00</t>
  </si>
  <si>
    <t>MBL # CCU208072 // Shipped // Pre-alert sent // As per supplier on 26.03.2024, customs declaration is not yet made so it’s not possible to load tomorrow. // Custom decl. rcvd. on 28.03.2024 =&gt; Due to Easter holidays from 29.03.2024 to 01.04.2024, pick-up arranged for 02.04.2024 // Rolled out from ONE INTEGRITY to MANILA EXPRESS</t>
  </si>
  <si>
    <r>
      <rPr>
        <sz val="11"/>
        <color rgb="FF000000"/>
        <rFont val="Calibri"/>
        <scheme val="minor"/>
      </rPr>
      <t>NS // Fracht 135,00 € zzgl. 15 % Dieselfloater</t>
    </r>
  </si>
  <si>
    <t>TSL/53910/3700896457</t>
  </si>
  <si>
    <t>CCU208087 // 26.04.2024</t>
  </si>
  <si>
    <t>Z24002788034 // 25.06.2024</t>
  </si>
  <si>
    <t>22-0008-405-00</t>
  </si>
  <si>
    <t>MBL # CCU208072 // Shipped // Pre-alert sent // Pick-up was scheduled for 28.03.2024 but trucker could not pick the material, re-scheduled for 02.04.2024 and delivered on 08.04.2024 // Rolled out from ONE INTEGRITY to MANILA EXPRESS</t>
  </si>
  <si>
    <t>Trucker informed goods will PICK-UP ON 02.04.2024 // trucker infrm on 03.04.2024 that delv the goods on 04.04.2024</t>
  </si>
  <si>
    <t>TSL/53062/2200054330</t>
  </si>
  <si>
    <t>CCU208072 // 26.04.2024</t>
  </si>
  <si>
    <t>Z24002825260 // 25.06.2024</t>
  </si>
  <si>
    <t>23-0003-405-00</t>
  </si>
  <si>
    <t>MBL # CCU208072 // Shipped // Pre-alert sent // As informed by the trucker on 20.03.2024, all transports were very expensive due to the strike in Finnland at the ports until 08.04.2024 =&gt; Cargo picked up on 04.04.2024</t>
  </si>
  <si>
    <t>Sup infr 14.03.2024 = will inform you whenever it’s done, and you can pick up the cargo// late pick-up arranged because high amount// TRUCKER INF ON 20-03-2024 = The strike is now until 31.03//strike is now until 08.04</t>
  </si>
  <si>
    <t>CCU208101 // 26.04.2024</t>
  </si>
  <si>
    <t>Z24002899097 // 25.06.2024</t>
  </si>
  <si>
    <t>22-0009-405-00</t>
  </si>
  <si>
    <t>MBL # CCU208072 // Shipped // Pre-alert sent // Due to Easter holidays from 29.03.2024 to 01.04.2024, pick-up arranged for 02.04.2024</t>
  </si>
  <si>
    <r>
      <rPr>
        <sz val="11"/>
        <color rgb="FF000000"/>
        <rFont val="Calibri"/>
        <scheme val="minor"/>
      </rPr>
      <t>NS // Pick-up chrg = €355 (including diesel &amp; toll)</t>
    </r>
  </si>
  <si>
    <t>TSL/54078/4411774060</t>
  </si>
  <si>
    <t>CCU208104 // 26.04.2024</t>
  </si>
  <si>
    <t>Z24003089737 // 25.06.2024</t>
  </si>
  <si>
    <t>22-0010-405-00</t>
  </si>
  <si>
    <t>MBL # CCU208072 // Shipped // Pre-alert sent // Supplier informed on 28.03.2024 that due to national holidays, they are closed till 01.04.2024 // Pick-up arranged for 04.04.2024</t>
  </si>
  <si>
    <t>Pick-up chrg - 281,54 € zzgl. 15 % Dieselfloater</t>
  </si>
  <si>
    <t>TSL/54620/2200056873</t>
  </si>
  <si>
    <t>CCU208106 // 26.04.2024</t>
  </si>
  <si>
    <t>Z24003090666 // 25.06.2024</t>
  </si>
  <si>
    <t>22-0011-405-00</t>
  </si>
  <si>
    <t xml:space="preserve">MBL # CCU208072 // Shipped // Pre-alert sent </t>
  </si>
  <si>
    <t>TSL/54570/2200056782</t>
  </si>
  <si>
    <t>CCU208108 // 26.04.2024</t>
  </si>
  <si>
    <t>Z24003129865 // 25.06.2024</t>
  </si>
  <si>
    <t>22-0012-405-00</t>
  </si>
  <si>
    <t>MBL # CCU208072 // Shipped // Pre-alert sent // Supplier informed on 15.04.2024 that they will provide the final Commercial invoice after receipt of final Bill of Lading // Final docs received on 17.04.2024</t>
  </si>
  <si>
    <t>Pick-up chrg - € 150,-</t>
  </si>
  <si>
    <t>TSL/53665/2200055312</t>
  </si>
  <si>
    <t>CCU208105 // 26.04.2024</t>
  </si>
  <si>
    <t>Z24003015541 // 25.06.2024</t>
  </si>
  <si>
    <t>23-0004-405-00</t>
  </si>
  <si>
    <t>Samson</t>
  </si>
  <si>
    <t>TSL/54156/2200055887</t>
  </si>
  <si>
    <t>CCU208111 // 26.04.2024</t>
  </si>
  <si>
    <t>Z24003100298 // 25.06.2024</t>
  </si>
  <si>
    <t>22-0013-405-00</t>
  </si>
  <si>
    <r>
      <rPr>
        <sz val="11"/>
        <color rgb="FF000000"/>
        <rFont val="Calibri"/>
        <scheme val="minor"/>
      </rPr>
      <t>NS // Pick-up- 138,81 €</t>
    </r>
  </si>
  <si>
    <t>Josua</t>
  </si>
  <si>
    <t>TSL/54201/2200056127</t>
  </si>
  <si>
    <t>CCU208109 // 26.04.2024</t>
  </si>
  <si>
    <t>Z24003100349 // 25.06.2024</t>
  </si>
  <si>
    <t>23-0005-405-00</t>
  </si>
  <si>
    <t>Pick-up chrg - Fracht 241,50 € all in</t>
  </si>
  <si>
    <t>CCU208112 // 29.04.2024</t>
  </si>
  <si>
    <t>Z24003100305 // 25.06.2024</t>
  </si>
  <si>
    <t>25-0004-405-00</t>
  </si>
  <si>
    <t>CIP</t>
  </si>
  <si>
    <t>CCU208114 // 29.04.2024</t>
  </si>
  <si>
    <t>Z24003100350 // 25.06.2024</t>
  </si>
  <si>
    <t>25-0005-405-00</t>
  </si>
  <si>
    <t>TSL/54302/2200056334</t>
  </si>
  <si>
    <t>CCU208113 // 26.04.2024</t>
  </si>
  <si>
    <t>Z24003100360 // 25.06.2024</t>
  </si>
  <si>
    <t>22-0014-405-00</t>
  </si>
  <si>
    <t>TSL/53532/2200055123</t>
  </si>
  <si>
    <t>CCU208119 // 26.04.2024</t>
  </si>
  <si>
    <t>Z24003100879 // 25.06.2024</t>
  </si>
  <si>
    <t>22-0015-405-00</t>
  </si>
  <si>
    <t xml:space="preserve">PO-2402960 </t>
  </si>
  <si>
    <t>CCU208118 // 26.04.2024</t>
  </si>
  <si>
    <t>Z24003173597
Z24003173586
Z24003172762 // 25.06.2024</t>
  </si>
  <si>
    <t>25-0009-404-00
25-0016-404-00
25-0017-404-00</t>
  </si>
  <si>
    <t>TSL/54277/2200056235</t>
  </si>
  <si>
    <t>LUDWIGSHAFEN EXPRESS / 045E</t>
  </si>
  <si>
    <t>23.04.2024</t>
  </si>
  <si>
    <t>27.05.2024</t>
  </si>
  <si>
    <t>22-0024-404-00</t>
  </si>
  <si>
    <t>Booking # MILCCU4217312V</t>
  </si>
  <si>
    <t>TSL/53740/2200055393</t>
  </si>
  <si>
    <t>ONE FRONTIER / 003E</t>
  </si>
  <si>
    <t>26-04-2024</t>
  </si>
  <si>
    <t>22-0016-405-00</t>
  </si>
  <si>
    <t>Shipped // Pre-alert sent // Supplier response rcvd on readiness on 4th April - Sailed- pre alert sent</t>
  </si>
  <si>
    <t>Booking # MILCCU4217619V // Due to high cbm quote not issued from Adesso - asked VLS for quote on 4/4/2024 - FOB cost (including MRN) = EUR 640
Pickup cost = EUR 378 Approx.- given to supplier - but supplier agreed on 1000 EUR total</t>
  </si>
  <si>
    <r>
      <rPr>
        <sz val="11"/>
        <color rgb="FF000000"/>
        <rFont val="Calibri"/>
        <scheme val="minor"/>
      </rPr>
      <t xml:space="preserve">Tenova // </t>
    </r>
    <r>
      <rPr>
        <b/>
        <sz val="11"/>
        <color rgb="FF000000"/>
        <rFont val="Calibri"/>
        <scheme val="minor"/>
      </rPr>
      <t>Urgent</t>
    </r>
  </si>
  <si>
    <t>TSL/54532/2200056724</t>
  </si>
  <si>
    <t>18.04.2024</t>
  </si>
  <si>
    <t>22-0017-405-00</t>
  </si>
  <si>
    <t>Shipped // Pre-alert sent // Supplier response rcvd on readiness on 3rd April - Sailed- pre alert sent</t>
  </si>
  <si>
    <r>
      <rPr>
        <sz val="11"/>
        <color rgb="FF000000"/>
        <rFont val="Calibri"/>
        <scheme val="minor"/>
      </rPr>
      <t>Booking # MILCCU4217502V // NS</t>
    </r>
  </si>
  <si>
    <t>22-0018-405-00</t>
  </si>
  <si>
    <t>Shipped // Pre-alert sent // Supplier response rcvd on readiness on 8th April -  Sailed- pre alert sent</t>
  </si>
  <si>
    <t>Booking # MILCCU4217636V // Readiness asked on 4/5/2024</t>
  </si>
  <si>
    <t>TTD/4127/2200055911</t>
  </si>
  <si>
    <t>22-0019-405-00</t>
  </si>
  <si>
    <t>Booking # MILCCU4217578V // Readiness asked on 4/6/2024</t>
  </si>
  <si>
    <t>Leco Corporation</t>
  </si>
  <si>
    <t>TSL/54163/2200056068</t>
  </si>
  <si>
    <t>YM Wish V.41</t>
  </si>
  <si>
    <t>6.06.2024</t>
  </si>
  <si>
    <t>HBL ORDSE0208403 // MBL CHI/CTA/D03361</t>
  </si>
  <si>
    <t>23-0006-405-00 // Shipped // Pre-alert sent</t>
  </si>
  <si>
    <t>Booking # CHI/CTA/D03361 // quote asked from MLAC on 15 Mar // proceeded with MLAC on 18 Mar</t>
  </si>
  <si>
    <t>XIXIA- 2nd Lot</t>
  </si>
  <si>
    <t>25-04-2024</t>
  </si>
  <si>
    <t>HBL SGE23240239 // MBL FREEJLCAL24048518</t>
  </si>
  <si>
    <r>
      <t xml:space="preserve">32-0011-404-00 // Shipped // Pre-alert sent  // Received confirmation to go ahead with the shipment on 26.03.2024 // </t>
    </r>
    <r>
      <rPr>
        <sz val="11"/>
        <color rgb="FFFF0000"/>
        <rFont val="Calibri"/>
        <scheme val="minor"/>
      </rPr>
      <t>Vessel delayed by 11 days</t>
    </r>
  </si>
  <si>
    <t>Asked to Gerhard sir for confirmation on Jimmy's mail- direct shipment</t>
  </si>
  <si>
    <t xml:space="preserve">HEBEI CHENBANG </t>
  </si>
  <si>
    <t>TSL/54081/2200055909</t>
  </si>
  <si>
    <t>WAN HAI 311 V.W232</t>
  </si>
  <si>
    <t>HBL SGE23240242 // MBL OLCQD24043503</t>
  </si>
  <si>
    <t>32-0012-404-00 // Shipped // Pre-alert sent</t>
  </si>
  <si>
    <t>Called forward to Jimmy on 3/30/2024</t>
  </si>
  <si>
    <r>
      <rPr>
        <sz val="11"/>
        <color rgb="FF000000"/>
        <rFont val="Calibri"/>
        <scheme val="minor"/>
      </rPr>
      <t xml:space="preserve">BEIJING KISITOLI // </t>
    </r>
    <r>
      <rPr>
        <b/>
        <sz val="11"/>
        <color rgb="FF000000"/>
        <rFont val="Calibri"/>
        <scheme val="minor"/>
      </rPr>
      <t>Under L/C</t>
    </r>
  </si>
  <si>
    <t>TSL/54432/2200056606</t>
  </si>
  <si>
    <t>SEATTLE BRIDGE V.089W</t>
  </si>
  <si>
    <t>27-04-2024</t>
  </si>
  <si>
    <t>12.05.2024</t>
  </si>
  <si>
    <t>HBL SGE24250002 // MBL GTJSIN24040004</t>
  </si>
  <si>
    <t xml:space="preserve">32-0002-405-00 // Shipped // Prealert sent // Under L/C - final supplier docs/ APTA awaited - jimmy inofrmed that supplier dont want to involve us </t>
  </si>
  <si>
    <t>Called forward to Jimmy on 4/2/2024</t>
  </si>
  <si>
    <r>
      <rPr>
        <sz val="11"/>
        <color rgb="FF000000"/>
        <rFont val="Calibri"/>
        <scheme val="minor"/>
      </rPr>
      <t xml:space="preserve">ACRE - </t>
    </r>
    <r>
      <rPr>
        <b/>
        <sz val="11"/>
        <color rgb="FF000000"/>
        <rFont val="Calibri"/>
        <scheme val="minor"/>
      </rPr>
      <t>Direct</t>
    </r>
  </si>
  <si>
    <r>
      <rPr>
        <b/>
        <sz val="11"/>
        <color rgb="FF000000"/>
        <rFont val="Calibri"/>
        <scheme val="minor"/>
      </rPr>
      <t>TSL/54216/</t>
    </r>
    <r>
      <rPr>
        <sz val="11"/>
        <color rgb="FF000000"/>
        <rFont val="Calibri"/>
        <scheme val="minor"/>
      </rPr>
      <t>2200056146</t>
    </r>
  </si>
  <si>
    <t>LOS ANDES BRIDGE V.205S</t>
  </si>
  <si>
    <t>19.05.2024</t>
  </si>
  <si>
    <t>HBL SGE24250010 // MBL JLCAL24056573</t>
  </si>
  <si>
    <t>32-0004-405-00 // Shipped // Pre-alert sent // Direct shipment</t>
  </si>
  <si>
    <r>
      <rPr>
        <sz val="11"/>
        <color rgb="FF000000"/>
        <rFont val="Calibri"/>
      </rPr>
      <t xml:space="preserve">Called forward to Jimmy by Stephanie on 10 April // </t>
    </r>
    <r>
      <rPr>
        <b/>
        <sz val="11"/>
        <color rgb="FF000000"/>
        <rFont val="Calibri"/>
      </rPr>
      <t>Even when TLL Po no. is there - treat as direct shipment, as informed by Stephanie on 17 Apr.</t>
    </r>
  </si>
  <si>
    <t>TSL/53795/2200055479</t>
  </si>
  <si>
    <t> KMTC CHENNAI / 2404S</t>
  </si>
  <si>
    <t>25.04.2024</t>
  </si>
  <si>
    <t>HBL FLGSS2404007 // MBL ESSASEL24041297// 32-0001-405-00</t>
  </si>
  <si>
    <t xml:space="preserve"> Sailed -prealert sent // Booked // Supplier response rcvd on readiness on 9 Apr// ETD of this shipment is delayed due to Bad weather and port congestion the last ports - Agent informed on 22.04.24</t>
  </si>
  <si>
    <t xml:space="preserve">Readiness asked on 4/5/2024 // called forward to Iris ON 9 Apr. // doc closing 18.04// Rec infr on 22.04.24 = ETD of this shipment is delayed due to Bad weather and port congestion the last ports </t>
  </si>
  <si>
    <t>Novus Technik</t>
  </si>
  <si>
    <t>TSL/54337/2200056305</t>
  </si>
  <si>
    <t>MTT SAMALAJU / 24007N</t>
  </si>
  <si>
    <t>02.05.2024</t>
  </si>
  <si>
    <t>HBL OESG028931 // MBL GCSG151647</t>
  </si>
  <si>
    <t>22-0020-405-00 // Shipped // Pre-alert sent</t>
  </si>
  <si>
    <t>Quote asked from OECL singapore on 4/16/2024 // proceeded on 4/17/2024</t>
  </si>
  <si>
    <t>TSL/54237/2200056145</t>
  </si>
  <si>
    <t xml:space="preserve">HBL SGE24250011 // MBL JLCAL24056568// </t>
  </si>
  <si>
    <t>32-0003-405-00 // Shipped // Pre-alert sent - Telex HBL rcvd on 30 Apr.</t>
  </si>
  <si>
    <t>Called forward to Jimmy by Stephanie on 10 Apr.</t>
  </si>
  <si>
    <t>TSL/54496/2200056623</t>
  </si>
  <si>
    <t>ONE Blue Jay V.032w</t>
  </si>
  <si>
    <t xml:space="preserve">HBL ORDSE0209259 // MBL CHI/CTA/D03363 </t>
  </si>
  <si>
    <t>22-0025-405-00 // Shipped // Pre-alert sent</t>
  </si>
  <si>
    <t>Booking # CHICTAD03363 // Quote asked from MLAC on 4/2/2024 // proceded with Keith on 4/3/2024 // final prealert docs rcvd on 30 Apr.</t>
  </si>
  <si>
    <t>TSL/53322/2200054792</t>
  </si>
  <si>
    <t>EVER UNITY V.199W</t>
  </si>
  <si>
    <t>03.05.2024</t>
  </si>
  <si>
    <t>HBL LSE-889998 // MBL KACCU2404861</t>
  </si>
  <si>
    <t>22-0027-405-00 // Shipped // Pre-alert sent // Supplier response rcvd on readiness on 9 Apr</t>
  </si>
  <si>
    <t>Called forward to Josephine on 4/9/2024</t>
  </si>
  <si>
    <t>12.06.2024</t>
  </si>
  <si>
    <t>25-0002-405-00</t>
  </si>
  <si>
    <t>TSL/54124/2200056005</t>
  </si>
  <si>
    <t>CCU208127 // 08.05.2024</t>
  </si>
  <si>
    <t>Z24003443230 // 06.07.2024</t>
  </si>
  <si>
    <t>22-0001-405-00</t>
  </si>
  <si>
    <t>MBL # CCU208127 // Pre-alert sent</t>
  </si>
  <si>
    <t>TSL/54165/2200056055</t>
  </si>
  <si>
    <t>CCU208128 // 08.05.2024</t>
  </si>
  <si>
    <t>Z24003444836 // 06.07.2024</t>
  </si>
  <si>
    <t>22-0002-405-00</t>
  </si>
  <si>
    <t>TSL/54123/2200056001</t>
  </si>
  <si>
    <t>CCU208130 // 08.05.2024</t>
  </si>
  <si>
    <t>Z24003445872 // 06.07.2024</t>
  </si>
  <si>
    <t>23-0001-405-00</t>
  </si>
  <si>
    <r>
      <rPr>
        <sz val="11"/>
        <color rgb="FF000000"/>
        <rFont val="Calibri"/>
        <scheme val="minor"/>
      </rPr>
      <t xml:space="preserve">Cometec // </t>
    </r>
    <r>
      <rPr>
        <b/>
        <sz val="11"/>
        <color rgb="FF000000"/>
        <rFont val="Calibri"/>
        <scheme val="minor"/>
      </rPr>
      <t>Under L/C</t>
    </r>
  </si>
  <si>
    <t>TSL/52561/2200053135</t>
  </si>
  <si>
    <t>CCU208131 // 08.05.2024</t>
  </si>
  <si>
    <t>Z24003485951 // 06.07.2024</t>
  </si>
  <si>
    <t>22-0003-405-00</t>
  </si>
  <si>
    <t>Under L/C // NS</t>
  </si>
  <si>
    <t>TSL/52268/2400002402</t>
  </si>
  <si>
    <t>CCU208132 // 08.05.2024</t>
  </si>
  <si>
    <t>Z24003485823 // 06.07.2024</t>
  </si>
  <si>
    <t>22-0004-405-00</t>
  </si>
  <si>
    <t>LOI Thermprocess</t>
  </si>
  <si>
    <t>TSL/54247/2200056198</t>
  </si>
  <si>
    <t>CCU208133 // 08.05.2024</t>
  </si>
  <si>
    <t>Z24003458102 // 06.07.2024</t>
  </si>
  <si>
    <t>22-0005-405-00</t>
  </si>
  <si>
    <t>Drever</t>
  </si>
  <si>
    <t>TSL/53938/2200055696</t>
  </si>
  <si>
    <t>CCU208134 // 08.05.2024</t>
  </si>
  <si>
    <t>Z24003458113 // 06.07.2024</t>
  </si>
  <si>
    <t>22-0006-405-00</t>
  </si>
  <si>
    <t xml:space="preserve">Pick-up = € 275,- TRUCKER MAIL ON 17.04.2024 - transit from Belgique ca 1 week </t>
  </si>
  <si>
    <t>TSL/54298/2200056322</t>
  </si>
  <si>
    <t>CCU208137 // 08.05.2024</t>
  </si>
  <si>
    <t>Z24003459116 // 06.07.2024</t>
  </si>
  <si>
    <t>22-0007-405-00</t>
  </si>
  <si>
    <t>TSL/54129/2200056033</t>
  </si>
  <si>
    <t>MSC SHAY IP418R</t>
  </si>
  <si>
    <t>15.06.2024</t>
  </si>
  <si>
    <t>HBL # 22-0029-405-00 //  MBL # SEIN24050023210</t>
  </si>
  <si>
    <t>Shipped // Pre-alert sent // Received supplier's confirmation regarding readiness on 24.04.2024 // Received Sailing confirmation 07.05.2024</t>
  </si>
  <si>
    <t>Booked # SEIN24050023210 //Pick up - EUR 215,00</t>
  </si>
  <si>
    <t>ONE Forever V.01</t>
  </si>
  <si>
    <t>04.05.2024</t>
  </si>
  <si>
    <t xml:space="preserve">HBL ORDSE0208772 // MBL CHI/CTA/D03362 </t>
  </si>
  <si>
    <t>22-0042-405-00 // Shipped // Pre-alert sent // Vessel delayed by 2 days =&gt; Again delayed by 3 days, as on 3 May =&gt; Final Pre-alert docs rcvd on 7th May night</t>
  </si>
  <si>
    <t>Booking # CHI/CTA/D03362 // Quote asked from Keith on 3/22/2024</t>
  </si>
  <si>
    <t>XIXIA - 3rd Lot</t>
  </si>
  <si>
    <t>CMA CGM LISBON 0BYGXS</t>
  </si>
  <si>
    <t>HBL SGE24250006</t>
  </si>
  <si>
    <t>32-0007-405-00 // Shipped // Pre-alert sent // Final pre-alert docs rcvd on 7th May</t>
  </si>
  <si>
    <t>Called forward to Jimmy by Stephanie on 17 Apr.</t>
  </si>
  <si>
    <t>TSL/2200056811</t>
  </si>
  <si>
    <t>HBL SGE24250020</t>
  </si>
  <si>
    <t>32-0008-405-00 // Shipped // Pre-alert sent // Final pre-alert docs rcvd on 7th May</t>
  </si>
  <si>
    <t>MSC SHAY</t>
  </si>
  <si>
    <t>25-0007-405-00</t>
  </si>
  <si>
    <t>M.A.T.</t>
  </si>
  <si>
    <t>TSL/53969/2200055682</t>
  </si>
  <si>
    <t>BUSAN EXPRESS</t>
  </si>
  <si>
    <t>CCU208138 // 14.05.2024</t>
  </si>
  <si>
    <t>Z24003695892 // 06.07.2024</t>
  </si>
  <si>
    <t>22-0022-405-00</t>
  </si>
  <si>
    <t>MBL # CCU208138 // Shipped // Pre-alert sent</t>
  </si>
  <si>
    <t>Shipped // Pre-alert sent // As per Mr. Zarir Chacha on 16.04.2024, one coupling of this shipment needs to be airfreighted. =&gt; Revised supplier docs received on 19.04.2024</t>
  </si>
  <si>
    <t>TSL/53951/2200055313</t>
  </si>
  <si>
    <t>BUSAN EXPRESS </t>
  </si>
  <si>
    <t>CCU208142// 14.05.2024</t>
  </si>
  <si>
    <t>Z24003700527 // 06.07.2024</t>
  </si>
  <si>
    <t>22-0023-405-00</t>
  </si>
  <si>
    <r>
      <rPr>
        <b/>
        <sz val="11"/>
        <color rgb="FF000000"/>
        <rFont val="Calibri"/>
        <scheme val="minor"/>
      </rPr>
      <t>NS</t>
    </r>
    <r>
      <rPr>
        <sz val="11"/>
        <color rgb="FF000000"/>
        <rFont val="Calibri"/>
        <scheme val="minor"/>
      </rPr>
      <t xml:space="preserve"> // Pick up = € 245,- + MRN 75</t>
    </r>
  </si>
  <si>
    <t>TSL/54470/2200056693</t>
  </si>
  <si>
    <t>CCU208143// 14.05.2024</t>
  </si>
  <si>
    <t>Z24003452680 // 06.07.2024</t>
  </si>
  <si>
    <t>23-0008-405-00</t>
  </si>
  <si>
    <t>NINL/17253/2299870066</t>
  </si>
  <si>
    <t>CCU208148// 14.05.2024</t>
  </si>
  <si>
    <t>Z24003702109 // 06.07.2024</t>
  </si>
  <si>
    <t>23-0009-405-00</t>
  </si>
  <si>
    <t>TSL/53881/2200055420</t>
  </si>
  <si>
    <t>HYUNDAI HONGKONG</t>
  </si>
  <si>
    <t>08.05.2024</t>
  </si>
  <si>
    <t>17.05.2024</t>
  </si>
  <si>
    <t>21.05.2024</t>
  </si>
  <si>
    <t>23.06.2024</t>
  </si>
  <si>
    <t>22-0026-405-00</t>
  </si>
  <si>
    <t>Booking # MILNSA4218013V // Pick-up cost = EUR 85,00 // Final MBL received on 17th May =&gt; Revised final MBL received on 21.05.2024 - again wrong - again final mbl rcvd on 23 may</t>
  </si>
  <si>
    <t>YM Worth V.042w</t>
  </si>
  <si>
    <t>HBL ORDSE0209647 // MBL CHI/CTA/D03365</t>
  </si>
  <si>
    <t>23-0015-405-00 // Shipped // Pre-alert sent // Final pre-alert docs received on 13.05.2024 // Rolled out to the next vessel as the cargo could not reach till cut off on 12th April</t>
  </si>
  <si>
    <t>Booking # CHICTAD03365 // Earlier Cut-off: 12.04.2024 New York CFS // Rolled out to the next vessel // Updated Cut-off: 15.04.2024 Chicago CFS - as on 10 April</t>
  </si>
  <si>
    <t>ATB</t>
  </si>
  <si>
    <t>TSL/54096/2200055906</t>
  </si>
  <si>
    <t>BERLIN EXPRESS / 0003E</t>
  </si>
  <si>
    <t>HBL UINCCU019299 // MBL</t>
  </si>
  <si>
    <t>22-0044-405-00 // Shipped // Pre-alert sent // Final pre-alert docs rcvd on 13th May</t>
  </si>
  <si>
    <t>Booking # SUSE24019299  // Called forward to Neil on 29 Apr.</t>
  </si>
  <si>
    <t>Kaiser</t>
  </si>
  <si>
    <t>Projekt 19723-P</t>
  </si>
  <si>
    <t>MSC MAEVA</t>
  </si>
  <si>
    <t>Awaiting sailing confirmation</t>
  </si>
  <si>
    <t>SOC-02630</t>
  </si>
  <si>
    <t>CMA CGM MOZART</t>
  </si>
  <si>
    <t>25-0009-405-00</t>
  </si>
  <si>
    <t>TSL/54009/2200055725</t>
  </si>
  <si>
    <t>ONE MANCHESTER / 039E</t>
  </si>
  <si>
    <t>23-0010-405-00</t>
  </si>
  <si>
    <t xml:space="preserve">Vessel delayed by 3 days // Shipped // Pre-alert sent // Final supplier docs rcvd on 23 May </t>
  </si>
  <si>
    <t>Booking # MILCCU4217984V</t>
  </si>
  <si>
    <t>TSL/54691/2200056957</t>
  </si>
  <si>
    <t>YM Wholesome V.039w</t>
  </si>
  <si>
    <t>HBL ORDSE0209851 // MBL CHI/CTA/D03366</t>
  </si>
  <si>
    <t>22-0045-405-00 // Shipped // Pre-alert sent</t>
  </si>
  <si>
    <t>Booking # CHICTAD03366 // 4/22 Chicago CFS // Final prealert docs rcvd on 21 May</t>
  </si>
  <si>
    <t>000237/23 - 2</t>
  </si>
  <si>
    <t>25-0001-405-00</t>
  </si>
  <si>
    <t>issue on the addition of new pallet - requested for details to carrier</t>
  </si>
  <si>
    <t>carrier accepted to change pallets from 3 to 2 at destination</t>
  </si>
  <si>
    <t>TSL/53657/2200055292</t>
  </si>
  <si>
    <t xml:space="preserve">ONE INNOVATION          </t>
  </si>
  <si>
    <t>CCU208149 // 29.05.2024</t>
  </si>
  <si>
    <t>Z24004010262</t>
  </si>
  <si>
    <t>23-0001-406-00</t>
  </si>
  <si>
    <t>MBL # CCU208149 // Shipped // Pre-alert sent // Received supplier's confirmation regarding readiness on 24.04.2024 // Carrier informed that the supllier delivered 1 bundle with 2 cases. =&gt; Revised supplier docs received on 28.05.2024</t>
  </si>
  <si>
    <t>Hainzl // Lot 1</t>
  </si>
  <si>
    <t>TSL/53846/2200055421</t>
  </si>
  <si>
    <t>CCU208144 // 29.05.2024</t>
  </si>
  <si>
    <t>Z24004016203</t>
  </si>
  <si>
    <t>23-0005-406-00</t>
  </si>
  <si>
    <t>MBL # CCU208149 // Shipped // Pre-alert sent // This shipment was put on hold by TLL on 16.04.2024 =&gt; Received green light to proceed on 18.04.2024 =&gt; Z-No. was missing due to which cargo rolled out to the next vessel, from Busan Express to ONE Innovation</t>
  </si>
  <si>
    <t>TSL/54622/2200056848</t>
  </si>
  <si>
    <t>CCU208151 // 29.05.2024</t>
  </si>
  <si>
    <t>Z24003703006</t>
  </si>
  <si>
    <t>22-0014-406-00</t>
  </si>
  <si>
    <t>MBL # CCU208149 // Shipped // Pre-alert sent // Shipment missed the closing due to which rolled out to the next vessel, from Busan Express to ONE Innovation</t>
  </si>
  <si>
    <t>Pick up - € 250// trucker inform on 30.04.2024 - delv till 03.05.2024</t>
  </si>
  <si>
    <t>TSL/53452/2200054999</t>
  </si>
  <si>
    <t>CCU208152 // 29.05.2024</t>
  </si>
  <si>
    <t>Z24004010284</t>
  </si>
  <si>
    <t>22-0003-406-00</t>
  </si>
  <si>
    <t>MBL # CCU208149 // Shipped // Pre-alert sent</t>
  </si>
  <si>
    <t>TSL/54755/2200056997</t>
  </si>
  <si>
    <t>CCU208154 // 29.05.2024</t>
  </si>
  <si>
    <t>Z24004031151</t>
  </si>
  <si>
    <t>23-0002-406-00</t>
  </si>
  <si>
    <t xml:space="preserve">Trucker will provide the MRN // PK - 230 € </t>
  </si>
  <si>
    <t>TSL/54245/2200056049</t>
  </si>
  <si>
    <t>CCU208162 // 29.05.2024</t>
  </si>
  <si>
    <t>Z24004031425</t>
  </si>
  <si>
    <t>22-0004-406-00</t>
  </si>
  <si>
    <t>TSL/54369/2400002599</t>
  </si>
  <si>
    <t>CCU208163 // 29.05.2024</t>
  </si>
  <si>
    <t>22-0005-406-00</t>
  </si>
  <si>
    <t>TSL/53967/2200055724</t>
  </si>
  <si>
    <t>CCU208155 // 29.05.2024</t>
  </si>
  <si>
    <t>Z24004010324</t>
  </si>
  <si>
    <t>22-0006-406-00</t>
  </si>
  <si>
    <t>PK- € 420,-</t>
  </si>
  <si>
    <t>TSL/54587/2200056808</t>
  </si>
  <si>
    <t>CCU208160 // 29.05.2024</t>
  </si>
  <si>
    <t>Z24004010335</t>
  </si>
  <si>
    <t>22-0007-406-00</t>
  </si>
  <si>
    <t>TSL/53650/2200055298 - Lot 2</t>
  </si>
  <si>
    <t>CCU208153 // 29.05.2024</t>
  </si>
  <si>
    <t>Z24004010346</t>
  </si>
  <si>
    <t>22-0008-406-00</t>
  </si>
  <si>
    <t>TSL/53754/2200055426</t>
  </si>
  <si>
    <t>CCU208159 // 29.05.2024</t>
  </si>
  <si>
    <t>Z24004010357</t>
  </si>
  <si>
    <t>22-0009-406-00</t>
  </si>
  <si>
    <t>Hunger</t>
  </si>
  <si>
    <t>TSL/53821/2400002547</t>
  </si>
  <si>
    <t>CCU208161 // 29.05.2024</t>
  </si>
  <si>
    <t>Z24004010390</t>
  </si>
  <si>
    <t>27-0001-406-00</t>
  </si>
  <si>
    <t>TSL/53930/2200055635</t>
  </si>
  <si>
    <t>CCU208158 // 29.05.2024</t>
  </si>
  <si>
    <t>Z24004010485</t>
  </si>
  <si>
    <t>23-0003-406-00</t>
  </si>
  <si>
    <t>ISRA</t>
  </si>
  <si>
    <t>TSL/54456/2200056589</t>
  </si>
  <si>
    <t>CCU208164 // 29.05.2024</t>
  </si>
  <si>
    <t>Z24004010496</t>
  </si>
  <si>
    <t>22-0015-406-00</t>
  </si>
  <si>
    <t>MBL # CCU208149 // Shipped // Pre-alert sent // As on 10.05.2024, customs stopped this shipment for physical inspection and cleared on 15.05.2024</t>
  </si>
  <si>
    <t>TSL/54547/3700908047</t>
  </si>
  <si>
    <t>CCU208166 // 29.05.2024</t>
  </si>
  <si>
    <t>Z24004010503</t>
  </si>
  <si>
    <t>22-0010-406-00</t>
  </si>
  <si>
    <t>TSL/53594/2400002524</t>
  </si>
  <si>
    <t>CCU208171 // 29.05.2024</t>
  </si>
  <si>
    <t>Z24004031140</t>
  </si>
  <si>
    <t>22-0013-406-00</t>
  </si>
  <si>
    <t>Weg</t>
  </si>
  <si>
    <t>TSL/54430/2200056574</t>
  </si>
  <si>
    <t>CCU208172 // 29.05.2024</t>
  </si>
  <si>
    <t>Z24004077683</t>
  </si>
  <si>
    <t>23-0004-406-00</t>
  </si>
  <si>
    <t>TSL/54274/2200056232</t>
  </si>
  <si>
    <t>CCU208169 // 29.05.2024</t>
  </si>
  <si>
    <t>Z24004010514</t>
  </si>
  <si>
    <t>22-0011-406-00</t>
  </si>
  <si>
    <t>TSL/54551/2200056718</t>
  </si>
  <si>
    <t>CCU208168 // 29.05.2024</t>
  </si>
  <si>
    <t>Z24004010525</t>
  </si>
  <si>
    <t>22-0012-406-00</t>
  </si>
  <si>
    <t>TSL/54509/2200056664</t>
  </si>
  <si>
    <t>Tangier Express V.53</t>
  </si>
  <si>
    <t>20.07.2024</t>
  </si>
  <si>
    <t>HBL ORDSE0211430 // MBL CHI/CTA/D03368</t>
  </si>
  <si>
    <t>22-0035-406-00 // Shipped // Pre-alert sent</t>
  </si>
  <si>
    <t>Booking # CHI/CTA/D03368 // Quote asked from MLAC on 9 May // proceeded with MLAC on 10 May</t>
  </si>
  <si>
    <t>TSL/54223/2200056172</t>
  </si>
  <si>
    <t>YM MODESTY</t>
  </si>
  <si>
    <t>HBL OE01000922 // MBL TORCCU4209892V</t>
  </si>
  <si>
    <r>
      <rPr>
        <sz val="11"/>
        <color rgb="FF000000"/>
        <rFont val="Calibri"/>
      </rPr>
      <t xml:space="preserve">22-0033-406-00 // Shipped // Pre-alert sent // </t>
    </r>
    <r>
      <rPr>
        <b/>
        <sz val="11"/>
        <color rgb="FF000000"/>
        <rFont val="Calibri"/>
      </rPr>
      <t>Express MBL awaited</t>
    </r>
  </si>
  <si>
    <t>Booking # TORCCU4209892V // Called forward to Karen on 29 Par. // cut off 7 May - new cut off 8 May - final hbl/mbl rcvd on 31 May - express mbl awtd</t>
  </si>
  <si>
    <t xml:space="preserve"> TSL/53994/2200055740</t>
  </si>
  <si>
    <t>AL MASHRAB / 028E</t>
  </si>
  <si>
    <t>02.06.2024</t>
  </si>
  <si>
    <t>27.07.2024 // 05.08.2024</t>
  </si>
  <si>
    <t>22-0023-406-00 // MBL - BCNCCU4418159V</t>
  </si>
  <si>
    <t>Shipped // Pre-alert sent  // Loading confirmation received on 03.06.2024 // Final MBL received on 04.06.2024</t>
  </si>
  <si>
    <t xml:space="preserve">Booking # BCNCCU4418159V // Supplier's response rcvd on 14th May // Quote proceeded with VLS spain on 15 May </t>
  </si>
  <si>
    <t>JTEKT</t>
  </si>
  <si>
    <t>TSL/53359/2200054345</t>
  </si>
  <si>
    <t>MTT SAMALAJU/24009N</t>
  </si>
  <si>
    <t>22-0034-406-00 // MBL - GCSG153083 // HBL OESG029280</t>
  </si>
  <si>
    <t>Shipped // Pre-alert sent// Carrier informed on 18th May that due to a vessel stability issue our entire console container was not loaded onto the current vessel. We ensure that the shipment is prioritized and loaded onto the next available vessel =&gt; Updated vessel details rcvd on 20th May =&gt; Again carrier inofrmed on 28th May that due to operational constraint ETD got delayed to 2nd June.</t>
  </si>
  <si>
    <t>Called forward to OECL Singapore on 13 May // Proceed with them on 15 May</t>
  </si>
  <si>
    <t>MSC UNITED VIII</t>
  </si>
  <si>
    <t>25-0010-405-00</t>
  </si>
  <si>
    <t>ONE INGENUITY</t>
  </si>
  <si>
    <t>CCU208170 // 06.06.2024</t>
  </si>
  <si>
    <t>Z24004279568 //  17.07.2024</t>
  </si>
  <si>
    <t>22-0002-406-00</t>
  </si>
  <si>
    <t>MBL # CCU208170  // Shipped // Pre-alert sent // As per supplier on 29.04.2024, cargo is expected to get ready by week 18 // Received supplier's confirmation regarding readiness on 03.05.2024 // Final supplier docs received on 10.05.2024 // Vessel delayed by 3 days</t>
  </si>
  <si>
    <t>Pick-up= 350€</t>
  </si>
  <si>
    <t>TSL/54195/2200056108</t>
  </si>
  <si>
    <t xml:space="preserve">	ONE INGENUITY</t>
  </si>
  <si>
    <t>CCU208177 // 06.06.2024</t>
  </si>
  <si>
    <t>Z24004279703 //  17.07.2024</t>
  </si>
  <si>
    <t>22-0001-406-00</t>
  </si>
  <si>
    <t>MBL # CCU208170  // Shipped // Pre-alert sent// Received supplier's confirmation regarding readiness on 08.05.2024 // Final docs received on 13.05.2024 // Vessel delayed by 3 days</t>
  </si>
  <si>
    <t xml:space="preserve">Pick-up chrg- 175 € </t>
  </si>
  <si>
    <r>
      <rPr>
        <sz val="11"/>
        <color rgb="FF000000"/>
        <rFont val="Calibri"/>
        <scheme val="minor"/>
      </rPr>
      <t xml:space="preserve">Gebrüder Lödige // </t>
    </r>
    <r>
      <rPr>
        <b/>
        <sz val="11"/>
        <color rgb="FF000000"/>
        <rFont val="Calibri"/>
        <scheme val="minor"/>
      </rPr>
      <t>Under LC</t>
    </r>
  </si>
  <si>
    <t>TSL/53366/2200054657</t>
  </si>
  <si>
    <t>16.05.2024</t>
  </si>
  <si>
    <t>CCU208179 // 06.06.2024</t>
  </si>
  <si>
    <t>Z24004245356 //  17.07.2024</t>
  </si>
  <si>
    <t>22-0016-406-00</t>
  </si>
  <si>
    <t>MBL # CCU208170  // Shipped // Pre-alert sent</t>
  </si>
  <si>
    <t>TCI/964/2400002623</t>
  </si>
  <si>
    <t>CCU208180 // 06.06.2024</t>
  </si>
  <si>
    <t>Z24004279714 //  17.07.2024</t>
  </si>
  <si>
    <t>23-0006-406-00</t>
  </si>
  <si>
    <t>Berthold</t>
  </si>
  <si>
    <t>TSL/54246/2200056193</t>
  </si>
  <si>
    <t>CCU208181 // 06.06.2024</t>
  </si>
  <si>
    <t>Z24004329838 //  17.07.2024</t>
  </si>
  <si>
    <t>22-0017-406-00</t>
  </si>
  <si>
    <t>MBL # CCU208170  // Shipped // Pre-alert sent  // Received supplier's confirmation regarding readiness on 13.05.2024 // Vessel delayed by 3 days</t>
  </si>
  <si>
    <t xml:space="preserve">Pick-up - EUR 173,13 </t>
  </si>
  <si>
    <t>TSL/54401/2200056461</t>
  </si>
  <si>
    <t>CCU208187 // 06.06.2024</t>
  </si>
  <si>
    <t>Z24004279780 //  17.07.2024</t>
  </si>
  <si>
    <t>22-0018-406-00</t>
  </si>
  <si>
    <t>Pick-up - 96,56 € + 15 % Fuel +5,5 % Toll</t>
  </si>
  <si>
    <t>TSL/53931/2200055674</t>
  </si>
  <si>
    <t>CCU208190 // 06.06.2024</t>
  </si>
  <si>
    <t>Z24004279842 //  17.07.2024</t>
  </si>
  <si>
    <t>23-0008-406-00</t>
  </si>
  <si>
    <t>PK- 440,00 €</t>
  </si>
  <si>
    <t>TSL/53896/2200055625</t>
  </si>
  <si>
    <t>CCU208189 // 06.06.2024</t>
  </si>
  <si>
    <t>Z24004279853 //  17.07.2024</t>
  </si>
  <si>
    <t>22-0019-406-00</t>
  </si>
  <si>
    <t>TSL/54043/2200055874</t>
  </si>
  <si>
    <t>CCU208188 // 06.06.2024</t>
  </si>
  <si>
    <t>Z24004279864 //  17.07.2024</t>
  </si>
  <si>
    <t>22-0020-406-00</t>
  </si>
  <si>
    <t>TSL/54273/2200056224</t>
  </si>
  <si>
    <t>CCU208186 // 06.06.2024</t>
  </si>
  <si>
    <t>Z24004279897 //  17.07.2024</t>
  </si>
  <si>
    <t>22-0021-406-00</t>
  </si>
  <si>
    <t>Hainzl // Lot 2</t>
  </si>
  <si>
    <t>ONE INGENUITY / 002E</t>
  </si>
  <si>
    <t>Z24004282711 // 17.07.2024</t>
  </si>
  <si>
    <t>23-0007-406-00 // MBL # DINCCU065865</t>
  </si>
  <si>
    <t>Shipped // Pre-alert sent // Received supplier's confirmation regarding readiness on 06.05.2024</t>
  </si>
  <si>
    <t>MBL # DINCCU065865</t>
  </si>
  <si>
    <t>TSL/54502/2200056736</t>
  </si>
  <si>
    <t>ONE FORWARD</t>
  </si>
  <si>
    <t>CCU208182 // 07.06.2024</t>
  </si>
  <si>
    <t>Z24004494490 // 21.07.2024</t>
  </si>
  <si>
    <t>22-0024-406-00</t>
  </si>
  <si>
    <t>MBL # CCU208182 // Shipped // Pre-alert sent // As per supplier on 10.05.2024, MRN will be received beginning of week 20 // As per the shipper's request, booking re-scheduled for the next vessel (from ONE Innovation to ONE Forward)</t>
  </si>
  <si>
    <t>TSL/53685/2200055068</t>
  </si>
  <si>
    <t>CCU208196 // 07.06.2024</t>
  </si>
  <si>
    <t>Z24004494508 // 21.07.2024</t>
  </si>
  <si>
    <t>23-0009-406-00</t>
  </si>
  <si>
    <t>MBL # CCU208182 // Shipped // Pre-alert sent // As per supplier on 17.05.2024, cargo can be picked-up on 21.05.2024 due to bank holiday on 20.05.2024</t>
  </si>
  <si>
    <t>pk - 107,83 € + 15 % Fuel+ 5,5 % Toll</t>
  </si>
  <si>
    <t>TSL/54288/2200056236</t>
  </si>
  <si>
    <t>CCU208194 // 07.06.2024</t>
  </si>
  <si>
    <t>Z24004506515 // 21.07.2024</t>
  </si>
  <si>
    <t>22-0029-406-00</t>
  </si>
  <si>
    <t>MBL # CCU208182 // Shipped // Pre-alert sent // As per supplier on 21.05.2024, cargo will be dispatched on 22.05.2024</t>
  </si>
  <si>
    <t>TSL/53466/2200055038</t>
  </si>
  <si>
    <t>CCU208200 // 07.06.2024</t>
  </si>
  <si>
    <t>Z24004506548 // 21.07.2024</t>
  </si>
  <si>
    <t>22-0031-406-00</t>
  </si>
  <si>
    <t>MBL # CCU208182 // Shipped // Pre-alert sent</t>
  </si>
  <si>
    <t>CCU208191 // 07.06.2024</t>
  </si>
  <si>
    <t>Z24004279904 // 21.07.2024</t>
  </si>
  <si>
    <t>25-0002-406-00</t>
  </si>
  <si>
    <t>MBL # CCU208182 // Shipped // Pre-alert sent // Rolled out to the next vessel (from ONE Ingenuity to ONE Forward) // SACO informed on 04.06.2024, "we are unable to load your cargo into the planned container. We have a lot of long length cargo and due to shortage of space we can't secure your goods seaworthy into the container. In order to prevent any damage on your shipment we have to book your cargo on the next vessel One Forward."</t>
  </si>
  <si>
    <t>AW: 76064758/INROURK00109 - Ihr Angebot 22-1-405-</t>
  </si>
  <si>
    <t>REEL</t>
  </si>
  <si>
    <t>PO-2404009</t>
  </si>
  <si>
    <t>MSC RUBY</t>
  </si>
  <si>
    <t>25-0001-406-00</t>
  </si>
  <si>
    <t>LARELEC</t>
  </si>
  <si>
    <t>TSL/54600/2200056817</t>
  </si>
  <si>
    <t xml:space="preserve">22-0036-406-00 </t>
  </si>
  <si>
    <t>MBL 204108279fr0624 // Shipped // Pre-alert sent // This shipment might be airfreighted due to urgency at site =&gt; Received confirmation on 21.05.2024 by Mr. Zarir Chacha to proceed with Sea</t>
  </si>
  <si>
    <t>TSL/54668/2200055692</t>
  </si>
  <si>
    <t>ONE Crane V.028W</t>
  </si>
  <si>
    <t>11.06.2024</t>
  </si>
  <si>
    <t>HBL ORDSE0211459 // MBL CHI/CTA/D03367</t>
  </si>
  <si>
    <t>23-0011-406-00 // Shipped // Pre-alert sent // Vessel delayed (from 31.05.2024 to 04.06.2024)</t>
  </si>
  <si>
    <t>Booking # CHICTAD03367 // Quote asked from MLAC on 6 May // proceeded with Keith on 7 May  // Final HBL &amp; MBL rceived on 07.06.2024</t>
  </si>
  <si>
    <t>TSL/54111/2200056009</t>
  </si>
  <si>
    <t>KOTA NAGA V.2240S</t>
  </si>
  <si>
    <t>HBL SGE24250021 // MBL SHCAL24082297</t>
  </si>
  <si>
    <t xml:space="preserve">32-0001-406-00 // Shipped // Pre-alert sent // Informed by Mr. Li/ ACRE on 26.04.2024 that the cargo will be ready in the middle of May // Informed TLL on 26.04.2024 =&gt; Again informed by Mr.Li/ACRE on 14.05.2024, the cargo is planned to be ready next week, shipper planned to book the vessel ETD end of May. // Ready to proceed on 20 May </t>
  </si>
  <si>
    <t>Called forward to Jimmy on 25 Apr</t>
  </si>
  <si>
    <t>TSL/54561/2200056713</t>
  </si>
  <si>
    <t xml:space="preserve">CMA CGM AMBER V.0BYH7S </t>
  </si>
  <si>
    <t>HBL SGE24250048 // MBL SHCAL24090355</t>
  </si>
  <si>
    <t>32-0003-406-00 // Shipped // Pre-alert sent// Informed by Anarguli/shipper on 29th May that cargo packing is under painting, cargo has not been ready and so far she can not expected when the cargo will ready. // informed by shipper that cargo will be ready by 30.05.2024</t>
  </si>
  <si>
    <t>Called forward to Jimmy on 27 May</t>
  </si>
  <si>
    <t>PO-4050015949</t>
  </si>
  <si>
    <t>TSINGTAO EXPRESS</t>
  </si>
  <si>
    <t>25-0006-406-00</t>
  </si>
  <si>
    <t>25-0009-406-00</t>
  </si>
  <si>
    <t>TSL/53860/2200055481</t>
  </si>
  <si>
    <t>ONE INSPIRATION</t>
  </si>
  <si>
    <t>CCU208198 // 20.06.2024</t>
  </si>
  <si>
    <t>Z24004506526 // 28.07.2024</t>
  </si>
  <si>
    <t>23-0010-406-00 //MBL # CCU208054</t>
  </si>
  <si>
    <t xml:space="preserve">Shipped // Pre-alert sent // As per supplier on 17.05.2024, cargo can be picked-up on 21.05.2024 due to bank holiday on 20.05.2024 =&gt; This cargo could not reach till closing on 28.05.2025, so rolled out to the next vessel (from ONE Forward to ONE Inspiration) </t>
  </si>
  <si>
    <t xml:space="preserve">Closing : 05.06.2024 // 91-0004-406-00 // 91-0004-406-01 // PK- 550,00 € + </t>
  </si>
  <si>
    <t>TSL/53791/2200055404</t>
  </si>
  <si>
    <t>CCU208197 // 20.06.2024</t>
  </si>
  <si>
    <t>Z24004494519 //28.07.2024</t>
  </si>
  <si>
    <t>22-0027-406-00/MBL # CCU208054</t>
  </si>
  <si>
    <t>Shipped // Pre-alert sent// Received supplier's confirmation regarding readiness on 21.05.2024 // Carrier informed on 30.05.2024 that this shipment wasn't loaded on booked vessel because of a customs problem, so rolled out to the next vessel (from ONE Forward to ONE Inspiration)</t>
  </si>
  <si>
    <r>
      <rPr>
        <sz val="11"/>
        <color rgb="FF000000"/>
        <rFont val="Calibri"/>
        <scheme val="minor"/>
      </rPr>
      <t xml:space="preserve">Ingersoll Rand // </t>
    </r>
    <r>
      <rPr>
        <b/>
        <sz val="11"/>
        <color rgb="FF000000"/>
        <rFont val="Calibri"/>
        <scheme val="minor"/>
      </rPr>
      <t>Under L/C</t>
    </r>
  </si>
  <si>
    <t>TSL/53141/2200054563</t>
  </si>
  <si>
    <t> 13.06.2024</t>
  </si>
  <si>
    <t>CCU208201 //20.06.2024</t>
  </si>
  <si>
    <t>Z24004692078 //28.07.2024</t>
  </si>
  <si>
    <t>23-0012-406-00/MBL # CCU208054</t>
  </si>
  <si>
    <t>Shipped // Pre-alert sent// MRN received on 27.05.2024 // Booking re-scheduled for the next vessel (from ONE FORWARD to ONE INSPIRATION)</t>
  </si>
  <si>
    <t xml:space="preserve">NS // trucker will provide the MRN//Pick-up = € 250,- EX1 in Hamburg: € 75, </t>
  </si>
  <si>
    <t>John Cockreill</t>
  </si>
  <si>
    <t>TSL/54572/2200056793</t>
  </si>
  <si>
    <t>CCU208199 //20.06.2024</t>
  </si>
  <si>
    <t>Z24004506537//28.07.2024</t>
  </si>
  <si>
    <t>22-0030-406-00/MBL # CCU208054</t>
  </si>
  <si>
    <t>Shipped // Pre-alert sent // Supplier's response regarding pick-up details &amp; MRN received on 17.05.2024 // Cargo could not reach till closing on 28.05.2024, so rolled out to the next vessel (from ONE Forward to ONE Inspiration)</t>
  </si>
  <si>
    <t>pk- 236,65 € + 15 % Fuel + 5,5 % Toll</t>
  </si>
  <si>
    <t>TSL/54741/2200057066</t>
  </si>
  <si>
    <t>CCU208202 //20.06.2024</t>
  </si>
  <si>
    <t>Z24004493359//28.07.2024</t>
  </si>
  <si>
    <t>22-0032-406-00/MBL # CCU208054</t>
  </si>
  <si>
    <t>Shipped // Pre-alert sent // Cargo could not reach till closing on 28.05.2024 so, rolled out to the next vessel from ONE Forward to ONE Inspiration</t>
  </si>
  <si>
    <t>TSL/54230/2200054338</t>
  </si>
  <si>
    <t> 10.06.2024</t>
  </si>
  <si>
    <t>CCU208212 //20.06.2024</t>
  </si>
  <si>
    <t>Z24004702470//28.07.2024</t>
  </si>
  <si>
    <t>23-0013-406-00/MBL # CCU208054</t>
  </si>
  <si>
    <t xml:space="preserve">NS + (FOB Charges = EUR 130 + Pick-up Charges = EUR 480,00) </t>
  </si>
  <si>
    <t>SMS Group LOT 1</t>
  </si>
  <si>
    <t>TSL/54544/2200056761</t>
  </si>
  <si>
    <t>CCU208203 //20.06.2024</t>
  </si>
  <si>
    <t>Z24004692089//28.07.2024</t>
  </si>
  <si>
    <t>22-0037-406-00/MBL # CCU208054</t>
  </si>
  <si>
    <t>TSL/54339/2200056385</t>
  </si>
  <si>
    <t>CCU208204 //20.06.2024</t>
  </si>
  <si>
    <t>Z24004693377//28.07.2024</t>
  </si>
  <si>
    <t>22-0038-406-00/MBL # CCU208054</t>
  </si>
  <si>
    <t>TSL/54742/3700911411</t>
  </si>
  <si>
    <t>CCU208213 //20.06.2024</t>
  </si>
  <si>
    <t>Z24004693388//28.07.2024</t>
  </si>
  <si>
    <t>22-0039-406-00/MBL # CCU208054</t>
  </si>
  <si>
    <t>SMS Group LOT 2</t>
  </si>
  <si>
    <t>CCU208214 //20.06.2024</t>
  </si>
  <si>
    <t>Z24004693399//28.07.2024</t>
  </si>
  <si>
    <t>22-0040-406-00/MBL # CCU208054</t>
  </si>
  <si>
    <t>AUMUND</t>
  </si>
  <si>
    <t>TSL/54621/2200056869</t>
  </si>
  <si>
    <t>CCU208216 //20.06.2024</t>
  </si>
  <si>
    <t>Z24004728151//28.07.2024</t>
  </si>
  <si>
    <t>22-0042-406-00/MBL # CCU208054</t>
  </si>
  <si>
    <t>FOB Charges = EUR 220</t>
  </si>
  <si>
    <r>
      <rPr>
        <sz val="11"/>
        <color rgb="FF000000"/>
        <rFont val="Calibri"/>
        <scheme val="minor"/>
      </rPr>
      <t xml:space="preserve">LOI Thermprocess // </t>
    </r>
    <r>
      <rPr>
        <b/>
        <sz val="11"/>
        <color rgb="FF000000"/>
        <rFont val="Calibri"/>
        <scheme val="minor"/>
      </rPr>
      <t>Under LC</t>
    </r>
  </si>
  <si>
    <t>CCU208054 //20.06.2024</t>
  </si>
  <si>
    <t>Z24004885540//28.07.2024</t>
  </si>
  <si>
    <t>25-0010-406-00/MBL # CCU208054</t>
  </si>
  <si>
    <t>Verde's</t>
  </si>
  <si>
    <t>TSL/54504/2200056709</t>
  </si>
  <si>
    <t>ONE FREEDOM / 006E</t>
  </si>
  <si>
    <t>19.06.2024</t>
  </si>
  <si>
    <t>22-0026-406-00 // MBL BCNCCU4418263V</t>
  </si>
  <si>
    <t>Booking # BCNCCU4418263V // Proceed with VLS quote on 22 May // MBL awaited - agent waiting for the payment</t>
  </si>
  <si>
    <t>TSL/53993/2200055736</t>
  </si>
  <si>
    <t>22-0025-406-00 // MBL BCNCCU4418281V</t>
  </si>
  <si>
    <t>Booking # BCNCCU4418281V // Proceed with VLS quote on 22 May //  MBL awaited - agent waiting for the payment</t>
  </si>
  <si>
    <t>TSL/54955/2200057341</t>
  </si>
  <si>
    <t>ONE INSPIRATION / 0002E</t>
  </si>
  <si>
    <t>22.06.2024</t>
  </si>
  <si>
    <t>24.06.2024</t>
  </si>
  <si>
    <t>22-0044-406-00 // HBL UINCCU019449 //MBL UINCCU019523</t>
  </si>
  <si>
    <t>Booking # SUSE24019449 // BC &amp; Draft HBL received on 05.06.2024 // Final HBL MBL received on 24.06.2024</t>
  </si>
  <si>
    <t>TSL/54513/2200056707</t>
  </si>
  <si>
    <t>OOCL HOUSTON / 198N</t>
  </si>
  <si>
    <t>09.06.2024</t>
  </si>
  <si>
    <t>22-0028-406-00 // MBL SYD/CCU/00091</t>
  </si>
  <si>
    <t>Booking # S00185135 // Quote awaited from Thorsten Kemph- rcvd on 22 May // Quote asked to Vision on 21 May - proceeded with Vision on 22 May // BC rcvd on 27 May // Final MBL received on 18.06.2024</t>
  </si>
  <si>
    <t>TSL/54127/2200055991</t>
  </si>
  <si>
    <t>ONE INTELLIGENCE</t>
  </si>
  <si>
    <t>CCU208217 // 29.06.2024</t>
  </si>
  <si>
    <t>Z24004694643 // 08.08.2024</t>
  </si>
  <si>
    <t>22-0011-407-00 // MBL # CCU208218</t>
  </si>
  <si>
    <t>Shipped // Pre-alert sent // Delivery until 11.06.2024 / 12.06.2024 // Moved from one Inspiration due to missing delivery</t>
  </si>
  <si>
    <t>Pick-up -€ 220,+ 75</t>
  </si>
  <si>
    <t>TSL/54525/2200056754</t>
  </si>
  <si>
    <t>CCU208221 // 29.06.2024</t>
  </si>
  <si>
    <t>Z24005008318 // 08.08.2024</t>
  </si>
  <si>
    <t>22-0002-407-00 // MBL # CCU208218</t>
  </si>
  <si>
    <t>Shipped // Pre-alert sent // Supplier informed that they will provide the MRN on 04.06.2024 as they had problems with the creations of the MRN hereto.</t>
  </si>
  <si>
    <t>TSL/54069/2200055920</t>
  </si>
  <si>
    <t>CCU208220 // 29.06.2024</t>
  </si>
  <si>
    <t>Z24005068393 // 08.08.2024</t>
  </si>
  <si>
    <t>22-0003-407-00 // MBL # CCU208218</t>
  </si>
  <si>
    <t>TSL/54767/2400002658</t>
  </si>
  <si>
    <t>CCU208218 // 29.06.2024</t>
  </si>
  <si>
    <t>Z24005122546 // 08.08.2024</t>
  </si>
  <si>
    <t>22-0004-407-00 // MBL # CCU208218</t>
  </si>
  <si>
    <t xml:space="preserve">Shipped // Pre-alert sent </t>
  </si>
  <si>
    <t>NS // PK CHRG = 160€</t>
  </si>
  <si>
    <t xml:space="preserve">Alpine </t>
  </si>
  <si>
    <t>TSL/54613/2200056783</t>
  </si>
  <si>
    <t>CCU208227 // 29.06.2024</t>
  </si>
  <si>
    <t>Z24005068400 // 08.08.2024</t>
  </si>
  <si>
    <t>22-0005-407-00 // MBL # CCU208218</t>
  </si>
  <si>
    <t>NS // PK - € 500,-</t>
  </si>
  <si>
    <t>TSL/54035/2200055857</t>
  </si>
  <si>
    <t>CCU208226 // 29.06.2024</t>
  </si>
  <si>
    <t>Z24005069447 // 08.08.2024</t>
  </si>
  <si>
    <t>22-0006-407-00 // MBL # CCU208218</t>
  </si>
  <si>
    <t>TSL/54890/2200057351</t>
  </si>
  <si>
    <t>CCU208224 // 29.06.2024</t>
  </si>
  <si>
    <t>Z24005069469 // 08.08.2024</t>
  </si>
  <si>
    <t>22-0007-407-00 // MBL # CCU208218</t>
  </si>
  <si>
    <t>TSL/54898/2200057307</t>
  </si>
  <si>
    <t>CCU208230 // 29.06.2024</t>
  </si>
  <si>
    <t>Z24005069470 // 08.08.2024</t>
  </si>
  <si>
    <t>23-0001-407-00 // MBL # CCU208218</t>
  </si>
  <si>
    <t>PK- 100€ ;</t>
  </si>
  <si>
    <t>TSL/53970/2200055687</t>
  </si>
  <si>
    <t>CCU208231 // 29.06.2024</t>
  </si>
  <si>
    <t>Z24005070365 // 08.08.2024</t>
  </si>
  <si>
    <t>22-0008-407-00 // MBL # CCU208218</t>
  </si>
  <si>
    <t>TSL/54719/2200057029</t>
  </si>
  <si>
    <t>CCU208225 // 29.06.2024</t>
  </si>
  <si>
    <t>Z24005070376 // 08.08.2024</t>
  </si>
  <si>
    <t>22-0009-407-00 // MBL # CCU208218</t>
  </si>
  <si>
    <t>we will deduct Euro 35,00 from our invoice.</t>
  </si>
  <si>
    <t>TCI/962/2200056497</t>
  </si>
  <si>
    <t>CCU208232 // 29.06.2024</t>
  </si>
  <si>
    <t>Z24005070387 // 08.08.2024</t>
  </si>
  <si>
    <t>23-0002-407-00 // MBL # CCU208218</t>
  </si>
  <si>
    <t>CCU208237 // 26.06.2024</t>
  </si>
  <si>
    <t>Z24004996698 // 08.08.2024</t>
  </si>
  <si>
    <t>25-0001-407-00 // MBL # CCU208218</t>
  </si>
  <si>
    <t>TSL/54492/2200056708</t>
  </si>
  <si>
    <t>HMM MIR / 011E</t>
  </si>
  <si>
    <t xml:space="preserve">22-0001-407-00 </t>
  </si>
  <si>
    <t>BCNCCU4418502V</t>
  </si>
  <si>
    <t>Booking #  // CUT: 14/06/24 12:00 // draft mbl Correct// Final MBL awaIted</t>
  </si>
  <si>
    <t>INV BOOKED</t>
  </si>
  <si>
    <t>KEL</t>
  </si>
  <si>
    <t>ONE HANOI</t>
  </si>
  <si>
    <t>25-0004-407-00</t>
  </si>
  <si>
    <t>TSL/54512/2200056728</t>
  </si>
  <si>
    <t>Z24005494000 // 11.08.2024</t>
  </si>
  <si>
    <t>22-0017-407-00</t>
  </si>
  <si>
    <t>CCU208234</t>
  </si>
  <si>
    <t>Shipped // Pre-alert sent // Supplier's response regarding pick-up details &amp; MRN received on 10.06.2024 // Moved from Hanoi Express as on 18.06.2024</t>
  </si>
  <si>
    <t>PK- € 200,-</t>
  </si>
  <si>
    <t>Z24005494478 // 11.08.2024</t>
  </si>
  <si>
    <t>23-0004-407-00</t>
  </si>
  <si>
    <t>CCU208248</t>
  </si>
  <si>
    <t>Shipped // Pre-alert sent // Moved from Hanoi Express as on 18.06.2024</t>
  </si>
  <si>
    <t>NINL/17269/2299870103</t>
  </si>
  <si>
    <t>Z24005494489 // 11.08.2024</t>
  </si>
  <si>
    <t xml:space="preserve">23-0005-407-00 </t>
  </si>
  <si>
    <t>CCU208253</t>
  </si>
  <si>
    <t>N/S // PICKUP arranged by Krishna with zoder</t>
  </si>
  <si>
    <t>TSL/52959/2200054173</t>
  </si>
  <si>
    <t>Z24005494490 // 11.08.2024</t>
  </si>
  <si>
    <t xml:space="preserve">23-0006-407-00 </t>
  </si>
  <si>
    <t>CCU208252</t>
  </si>
  <si>
    <t xml:space="preserve">IMI Z&amp;J </t>
  </si>
  <si>
    <t>TSL/54303/2200056303</t>
  </si>
  <si>
    <t>Z24005495225 // 11.08.2024</t>
  </si>
  <si>
    <t>22-0019-407-00</t>
  </si>
  <si>
    <t>CCU208257</t>
  </si>
  <si>
    <t>TSL/54775/2200057126</t>
  </si>
  <si>
    <t>Z24005495247 // 11.08.2024</t>
  </si>
  <si>
    <t>22-0020-407-00</t>
  </si>
  <si>
    <t>CCU208260</t>
  </si>
  <si>
    <t>TSL/54569/2400002602</t>
  </si>
  <si>
    <t>OOCL YOKOHAMA / 192N</t>
  </si>
  <si>
    <t xml:space="preserve">22-0015-407-00 </t>
  </si>
  <si>
    <t>S03570690</t>
  </si>
  <si>
    <t>Booking # S03570690 // Cut off : 28th June // MBL received on 03.07.2024 // Express MBL awaited</t>
  </si>
  <si>
    <t>TSL/54154/2400002583</t>
  </si>
  <si>
    <t>AL JASRAH / 030E</t>
  </si>
  <si>
    <t xml:space="preserve">22-0012-407-00 </t>
  </si>
  <si>
    <t>BCNCCU4418627V</t>
  </si>
  <si>
    <t>Shipped // Pre-alert sent // Vessel delayed by 3 days due to congestion in previous ports// Received loading confirmation on 09.07.2024</t>
  </si>
  <si>
    <t>Booking # BCNCCU4418627V // CUT: 24/06/24 12:00 // Docs Cut: 25/06/24 16:00 // BC received on 17.06.2024 // Draft MBL is correct</t>
  </si>
  <si>
    <t>SLACK</t>
  </si>
  <si>
    <t>TSL/54203/2200056125</t>
  </si>
  <si>
    <t>HANOI EXPRESS / 0003E</t>
  </si>
  <si>
    <t xml:space="preserve">22-0013-407-00 // HBL UINCCU019493 </t>
  </si>
  <si>
    <t>UINCCU019575</t>
  </si>
  <si>
    <t xml:space="preserve">SUSE24019493 </t>
  </si>
  <si>
    <t>Booking // BC &amp; Draft HBL received on 13.06.2024 // Draft MBL awaited</t>
  </si>
  <si>
    <t>Regal Rexnord</t>
  </si>
  <si>
    <t>TSL/54475/2200056694</t>
  </si>
  <si>
    <t>16.06.2024</t>
  </si>
  <si>
    <t xml:space="preserve">23-0008-407-00 // HBL UINCCU019501 </t>
  </si>
  <si>
    <t>SUSE24019501</t>
  </si>
  <si>
    <t>Shipped // Pre-alert sent // As per agent on 18.06.2024, goods received in damaged state // As on  24.06.2026, shipper collected their crate for re-packing and we have requested re-delivery on 01.07.2024</t>
  </si>
  <si>
    <t>Booking  // HBL draft checked and waiting for amend  // damage goods received trucker informed // agent informed on 29.06.2024- supplier will deliver the goods on 1st july</t>
  </si>
  <si>
    <t>TSL/55018/2200057484</t>
  </si>
  <si>
    <t xml:space="preserve">22-0018-407-00 // HBL UINCCU019545 </t>
  </si>
  <si>
    <t>SUSE24019545</t>
  </si>
  <si>
    <t>Shipped // Pre-alert sent // As per agent on 02.07.2024, cargo arrived without sufficient packing</t>
  </si>
  <si>
    <t>Booking closing # 02.07.2024  // draft hbl is correct  // Our agent infm on 25.06.2024- Shipper will deliver later this week // MBL awaited</t>
  </si>
  <si>
    <t>Rohr System</t>
  </si>
  <si>
    <t>MSC BRANKA</t>
  </si>
  <si>
    <t>03.08.2024</t>
  </si>
  <si>
    <t>25-0005-407-00</t>
  </si>
  <si>
    <t>TSL/54232/2200056137 - LOT 1</t>
  </si>
  <si>
    <t>Z24005495214 // 18.08.2024</t>
  </si>
  <si>
    <t>23-0007-407-00</t>
  </si>
  <si>
    <t>CCU208263</t>
  </si>
  <si>
    <t>Shipped // Pre-alert sent // Supplier confirmation on readiness received on 24.06.2024 =&gt; Rolled out to Prague express on 27.06.2024 since shipment missed the closing // Vessel delayed by 3 days due to congestion on several previous ports, as on 12.07.2024</t>
  </si>
  <si>
    <t>Closed : 09.07.2024 // 91-0003-407-01 // MBL inst. sent on 9th July // 17 PKGS // 14167 KGS // 16.396 CBM</t>
  </si>
  <si>
    <t>AMOVA</t>
  </si>
  <si>
    <t>TSL/54257/2200056148</t>
  </si>
  <si>
    <t>14.07.2024</t>
  </si>
  <si>
    <t>Z24005857484 // 18.08.2024</t>
  </si>
  <si>
    <t>23-0009-407-00</t>
  </si>
  <si>
    <t>CCU208264</t>
  </si>
  <si>
    <t>Shipped // Pre-alert sent  // Supplier informed on 17.06.24 that the shipment will be ready till next week, pick-up can be done on 25th June // Again supplier informed on 25th June that they need more time, arrange pick-up for Wednesday 26.06.2024 @ 10 am // Vessel delayed by 3 days due to congestion on several previous ports, as on 12 July</t>
  </si>
  <si>
    <t>INTEGRAL HYDRAULIK</t>
  </si>
  <si>
    <t>NINL/17263/2299870089</t>
  </si>
  <si>
    <t>Z24005858878 // 18.08.2024</t>
  </si>
  <si>
    <t>22-0022-407-00</t>
  </si>
  <si>
    <t>CCU208265</t>
  </si>
  <si>
    <t>Shipped // Pre-alert sent // Supplier response on readiness rcvd on 25 June // Vessel delayed by 3 days due to congestion on several previous ports, as on 12 July</t>
  </si>
  <si>
    <t>NINL/17271/2299870113</t>
  </si>
  <si>
    <t>Z24005875543 // 18.08.2024</t>
  </si>
  <si>
    <t>23-0010-407-00</t>
  </si>
  <si>
    <t>CCU208267</t>
  </si>
  <si>
    <t>Shipped // Pre-alert sent // Vessel delayed by 3 days due to congestion on several previous ports, as on 12 July</t>
  </si>
  <si>
    <t>TSL/54232/2200056137 - LOT 2</t>
  </si>
  <si>
    <t>Z24005858889 // 18.08.2024</t>
  </si>
  <si>
    <t>23-0011-407-00</t>
  </si>
  <si>
    <t>CCU208271</t>
  </si>
  <si>
    <t>IMS Messsysteme</t>
  </si>
  <si>
    <t>TSL/53339/2400002508</t>
  </si>
  <si>
    <t>Z24005860080 // 18.08.2024</t>
  </si>
  <si>
    <t>27-0002-407-00</t>
  </si>
  <si>
    <t>CCU208269</t>
  </si>
  <si>
    <t>PICKUP COST - 450,00 €</t>
  </si>
  <si>
    <t>TSL/54696/2200056993</t>
  </si>
  <si>
    <t>Z24005860108 // 18.08.2024</t>
  </si>
  <si>
    <t>22-0024-407-00</t>
  </si>
  <si>
    <t>CCU208270</t>
  </si>
  <si>
    <t xml:space="preserve">SMS Concast </t>
  </si>
  <si>
    <t>TSL/54774/2200057125</t>
  </si>
  <si>
    <t>29.06.2024</t>
  </si>
  <si>
    <t>21.07.2024</t>
  </si>
  <si>
    <t>Z24006017639 // 26.08.2024</t>
  </si>
  <si>
    <t>22-0028-407-00</t>
  </si>
  <si>
    <t>CCU208287</t>
  </si>
  <si>
    <t>CCU208284</t>
  </si>
  <si>
    <t xml:space="preserve">Shipped // Pre-alert sent // Supplier informed on 1st July that they will confIrm once ready to book. They will send all necessary information ASAP // Again supplier inofrmed on 5th July that shipment will be ready on week 29 since they need time to prepare the shipment for the delivery. // vessel delayed by 1 day </t>
  </si>
  <si>
    <t>TSL/54050/2200055747</t>
  </si>
  <si>
    <t>Z24006017640 // 26.08.2024</t>
  </si>
  <si>
    <t>22-0025-407-00</t>
  </si>
  <si>
    <t>CCU208279</t>
  </si>
  <si>
    <t xml:space="preserve">Shipped // Pre-alert sent // Delivery is planned for 12th July, so will not reach before till 09.07.2024. Hence re-booked to the next vessel on 9th July // vessel delayed by 1 day </t>
  </si>
  <si>
    <t xml:space="preserve">Cunova </t>
  </si>
  <si>
    <t>TSL/54232/2200056137 - LOT 3</t>
  </si>
  <si>
    <t>Z24006017650 // 26.08.2024</t>
  </si>
  <si>
    <t>23-0012-407-00</t>
  </si>
  <si>
    <t>CCU208291</t>
  </si>
  <si>
    <t xml:space="preserve">Shipped // Pre-alert sent // vessel delayed by 1 day </t>
  </si>
  <si>
    <t>Z24005956066 // 26.08.2024</t>
  </si>
  <si>
    <t>25-0009-407-00</t>
  </si>
  <si>
    <t>Z24005961260 // 26.08.2024</t>
  </si>
  <si>
    <t>25-0010-407-00</t>
  </si>
  <si>
    <t xml:space="preserve">CCU208293 </t>
  </si>
  <si>
    <t>TSL/54162/2200056054</t>
  </si>
  <si>
    <t>YM Wholesome / 040</t>
  </si>
  <si>
    <t>22-0001-408-00 // HBL ORDSE0214224</t>
  </si>
  <si>
    <t>CHI/CTA/D03369</t>
  </si>
  <si>
    <t xml:space="preserve">CHI/CTA/D03369 </t>
  </si>
  <si>
    <r>
      <rPr>
        <sz val="11"/>
        <color rgb="FF000000"/>
        <rFont val="Calibri"/>
        <scheme val="minor"/>
      </rPr>
      <t xml:space="preserve">Booking // Pre-alert drafts received on 08.07.2024 // </t>
    </r>
    <r>
      <rPr>
        <b/>
        <sz val="11"/>
        <color rgb="FF000000"/>
        <rFont val="Calibri"/>
        <scheme val="minor"/>
      </rPr>
      <t xml:space="preserve">Revised docs rec on 18.07.2024 - Correct </t>
    </r>
  </si>
  <si>
    <t>LEE AND LEE MACHINERY</t>
  </si>
  <si>
    <t>TISWD/1463/2200057163</t>
  </si>
  <si>
    <t>KMTC DELHI 2404W</t>
  </si>
  <si>
    <t>16.07.2024</t>
  </si>
  <si>
    <t>32-0001-407-00 //  HBL FLGSS2407017</t>
  </si>
  <si>
    <t>ESSASEL24070354</t>
  </si>
  <si>
    <t>Shipped // Pre-alert sent // The vessel was re-booked to this one, due to severe delay of previous vessel, as informed by our agent on 15th July</t>
  </si>
  <si>
    <t>NS // Closing # 08.07.2024 // Pre-alert drafts received on 02.07.2024 // Final Prealert docs rcvd on 16th July</t>
  </si>
  <si>
    <t>EPI (RFQ no. 452-64)</t>
  </si>
  <si>
    <t>TSL/54452/2200056564</t>
  </si>
  <si>
    <t>32-0003-407-00 // HBL FLGSS2407029</t>
  </si>
  <si>
    <t>ESSASEL24070917</t>
  </si>
  <si>
    <t>NS // Closing # 09.07.2024 // Revised Prealert drafts received on 15th July // All okay</t>
  </si>
  <si>
    <t xml:space="preserve">EPI </t>
  </si>
  <si>
    <t>TSL/54586/2200056806</t>
  </si>
  <si>
    <t>KMTC COLOMBO 2405W</t>
  </si>
  <si>
    <t>FLGSS2407050 // 32-0003-408-00</t>
  </si>
  <si>
    <t>ESSASEL24071997</t>
  </si>
  <si>
    <t>Closing # 23.07.2024 // Pre-alert revised on 23.07.2024 are correct</t>
  </si>
  <si>
    <t>ZHONGFU / ST00000762</t>
  </si>
  <si>
    <t>TSL/2200055387</t>
  </si>
  <si>
    <t>BUXMELODY</t>
  </si>
  <si>
    <t>32-0001-408-00 // SGE24250079</t>
  </si>
  <si>
    <t>AMIGL240331241A</t>
  </si>
  <si>
    <t>DALIAN / ST00000806</t>
  </si>
  <si>
    <t>TSL/2200056004</t>
  </si>
  <si>
    <t>BUXMELODY V.212S</t>
  </si>
  <si>
    <t>32-0002-408-00 // SGE24250078</t>
  </si>
  <si>
    <t>AMIGL240330250A</t>
  </si>
  <si>
    <t>Shipped // Pre-alert to follow</t>
  </si>
  <si>
    <t>2024-40027</t>
  </si>
  <si>
    <t>NILEDUTCH LION</t>
  </si>
  <si>
    <t>25-0002-407-00</t>
  </si>
  <si>
    <t>SEIN24070034903</t>
  </si>
  <si>
    <t>Renk GmbH</t>
  </si>
  <si>
    <t>25-0006-407-00</t>
  </si>
  <si>
    <t>11-24-2407-0508</t>
  </si>
  <si>
    <t>CLG</t>
  </si>
  <si>
    <t>ONE HONOLULU</t>
  </si>
  <si>
    <t>25-0008-407-00</t>
  </si>
  <si>
    <t>SEAS24070037309</t>
  </si>
  <si>
    <t>25-0007-408-00</t>
  </si>
  <si>
    <t>HAMMAA4285415V</t>
  </si>
  <si>
    <t>Vanguard</t>
  </si>
  <si>
    <t>BEDA</t>
  </si>
  <si>
    <t>TSL/54937/2200057398</t>
  </si>
  <si>
    <t>Z24006017661 // 28.08.2024</t>
  </si>
  <si>
    <t>22-0005-408-00</t>
  </si>
  <si>
    <t>CCU208292</t>
  </si>
  <si>
    <t xml:space="preserve">Shipped // Pre-alert sent // Could not reach till closing on 15.07.2024. Hence re-booked to the next vessel // Vessel is delayed by 3 days </t>
  </si>
  <si>
    <t xml:space="preserve">148,33 € + 15 % Fuel + 5,5 % Toll // Closed : 18.07.2024 // MBL inst. sent on 18th July // Draft MBL rcvd for checking on 7/23/2024 // 1 PKG // 480.5 KGS // 2.098 CBM </t>
  </si>
  <si>
    <t>TSL/54130/2200055419</t>
  </si>
  <si>
    <t>Z24006417610 // 10.09.2024</t>
  </si>
  <si>
    <t>22-0006-408-00</t>
  </si>
  <si>
    <t>CCU208300</t>
  </si>
  <si>
    <t>CCU208295</t>
  </si>
  <si>
    <t>Shipped // Pre-alert sent // Supplier asked to book the vessel closing 25th July</t>
  </si>
  <si>
    <t>91-0001-408-00 // Filings, Z NO. &amp; MBL inst. done on 26 July // Draft MBL received for checking on 29July // 11 PKGS // 8463KGS // 10.368 CBM // Closed : 26.07.2024 (earlier 25.07.2024)</t>
  </si>
  <si>
    <t>TSL/54092/2200055810</t>
  </si>
  <si>
    <t>Z24006419955 // 10.09.2024</t>
  </si>
  <si>
    <t>22-0007-408-00</t>
  </si>
  <si>
    <t>Shipped // Pre-alert sent // Packing list is incompelte - out of 6 package, only 2 package details are mentioned in PL // Revised PL received with complete dims. on 17th July</t>
  </si>
  <si>
    <t>TSL/54670/2200056954</t>
  </si>
  <si>
    <t>Z24006419966 // 10.09.2024</t>
  </si>
  <si>
    <t>22-0008-408-00</t>
  </si>
  <si>
    <t>CCU208297</t>
  </si>
  <si>
    <t>Shipped // Pre-alert sent // Long Length</t>
  </si>
  <si>
    <t>Pickup arranged with Neufra // Length is 1070 cm -- LONG LENGTH - to be charge from TLL // Neufra pickup cost = 915 €.</t>
  </si>
  <si>
    <t>NINL/17256/2299870069</t>
  </si>
  <si>
    <t>Z24006426595 // 10.09.2024</t>
  </si>
  <si>
    <t>23-0001-408-00</t>
  </si>
  <si>
    <t>CCU208303</t>
  </si>
  <si>
    <t>PICKUP COST ZODER= 183,48 € '+ 15 % Fuel'+ 5,5 % Toll</t>
  </si>
  <si>
    <t>LOECO Galvanizing GmbH</t>
  </si>
  <si>
    <t>TTD/4125/2200056747</t>
  </si>
  <si>
    <t>Z24006421800 // 10.09.2024</t>
  </si>
  <si>
    <t>22-0010-408-00</t>
  </si>
  <si>
    <t>CCU208302</t>
  </si>
  <si>
    <t>Shipped // Pre-alert sent // MRN to be arrange - Pickup already done // Supplier informed they can arrange the MRN before departure // we asked to provide it before closing - awaiting supplier response on arrangement of MRN // Not getting supplier response after several reminders - Shipment already delivered to PCH // Inofrmed SACO to hold the Shipment till further confirmation // Supplier informed on 24 July - He will provide MRN till 25 July morning // MRN finally rcvd by supplier on 25 July</t>
  </si>
  <si>
    <t>NS // Pickup cost Zoder = 143,68 € + 15 % Diesel +5,5 % Maut</t>
  </si>
  <si>
    <t>Deublin (RFQ NO-712-84)</t>
  </si>
  <si>
    <t>TSL/54712/4412219784</t>
  </si>
  <si>
    <t>SAN</t>
  </si>
  <si>
    <t>CAPE ARTEMISIO / 2419E</t>
  </si>
  <si>
    <t xml:space="preserve">22-0018-408-00 // HBL S240624376 </t>
  </si>
  <si>
    <t>SS0624SP05143</t>
  </si>
  <si>
    <t xml:space="preserve">Shipped // Pre-alert  Sent </t>
  </si>
  <si>
    <r>
      <rPr>
        <sz val="11"/>
        <color rgb="FF000000"/>
        <rFont val="Calibri"/>
      </rPr>
      <t xml:space="preserve">Booking // Cut off : 21 JULY // Pre-alert drafts received on 05.07.2024 // </t>
    </r>
    <r>
      <rPr>
        <b/>
        <sz val="11"/>
        <color rgb="FF000000"/>
        <rFont val="Calibri"/>
      </rPr>
      <t>Revised docs received 17.07.2024 // The ETA is estimated and due delay in the before ports this is a new estimated “23/july”</t>
    </r>
  </si>
  <si>
    <t>TSL/54720/2200057013</t>
  </si>
  <si>
    <t>ZEUS LUMOS / 013E</t>
  </si>
  <si>
    <t>22-0002-408-00</t>
  </si>
  <si>
    <t>MILCCU4219495V</t>
  </si>
  <si>
    <t>Shipped // Pre-alert  Sent</t>
  </si>
  <si>
    <t>Closing # 17.07.2024 // Draft MBl checked- correct</t>
  </si>
  <si>
    <t>2024-40036</t>
  </si>
  <si>
    <t> </t>
  </si>
  <si>
    <t>25-0005-408-00</t>
  </si>
  <si>
    <t>SEIN24080040502</t>
  </si>
  <si>
    <t>ONE MUNCHEN / 038E</t>
  </si>
  <si>
    <t>04.08.2024</t>
  </si>
  <si>
    <t>10.08.2024</t>
  </si>
  <si>
    <t>22-0003-408-00</t>
  </si>
  <si>
    <t>MILCCU4219494V</t>
  </si>
  <si>
    <t>Closing # 30.07.2024 //  Draft MBL checked - amends need</t>
  </si>
  <si>
    <t>TSL/54556/2200056777</t>
  </si>
  <si>
    <t>22-0014-408-00</t>
  </si>
  <si>
    <t>MILCCU4219612V</t>
  </si>
  <si>
    <t>Closing # 30.07.2024 / Draft MBL checked - Correct</t>
  </si>
  <si>
    <t>OFFICINE M.T.M.</t>
  </si>
  <si>
    <t>TSL/54488/2200056566</t>
  </si>
  <si>
    <t>22-0019-408-00</t>
  </si>
  <si>
    <t>MILNSA4219719V</t>
  </si>
  <si>
    <t xml:space="preserve">Shipped // Pre-alert sent// Long length (660 cm) </t>
  </si>
  <si>
    <t xml:space="preserve">NS // Closing #  26.07.2024 // Draft MBL is correct // TLL Confirm on 12.07.2024 - moved from A/F to S/F  // Supplier confirmation received on 18.07.2024 regarding pick-up details // Our agent informed us on Monday, July 22 2024, that a worldwide Microsoft Systems failure was preventing them from booking the vessel on last Friday, July 19, 2024. </t>
  </si>
  <si>
    <t>NYK VESTA</t>
  </si>
  <si>
    <t>done</t>
  </si>
  <si>
    <t>Z24006188137 // 06.09.2024</t>
  </si>
  <si>
    <t>25-0001-408-00</t>
  </si>
  <si>
    <t>NSA254610</t>
  </si>
  <si>
    <t xml:space="preserve">NSA254610 </t>
  </si>
  <si>
    <t>SACO</t>
  </si>
  <si>
    <t>Z24006189710 // 06.09.2024</t>
  </si>
  <si>
    <t>25-0002-408-00</t>
  </si>
  <si>
    <t>NSA254643</t>
  </si>
  <si>
    <t>2024-40027 II</t>
  </si>
  <si>
    <t>EXPRESS ROME</t>
  </si>
  <si>
    <t>Z24006485261 // 21.09.2024</t>
  </si>
  <si>
    <t>25-0008-408-00</t>
  </si>
  <si>
    <t>NSA254776</t>
  </si>
  <si>
    <t>TSL/54862/2200057210</t>
  </si>
  <si>
    <t>LUDWIGSHAFEN EXPRESS / 046E</t>
  </si>
  <si>
    <t>14.09.2024</t>
  </si>
  <si>
    <t>22-0015-408-00</t>
  </si>
  <si>
    <t>MILCCU4219555V</t>
  </si>
  <si>
    <t>Booked // Shipped // pre-alert sent</t>
  </si>
  <si>
    <t>TSL/53522/2200055099 - LOT 7</t>
  </si>
  <si>
    <t>22-0016-408-00</t>
  </si>
  <si>
    <t>MILCCU4219675V</t>
  </si>
  <si>
    <t>Closing # 25.08.2024</t>
  </si>
  <si>
    <t>CNBM  / ST00000837</t>
  </si>
  <si>
    <t>TSL/2200057243</t>
  </si>
  <si>
    <t>WAN HAI 517 / S081</t>
  </si>
  <si>
    <t>SGE24250065 // 32-0007-408-00</t>
  </si>
  <si>
    <t>Draft hbl checked- Correct</t>
  </si>
  <si>
    <t>TSL/54344/2200056269 - LOT 2</t>
  </si>
  <si>
    <t>18.08.2024</t>
  </si>
  <si>
    <t xml:space="preserve">DN // 26.09.2024 </t>
  </si>
  <si>
    <t>23-0003-408-00</t>
  </si>
  <si>
    <t>CCU208341</t>
  </si>
  <si>
    <t>CCU208327</t>
  </si>
  <si>
    <t xml:space="preserve">Booked // Width was - 240 CMS // Goods repacked, width reduced by supplier to 230 CMS on 25 July </t>
  </si>
  <si>
    <t>Pickup arranged with Neufra //Closed : 13.08.2024 // 91-0002-408-01 // Z No. done on 12 Aug // MBL inst. sent on 12 Aug // draft HBL sent for checking on 12 Aug // Draft MBL rcvd for checking on 14 Aug // Splitted 2 MBL draft rcvd for checking on 15 Aug // 18	PKGS // 12,087.00 KGS // 21.681 CBM</t>
  </si>
  <si>
    <t>TSL/54910/4412531208</t>
  </si>
  <si>
    <t>22-0026-408-00</t>
  </si>
  <si>
    <t>CCU208320</t>
  </si>
  <si>
    <t>Booked</t>
  </si>
  <si>
    <t>TSL/52748/2200053845</t>
  </si>
  <si>
    <t>22-0029-408-00</t>
  </si>
  <si>
    <t>CCU208324</t>
  </si>
  <si>
    <t>Pickup arranged with Zoder // MRN RECEIVED</t>
  </si>
  <si>
    <t>TSL/54232/2200056137</t>
  </si>
  <si>
    <t>23-0005-408-00</t>
  </si>
  <si>
    <t>CCU208325</t>
  </si>
  <si>
    <t>TSL/54130/2200055419 - LOT 2</t>
  </si>
  <si>
    <t>22-0030-408-00</t>
  </si>
  <si>
    <t>CCU208329</t>
  </si>
  <si>
    <t>Carl Stahl</t>
  </si>
  <si>
    <t>TSL/55090/2400002703</t>
  </si>
  <si>
    <t>22-0031-408-00</t>
  </si>
  <si>
    <t>CCU208332</t>
  </si>
  <si>
    <t>TSL/50372/2400002323</t>
  </si>
  <si>
    <t>27-0001-408-00</t>
  </si>
  <si>
    <t xml:space="preserve">Booked </t>
  </si>
  <si>
    <t>TSL/54853/2200057261</t>
  </si>
  <si>
    <t>22-0035-408-00</t>
  </si>
  <si>
    <t>CCU208335</t>
  </si>
  <si>
    <t>Booked // Final supplier docs received on 20 Aug // Package &amp; dimensions missing &amp; Gross weight is mention wrong  in the supplier docs - supplier response rcvd on 26 July with 490 kgs Gross weight // final confirmation to proceed for booking received from supplier on 5 Aug</t>
  </si>
  <si>
    <r>
      <rPr>
        <sz val="11"/>
        <color rgb="FF000000"/>
        <rFont val="Calibri"/>
        <scheme val="minor"/>
      </rPr>
      <t xml:space="preserve">RHI // </t>
    </r>
    <r>
      <rPr>
        <b/>
        <sz val="11"/>
        <color rgb="FF000000"/>
        <rFont val="Calibri"/>
        <scheme val="minor"/>
      </rPr>
      <t>DIRECT</t>
    </r>
  </si>
  <si>
    <t>TSL/2200055879</t>
  </si>
  <si>
    <t>22-0036-408-00</t>
  </si>
  <si>
    <t>CCU208336</t>
  </si>
  <si>
    <t>Booked // Final supplier docs rcvd on 15 Aug // Internal discussion on INCOTERM by Ankana/RHI - GW is different in inv &amp; PL  - revised CI PL received on 16 July - they informed on 17 July that they will inform to book vessel // final confirmation to proceed for booking received on 5 Aug</t>
  </si>
  <si>
    <t>Paul Wurth // CRITICAL / UNDER L/C</t>
  </si>
  <si>
    <t>TSL/54215/2200056086</t>
  </si>
  <si>
    <t>Z24006417609 // 26.09.2024</t>
  </si>
  <si>
    <t>22-0011-408-00</t>
  </si>
  <si>
    <t>CCU208307</t>
  </si>
  <si>
    <t>CCU208296</t>
  </si>
  <si>
    <t>Booked // Rolled out to Kiel Express on 2 August due to error on customs release from SACO // As per supplier instructions, we booked the vessel with closing on 18th July // Again Supplier infOrmed on 16th July that they will not be able to catch this closing of 18th July because 1 pallet was missed to pack So revised Supplier docs received on 16th july - supplier asked to book the vessel with closing 25th July</t>
  </si>
  <si>
    <t>OLD BOOKING CANCELLED BY JESSICA ON 16th July // Re MRN received with correct gross weight // Z numver needs to cancel - Saco will do the customs for us // We need to provide the MRN to Saco // 91-0002-408-01 // Z No. done on 12 Aug // MBL inst. sent on 12 Aug // draft HBL sent for checking on 12 Aug // Draft MBL rcvd for checking on 14 Aug // Splitted 2 MBL draft rcvd for checking on 15 Aug //15 PKGS// KGS 14,129.50// CBM 25.969</t>
  </si>
  <si>
    <t>IBK</t>
  </si>
  <si>
    <t>TSL/54638/2200056911</t>
  </si>
  <si>
    <t>22-0009-408-00</t>
  </si>
  <si>
    <t>TSL/54292/4411965266</t>
  </si>
  <si>
    <t>22-0021-408-00</t>
  </si>
  <si>
    <t>CCU208316</t>
  </si>
  <si>
    <t xml:space="preserve">Booked // READY on 23 July // Will be ready within this week - as informed by supplier on 16th July // Again supplier informed on 19th July - Delivery will be ready for collection latest by Monday morning 22nd July // Shipment is ready to proceed finally on 23 July </t>
  </si>
  <si>
    <t>Pickup arranged twice - false pickup on 30 July by Zoder</t>
  </si>
  <si>
    <t>TSL/54774/2200057125 - LOT 2</t>
  </si>
  <si>
    <t>22-0022-408-00</t>
  </si>
  <si>
    <t>CCU208312</t>
  </si>
  <si>
    <t xml:space="preserve">Booked // Supplier informed on 24 July that they need time to prepare the shipment for the delivery. Can book the vessel with the closing in KW 31 - from 29th July // Ready in week 31 (from 29 July) </t>
  </si>
  <si>
    <t>TSL/54766/2200057105</t>
  </si>
  <si>
    <t>22-0024-408-00</t>
  </si>
  <si>
    <t>CCU208317</t>
  </si>
  <si>
    <t>TSL/54191/2200056098</t>
  </si>
  <si>
    <t>22-0025-408-00</t>
  </si>
  <si>
    <t>CCU208319</t>
  </si>
  <si>
    <t>TSL/54454/2200056656</t>
  </si>
  <si>
    <t>22-0027-408-00</t>
  </si>
  <si>
    <t>CCU208321</t>
  </si>
  <si>
    <t>TSL/54423/2200056610</t>
  </si>
  <si>
    <t>23-0004-408-00</t>
  </si>
  <si>
    <t>CCU208322</t>
  </si>
  <si>
    <t>TSL/54356/2200056449</t>
  </si>
  <si>
    <t>22-0028-408-00</t>
  </si>
  <si>
    <t>CCU208323</t>
  </si>
  <si>
    <t>Pickup arranged - MRN rcvd// qtote received</t>
  </si>
  <si>
    <t xml:space="preserve">XI’AN SHAANGU </t>
  </si>
  <si>
    <t>TSL/2200054229</t>
  </si>
  <si>
    <t>KMTC DALIAN / 2408S</t>
  </si>
  <si>
    <t>SGE24250091</t>
  </si>
  <si>
    <t>JLCAL24139233</t>
  </si>
  <si>
    <t>32-0010-408-00</t>
  </si>
  <si>
    <t>Draft HBL rec on 16.08.2024 - Correct</t>
  </si>
  <si>
    <t>TSL/54912/2200057345</t>
  </si>
  <si>
    <t>OOCL HAMBURG  V.152W</t>
  </si>
  <si>
    <t>08.08.2024</t>
  </si>
  <si>
    <t>HBL SGE24250089    //  32-0004-408-00</t>
  </si>
  <si>
    <t>SGE24250089</t>
  </si>
  <si>
    <t>DG</t>
  </si>
  <si>
    <t>TUBUL</t>
  </si>
  <si>
    <t>25-0010-408-00</t>
  </si>
  <si>
    <t>NSA254802</t>
  </si>
  <si>
    <t>2024-40037</t>
  </si>
  <si>
    <t>25-0011-408-00</t>
  </si>
  <si>
    <t>MAA233807</t>
  </si>
  <si>
    <t>FRANKURT EXPRESS</t>
  </si>
  <si>
    <t>25-0014-408-00</t>
  </si>
  <si>
    <t>11-24-2408-0604</t>
  </si>
  <si>
    <t>TSL/54008/2200055718</t>
  </si>
  <si>
    <r>
      <t>ONE MINATO / 023E</t>
    </r>
    <r>
      <rPr>
        <sz val="10"/>
        <color rgb="FF555555"/>
        <rFont val="Hind Guntur"/>
        <family val="2"/>
        <charset val="1"/>
      </rPr>
      <t>  </t>
    </r>
  </si>
  <si>
    <t>29.08.2024</t>
  </si>
  <si>
    <t>03.10.2024</t>
  </si>
  <si>
    <t>23-0006-409-00</t>
  </si>
  <si>
    <t>MILCCU4219681V</t>
  </si>
  <si>
    <t>Shipped // Pre-alert sent // Vessel delayed by 7 days // Sailing confirmation received on 26 Aug</t>
  </si>
  <si>
    <t>NS // Draft MBL checked - Correct</t>
  </si>
  <si>
    <r>
      <rPr>
        <sz val="10"/>
        <color rgb="FF000000"/>
        <rFont val="Calibri"/>
        <scheme val="minor"/>
      </rPr>
      <t>Copper Metal Valaisan (</t>
    </r>
    <r>
      <rPr>
        <b/>
        <sz val="10"/>
        <color rgb="FF000000"/>
        <rFont val="Calibri"/>
        <scheme val="minor"/>
      </rPr>
      <t>Under L/C</t>
    </r>
    <r>
      <rPr>
        <sz val="10"/>
        <color rgb="FF000000"/>
        <rFont val="Calibri"/>
        <scheme val="minor"/>
      </rPr>
      <t>)</t>
    </r>
  </si>
  <si>
    <t>TSL/55054/2200056996</t>
  </si>
  <si>
    <t>ONE MINATO / 023E</t>
  </si>
  <si>
    <t>22-0012-409-00</t>
  </si>
  <si>
    <t>LIOCCU4284868V</t>
  </si>
  <si>
    <t>Closing # 06.08.2024 // CFS Drop-off Date: 05 Aug 2024 // Draft MBL rec - Correct</t>
  </si>
  <si>
    <t>TSL/55134/2200057754</t>
  </si>
  <si>
    <t>ONE Millau V.041</t>
  </si>
  <si>
    <t>22-0021-409-00 // ORDSE0216315</t>
  </si>
  <si>
    <t>CHI/CTA/D03370</t>
  </si>
  <si>
    <t>CHICTAD03370</t>
  </si>
  <si>
    <r>
      <rPr>
        <sz val="11"/>
        <color rgb="FF000000"/>
        <rFont val="Calibri"/>
        <scheme val="minor"/>
      </rPr>
      <t>Cut-off: 8/09 ATL CFS // Draft pre-alert docs - correct // Waiting for the agent reply</t>
    </r>
  </si>
  <si>
    <t>MUON</t>
  </si>
  <si>
    <t>TSL/54948/2200057385</t>
  </si>
  <si>
    <t>ONE FRONTIER / 004E</t>
  </si>
  <si>
    <t>18.08.2024 / 23.08.2024</t>
  </si>
  <si>
    <t>22-0013-409-00</t>
  </si>
  <si>
    <t>BCNCCU4419323V</t>
  </si>
  <si>
    <t>Final MBL awaited // Closing : 12.08.2024 // Draft MBL correct // Due to a system error in the terminal, the container YMMU6083988 was not included in the list of the vessel BRUSSELS EXPRESS ETD 23/08.The container is re-schedule to the vessel ONE FRONTIER ETD 28/08</t>
  </si>
  <si>
    <t>TSL/54724/2200057030</t>
  </si>
  <si>
    <t>BALTIC WEST / 2408S</t>
  </si>
  <si>
    <t>15.09.2024</t>
  </si>
  <si>
    <t>32-0003-409-00 //  FLGSS2408034</t>
  </si>
  <si>
    <t>ESSASEL24081650</t>
  </si>
  <si>
    <t>Booked // Shipped // Pre-alert sent</t>
  </si>
  <si>
    <t>Closing  : 23.08.2024 ((** When the vessel arrives at Singapore, it will take 25 ~ 28 days to Kolkata.)) // Draft pre-alert - correct</t>
  </si>
  <si>
    <t>25-0013-408-00</t>
  </si>
  <si>
    <t>11-24-2408-0606</t>
  </si>
  <si>
    <t>XP20090</t>
  </si>
  <si>
    <t>25-0001-409-00</t>
  </si>
  <si>
    <t>HAMMAA4286534V</t>
  </si>
  <si>
    <t>TSL/54942/2200057430</t>
  </si>
  <si>
    <t>05.09.2024</t>
  </si>
  <si>
    <t>DN // 06.10.2024</t>
  </si>
  <si>
    <t>22-0007-409-00</t>
  </si>
  <si>
    <t>CCU208342</t>
  </si>
  <si>
    <t>CCU208334</t>
  </si>
  <si>
    <t>Shipped // Pre-alert sent // Final supplier docs rcvd on 14 Aug - Rolled out to the Hyundai Express as on 13 Aug</t>
  </si>
  <si>
    <t xml:space="preserve">Issue in Z number -  Z number sent, again resent from our system but saco didnot receive it // fob &amp; transport cost given to supplier // finally z number PR sent to saco </t>
  </si>
  <si>
    <t>YES</t>
  </si>
  <si>
    <t>LOI Thermprocess GmbH</t>
  </si>
  <si>
    <t>TSL/54700/2200056887</t>
  </si>
  <si>
    <t>22-0008-409-00</t>
  </si>
  <si>
    <t>CCU208340</t>
  </si>
  <si>
    <t xml:space="preserve">Shipped // Pre-alert sent // Rolled out to Kiel Express on 13 August - could not reach port until closing 13 Aug </t>
  </si>
  <si>
    <t>130,47 € '+ 15 % Fuel '+5,5 % Toll</t>
  </si>
  <si>
    <t>TSL/54612/2200056837</t>
  </si>
  <si>
    <t>25.08.2024</t>
  </si>
  <si>
    <t>23-0002-409-00</t>
  </si>
  <si>
    <t>465 € zoder pickup cost</t>
  </si>
  <si>
    <t>22-0003-409-00</t>
  </si>
  <si>
    <t>CCU208357</t>
  </si>
  <si>
    <t>Shipped // Pre-alert sent // MRN &amp; supplier response on readiness received on 14 Aug</t>
  </si>
  <si>
    <t>TSL/55116/4412754951</t>
  </si>
  <si>
    <t>22-0004-409-00</t>
  </si>
  <si>
    <t>CCU208346</t>
  </si>
  <si>
    <t>Pickup arranged</t>
  </si>
  <si>
    <t>TSL/54103/2200055926</t>
  </si>
  <si>
    <t>23-0003-409-00</t>
  </si>
  <si>
    <t>CCU208351</t>
  </si>
  <si>
    <t>TSL/54371/2200056465</t>
  </si>
  <si>
    <t>22-0005-409-00</t>
  </si>
  <si>
    <t>CCU208349</t>
  </si>
  <si>
    <t>Inofrmed to supplier to deliver</t>
  </si>
  <si>
    <t>TSL/55235/2200057923</t>
  </si>
  <si>
    <t>22-0006-409-00</t>
  </si>
  <si>
    <t>CCU208350</t>
  </si>
  <si>
    <t>AHW (SPA8988)</t>
  </si>
  <si>
    <t>TISWD/1466/2200057376</t>
  </si>
  <si>
    <t>KYOTO EXPRESS</t>
  </si>
  <si>
    <t>Z24007152766 // 20.10.2024</t>
  </si>
  <si>
    <t>23-0004-409-00</t>
  </si>
  <si>
    <t>SEIN24080045107</t>
  </si>
  <si>
    <t>Shipped // Pre-alert sent // NS</t>
  </si>
  <si>
    <t>Quote rcvd from WOAC on 19 Aug // Booking schedule rcvd on 20 Aug // MBL draft rcvd on 8/29/2024</t>
  </si>
  <si>
    <t>TSL/54506/2200056735</t>
  </si>
  <si>
    <t>22-0014-409-00</t>
  </si>
  <si>
    <t>BCNCCU4419339V</t>
  </si>
  <si>
    <t>Shipped // Pre-alert sent // Vessel departed on 29.08.2024 // On 02.03.2024, we received information from our agent that the supplier had provided the incorrect gross weight MRN to our agent.// Waiting for the supplier confirmation.</t>
  </si>
  <si>
    <t>Closing : 12.08.2024 // Final MBL awaited // Due to a system error in the terminal, the container YMMU6083988 was not included in the list of the vessel BRUSSELS EXPRESS ETD 23/08.The container is re-schedule to the vessel ONE FRONTIER ETD 28/08</t>
  </si>
  <si>
    <t>TSL/54829/2400002667</t>
  </si>
  <si>
    <t>ONE FORTUNE /001E</t>
  </si>
  <si>
    <t>22-0002-409-00</t>
  </si>
  <si>
    <t>BCNCCU4419382V</t>
  </si>
  <si>
    <t>Shipped // Pre-alert sent // Supplier warehouse will be closed from Friday, August 9, 2024, to August 26.</t>
  </si>
  <si>
    <r>
      <rPr>
        <sz val="11"/>
        <color rgb="FF000000"/>
        <rFont val="Calibri"/>
        <scheme val="minor"/>
      </rPr>
      <t xml:space="preserve">Closing : 29.08.2024  // Draft MBL - correct // </t>
    </r>
  </si>
  <si>
    <t>KONASOL</t>
  </si>
  <si>
    <t>TSL/54764/2200057090</t>
  </si>
  <si>
    <t>32-0004-409-00 // FLGSS2408036</t>
  </si>
  <si>
    <t>ESSASEL24081831</t>
  </si>
  <si>
    <t xml:space="preserve">Shipped // Pre-alert sent // Our agent informed us today, 03.09.2024, that the shipper has not paid local charges yet. The shipper confirmed they will do the payment on 04.09.2024 - after payment, agent will provide us the final HBL // Shipped // Pre-alert to be follow </t>
  </si>
  <si>
    <t>Pre-alert docs - correct</t>
  </si>
  <si>
    <t>2024-10105</t>
  </si>
  <si>
    <t>EDITH MAERSK</t>
  </si>
  <si>
    <t>02.10.2024</t>
  </si>
  <si>
    <t>25-0002-409-00</t>
  </si>
  <si>
    <t>HAMJEA4286591V</t>
  </si>
  <si>
    <t>2024-40056 - 2</t>
  </si>
  <si>
    <t>25-0003-409-00</t>
  </si>
  <si>
    <t>HAMJEA4286667V</t>
  </si>
  <si>
    <t>TSL/54391/2200056309</t>
  </si>
  <si>
    <t>VALIANT </t>
  </si>
  <si>
    <t>08.09.2024</t>
  </si>
  <si>
    <t>22-0016-409-00</t>
  </si>
  <si>
    <t>CCU208381</t>
  </si>
  <si>
    <t>CCU208365</t>
  </si>
  <si>
    <t>Pick-up arranged from Zoder // NS // Closed: 03.09.2024 // 91-0002-409-01 // All draft HBL sent for checking on 2 Sept. // MBL inst. sent on 2 Sept. // 10 PKG // 9027 KGS // 17.899 CBM</t>
  </si>
  <si>
    <t>TSL/54757/2200057097</t>
  </si>
  <si>
    <t xml:space="preserve">VALIANT </t>
  </si>
  <si>
    <t>22-0017-409-00</t>
  </si>
  <si>
    <t>CCU208368</t>
  </si>
  <si>
    <t>Evertz</t>
  </si>
  <si>
    <t>TSL/54528/2200056687</t>
  </si>
  <si>
    <t>22-0018-409-00</t>
  </si>
  <si>
    <t>CCU208374</t>
  </si>
  <si>
    <t>hier bitte 244,12€ (inkl Diesel &amp; Maut)</t>
  </si>
  <si>
    <t>TSL/55008/2200057546</t>
  </si>
  <si>
    <t>22-0019-409-00</t>
  </si>
  <si>
    <t>CCU208375</t>
  </si>
  <si>
    <t>PICKUP arranged</t>
  </si>
  <si>
    <t>HUDE</t>
  </si>
  <si>
    <t xml:space="preserve">TSL/55061/2200057624 </t>
  </si>
  <si>
    <t>22-0020-409-00</t>
  </si>
  <si>
    <t>CCU208377</t>
  </si>
  <si>
    <t>TSL/54501/2200056737</t>
  </si>
  <si>
    <t>22-0022-409-00</t>
  </si>
  <si>
    <t>CCU208378</t>
  </si>
  <si>
    <t>TSL/54524/2200056740</t>
  </si>
  <si>
    <t>29.-08.2024</t>
  </si>
  <si>
    <t>22-0026-409-00</t>
  </si>
  <si>
    <t>25-0006-409-00</t>
  </si>
  <si>
    <t>CCU208364</t>
  </si>
  <si>
    <t>TSL/54975/2200057411</t>
  </si>
  <si>
    <t>ONE MANCHESTER /040E</t>
  </si>
  <si>
    <t>23-0001-409-00</t>
  </si>
  <si>
    <t>MILCCU4219981V</t>
  </si>
  <si>
    <t>Shipped - Pre-alert sent // Supplier office closed for the summer holiday from August 15th (public holiday) and will reopen on Monday, August 26th. // Vessel delayed by 3 days</t>
  </si>
  <si>
    <t xml:space="preserve">Closing # 03.09.2024 //  Draft MBL corrrect </t>
  </si>
  <si>
    <t>TALLMAN</t>
  </si>
  <si>
    <t>TSL/54991/2200057439</t>
  </si>
  <si>
    <t>22-0001-409-00 // HBL OE01000970</t>
  </si>
  <si>
    <t>TORCCU4210504V</t>
  </si>
  <si>
    <t xml:space="preserve">Shipped - Pre-alert sent // TLL informed on 25.07.2024 to not to proceed until they confirm =&gt; TLL confirmed on 24.07.2024 to proceed </t>
  </si>
  <si>
    <t xml:space="preserve">Closing # 14.08.2024 // Draft pre-alert rec On 13.08.2024 - CORRECT </t>
  </si>
  <si>
    <t>TSL/55199/2200057854</t>
  </si>
  <si>
    <t>LGB</t>
  </si>
  <si>
    <t>ONE Manhattan / V.38w</t>
  </si>
  <si>
    <t>22-0009-409-00 // ORDSE0216629</t>
  </si>
  <si>
    <t>CHI/CTA/D03371</t>
  </si>
  <si>
    <t>CHICTAD03371</t>
  </si>
  <si>
    <t>Shipped - Pre-alert sent // Rolled out to the next vessel as on 27 Aug.</t>
  </si>
  <si>
    <t>Pre-alert draft docs Rrec on 04.09.24- Correct</t>
  </si>
  <si>
    <t>TSL/53703/2200055062</t>
  </si>
  <si>
    <t>22-0040-409-00 // HBL ORDSE0216948</t>
  </si>
  <si>
    <t>CHI/CTA/D03372</t>
  </si>
  <si>
    <t>CHICTAD03372</t>
  </si>
  <si>
    <t>Shipped - Pre-alert sent</t>
  </si>
  <si>
    <t>Pre-alert draft docs rcvd on 27 Aug - MBL &amp; HBL CORRECT</t>
  </si>
  <si>
    <t>TSL/54634/2200056688</t>
  </si>
  <si>
    <t>KMTC NHAVA SHEVA/2409S</t>
  </si>
  <si>
    <t>32-0005-409-00 // FLGSS2409002</t>
  </si>
  <si>
    <t>BOWSN5952</t>
  </si>
  <si>
    <t>Closing # 06.09.2024 // MBL Correct // HBL correct // Final docs awaited // Supplier informed 10.09.2024- Once APTA is available, they will provide the final documents</t>
  </si>
  <si>
    <t>JAWOON SE</t>
  </si>
  <si>
    <t>TSL/54816/2200057198</t>
  </si>
  <si>
    <t>KMTC CHENNAI 2408W</t>
  </si>
  <si>
    <t>07.09.2024</t>
  </si>
  <si>
    <t>28.09.2024</t>
  </si>
  <si>
    <t>32-0006-409-00 //  FLGSS2409001</t>
  </si>
  <si>
    <t>ESSASEL24090503</t>
  </si>
  <si>
    <t>Shipped // Pre-alert  sent // This shipping, the carrier announced that the original vessel (KMTC CHENNA) has been changed to next voy because it will skip Busan port</t>
  </si>
  <si>
    <t>Closing : 03.09.2024</t>
  </si>
  <si>
    <t xml:space="preserve">TICRC/1633/2200057640 </t>
  </si>
  <si>
    <t>MANILA EXPRESS / 0004E</t>
  </si>
  <si>
    <t>13.09.2924</t>
  </si>
  <si>
    <t>23-0007-409-00 / UINNSA019772</t>
  </si>
  <si>
    <t>SUSE24019837</t>
  </si>
  <si>
    <t>UINNSA019837</t>
  </si>
  <si>
    <t>Draft HBL correct // MBL correct</t>
  </si>
  <si>
    <t>TICRC/1632/2200057245</t>
  </si>
  <si>
    <t>23-0008-409-00 / UINNSA019764</t>
  </si>
  <si>
    <t>TSL/54934/3700910908</t>
  </si>
  <si>
    <t xml:space="preserve"> MAERSK LUZ / 435E</t>
  </si>
  <si>
    <t>04.09.2024 / 10.09.2024</t>
  </si>
  <si>
    <t>22-0030-409-00 // S240825215</t>
  </si>
  <si>
    <t>SS0824SP06610</t>
  </si>
  <si>
    <t xml:space="preserve">Shipped - Pre-alert sent </t>
  </si>
  <si>
    <t>Final MBL was awaited // MBL correct // Final correct HBL // Please check in the final “FREIGHT PREPAID”. - final MBL received/sent on 18th Sept.</t>
  </si>
  <si>
    <t>BEIJING WIS WIZ  //  ST00000874</t>
  </si>
  <si>
    <t>TSL/2200057051</t>
  </si>
  <si>
    <t>STRATFORD / 132W</t>
  </si>
  <si>
    <t>32-0010-409-00 // SGE24250108</t>
  </si>
  <si>
    <t>GTJL24080171</t>
  </si>
  <si>
    <t>Shipped / pre-alert sent</t>
  </si>
  <si>
    <t>Draft HBL reacived on 05.09.2024 - amends need</t>
  </si>
  <si>
    <t>TSL/54918/2200057391</t>
  </si>
  <si>
    <t xml:space="preserve">ONE FRUITION / 005E  </t>
  </si>
  <si>
    <t>24.09.2024</t>
  </si>
  <si>
    <t>22-0031-409-00</t>
  </si>
  <si>
    <t>MILCCU4220321V</t>
  </si>
  <si>
    <t>Closing # 03.09.2024 //  Final MBL correct</t>
  </si>
  <si>
    <t>DERRICK</t>
  </si>
  <si>
    <t>TSLPL/20031/2200057743</t>
  </si>
  <si>
    <t>ONE Wren / V.24</t>
  </si>
  <si>
    <t>28.10.2024</t>
  </si>
  <si>
    <t>22-0029-409-00 // HBL ORDSE0217429</t>
  </si>
  <si>
    <t>CHI/CTA/D03373</t>
  </si>
  <si>
    <t>CHICTAD03373</t>
  </si>
  <si>
    <t>Pre-alert draft docs Rrec on 10.09.24- HBL &amp; MBL CORRECT //  Supplier response received on 26 Aug late night // Final Prealert draft rcvd on 21.09.2024</t>
  </si>
  <si>
    <t>KMTC SHIMIZU / 2409S</t>
  </si>
  <si>
    <t>FLGSS2409005 // 32-0013-409-00</t>
  </si>
  <si>
    <t>BOWSN5963</t>
  </si>
  <si>
    <t>BOWSN5963 // Ref. # SRSE24090016</t>
  </si>
  <si>
    <t xml:space="preserve">Closing # 13.09.2024 // 16-19/ SEP : KOREAN  office will closed // HBL &amp; MBL CORRECT - check final SOB date and no.of. original </t>
  </si>
  <si>
    <t xml:space="preserve"> TSL/54105/2200055940</t>
  </si>
  <si>
    <t>WAN HAI 521 / W027</t>
  </si>
  <si>
    <t>LSE-890058 // 32-0014-409-00</t>
  </si>
  <si>
    <t>1CCU24090856-S</t>
  </si>
  <si>
    <t>SO#8868</t>
  </si>
  <si>
    <t>Shipped // Pre-alert sent // Supplier response received on 10.09.2024</t>
  </si>
  <si>
    <t>Closing # 13.09.2024 // We have not received any response from the supplier end and also informed the TLL Team to check and confirm. // Draft HBL &amp; MBL received /checked on 18th Sep - Revised HBL received with invoice number on 20.09, Revised MBL awaited with CBM &amp; zero original. - Final HBL  rcvd on 23.09.2024 - final MBL awaited</t>
  </si>
  <si>
    <t>TSLPL/20029/2200057575</t>
  </si>
  <si>
    <t>EVER SIGMA V. 129W</t>
  </si>
  <si>
    <t>SGE24250102 // 32-0012-409-00</t>
  </si>
  <si>
    <t>GTJSIN24090128</t>
  </si>
  <si>
    <t>As per TKM China on 18.09.2024 - Vessel departed on 16.09 but waiting the actually on board date from LCL Company</t>
  </si>
  <si>
    <t xml:space="preserve">GANTREX </t>
  </si>
  <si>
    <t>TSL/53855/2200055480</t>
  </si>
  <si>
    <t>BERLIN EXPRESS / 004E</t>
  </si>
  <si>
    <t>09.11.2024</t>
  </si>
  <si>
    <t>23-0001-410-00</t>
  </si>
  <si>
    <t>ANRCCU4116052V</t>
  </si>
  <si>
    <r>
      <rPr>
        <sz val="11"/>
        <color rgb="FF000000"/>
        <rFont val="Calibri"/>
      </rPr>
      <t>Shipped // Pre-alert sent // Re-booked //</t>
    </r>
    <r>
      <rPr>
        <sz val="11"/>
        <color rgb="FFFF0000"/>
        <rFont val="Calibri"/>
      </rPr>
      <t xml:space="preserve"> </t>
    </r>
    <r>
      <rPr>
        <sz val="11"/>
        <color rgb="FF000000"/>
        <rFont val="Calibri"/>
      </rPr>
      <t>Booking cancelled from SACO on 5th Aug // Supplier confirmation is still awaited on readiness &amp; POL - after several reminder // Spoke to supplier on 23 July - There is some internal discussion, supplier will revert on 1-2 days if he will be able to deliver the goods to Hamburg port or not.// Confirmation from supplier received on 25 July // Length is wrong in supplier docs - revised awaited // MRN was awaited // Supplier inofrmed on 5 Aug that he can not deliver the goods to Hamport port &amp; will be deliver to Antwerp port // Rebooked with VLS // Sub Supplier Arcellormittal informed on 13 Aug that - The closing on 23.08 won't be possible for us, as they have no more loading space and the factory doesn't reopen until 26.08. So delivery will be possible to the quay in week 35 -&gt; from 28.08.2024 - Please note that our logistic department is closed from the 14 until 25.08.  - Material can be sent on quay for the 27.08. -Rebooked to next vessel on 16 Aug // Revised final commerical docs was awaited with correct PKG details // Delayed by 5 days on 3 Sept. // Delayed by 6 days as on 11 Sept. (Reason PORT CONGESTION in previous ports)</t>
    </r>
  </si>
  <si>
    <t xml:space="preserve">Quote asked from VLS BELGIUM//CCU208328-CANCELLED // KIEL EXPRESS -booking cancelled with SACO </t>
  </si>
  <si>
    <t>SALICO</t>
  </si>
  <si>
    <t>TSL/54913/2200057359</t>
  </si>
  <si>
    <t>11.11.2024</t>
  </si>
  <si>
    <t>22-0018-410-00</t>
  </si>
  <si>
    <t>BCNCCU4419512V</t>
  </si>
  <si>
    <r>
      <rPr>
        <sz val="11"/>
        <color rgb="FF000000"/>
        <rFont val="Calibri"/>
        <scheme val="minor"/>
      </rPr>
      <t>Shipped // Pre-alert  sent // Vessel delayed by 7 days</t>
    </r>
  </si>
  <si>
    <t>Draft MBL rec on 11.09.2024- MBL correct</t>
  </si>
  <si>
    <t>BRONX</t>
  </si>
  <si>
    <t>TSL/55058/2200057585</t>
  </si>
  <si>
    <t xml:space="preserve"> BUSAN EXPRESS</t>
  </si>
  <si>
    <t>21.09.2024</t>
  </si>
  <si>
    <t>22-0019-410-00 // HBL UINCCU019813</t>
  </si>
  <si>
    <t>UINCCU019875</t>
  </si>
  <si>
    <t>SUSE24019813</t>
  </si>
  <si>
    <t>Shipped // Pre-alert sent // Supplier confirmation received on 02.09.2024 // Vessel changed from Berlin Express to Busan Express with 5 days delay in departure</t>
  </si>
  <si>
    <t>Draft HBL correct // draft MBL correct // As pr our agent on 11.09.2024, due to the continued delays on the inbound journey of the Berlin Express, brought about by changes to European Port Rotation, vessel is being replaced by the Busan Express - ETD: 20th September // Final Prealert docs rcvd on 23.09.2024</t>
  </si>
  <si>
    <t>TSL/54217/2200056151</t>
  </si>
  <si>
    <t>Z24007487222 // 16.11.2024</t>
  </si>
  <si>
    <t>22-0008-410-00</t>
  </si>
  <si>
    <t>CCU208401</t>
  </si>
  <si>
    <t>CCU208261</t>
  </si>
  <si>
    <t>Shipped- Prealert sent // Ready to proceed on 28 Aug // Rebooked with SACO on 28 Aug // Supplier response on readiness rcvd on 24 June // MRN &amp; final commercial docs was awaited with correct GW // Supplier inofrmed on 26 June that they are still confirming the delivery terms internally and also confirmation on the exact pick-up address. Please wait till the same is resolved, and we will come back with the correct pick-up address, followed by the MRN accordingly. =&gt; Supplier called &amp; inofrmed that shipment will be on hold, they will inform the reason in release mail // Supplier informed on 12th July that they need some time to provide us the pickup details. // Again supplier informed on 22 July that they will confirm soon the latest update. // Revised proforma docs with 430 kgs received on 1 Aug // Supplier informed on 2 Aug that they are still awaiting a confirmation from concerned team regarding catching of the vessel Kiel express, closing 13th August // As on 27 Aug, Supplier confirmation is awaited for vessel booking (closing which they can catch) // Finally MRN rcvd on 28 Aug =&gt; Booked vessel on 28 Aug. =&gt; Moved to YM fountain on 3 Sept since cargo coud not catch the vessel closing // Moved to One Meishan on 12th Sept. // delayed by 1 day as on 16 Sept. // ETD delayed by 2 days as on 20.09//ETD delayed by 2 days on 26.09</t>
  </si>
  <si>
    <t>175 eur // NS // Pickup arranged with zoder on 8/28/2024</t>
  </si>
  <si>
    <t>TSL/54599/2200056744</t>
  </si>
  <si>
    <t>ONE MEISHAN </t>
  </si>
  <si>
    <t>Z24007487573 // 16.11.2024</t>
  </si>
  <si>
    <t>22-0009-410-00</t>
  </si>
  <si>
    <t>CCU208379</t>
  </si>
  <si>
    <t>Shipped- Prealert sent // MRN received // Moved to YM fountain on 3 Sept since cargo coud not catch the vessel closing // Moved to One Meishan on 12th Sept.   delayed by 1 day as on 16 Sept. // ETD delayed by 2 days as on 20.09//ETD delayed by 2 days on 26.09</t>
  </si>
  <si>
    <t>€ 220,-</t>
  </si>
  <si>
    <t>TSL/54916/2200057386</t>
  </si>
  <si>
    <t>Z24007487584 // 16.11.2024</t>
  </si>
  <si>
    <t>22-0010-410-00</t>
  </si>
  <si>
    <t>CCU208380</t>
  </si>
  <si>
    <t>Shipped- Prealert sent // Moved to YM fountain on 3 Sept since cargo coud not catch the vessel closing // Moved to One Meishan on 12th Sept. // delayed by 1 day as on 16 Sept.//ETD delayed by 2 days as on 20.09//ETD delayed by 2 days on 26.09</t>
  </si>
  <si>
    <t>Hier wären wir bei 160€</t>
  </si>
  <si>
    <t>TSL/54671/2200056947</t>
  </si>
  <si>
    <t>Z24007793741 // 16.11.2024</t>
  </si>
  <si>
    <t>22-0011-410-00</t>
  </si>
  <si>
    <t>CCU208382</t>
  </si>
  <si>
    <t>Shipped- Prealert sent // MRN arranged by Zoder // Pickup from Sweden // Moved to One Meishan on 12th Sept. //  delayed by 1 day as on 16 Sept.//ETD delayed by 2 days as on 20.09//ETD delayed by 2 days on 26.09</t>
  </si>
  <si>
    <t>IMI Z &amp; J</t>
  </si>
  <si>
    <t>TSL/54609/2200056828</t>
  </si>
  <si>
    <t>Z24007793836 // 16.11.2024</t>
  </si>
  <si>
    <t>22-0012-410-00</t>
  </si>
  <si>
    <t>CCU208383</t>
  </si>
  <si>
    <t>Shipped- Prealert sent // MRN received // Moved to One Meishan on 12th Sept. // delayed by 1 day as on 16 Sept.//ETD delayed by 2 days as on 20.09//ETD delayed by 2 days on 26.09</t>
  </si>
  <si>
    <t>TSL/54205/2200056110</t>
  </si>
  <si>
    <t>Z24007793847 // 16.11.2024</t>
  </si>
  <si>
    <t>22-0013-410-00</t>
  </si>
  <si>
    <t>CCU208391</t>
  </si>
  <si>
    <t>Shipped- Prealert sent // MRN received // Moved to One Meishan on 12th Sept//  delayed by 1 day as on 16 Sept.. //ETD delayed by 2 days as on 20.09//ETD delayed by 2 days on 26.09</t>
  </si>
  <si>
    <t>Maschinenfabrik</t>
  </si>
  <si>
    <t>TSL/54818/2200057040</t>
  </si>
  <si>
    <t>Z24007793858 // 16.11.2024</t>
  </si>
  <si>
    <t>23-0002-410-00</t>
  </si>
  <si>
    <t>CCU208396</t>
  </si>
  <si>
    <t>Shipped- Prealert sent // Moved to One Meishan on 12th Sept. //ETD delayed by 2 days as on 20.09//ETD delayed by 2 days on 26.09</t>
  </si>
  <si>
    <t>hier bitte 160€</t>
  </si>
  <si>
    <t>Cunova // 8001306  LOT 3</t>
  </si>
  <si>
    <t>Z24007793997 // 16.11.2024</t>
  </si>
  <si>
    <t>22-0014-410-00</t>
  </si>
  <si>
    <t>CCU208397</t>
  </si>
  <si>
    <t>Shipped- Prealert sent // Moved to One Meishan on 12th Sept. //  delayed by 1 day as on 16 Sept.//ETD delayed by 2 days as on 20.09//ETD delayed by 2 days on 26.09</t>
  </si>
  <si>
    <t>Paul Wurth // Under L/C</t>
  </si>
  <si>
    <t>Z24007794002 // 16.11.2024</t>
  </si>
  <si>
    <t>22-0015-410-00</t>
  </si>
  <si>
    <t>CCU208398</t>
  </si>
  <si>
    <t>Saar // Under L/C</t>
  </si>
  <si>
    <t>TSL/54642/2200056714</t>
  </si>
  <si>
    <t>Z24007794766 // 16.11.2024</t>
  </si>
  <si>
    <t>22-0016-410-00</t>
  </si>
  <si>
    <t>CCU208399</t>
  </si>
  <si>
    <t>Shipped- Prealert sent // MRN received // Moved to One Meishan on 12th Sept. //  delayed by 1 day as on 16 Sept.//ETD delayed by 2 days as on 20.09//ETD delayed by 2 days on 26.09</t>
  </si>
  <si>
    <t>Hier wären wir bei 590€</t>
  </si>
  <si>
    <t>TSL/55232/2200057911</t>
  </si>
  <si>
    <t>Z24007794777 // 16.11.2024</t>
  </si>
  <si>
    <t>22-0017-410-00</t>
  </si>
  <si>
    <t>CCU208400</t>
  </si>
  <si>
    <t>175 eur</t>
  </si>
  <si>
    <t>TSL/54243/2200056181</t>
  </si>
  <si>
    <t>Z24007794788 // 16.11.2024</t>
  </si>
  <si>
    <t>23-0003-410-00</t>
  </si>
  <si>
    <t>Shipped- Prealert sent // Goods readiness on 10.09.2024 //  MRN received on 09.09.2024 // Moved to One Meishan on 12th Sept. //  delayed by 1 day as on 16 Sept.//ETD delayed by 2 days as on 20.09//ETD delayed by 2 days on 26.09</t>
  </si>
  <si>
    <t>PICKUP arranged from Amsterdam to Hamburg from Zoder</t>
  </si>
  <si>
    <t>TSL/55155/2200057807</t>
  </si>
  <si>
    <t>Z24007963877 // 16.11.2024</t>
  </si>
  <si>
    <t>22-0005-410-00</t>
  </si>
  <si>
    <t>CCU208411</t>
  </si>
  <si>
    <t>CCU208419</t>
  </si>
  <si>
    <t>Shipped- Prealert sent // Moved on earlier vessel one meishan (was booked on one innovation ETD 26.09) // Cargo recived unpacked to PCH//ETD delayed by 2 days as on 20.09//ETD delayed by 2 days on 26.09</t>
  </si>
  <si>
    <t>MOVED ON EARLIER VESSEL</t>
  </si>
  <si>
    <t xml:space="preserve">Z &amp; J </t>
  </si>
  <si>
    <t xml:space="preserve">TSL/54709/2200056994 </t>
  </si>
  <si>
    <t>Z24007963866 // 16.11.2024</t>
  </si>
  <si>
    <t>22-0003-410-00</t>
  </si>
  <si>
    <t>CCU208417</t>
  </si>
  <si>
    <t>Shipped- Prealert sent // Moved on earlier vessel one meishan (was booked on one innovation ETD 26.09)//ETD delayed by 2 days as on 20.09//ETD delayed by 2 days on 26.09</t>
  </si>
  <si>
    <t>MOVED ON EARLIER VESSEL //780,00 €</t>
  </si>
  <si>
    <t>TSL/54568/2200056804</t>
  </si>
  <si>
    <t>Z24007963855 // 16.11.2024</t>
  </si>
  <si>
    <t>22-0002-410-00</t>
  </si>
  <si>
    <t>CCU208416</t>
  </si>
  <si>
    <t>MOVED ON EARLIER VESSEL // 200,79 € '+ 15 % Fuel '+ 5,5 % Tool = 243.61 Eur</t>
  </si>
  <si>
    <t>TSL/55208/2200057890</t>
  </si>
  <si>
    <t>Z24007963453 // 16.11.2024</t>
  </si>
  <si>
    <t>22-0001-410-00</t>
  </si>
  <si>
    <t>Shipped- Prealert sent (Was on Hold till further notice by TLL - Received confirmation from TLL on 10.09.2024 to proceed via Seafreight) // Rebooked on One Innovation on 12 Sept. since Prague Express no longer in the Schedule. // Moved on earlier vessel one meishan (was booked on one innovation ETD 26.09)//ETD delayed by 2 days as on 20.09//ETD delayed by 2 days on 26.09</t>
  </si>
  <si>
    <t>MOVED ON EARLIER VESSEL // 200 EUR</t>
  </si>
  <si>
    <t>Z24007794799 // 16.11.2024</t>
  </si>
  <si>
    <t>25-0005-410-00</t>
  </si>
  <si>
    <t>CCU208389</t>
  </si>
  <si>
    <t>Shipped- Prealert sent // MRN received //  delayed by 1 day as on 16 Sept.//ETD delayed by 2 days as on 20.09//ETD delayed by 2 days on 26.09</t>
  </si>
  <si>
    <t>Received from Gerhard sir to book on SACO on 3.09 // Need to have a separate Mater BL - Reached PCH only 15808.749 KGS as per CWR by SACO // re checking of cargo done - 45 Eur Saco charged - Saco send pics of cargo with GW on 17.09.2024 - Gross Weight is now correct. // Draft MBL rcvd on 18.09 - GW is wrong - revised rcvd // Closed: 17.09.2024 (earlier 12.09.2024 then 13.09.2024 then 16.09.2024)</t>
  </si>
  <si>
    <t>SEOUL ENGINEERING</t>
  </si>
  <si>
    <t>TSL/54861/2200057146</t>
  </si>
  <si>
    <t>AS COLUMBIA / 2406S</t>
  </si>
  <si>
    <t>03.10.1012</t>
  </si>
  <si>
    <t>01.11.2024</t>
  </si>
  <si>
    <t>FLGSS2409011 // 32-0003-410-00</t>
  </si>
  <si>
    <t>BOWSN5979</t>
  </si>
  <si>
    <t>Already contacted to Hannah - Draft rcvd to chk on 24.09- revised hbl mbl ok on 24.09// Supplier informed on 13.09.2024 that their office will be closed for national holiday next week and office will re-open on 23.09.2024</t>
  </si>
  <si>
    <t>2024-40036 2</t>
  </si>
  <si>
    <t>Z24007833149 // 11.11.2024</t>
  </si>
  <si>
    <t>25-0001-410-00</t>
  </si>
  <si>
    <t>HAMMAA4287348V</t>
  </si>
  <si>
    <t>Shipped - Prealert sent // CLOSING : 30.09.2024</t>
  </si>
  <si>
    <t>Frt inv issued to impact - sent to MM on 07.10</t>
  </si>
  <si>
    <t>Reel GmbH // PROJEKT 2130960</t>
  </si>
  <si>
    <t>NSA / MNP</t>
  </si>
  <si>
    <t>SEASPAN AMAZON</t>
  </si>
  <si>
    <t>Z24008147010 // 20.11.2024</t>
  </si>
  <si>
    <t>25-0010-410-00</t>
  </si>
  <si>
    <t>NSA255280</t>
  </si>
  <si>
    <t>Shipped - Prealert sent // CLOSING : 25.09.2024</t>
  </si>
  <si>
    <t>Booked through SACO // Frt inv issued to Reel - sent to MM on 07.10</t>
  </si>
  <si>
    <t>TSL/54675/2200056951</t>
  </si>
  <si>
    <t>OOCL CALIFORNIA V. 153S</t>
  </si>
  <si>
    <t>24.10.2024</t>
  </si>
  <si>
    <t>SGE24250116 // 32-0004-410-00</t>
  </si>
  <si>
    <t>C439WD04</t>
  </si>
  <si>
    <t>Shipped - Prealert  sent</t>
  </si>
  <si>
    <t>Draft HBL rcvd on 23.09 - Gst wrong in HBL - Revised HBL draft is ok rcvd on 24.9</t>
  </si>
  <si>
    <t>CHANGZHI</t>
  </si>
  <si>
    <t xml:space="preserve"> TSLPL/20024/2200057543</t>
  </si>
  <si>
    <t>ESL DACHAN BAY V.24005W</t>
  </si>
  <si>
    <t>SGE24250120 // 32-0005-410-00</t>
  </si>
  <si>
    <t>GTJSIN24090134</t>
  </si>
  <si>
    <t>Sent mail to china team - waiting for the booking confirmation.</t>
  </si>
  <si>
    <t>BAOSTEEL ROLL SCIENCE &amp; TECHNOLOGY // ST00000892</t>
  </si>
  <si>
    <t>YM EXCELLENCE 145W</t>
  </si>
  <si>
    <t>14.10.2024</t>
  </si>
  <si>
    <t>SGE24250123 // 32-0009-410-00</t>
  </si>
  <si>
    <t>JOYNS240086</t>
  </si>
  <si>
    <t>Shipped // pre alert sent</t>
  </si>
  <si>
    <t>Closing# 30.09.2024 // Draft HBL correct</t>
  </si>
  <si>
    <t>TSL/54996/2200057486</t>
  </si>
  <si>
    <t>ONE FOCUS / 002E</t>
  </si>
  <si>
    <t>22-0029-410-00</t>
  </si>
  <si>
    <t>BCNCCU4419744V</t>
  </si>
  <si>
    <t xml:space="preserve">Shipped -Pre-alert sent </t>
  </si>
  <si>
    <t xml:space="preserve">Closing# 02.10.2024 // MBL Correct // Can be booked with Corefreight next time if VLS creates issue while giving final MBL </t>
  </si>
  <si>
    <t>CMET ENGINEERING</t>
  </si>
  <si>
    <t>TSLPL/20028/2200057483</t>
  </si>
  <si>
    <t>YM EXCELLENCE V.145W</t>
  </si>
  <si>
    <t>SGE24250117 // 32-0006-410-00</t>
  </si>
  <si>
    <t>JLCAL24168484</t>
  </si>
  <si>
    <t xml:space="preserve">Shipped - Prealert  sent </t>
  </si>
  <si>
    <t>TLL confirmation awaited as supplier "insist for original HB/L,". shipment is not L/C involved - TLL confirmed to accept the Express HBL  // Supplier is insisting to provide the Original B/L. TLL has asked them to accept the Express B/L</t>
  </si>
  <si>
    <t>TTD/4154/2200057461</t>
  </si>
  <si>
    <t>ZEPHYR LUMOS / 013E</t>
  </si>
  <si>
    <t>20.11.2024</t>
  </si>
  <si>
    <t>22-0027-410-00</t>
  </si>
  <si>
    <t>MILCCU4220607V</t>
  </si>
  <si>
    <t xml:space="preserve">Shipped - Prealert  sent  </t>
  </si>
  <si>
    <t>NS // MBL inst sent on 25.09.2024 // draft MBL correct</t>
  </si>
  <si>
    <t>EM MOULDS</t>
  </si>
  <si>
    <t>TSL/54966/2200057437</t>
  </si>
  <si>
    <t>22-0028-410-00</t>
  </si>
  <si>
    <t>MILCCU4220682V</t>
  </si>
  <si>
    <t>Closing # 01.10.2024 //  draft MBL correct</t>
  </si>
  <si>
    <t>TSL/55179/2200057824</t>
  </si>
  <si>
    <t>22-0030-410-00</t>
  </si>
  <si>
    <t>MILCCU4220735V</t>
  </si>
  <si>
    <t>TSL/54064/2200055901</t>
  </si>
  <si>
    <t>Z24008240538 // 25.11.2024</t>
  </si>
  <si>
    <t>23-0004-410-00</t>
  </si>
  <si>
    <t>CCU208418</t>
  </si>
  <si>
    <t>CCU208423</t>
  </si>
  <si>
    <t xml:space="preserve">Shipped - Prealert sent </t>
  </si>
  <si>
    <t>WAS NOT MARKED IN RELEASE - RECEIVED RELEASE &amp; ACTION TAKEN ON 16.09.2024 // PICKUP ZODER 600,00 €</t>
  </si>
  <si>
    <t>TSL/54828/2200057209</t>
  </si>
  <si>
    <t>Z24007963888 // 25.11.2024</t>
  </si>
  <si>
    <t>22-0006-410-00</t>
  </si>
  <si>
    <t>Shipped - Prealert sent // Rebooked to One ingenuity due to cargo could not catch the vessel closing 18.09.2024</t>
  </si>
  <si>
    <t>TSL/54885/2200057285</t>
  </si>
  <si>
    <t>Z24007963899 // 25.11.2024</t>
  </si>
  <si>
    <t>22-0007-410-00</t>
  </si>
  <si>
    <t>CCU208421</t>
  </si>
  <si>
    <t>270 EUR - NS</t>
  </si>
  <si>
    <t>Z24008240549 // 25.11.2024</t>
  </si>
  <si>
    <t>22-0020-410-00</t>
  </si>
  <si>
    <t>CCU208429</t>
  </si>
  <si>
    <t>Shipped - Prealert sent // MRN received</t>
  </si>
  <si>
    <t>269,87 € + 14 % Fuel + 5,5 % Toll</t>
  </si>
  <si>
    <t>TSL/55306/2200058001</t>
  </si>
  <si>
    <t>Z24008242080 // 25.11.2024</t>
  </si>
  <si>
    <t>22-0021-410-00</t>
  </si>
  <si>
    <t>CCU208428</t>
  </si>
  <si>
    <t>Shipped - Prealert sent</t>
  </si>
  <si>
    <t>175 EUR</t>
  </si>
  <si>
    <t>TSL/54108/2200056003</t>
  </si>
  <si>
    <t>08.10.2024</t>
  </si>
  <si>
    <t>Z24008242091 // 25.11.2024</t>
  </si>
  <si>
    <t>22-0022-410-00</t>
  </si>
  <si>
    <t>CCU208436</t>
  </si>
  <si>
    <t>PO-2408438</t>
  </si>
  <si>
    <t>Z24008147020 // 25.11.2024</t>
  </si>
  <si>
    <t>25-0009-410-00</t>
  </si>
  <si>
    <t>CCU208433</t>
  </si>
  <si>
    <r>
      <rPr>
        <sz val="11"/>
        <color rgb="FF000000"/>
        <rFont val="Calibri"/>
        <scheme val="minor"/>
      </rPr>
      <t xml:space="preserve">PAUL WURTH // </t>
    </r>
    <r>
      <rPr>
        <b/>
        <sz val="11"/>
        <color rgb="FF000000"/>
        <rFont val="Calibri"/>
        <scheme val="minor"/>
      </rPr>
      <t>DG CARGO- CRITICAL</t>
    </r>
  </si>
  <si>
    <t>TSL/54447/2200056636</t>
  </si>
  <si>
    <t>Z24008276639 // 30.11.2024</t>
  </si>
  <si>
    <t>22-0025-410-00</t>
  </si>
  <si>
    <t>CCU208434</t>
  </si>
  <si>
    <r>
      <t xml:space="preserve">Shipped - Prealert sent // DGD Received on 18.09.2024 // MRN rcvd on 25.09 - Mail received from Mr. Zarir to move this by Air freight as on 22.09// Again information received by Mr. Zarir on 24.09 that  cargo needs to be sea freighted only // Rebooked to next vessel as on 27.09 due to cargo missed the closing//delayed by 2 days as on 30.09 // </t>
    </r>
    <r>
      <rPr>
        <sz val="11"/>
        <color rgb="FFFF0000"/>
        <rFont val="Calibri"/>
      </rPr>
      <t>delayed by again 2 days as on 14.10 due to port congestion</t>
    </r>
  </si>
  <si>
    <t>NS // Asked saco 9/19/2024 if acceptable or not- accepted // pickup arranged with NEUFRA</t>
  </si>
  <si>
    <t>TSL/53804/2200055485</t>
  </si>
  <si>
    <t>12.10.2024</t>
  </si>
  <si>
    <t>Z24008469173 // 30.11.2024</t>
  </si>
  <si>
    <t>22-0034-410-00</t>
  </si>
  <si>
    <t>CCU208443</t>
  </si>
  <si>
    <t>Shipped - Prealert sent // delayed by 2 days as on 30.09 // delayed by again 2 days as on 14.10</t>
  </si>
  <si>
    <t>EHP Wägetechnik  (UNDER L/C)</t>
  </si>
  <si>
    <t>TSL/54494/2400002625</t>
  </si>
  <si>
    <t>Z24008469162 // 30.11.2024</t>
  </si>
  <si>
    <t>22-0035-410-00</t>
  </si>
  <si>
    <t>CCU208450</t>
  </si>
  <si>
    <t>Shipped - Prealert sent // Booked on 01.10.24 // As per shipper on 27.08.2024, LC documents are not ready at the moment. They are waiting for certificates from Tata and for their information that their draft documents are okay. // Supplier informed on 5 Sept. that they are still waiting for certificates, which must be provided from Tata. // LC documents received on 18th Sept. - Supplier informed on 18th Sept. - shipment is not ready for collection, will be ready in next 2 weeks, he will confirm.- Shipped confirmed on 26.09.02024 that goods will be ready on Monday 30.09 // delayed by again 2 days as on 14.10</t>
  </si>
  <si>
    <r>
      <t>238,69 €</t>
    </r>
    <r>
      <rPr>
        <sz val="12"/>
        <color rgb="FF000000"/>
        <rFont val="Arial"/>
      </rPr>
      <t>+ 14 % Fuel+ 5,5 % Toll = 287.07 Eur</t>
    </r>
  </si>
  <si>
    <t>Shrieve</t>
  </si>
  <si>
    <t>TSL/54740/2200056956</t>
  </si>
  <si>
    <t>ONE Recognition / 004E</t>
  </si>
  <si>
    <t xml:space="preserve">15.10.2024  </t>
  </si>
  <si>
    <t>28.07.2024 / 05.10.2024</t>
  </si>
  <si>
    <t>22-0024-410-00</t>
  </si>
  <si>
    <t>CCU208431</t>
  </si>
  <si>
    <t>CCU208431 // ANT - 82071974</t>
  </si>
  <si>
    <t>Shipped - pre-alert sent</t>
  </si>
  <si>
    <t xml:space="preserve">Closed: 30.09.2024 // Old closing :23.09.2024 // Draft MBL received - correct// #F02S24070041 old booking // Sent pick-up mail to agent on 16.07.2024 // Morgan will delivered the goods today 01.10.2024 to Saco Warehouse // Booked with SACO on 19.09 // There were discrepancies regarding supplier docs and Export customs doc =&gt; Issues solved and received green light on 29.08.2024 to proceed for collection </t>
  </si>
  <si>
    <t>Intensiv Filter // SOC-03385</t>
  </si>
  <si>
    <t>KHI</t>
  </si>
  <si>
    <t>Z24007748999 // 13.11.2024</t>
  </si>
  <si>
    <t>25-0002-410-00 / direct BL</t>
  </si>
  <si>
    <t>KHI237582</t>
  </si>
  <si>
    <t xml:space="preserve">Shipped </t>
  </si>
  <si>
    <t>Closing: 25.09.2024 // Express direct BL rcvd on 6th oct. - 3/3 org B/L’s asked to SACO to send to shpr directly &amp; invoice to us</t>
  </si>
  <si>
    <t>Intensiv Filter // SOC-03294</t>
  </si>
  <si>
    <t>Z24008131189 // 15.11.2024</t>
  </si>
  <si>
    <t>25-0008-410-00 / direct BL</t>
  </si>
  <si>
    <t>KHI237619</t>
  </si>
  <si>
    <t>Revised MBL draft rcvd on 08.10 with NTN no. - final express direct BL rcvd on 08.10 - 3/3 org B/L’s asked to SACO to send to shpr directly &amp; invoice to us - ORg BL rcvd from Saoc on 10.10</t>
  </si>
  <si>
    <t>Paul Wurth - Balmer</t>
  </si>
  <si>
    <t>NAVIOS CONSTELLATION</t>
  </si>
  <si>
    <t>25-0015-410-00</t>
  </si>
  <si>
    <t>11-24-2410-0699</t>
  </si>
  <si>
    <t>CLOSING : 10.10.2024 // Booking through CLG</t>
  </si>
  <si>
    <t>MRN rcvd by PWL on 03.10. // NS//HBL DRAFT / MBL INST. TKN ON 10-10-2024 - SENT TO MM</t>
  </si>
  <si>
    <t>2024-40055 - 2</t>
  </si>
  <si>
    <t>NILEDUTCH LION / 4233E</t>
  </si>
  <si>
    <t>25-0012-410-00</t>
  </si>
  <si>
    <t>HAMJEA4287706V</t>
  </si>
  <si>
    <t>Shipped -Prealert sent</t>
  </si>
  <si>
    <t>Closing: 27.09.204 // Booking through Vanguard // MRN sent to VLS to create Z number on 28.09 // Draft HBL sent for checking &amp; confirmed on 30-09-2024 // MBL draft rcvd for checking correct on 30.09</t>
  </si>
  <si>
    <t>TSL/54158/2200056035</t>
  </si>
  <si>
    <t>ONE FUTURE</t>
  </si>
  <si>
    <t>Z24008469184 // 06.12.2024</t>
  </si>
  <si>
    <t>22-0019-411-00</t>
  </si>
  <si>
    <t>CCU208439</t>
  </si>
  <si>
    <t>CCU208448</t>
  </si>
  <si>
    <t>Shipped - prealert sent // MRN received - Cargo could not load onto container ONE INSPIRATION due to weight issue hence rolled out to ONE FUTURE</t>
  </si>
  <si>
    <t xml:space="preserve">277,02 €+ 14 % Fuel+5,5 % Toll // RE FRT INV tkn as per EXW incoterm &amp; cancellation note sent to TLL on 11/4/2024 // FOB cancellation note sent to supplier on 11/4/2024 </t>
  </si>
  <si>
    <t>TSL/54433/2200056619</t>
  </si>
  <si>
    <t>Z24008469140 // 06.12.2024</t>
  </si>
  <si>
    <t>23-0004-411-00</t>
  </si>
  <si>
    <t>CCU208452</t>
  </si>
  <si>
    <t xml:space="preserve">Shipped - prealert sent // MRN received </t>
  </si>
  <si>
    <t>TSL/55440/3700929253</t>
  </si>
  <si>
    <t>Z24008242110 // 06.12.2024</t>
  </si>
  <si>
    <t>22-0020-411-00</t>
  </si>
  <si>
    <t>Shipped - prealert sent // delayed by 2 days as on 30.09</t>
  </si>
  <si>
    <t>227,16 €+ 14 % Fuel+ 5,5 % Toll - Zoder informed on 04.10. that Unfortunately this shipment was not sent to our collection partner... will pickup asap</t>
  </si>
  <si>
    <t>TSL/54630/2200056878</t>
  </si>
  <si>
    <t>Z24008550411 // 06.12.2024</t>
  </si>
  <si>
    <t>23-0005-411-00</t>
  </si>
  <si>
    <t>CCU208446</t>
  </si>
  <si>
    <t>490,00 € - Zoder can pickup next week - Frachtkosten zu 1) = 420,- Euro und zu 2) = 390,- Euro // PICKUP arranged with zoder since neufra will pickup &amp; deliver after closing</t>
  </si>
  <si>
    <t>TSL/54636/2200056899</t>
  </si>
  <si>
    <t>Z24008550422 // 06.12.2024</t>
  </si>
  <si>
    <t>23-0006-411-00</t>
  </si>
  <si>
    <t>CCU208447</t>
  </si>
  <si>
    <t>400 - Together JOSUA 636 Eur //  Frachtkosten zu 1) = 420,- Euro und zu 2) = 390,- Euro  // Zoder can pickup next week -  PICKUP arranged with zoder since neufra will pickup &amp; deliver after closing</t>
  </si>
  <si>
    <t>TSL/55214/2200057896</t>
  </si>
  <si>
    <t>HMM HELSINKI / 014E</t>
  </si>
  <si>
    <t>22-0002-411-00</t>
  </si>
  <si>
    <t>ANRCCU4117558V</t>
  </si>
  <si>
    <t>Shipped - Prealert sent // MRN &amp; final co. docs received on 14.10</t>
  </si>
  <si>
    <t>Booked with Vanguard Belgium ON 09.10 // Closed: 14.10.2024</t>
  </si>
  <si>
    <t>TSL/2200057611</t>
  </si>
  <si>
    <t>OOCL AMERICA 174S</t>
  </si>
  <si>
    <t>D442WD12</t>
  </si>
  <si>
    <t>Closing # 11.10.2024 // Draft HBL - Correct // // Supplier will deliver the cargo after the Chinese holiday I.e. 8th October.</t>
  </si>
  <si>
    <t>TSL/55513/2200058111</t>
  </si>
  <si>
    <t>SHIMIN 24W</t>
  </si>
  <si>
    <t>22.11.2024</t>
  </si>
  <si>
    <t>SGE24250102 // 32-0011-410-00</t>
  </si>
  <si>
    <t>GTJSIN24100003</t>
  </si>
  <si>
    <t xml:space="preserve"> Supplier resonse rec on 09.10.2024 // Supplier response on readiness awaited beacuse Chinese holiday i.e. 8th October )</t>
  </si>
  <si>
    <t>TSL/55226/2200057860</t>
  </si>
  <si>
    <t>YM EXPRESS / 085W</t>
  </si>
  <si>
    <t>SGE24250098</t>
  </si>
  <si>
    <t>JLCAL24184551</t>
  </si>
  <si>
    <t>Shipped // Pre-alert  sent</t>
  </si>
  <si>
    <t>Closing # 15.10.2024 // Draft HBL correct</t>
  </si>
  <si>
    <t xml:space="preserve"> PRIMETALS TECHNOLOGIES LIMITED
 </t>
  </si>
  <si>
    <t>TSL/55220/2200057898</t>
  </si>
  <si>
    <t xml:space="preserve"> ONE INGENUITY / 0003E </t>
  </si>
  <si>
    <t>UINCCU019966 // 22-0017-411-00</t>
  </si>
  <si>
    <t>UINCCU020024</t>
  </si>
  <si>
    <t>SUSE24019966</t>
  </si>
  <si>
    <t>Shipped // Pre-alert sent // Rev inv sent on 29.10.2024</t>
  </si>
  <si>
    <t>HBL -Correct</t>
  </si>
  <si>
    <t>SOC-03176</t>
  </si>
  <si>
    <t>MAERSK HOUSTON</t>
  </si>
  <si>
    <t>Z24008759266 // 04.12.2024</t>
  </si>
  <si>
    <t>25-0013-410-00 (direct BL)</t>
  </si>
  <si>
    <t>DMM213459</t>
  </si>
  <si>
    <t>CLOSING: 16.10.2024 // Booking through Saco on 09.10</t>
  </si>
  <si>
    <t xml:space="preserve">Filing done &amp; adv. FRT inv sent to MM on 30.09.2024 // ZODER QUOTE 430 EUR </t>
  </si>
  <si>
    <t>TENOVA S.p.A.</t>
  </si>
  <si>
    <t>TSL/55277/2200057943</t>
  </si>
  <si>
    <t>ULSAN EXPRESS / 047E</t>
  </si>
  <si>
    <t>23.10.2024</t>
  </si>
  <si>
    <t>02.11.2024</t>
  </si>
  <si>
    <t>02.12.2024</t>
  </si>
  <si>
    <t>22-0001-411-00</t>
  </si>
  <si>
    <t>MILCCU4220885V</t>
  </si>
  <si>
    <t>Closing # 17.10.2024 // MBL correct</t>
  </si>
  <si>
    <t>PICCARDI</t>
  </si>
  <si>
    <t>TSL/55505/2200058323</t>
  </si>
  <si>
    <t>23-0001-411-00</t>
  </si>
  <si>
    <t>MILCCU4220974V</t>
  </si>
  <si>
    <t>MBL is correct</t>
  </si>
  <si>
    <t>MAINA ORGANI DI TRASMISSIONE</t>
  </si>
  <si>
    <t>TSL/53869/2200055540</t>
  </si>
  <si>
    <t>23-0002-411-00</t>
  </si>
  <si>
    <t>MILCCU4221031V</t>
  </si>
  <si>
    <t>Closing # 16.10.2024 // MBL correct /</t>
  </si>
  <si>
    <t>TSL/55019/2200057553</t>
  </si>
  <si>
    <t>XIN QING DAO 236S</t>
  </si>
  <si>
    <t>07.12.2024</t>
  </si>
  <si>
    <t>SGE24250133 // 32-0002-411-00</t>
  </si>
  <si>
    <t>D443WD06</t>
  </si>
  <si>
    <t xml:space="preserve">Closing # 23.10.2024 </t>
  </si>
  <si>
    <t>TSL/55014/2200057545</t>
  </si>
  <si>
    <t>YM TRANQUILITY/ 013W</t>
  </si>
  <si>
    <t>OE01000979 // 22-0006-411-00</t>
  </si>
  <si>
    <t>TORCCU4210912V</t>
  </si>
  <si>
    <t>Closing # 09.10.2024  // Rev draft HBL &amp; MBL correct// Supplier's response received today 03.10.2024</t>
  </si>
  <si>
    <t xml:space="preserve">HKT </t>
  </si>
  <si>
    <t>TSL/55142/2200057654</t>
  </si>
  <si>
    <t>AS COLUMBIA  / 2407S</t>
  </si>
  <si>
    <t>FLGSS2410010 // 32-0003-411-00</t>
  </si>
  <si>
    <t>MCCU24101701</t>
  </si>
  <si>
    <t>CCU24101701</t>
  </si>
  <si>
    <t>Closing # 25.04.2024 // Cargo arrival date 25.10.2024 // Draft HBL &amp; MBL correct</t>
  </si>
  <si>
    <t>CNBM  // ST00001030</t>
  </si>
  <si>
    <t xml:space="preserve"> OOCL CALIFORNIA/154S</t>
  </si>
  <si>
    <t>SGE24250140 // 32-0004-411-00</t>
  </si>
  <si>
    <t>AMIGL240505411A</t>
  </si>
  <si>
    <t>w+b walter + bai AG</t>
  </si>
  <si>
    <t>1783-22/MME-10192</t>
  </si>
  <si>
    <t>TUGHLAKABAD(DELHI)</t>
  </si>
  <si>
    <t>MSC CLARA/ IP442R</t>
  </si>
  <si>
    <t>25-0002-411-00</t>
  </si>
  <si>
    <t>HAMTKD4288091V</t>
  </si>
  <si>
    <t>Shipped - Prealert sent // Closed: 21.10.2024 // Booking through Vanguard on 10.10</t>
  </si>
  <si>
    <t>DRAFT HBL sent to MM &amp; KK// MBL inst. sent on 14.10 // Correct MBL draft rcvd on 15.10</t>
  </si>
  <si>
    <t>TENOVA S.p.A</t>
  </si>
  <si>
    <t>TSL/55007/2200057506</t>
  </si>
  <si>
    <t>ONE FRIENDSHIP / 006E</t>
  </si>
  <si>
    <t>23-0007-411-00</t>
  </si>
  <si>
    <t>MILCCU4221266V</t>
  </si>
  <si>
    <t xml:space="preserve">Shipped / Pre alert sent </t>
  </si>
  <si>
    <t>Closing # 25.10.2024 // Draft MBL correct</t>
  </si>
  <si>
    <t>TSL/54481/2200056682</t>
  </si>
  <si>
    <t>SPIL KARTINI / 24065W</t>
  </si>
  <si>
    <t>07.11.2024</t>
  </si>
  <si>
    <t>12.11.2024</t>
  </si>
  <si>
    <t>SGE24250126 // 32-0005-411-00</t>
  </si>
  <si>
    <t>FREEJLCAL24189252</t>
  </si>
  <si>
    <t xml:space="preserve"> Closing 29.10.2024 //  Draft HBL rec on 1 st NOV // Supplier will deliver the cargo after the Chinese holiday i.e. 8th October // Our agent informed cargo is ready on 17.10.2024 //Our agent informed cargo is ready on 17.10.2024 // Supplier cargo meet some problem can't catch the plan vessel because supplier said factory side cargo is under production,they can not confirm the new ready time to us . //  Supplier was not ready to catch the planned vessel // Supplier conf. rec. on 24.09.2024 </t>
  </si>
  <si>
    <t>TSL/54896/2200057298</t>
  </si>
  <si>
    <t>SGE24250125  // 32-0006-411-00</t>
  </si>
  <si>
    <t>FREEJLCAL24189249</t>
  </si>
  <si>
    <t xml:space="preserve">Closing 29.10.2024 // Draft HBL rec on 1 st NOV  // Supplier will deliver the cargo after the Chinese holiday i.e. 8th October // Supplier conf. rec. on 24.09.2024 </t>
  </si>
  <si>
    <t>TSLPL/20030/2200057609</t>
  </si>
  <si>
    <t>SGE24250139 //32-0007-411-00</t>
  </si>
  <si>
    <t>JLCAL24191830</t>
  </si>
  <si>
    <t>Draft HBL rec on 1st Nov- Correct</t>
  </si>
  <si>
    <t>TALLMAN / LOT 1</t>
  </si>
  <si>
    <t xml:space="preserve">TSL/55281/2200057953  </t>
  </si>
  <si>
    <t>NAVIOS UNISON/ 021W</t>
  </si>
  <si>
    <t>OE01000980 // 22-0007-411-00</t>
  </si>
  <si>
    <t>TORCCU4210926V</t>
  </si>
  <si>
    <t>Closing # 15.10.2024 // Draft HBL &amp; MBL correct</t>
  </si>
  <si>
    <t xml:space="preserve">METAL 7 - CRITICAL </t>
  </si>
  <si>
    <t>TSL/54977/4412588088</t>
  </si>
  <si>
    <t>OE01000981 // 22-0010-411-00</t>
  </si>
  <si>
    <t>TORCCU4210909V</t>
  </si>
  <si>
    <r>
      <rPr>
        <sz val="11"/>
        <color rgb="FF000000"/>
        <rFont val="Calibri"/>
        <scheme val="minor"/>
      </rPr>
      <t>Shipped - Prealert  sent //  shipment is critical</t>
    </r>
  </si>
  <si>
    <t xml:space="preserve">Closing # 15.10.2024 // Rev draft  HBL  MBL correct //Supplier response received today 08.10.2024  </t>
  </si>
  <si>
    <t>TCI/969/2200057178</t>
  </si>
  <si>
    <t xml:space="preserve">KMTC NHAVA SHEVA/2411S    </t>
  </si>
  <si>
    <t>06.11.2024</t>
  </si>
  <si>
    <t>FLGSS2411007 // 32-0008-411-00</t>
  </si>
  <si>
    <t>MCCU24102501</t>
  </si>
  <si>
    <t>Closing # 01.11.2024 // HBL &amp; MBL Correct</t>
  </si>
  <si>
    <t xml:space="preserve">TSL/54677/2200056967 </t>
  </si>
  <si>
    <t>KMTC NHAVA SHEVA/ 2411S</t>
  </si>
  <si>
    <t>FLGSS2411004 // 32-0009-411-00</t>
  </si>
  <si>
    <t>2024-40056 - 3</t>
  </si>
  <si>
    <t>NYK VESTA / 087E</t>
  </si>
  <si>
    <t>25-0001-411-00</t>
  </si>
  <si>
    <t>HAMJEA4287945V</t>
  </si>
  <si>
    <t>Shipped - Prealert to be sent  // Closed : 14.10.2024 // Booking through Vanguard on 07.10</t>
  </si>
  <si>
    <t>DRAFT HBL sent // MBL inst. sent on 14.10 // Supplier inofrmed updated GW - revised supp. docs awaited // Revised MBL draft rcvd on 15.10</t>
  </si>
  <si>
    <r>
      <rPr>
        <sz val="11"/>
        <color rgb="FF000000"/>
        <rFont val="Calibri"/>
        <scheme val="minor"/>
      </rPr>
      <t xml:space="preserve">SEOUL ENGINEERING // </t>
    </r>
    <r>
      <rPr>
        <b/>
        <sz val="11"/>
        <color rgb="FFFF0000"/>
        <rFont val="Calibri"/>
        <scheme val="minor"/>
      </rPr>
      <t>Withdrawn</t>
    </r>
  </si>
  <si>
    <t>Shipment nomination withdrawn by TLL - Gurvinder Singh on 11.11.2024</t>
  </si>
  <si>
    <t>10.11.2024</t>
  </si>
  <si>
    <t>15.11.2024</t>
  </si>
  <si>
    <t>Z24008550433 // 26.12.2024</t>
  </si>
  <si>
    <t>22-0008-411-00</t>
  </si>
  <si>
    <t>CCU208445</t>
  </si>
  <si>
    <t>Shipped - Prealert sent // Rolled out to One intelligence due to some major volume shipments have been cancelled in planned vessel Hamburg Express // CLOSED: 01.11.2024 (earlier 23.10.2024 then 25.10.2024 then 28.10.2024)</t>
  </si>
  <si>
    <t>CLOSED: 01.11.2024 (earlier 23.10.2024 then 25.10.2024 then 28.10.2024) // 91-0001-411-01 // Z NO. DONE MBL INST. SENT ON 30-10-2024</t>
  </si>
  <si>
    <t>TSL/54745/2200057019</t>
  </si>
  <si>
    <t>Z24008847284 // 26.12.2024</t>
  </si>
  <si>
    <t>22-0003-411-00</t>
  </si>
  <si>
    <t>CCU208466</t>
  </si>
  <si>
    <t>Shipped - Prealert sent // Supplier response on readiness received on 8th Oct. - Rolled out to One intelligence due to some major volume shipments have been cancelled in planned vessel Hamburg Express</t>
  </si>
  <si>
    <t>148,33 EUR+14% Diesel+5,5% Maut - ZODER quote</t>
  </si>
  <si>
    <t>Atlantic Gmbh</t>
  </si>
  <si>
    <t>TBD/2235/2200057682</t>
  </si>
  <si>
    <t>Z24008848350 // 26.12.2024</t>
  </si>
  <si>
    <t>22-0004-411-00</t>
  </si>
  <si>
    <t>CCU208470</t>
  </si>
  <si>
    <t>Shipped - Prealert sent // MRN received -Rolled out to One intelligence due to some major volume shipments have been cancelled in planned vessel Hamburg Express</t>
  </si>
  <si>
    <t>155,84 €+ 14 % Fuel+ 5,5 % Toll</t>
  </si>
  <si>
    <t>SMS CONCAST // LOT 4</t>
  </si>
  <si>
    <t>Z24008866800 // 26.12.2024</t>
  </si>
  <si>
    <t>22-0005-411-00</t>
  </si>
  <si>
    <t>CCU208471</t>
  </si>
  <si>
    <t>Shipped - Prealert sent // MRN received - Rolled out to One intelligence due to some major volume shipments have been cancelled in planned vessel Hamburg Express</t>
  </si>
  <si>
    <t>TSL/54213/4411898619</t>
  </si>
  <si>
    <t>Z24009186585 // 26.12.2024</t>
  </si>
  <si>
    <t>22-0012-411-00</t>
  </si>
  <si>
    <t>CCU208483</t>
  </si>
  <si>
    <t>TSL/54301/2200056270</t>
  </si>
  <si>
    <t>Z24009188017 // 26.12.2024</t>
  </si>
  <si>
    <t>22-0013-411-00</t>
  </si>
  <si>
    <t>CCU208484</t>
  </si>
  <si>
    <t>Z24009188028 // 26.12.2024</t>
  </si>
  <si>
    <t>23-0003-411-00</t>
  </si>
  <si>
    <t>CCU208485</t>
  </si>
  <si>
    <t>TSL/55333/2200058058</t>
  </si>
  <si>
    <t>Z24009188039 // 26.12.2024</t>
  </si>
  <si>
    <t>22-0014-411-00</t>
  </si>
  <si>
    <t>CCU208486</t>
  </si>
  <si>
    <t>116,87 €+ 14 % Fuel+ 5,5 % Toll</t>
  </si>
  <si>
    <t>TSL/55478/2200058309</t>
  </si>
  <si>
    <t>Z24009188040 // 26.12.2024</t>
  </si>
  <si>
    <t>22-0015-411-00</t>
  </si>
  <si>
    <t>CCU208487</t>
  </si>
  <si>
    <t>TSL/54113/2200056023</t>
  </si>
  <si>
    <t>Z24009188050 // 26.12.2024</t>
  </si>
  <si>
    <t>22-0016-411-00</t>
  </si>
  <si>
    <t>CCU208489</t>
  </si>
  <si>
    <t>TSL/55392/2200058067</t>
  </si>
  <si>
    <t>Z24009188061 // 26.12.2024</t>
  </si>
  <si>
    <t>22-0021-411-00</t>
  </si>
  <si>
    <t>CCU208490</t>
  </si>
  <si>
    <t xml:space="preserve">TSL/54807/2200057143 </t>
  </si>
  <si>
    <t>Z24009189254 // 26.12.2024</t>
  </si>
  <si>
    <t>22-0022-411-00</t>
  </si>
  <si>
    <t>CCU208496</t>
  </si>
  <si>
    <t>Al Asdeqaa - LOT 3</t>
  </si>
  <si>
    <t>Z24009189265 // 26.12.2024</t>
  </si>
  <si>
    <t>22-0023-411-00</t>
  </si>
  <si>
    <t>CCU208494</t>
  </si>
  <si>
    <t>Shipped - Prealert sent // Ready for pickup on 23.10.2024 // Final co. docs received with correct GW // As per the latest information received by shipper on 18.10 - this consignment is scheduled to be packed on Monday, 21.10.24 and will be ready for collection mid of next week.</t>
  </si>
  <si>
    <t>227,16 €+ 14 % Fuel+5,5 % Toll</t>
  </si>
  <si>
    <t>PAUL WURTH S.A.</t>
  </si>
  <si>
    <t>TSL/53676/2200055336</t>
  </si>
  <si>
    <t>Z24009189276 // 26.12.2024</t>
  </si>
  <si>
    <t>23-0008-411-00</t>
  </si>
  <si>
    <t>CCU208497</t>
  </si>
  <si>
    <t xml:space="preserve">NS - DB will deliver the cargo </t>
  </si>
  <si>
    <t>PAUL WURTH // DG CARGO // RFQ no : 611-71</t>
  </si>
  <si>
    <t>TSL/54611/2200056771</t>
  </si>
  <si>
    <t>HUMEN BRIDGE / 094E</t>
  </si>
  <si>
    <t>22-0018-411-00</t>
  </si>
  <si>
    <t>HAMCCU4288463V</t>
  </si>
  <si>
    <t>Shipped - Prealert sent // Re-booked on 24.10.2024 since carrier was not accepting the given DGD with a certain code // MRN received // Vessel delayed by 6 days as on 11.11.2024 // Overlength // Closed: 28.10.2024</t>
  </si>
  <si>
    <t>Booking cancelled with SACO on 24.10 (CLOSING: 01.11.2024 (earlier 23.10.2024 then 25.10.2024 then 28.10.2024 For SACO)) - Rebooked with Vanguard Germany on 24.10 - Neufra returned from PCH to VLS Germany warehouse as saco was not accepting the goods with correct DGD removing code 4DV  // Pickup arranged with Neufra -870 €. // Extra cost for waiting time and detour Neufra will charge = 375,00 € // Closed: 28.10.2024</t>
  </si>
  <si>
    <t>STRUERS</t>
  </si>
  <si>
    <t>TSL/55091/2400002701</t>
  </si>
  <si>
    <t>MSC BETTINA | FX435W</t>
  </si>
  <si>
    <t>27-0002-411-00</t>
  </si>
  <si>
    <t>DK374075</t>
  </si>
  <si>
    <t>NON-CCU-DK374075</t>
  </si>
  <si>
    <t xml:space="preserve">Shipped - Pre-alert sent // Unfortunately the shipment has been re-scheduled with ETD 09 Nov, due the congestion in Hamburg //Sailing confirmation awaited // Booked // Shipment from Denmark // Closed 28.10.2024 </t>
  </si>
  <si>
    <t xml:space="preserve">Draft HBL &amp; MBL correct // Supplier confirmation received on 21.10.2024 </t>
  </si>
  <si>
    <t>TSL/55282/2200057976</t>
  </si>
  <si>
    <t>PUSAN V.35W</t>
  </si>
  <si>
    <t>21.11.2024</t>
  </si>
  <si>
    <t>SGE24250152 // 32-0017-411-00</t>
  </si>
  <si>
    <t>GTJCOL24110003</t>
  </si>
  <si>
    <t xml:space="preserve">Closing : 08.11.2024 //Draft HBL is correct // </t>
  </si>
  <si>
    <t>Reaceived sailing confirmation from agent on 16.11.2024 // Final pre-alert docs received from our agent 19.11.2024</t>
  </si>
  <si>
    <t>Peel Jones Copper Products Ltd</t>
  </si>
  <si>
    <t>TSL/55243/2200057885</t>
  </si>
  <si>
    <t>HAMBURG EXPRESS / 0001E</t>
  </si>
  <si>
    <t xml:space="preserve"> UINCCU020004 // 22-0031-411-00</t>
  </si>
  <si>
    <t>UINCCU020077</t>
  </si>
  <si>
    <t>SUSE24020004</t>
  </si>
  <si>
    <t>NS / Draft HBL &amp; MBL Correct</t>
  </si>
  <si>
    <t>https://nvogo.nvoconsolidation.com/tracker;trackingnr=SUSE24020004</t>
  </si>
  <si>
    <t>ASA DRILLING LIMITED</t>
  </si>
  <si>
    <t xml:space="preserve">TSL/55190/2200057857 </t>
  </si>
  <si>
    <t>UINCCU020026 // 22-0032-411-00</t>
  </si>
  <si>
    <t>SUSE24020026</t>
  </si>
  <si>
    <t xml:space="preserve"> TSL/55439/2200058030</t>
  </si>
  <si>
    <t>ONE Grus V.025w</t>
  </si>
  <si>
    <t>ORDSE0220086 // 22-0028-411-00</t>
  </si>
  <si>
    <t>CHI/CTA/D03374</t>
  </si>
  <si>
    <t>CHICTAD03374</t>
  </si>
  <si>
    <t>Shipped - Prealert sent // The intended vessel is running very late, so this has been switched to ONE Grus V.025w</t>
  </si>
  <si>
    <t>Draft HBL &amp; MBL correct</t>
  </si>
  <si>
    <t>TSL/55078/2200057668</t>
  </si>
  <si>
    <t>YM Wish V.44w</t>
  </si>
  <si>
    <t>ORDSE0220081 // 22-0033-411-00</t>
  </si>
  <si>
    <t>CHI/CTA/D03375</t>
  </si>
  <si>
    <t>Shipped - Prealert sent  // Received sailing confirmation from agent on 16.11.2024 // Final pre-alert docs received from our agent 19.11.2024</t>
  </si>
  <si>
    <t>Draft HBL &amp; MBL correct // Agent informed on 12.111.2024- Cargo has loaded vessel, but vessel has not yet departed. Hopefully later today or tomorrow</t>
  </si>
  <si>
    <t>LX Hausys.</t>
  </si>
  <si>
    <t>TSL/55384/2200058115</t>
  </si>
  <si>
    <t>KMTC COLOMBO/ 2407W</t>
  </si>
  <si>
    <t>FLGSS2411005 // 32-0011-411-00</t>
  </si>
  <si>
    <t>ESSASEL24110231</t>
  </si>
  <si>
    <r>
      <rPr>
        <sz val="11"/>
        <color rgb="FF000000"/>
        <rFont val="Calibri"/>
        <scheme val="minor"/>
      </rPr>
      <t>Shipped - Prealert  sent // Dealy reason : Due to the circumstances beyond shipping agency control. Currently, Busan Port is very congestion.</t>
    </r>
  </si>
  <si>
    <t>Closing # 29.11.2024 // MBL &amp; HBL draft correct</t>
  </si>
  <si>
    <t>Shipped - Prealert sent  // Shipment reached Kolkata on - 05.01.2025 //  Query -  On 15.01.2025  received mail from supplier that Mr. Partha ghoshal has mailed them Liner issue abnormal charges of Origin Doc Charges". USD basis. Kindly take up the matter with your load port agent and resolve the issue urgently and arrange Delivery order // We sent mail to Partha Ghosal on 15.01.2025 - what was the actual matter // Again sent reminder mail 21.01.2025 // On 27.01.2025 sent reminder mail // On 28.01.2025 we received mail from Arunava Dey - Overseas charges has been charged at destination by Local liner amounting USD 151.84  total INR 13332 and USD 8.96 INR 787 + received the invoice raised by Liner // On 28.01.2025 we have sent mail to our agent  - they did not increase any charges at destination. agent is under instruction to collect as per the standard destination charges // Our agent informed us - 10.02.2025 - we informed to Partha Ghosal We have filed a formal claim, and the Carrier is investigating // We have received mail from our agent on 12.02.2025 - The shipment was processed, the claim was placed // On 19.02.2025 - our agent informed that the consignee has paid all the charges and goods have been released // On 03.03.2025 Amit Das  informed - Origin Doc Charges" already paid from load-port.// On 06.03.2025- All ok</t>
  </si>
  <si>
    <t>TSL/55065/2200057617</t>
  </si>
  <si>
    <t>HMM TACOMA / 0131W</t>
  </si>
  <si>
    <t>FLGSS2411016 // 32-0018-411-00</t>
  </si>
  <si>
    <t>ESSASEL24111488</t>
  </si>
  <si>
    <r>
      <rPr>
        <sz val="11"/>
        <color rgb="FF000000"/>
        <rFont val="Calibri"/>
        <scheme val="minor"/>
      </rPr>
      <t>Shipped - Prealert  sent // Please note that change to the following schedule due to the target schedule delay!</t>
    </r>
  </si>
  <si>
    <t xml:space="preserve"> Closing: 12.11.2024 // Draft HBL &amp; MBL correct</t>
  </si>
  <si>
    <t xml:space="preserve">EPI CO., LTD </t>
  </si>
  <si>
    <t>TSL/55110/2200057601</t>
  </si>
  <si>
    <t>FLGSS2411013 // 32-0019-411-00</t>
  </si>
  <si>
    <t>ESSASEL24111306</t>
  </si>
  <si>
    <r>
      <rPr>
        <sz val="11"/>
        <color rgb="FF000000"/>
        <rFont val="Calibri"/>
        <scheme val="minor"/>
      </rPr>
      <t>Shipped - Prealert sent // Please note that change to the following schedule due to the target schedule delay!</t>
    </r>
  </si>
  <si>
    <t>Closing: 12.11.2024 // Draft HBL &amp; MBL correct</t>
  </si>
  <si>
    <t>Dalian // ST00001080</t>
  </si>
  <si>
    <t>TIAN CHANG HE 098S</t>
  </si>
  <si>
    <t>SGE24250146// 32-0020-411-00</t>
  </si>
  <si>
    <t>D4CM34</t>
  </si>
  <si>
    <t xml:space="preserve">Shipped - Prealert to be sent </t>
  </si>
  <si>
    <t>Draft hbl correct</t>
  </si>
  <si>
    <t>Fianl pre-alert docs received from China team today 19.11.2024</t>
  </si>
  <si>
    <t>Dalian // ST00001079</t>
  </si>
  <si>
    <t>SGE24250145 // 32-0021-411-00</t>
  </si>
  <si>
    <t>D4CM33</t>
  </si>
  <si>
    <t>Reel GmbH // 1141630</t>
  </si>
  <si>
    <t>SINGAPORE EXPRESS</t>
  </si>
  <si>
    <t>Z24104126439 // 09.01.2025 //14.01.2025</t>
  </si>
  <si>
    <t>25-0004-411-00</t>
  </si>
  <si>
    <t>CCU208458</t>
  </si>
  <si>
    <t>Shipped- Prealert sent // sailing confirmation received on 19.11 // shipment was not ready - ready for disptach on 10.10- revised bc rcvd on 10.10 by Saco - ready to be picked up on 14.10 - Rolled out to One intelligence due to some major volume shipments have been cancelled in planned vessel Hamburg Express // Rolled out to Hanoi express on 04.11 due to MRN issue  // Rolled out to next vessel on 11.11.2024. Reason - shipment will not load
on M/V Hanoi Express. Because the carrier has to cancelled our dangerous good cargo for this vessel. // CLOSED: 11.11.2024</t>
  </si>
  <si>
    <t xml:space="preserve">MRN has error in Z number so MRN provided to saco // 181,91 €+ 14 % Fuel+ 5,5 % Toll // pickup cancelled from Zoder on 10/8/2024 since shipment is not completed as per MM - re pickup arrange for 14.10 // CLOSED: 11.11.2024// 91-0003-411-00 // Z NO. DONE MBL INST. SENT ON 09.11.2024 </t>
  </si>
  <si>
    <t>AHW // SPA9099</t>
  </si>
  <si>
    <t>TSL/55233/2200057921</t>
  </si>
  <si>
    <t>Z24104127950 // 09.01.2025</t>
  </si>
  <si>
    <t>22-0011-411-00</t>
  </si>
  <si>
    <t>CCU208476</t>
  </si>
  <si>
    <t>Shipped- Prealert sent // sailing confirmation received on 19.11 // Supplier response was awaited on incoterm- FOB  // Moved from Airfreight to seafreight on 10.10.2024 // Overlength // Rolled out to Hanoi express on 04.11 due to MRN issue  // Rolled out to Hanoi express on 04.11 due to MRN issue  // Rolled out to next vessel on 11.11.2024. Reason - shipment will not load on M/V Hanoi Express. Because the carrier has to cancelled our dangerous good cargo for this vessel.</t>
  </si>
  <si>
    <t>MRN has error in Z number so MRN provided to saco // Collection Euro 330 // FOB costs Hamburg Euro 95 - quote given to AHW by Gerhard sir on 15.10.2024</t>
  </si>
  <si>
    <t>TSL/54931/2200057408</t>
  </si>
  <si>
    <t>Z24009454330 // 09.01.2025</t>
  </si>
  <si>
    <t>22-0026-411-00</t>
  </si>
  <si>
    <t>CCU208511</t>
  </si>
  <si>
    <t>Shipped- Prealert sent // sailing confirmation received on 19.11 // MRN recieved</t>
  </si>
  <si>
    <t>NINL/17286/2299870155</t>
  </si>
  <si>
    <t>Z24009454351 // 09.01.2025</t>
  </si>
  <si>
    <t>23-0009-411-00</t>
  </si>
  <si>
    <t>CCU208512</t>
  </si>
  <si>
    <t>TECNO</t>
  </si>
  <si>
    <t>TSL/55204/2200057871</t>
  </si>
  <si>
    <t>ZEUS LUMOS / 014E</t>
  </si>
  <si>
    <t>22-0030-411-00</t>
  </si>
  <si>
    <t>MILCCU4221474V</t>
  </si>
  <si>
    <r>
      <rPr>
        <sz val="11"/>
        <color rgb="FF000000"/>
        <rFont val="Calibri"/>
        <scheme val="minor"/>
      </rPr>
      <t>Shipped - Prealert sent   //  Sailing confirmation received today 20.22.2024 //  Closing : 08.11.2024</t>
    </r>
  </si>
  <si>
    <t xml:space="preserve">MBL Draft rcvd to chk on 11/6/2024 - ok //Booked // Supplier response received on saturday 30.10.2024 </t>
  </si>
  <si>
    <t>VLS agent inform us Vessel will sail on 19/11/24 // we are waiting for the final confirmation // Vanguard site details not updated</t>
  </si>
  <si>
    <t>TSL/54765/2200057113</t>
  </si>
  <si>
    <t>23-0010-411-00</t>
  </si>
  <si>
    <t>MILCCU4221508V</t>
  </si>
  <si>
    <t>Shipped - Prealert sent   // Sailing confirmation received today 20.22.2024 // Closing : 08.11.2024 // Booked on ONE MUNCHEN but preponed for earlier vessel</t>
  </si>
  <si>
    <t xml:space="preserve">MBL Draft rcvd to chk on 11/6/2024 - ok </t>
  </si>
  <si>
    <t>TSL/54999/2200057488</t>
  </si>
  <si>
    <t>SITC RUIDE / 2406S</t>
  </si>
  <si>
    <t>SGE24250132 //32-0013-411-00</t>
  </si>
  <si>
    <t>FREEJLCAL24199304</t>
  </si>
  <si>
    <t>Draft HBL CORRECT // On 30.10.2024 we get confirmation - shipment will be handle as LCL</t>
  </si>
  <si>
    <t>TSL/54923/2200057253</t>
  </si>
  <si>
    <t>SGE24250143 // 32-0014-411-00</t>
  </si>
  <si>
    <t>FREEJLCAL24199365</t>
  </si>
  <si>
    <t>TSL/54584/2200056681</t>
  </si>
  <si>
    <t>SGE24250142 // 32-0015-411-00</t>
  </si>
  <si>
    <t>CECAL08260</t>
  </si>
  <si>
    <t>TSL/54894/2200057252</t>
  </si>
  <si>
    <t>SGE24250141 // 32-0016-411-00</t>
  </si>
  <si>
    <t>CECAL08259</t>
  </si>
  <si>
    <t>BAOSTEEL ROLL SCIENCE / LOT 1</t>
  </si>
  <si>
    <t>TSL/54635/2200056854</t>
  </si>
  <si>
    <t>SIMBA / 24047W</t>
  </si>
  <si>
    <t>SGE24250135 // 32-0001-412-00</t>
  </si>
  <si>
    <t>JLCAL24189547</t>
  </si>
  <si>
    <r>
      <rPr>
        <sz val="11"/>
        <color rgb="FF000000"/>
        <rFont val="Calibri"/>
        <scheme val="minor"/>
      </rPr>
      <t xml:space="preserve">Shipped / Pre-alert  sent // Delay- As informed by vednor ,port congestion at Shanghai Port . </t>
    </r>
  </si>
  <si>
    <t>Draft HBL correct</t>
  </si>
  <si>
    <t>Delay shipping details alredy sent to TLL Team</t>
  </si>
  <si>
    <t xml:space="preserve">CISDI ENGINEERING </t>
  </si>
  <si>
    <t>TSL/54585/2200056725</t>
  </si>
  <si>
    <t>SITC SHUNDE / 2422S</t>
  </si>
  <si>
    <t>SGE24250154 // 32-0003-412-00</t>
  </si>
  <si>
    <t>JLCAL24206065</t>
  </si>
  <si>
    <t xml:space="preserve">Shipped - Prealert  sent  // Closing : 18.11.2024 </t>
  </si>
  <si>
    <t>BAOSTEEL ROLL SCIENCE / LOT 2</t>
  </si>
  <si>
    <t>SGE24250156 // 32-0004-412-00</t>
  </si>
  <si>
    <t>SHCAL24211013</t>
  </si>
  <si>
    <t>Shipped - Prealert  sent  // Closing : 18.11.2024</t>
  </si>
  <si>
    <r>
      <rPr>
        <sz val="11"/>
        <color rgb="FF000000"/>
        <rFont val="Calibri"/>
        <scheme val="minor"/>
      </rPr>
      <t xml:space="preserve">CHINA SHOUGANG / </t>
    </r>
    <r>
      <rPr>
        <b/>
        <sz val="11"/>
        <color rgb="FF000000"/>
        <rFont val="Calibri"/>
        <scheme val="minor"/>
      </rPr>
      <t xml:space="preserve">LOT 2 // </t>
    </r>
    <r>
      <rPr>
        <b/>
        <sz val="11"/>
        <color rgb="FFFF0000"/>
        <rFont val="Calibri"/>
        <scheme val="minor"/>
      </rPr>
      <t>Withdrawn</t>
    </r>
  </si>
  <si>
    <t xml:space="preserve">Withdraw mail received from TLL on 23.11.2024  // Not ready // Our China Team informed on 15.11.2024 Shipper will update it in next week // shipper factory is preparing for the cargo packing and packing expected will be finished around 20Nov </t>
  </si>
  <si>
    <t>Draft HBL awaited // Supplier response received on 29.10.2024</t>
  </si>
  <si>
    <t>Already informed to TLL Team</t>
  </si>
  <si>
    <t xml:space="preserve">SEOUL ENGINEERING </t>
  </si>
  <si>
    <t>TSL/47655/2200046852</t>
  </si>
  <si>
    <t>PORT KLANG VOYAGER / 2405S</t>
  </si>
  <si>
    <t>FLGSS2411018 // 32-0002-412-00</t>
  </si>
  <si>
    <t>MCCU24111501</t>
  </si>
  <si>
    <t>Shipped / pre-alert to be send // New closing : 21.11.2024 // Closing: 15.11.2024  // Currently, all shipments for Singapore have serious delays due to accumulated delays //The schedule for Singapore is severely delayed after the 15th Nov due to the accumulated delay of the previous port.</t>
  </si>
  <si>
    <r>
      <rPr>
        <sz val="11"/>
        <color rgb="FF000000"/>
        <rFont val="Calibri"/>
        <scheme val="minor"/>
      </rPr>
      <t xml:space="preserve">New closing : 21.11.2024 // Closing: 15.11.2024 // Draft HBL &amp; MBL awaited //  // Received revised release on 05.11.2024 - with revised incoterm FOB BUSAN SEAPORT  // </t>
    </r>
  </si>
  <si>
    <t>2024-40037 III</t>
  </si>
  <si>
    <t>25-0001-412-00</t>
  </si>
  <si>
    <t>HAMMAA4288657V</t>
  </si>
  <si>
    <t>EICH - MOVED TO AIR</t>
  </si>
  <si>
    <t>TLL confirm on 10.12.2024 -This is now to be despatched by AIR //  Booking awaited // MRN received on 04.12 - Pickup to be arrange // Philipp mail rcvd on 05.12 to hold this shipment may airfreighted // Zarir sir will confirm later today</t>
  </si>
  <si>
    <t xml:space="preserve">B.S.A. </t>
  </si>
  <si>
    <t>TSL/54939/2200057418</t>
  </si>
  <si>
    <t>SOFIAEXPRESS / 2441E</t>
  </si>
  <si>
    <t>01.12.2024</t>
  </si>
  <si>
    <t>22-0016-412-00</t>
  </si>
  <si>
    <t>MILCCU4221674V</t>
  </si>
  <si>
    <t xml:space="preserve">Shipped / pre-alert to be sent // Closing :20.11.2024 // In the site showing ETD 28.11.2024// , due to vessel stability, as per ship owner decision, your shipment has been short shipped from MV CAUTIN - VOY 2440E , sailed from GENOA port on 26/11/2024 your goods are now expected to sail on MV SOFIA EXPRESS - VOY 2441E - expected to sail from GENOA port on
01/12/2024
</t>
  </si>
  <si>
    <t>MRN BY rec//Draft MBL correct //  We are waiting for the supplier confirmation on the correct gross weight for each package to place the booking // rec on 17.11.2024</t>
  </si>
  <si>
    <t>TSL/55400/2200058204</t>
  </si>
  <si>
    <t>SITC ZHENGDE / 2418S</t>
  </si>
  <si>
    <t>SGE24250160 // 32-0006-412-00</t>
  </si>
  <si>
    <t>FREEJLCAL24216161</t>
  </si>
  <si>
    <t>SHCAL24216161</t>
  </si>
  <si>
    <t>Shipped / pre-alert  sent // Booked // Delay reason - Shanghai port congestion</t>
  </si>
  <si>
    <t>TSL/55265/2200057858</t>
  </si>
  <si>
    <t>SINGAPORE EXPRESS / 0002E</t>
  </si>
  <si>
    <t>UINCCU020088 // 22-0028-412-00</t>
  </si>
  <si>
    <t>UINCCU020159</t>
  </si>
  <si>
    <t>SUSE24020088</t>
  </si>
  <si>
    <t>Shipped / Pre-alert sent // Closing : 21.11.2024 // Delayed by 5 days - Every vessel is delayed due to global issues // Our agent informed : Unfortunately, carrier forced to move the booking from the Hanoi Express to the Singapore Express due to a change in cut-off for the earlier vessel. This meant it was not possible for us to load the container in time for the revised port close-off</t>
  </si>
  <si>
    <t xml:space="preserve"> HBL correct</t>
  </si>
  <si>
    <t>https://nvogo.nvoconsolidation.com/tracker;trackingnr=SUSE24020088</t>
  </si>
  <si>
    <t>UINNSA020114 // 23-0002-412-00</t>
  </si>
  <si>
    <t>UINNSA020158</t>
  </si>
  <si>
    <t>SUSE24020114</t>
  </si>
  <si>
    <t xml:space="preserve">Shipped / Pre-alert to be sent // Supplier response received on 19.11.2024 // Delayed by 5 days -Every vessel is delayed due to global issues </t>
  </si>
  <si>
    <t>https://nvogo.nvoconsolidation.com/tracker;trackingnr=SUSE24020114</t>
  </si>
  <si>
    <r>
      <rPr>
        <sz val="11"/>
        <color rgb="FF000000"/>
        <rFont val="Calibri"/>
        <scheme val="minor"/>
      </rPr>
      <t xml:space="preserve">CISDI // </t>
    </r>
    <r>
      <rPr>
        <b/>
        <sz val="11"/>
        <color rgb="FFFF0000"/>
        <rFont val="Calibri"/>
        <scheme val="minor"/>
      </rPr>
      <t>WITHDRAWN</t>
    </r>
  </si>
  <si>
    <t>TSL/54892/2200057240</t>
  </si>
  <si>
    <t>TLL informed on 09.12.2024 - this shipment has been withdrawn</t>
  </si>
  <si>
    <t>Already sent mail to Mark // Draft HBL awited</t>
  </si>
  <si>
    <r>
      <rPr>
        <sz val="11"/>
        <color rgb="FF000000"/>
        <rFont val="Calibri"/>
        <scheme val="minor"/>
      </rPr>
      <t xml:space="preserve">PAUL WURTH Italia S.P.A. // </t>
    </r>
    <r>
      <rPr>
        <b/>
        <sz val="11"/>
        <color rgb="FF000000"/>
        <rFont val="Calibri"/>
        <scheme val="minor"/>
      </rPr>
      <t>Under L/C</t>
    </r>
  </si>
  <si>
    <t>HMM OSLO</t>
  </si>
  <si>
    <t>30.11.2024 // 14.11.2024</t>
  </si>
  <si>
    <t>Z24009255687 // 16.02.2025</t>
  </si>
  <si>
    <t>22-0009-412-00</t>
  </si>
  <si>
    <t>CCU208505</t>
  </si>
  <si>
    <t>CCU208506</t>
  </si>
  <si>
    <t>Shipped / pre-alert sent // Supplier will not provide us the LC docs, only BL inst. received. LC will expire 08/03/2025, MRN received // Rolled out to Singapore Express as on 06.11 since cargo could not reach till closing // Rolled out to next vessel since cargo could not reach till closing as on 11.11.2024 // delayed by 2 days as on 19.11 // Carrier informed on 28.11 - "The vessel ONE Infinity is phasing out in Rotterdam and therefore all cargo had to be rolled to the next sailing HMM Oslo" // CLOSED: 27.11.2024 for HMM OSLO //  (earlier 20.11.2024 then 21.11.2024 for One Infinity)</t>
  </si>
  <si>
    <t>91-0001-412-01 // Z NO. DONE ON 18.11 // MBL INST. SENT ON 20.11.2024 // Neufra pickup arrange offer: 640 €. // due to some miscommunication Neufra proceeded for pickup on 11.11.2024</t>
  </si>
  <si>
    <t>Atlantic GmbH</t>
  </si>
  <si>
    <t>Z24009255698 // 16.02.2025</t>
  </si>
  <si>
    <t>22-0010-412-00</t>
  </si>
  <si>
    <t>Shipped / pre-alert sent // MRN received // Rolled out to Singapore Express as on 06.11 since cargo could not reach till closing // Rolled out to next vessel since cargo could not reach till closing as on 11.11.2024 // delayed by 2 days as on 19.11 // Carrier informed on 28.11 - "The vessel ONE Infinity is phasing out in Rotterdam and therefore all cargo had to be rolled to the next sailing HMM Oslo"</t>
  </si>
  <si>
    <t>Zoder quote rcvd on 28.10 // Neufra quote rcvd - Frachtkosten für u.g. 2 EWP = 425,- Euro // proceed for pickup with Neufra - due to some miscommunication Neufra proceeded for pickup on 11.11.2024</t>
  </si>
  <si>
    <t>Sulzer Singapore Pte Ltd</t>
  </si>
  <si>
    <t>TSL/54837/2200057162</t>
  </si>
  <si>
    <t>30.11.2024 // 14.11.2024 // 28.11.2024</t>
  </si>
  <si>
    <t>Z24009773217 // 16.02.2025</t>
  </si>
  <si>
    <t>22-0011-412-00</t>
  </si>
  <si>
    <t>CCU208518</t>
  </si>
  <si>
    <t>Shipped / pre-alert sent // MRN received on 12.11 // Carrier informed on 28.11 - "The vessel ONE Infinity is phasing out in Rotterdam and therefore all cargo had to be rolled to the next sailing HMM Oslo"</t>
  </si>
  <si>
    <t>Pickup arranged for 13.11.2024- 300 Euro zoder charge - fault collection since driver name number not matching - again pickup arranged for Monday 18.11.2024 (updated driver name &amp; truck number will rcvd on Monday - provided it to K+N)</t>
  </si>
  <si>
    <t>Al Asdeqaa - LOT 4</t>
  </si>
  <si>
    <t>Z24009691483 // 16.02.2025</t>
  </si>
  <si>
    <t>22-0003-412-00</t>
  </si>
  <si>
    <t>CCU208520</t>
  </si>
  <si>
    <t>Shipped / pre-alert sent // MRN received - Final comm. docs received on 21.11 // delayed by 2 days as on 19.11 // Carrier informed on 28.11 - "The vessel ONE Infinity is phasing out in Rotterdam and therefore all cargo had to be rolled to the next sailing HMM Oslo"</t>
  </si>
  <si>
    <t>Pickup arranged - Quote from Zoder = Fracht all in 310,00 €</t>
  </si>
  <si>
    <t>Paul Wurth S.A</t>
  </si>
  <si>
    <t>TSL/55313/2200058049</t>
  </si>
  <si>
    <t>Z24009707721 // 16.02.2025</t>
  </si>
  <si>
    <t>22-0008-412-00</t>
  </si>
  <si>
    <t>CCU208519</t>
  </si>
  <si>
    <t>Shipped / pre-alert sent // MRN received // delayed by 2 days as on 19.11 // Carrier informed on 28.11 - "The vessel ONE Infinity is phasing out in Rotterdam and therefore all cargo had to be rolled to the next sailing HMM Oslo"</t>
  </si>
  <si>
    <t>DB Schenker will deliever the cargo</t>
  </si>
  <si>
    <t>TSL/55287/2200057984</t>
  </si>
  <si>
    <t>Z24009693149 // 16.02.2025</t>
  </si>
  <si>
    <t>22-0005-412-00</t>
  </si>
  <si>
    <t>CCU208521</t>
  </si>
  <si>
    <t>Shipped / pre-alert sent // MRN received - Final comm. docs received on 19.11 // delayed by 2 days as on 19.11 // Carrier informed on 28.11 - "The vessel ONE Infinity is phasing out in Rotterdam and therefore all cargo had to be rolled to the next sailing HMM Oslo"</t>
  </si>
  <si>
    <t>Pickup arranged - Quote from Zoder = Euro 200</t>
  </si>
  <si>
    <t>TSL/54969/2200057465</t>
  </si>
  <si>
    <t>Z24009752317 // 16.02.2025</t>
  </si>
  <si>
    <t>22-0006-412-00</t>
  </si>
  <si>
    <t>CCU208525</t>
  </si>
  <si>
    <t>Pickup arranged - Quote from Zoder = € 200</t>
  </si>
  <si>
    <t>TSL/54783/2200057158</t>
  </si>
  <si>
    <t>Z24009693150 // 16.02.2025</t>
  </si>
  <si>
    <t>22-0007-412-00</t>
  </si>
  <si>
    <t>CCU208527</t>
  </si>
  <si>
    <t>Shipped / pre-alert sent // MRN received // delayed by 2 days as on 19.11 // Carrier informed on 28.11 - "The vessel ONE Infinity is phasing out in Rotterdam and 
therefore all cargo had to be rolled to the next sailing HMM Oslo"</t>
  </si>
  <si>
    <t>DB schenker will deliver the cargo // final CI rcvd on 18.11.2024</t>
  </si>
  <si>
    <t>TSL/54871/2200057309</t>
  </si>
  <si>
    <t>ONE MUNCHEN / 039E</t>
  </si>
  <si>
    <t>22-0002-412-00</t>
  </si>
  <si>
    <t xml:space="preserve">MILCCU4221697V </t>
  </si>
  <si>
    <t>MILCCU4221697V</t>
  </si>
  <si>
    <t>Shipped / pre-alert sent // Closing : 21.11.2024 // Final invoice received on 29.11.2024</t>
  </si>
  <si>
    <t>MRN rec// Draft MBL - rev MBL rcvd on 28.11 - ok// We are waiting for the supplier confirmation on the correct gross weight for each package to place the booking // rec on 17.11.2024</t>
  </si>
  <si>
    <t>TAMINI</t>
  </si>
  <si>
    <t>TSL/54173/2400002576</t>
  </si>
  <si>
    <t>22-0029-412-00</t>
  </si>
  <si>
    <t>MILNSA4221831V</t>
  </si>
  <si>
    <t xml:space="preserve">Shipped / pre-alert  sent //Closing : 21.11.2024 //MRN received on 26.11.2024 // Pick has arrange for 26.11.2024// Supplier confirmation received on 18.11.2024 </t>
  </si>
  <si>
    <t>MBL INST sent // Draft MBLcorrect</t>
  </si>
  <si>
    <t>TSL/55278/2200057958</t>
  </si>
  <si>
    <t xml:space="preserve">ONE MUNCHEN / 039E  </t>
  </si>
  <si>
    <t>23-0001-412-00</t>
  </si>
  <si>
    <t>MILCCU4221762V</t>
  </si>
  <si>
    <t>Shipped / pre-alert  sent  // Closing : 21.11.2024</t>
  </si>
  <si>
    <r>
      <rPr>
        <sz val="11"/>
        <color rgb="FF000000"/>
        <rFont val="Calibri"/>
        <scheme val="minor"/>
      </rPr>
      <t>MRN rec/ Draft MBL correct// FOB Charges + included MRN = EUR 210 // Pick-up Charges = EUR 80</t>
    </r>
  </si>
  <si>
    <t>EM Moulds - lot 2</t>
  </si>
  <si>
    <t>LUDWIGSHAFEN EXPRESS / 047E</t>
  </si>
  <si>
    <t>22-0038-412-00</t>
  </si>
  <si>
    <t>MILCCU4222174V</t>
  </si>
  <si>
    <t>Shipped / pre-alert sent // MRN  received on 09.12.2024 // Closing 05.12.2024</t>
  </si>
  <si>
    <t>MRN received// Draft MBL coorect</t>
  </si>
  <si>
    <t>FILING LEFT</t>
  </si>
  <si>
    <t xml:space="preserve">DAEHWA INDUSTRIAL MACHINERY CO.LTD </t>
  </si>
  <si>
    <t>TSL/55003/2200057552</t>
  </si>
  <si>
    <t>KMTC SHIMIZU / 2412S</t>
  </si>
  <si>
    <t>FLGSS2412007 // 32-0010-412-00</t>
  </si>
  <si>
    <t>ESSASEL24120729</t>
  </si>
  <si>
    <t>Shipped // pre-alert sent  // Closing : 06.12.2024</t>
  </si>
  <si>
    <t xml:space="preserve">Draft HBL  &amp; MBL correct </t>
  </si>
  <si>
    <t>SEOUL ENGINEERING CO.,LTD.</t>
  </si>
  <si>
    <t>TCI/968/2200057206</t>
  </si>
  <si>
    <t>FLGSS2412006 // 32-0011-412-00</t>
  </si>
  <si>
    <t>TSL/55146/2200057746</t>
  </si>
  <si>
    <t>FLGSS2412008 // 32-0012-412-00</t>
  </si>
  <si>
    <t>ESSASEL24120726</t>
  </si>
  <si>
    <t>Shipped // pre-alert  sent  // Closing : 06.12.2024</t>
  </si>
  <si>
    <t xml:space="preserve">Draft HBL &amp; MBL rec on 04.12.2024 - correct </t>
  </si>
  <si>
    <t>CMET ENGINEERING &amp; TECHNOLOGY PVT ltd</t>
  </si>
  <si>
    <t>TSL/2200057924</t>
  </si>
  <si>
    <t>SGE24250158// 32-0007-412-00</t>
  </si>
  <si>
    <t>JLCAL24213083</t>
  </si>
  <si>
    <t>Shipped / pre-alert  sent // Booked // Draft HBL correct</t>
  </si>
  <si>
    <t xml:space="preserve">ACRE // </t>
  </si>
  <si>
    <t>TSL/2200058190</t>
  </si>
  <si>
    <t>BUXMELODY 218S</t>
  </si>
  <si>
    <t>04.01.2025</t>
  </si>
  <si>
    <t>SGE24250164 // 32-0008-412-00</t>
  </si>
  <si>
    <t>Shipped / pre-alert to be sent // cargo cut-off 28Nov // Draft HBL is correct</t>
  </si>
  <si>
    <t>2024-40063</t>
  </si>
  <si>
    <t>25-0002-412-00</t>
  </si>
  <si>
    <t>HAMMAA4289013V</t>
  </si>
  <si>
    <t>25-0003-412-00</t>
  </si>
  <si>
    <t>HAMMAA4289181V</t>
  </si>
  <si>
    <t>TSL/54313/2200056271</t>
  </si>
  <si>
    <t>DAMIETTA EXPRESS</t>
  </si>
  <si>
    <t>09.12.2024 // 08.12.2024 // 06.12.2024</t>
  </si>
  <si>
    <t>Z24009907560 // 12.02.2025</t>
  </si>
  <si>
    <t>22-0014-412-00</t>
  </si>
  <si>
    <t>CCU208524</t>
  </si>
  <si>
    <t>CCU208531</t>
  </si>
  <si>
    <t>Shipped - Prealert sent // Shipper asked for next 2 closings - will inform till which closing they can deliver the goods // Supplier response received on readiness on 15.11.2024 (Reason - main shipper was not marked in the release mail from TLL) // MRN received on 25.11 - Reminder sent on 11.11/12.11 // CLOSED: 04.12.2024  (earlier 27.11.2024 then 28.11.2024 then 02.12.2024 then 03.12.2024)</t>
  </si>
  <si>
    <t>91-0002-412-01 // Z NO. DONE ON 26.11 // MBL INST. SENT ON 04.12 // Draft MBL confirmed on 06.12 // Loading conf. &amp; Final MBL received on 16.12</t>
  </si>
  <si>
    <t>SUND BIRSTA</t>
  </si>
  <si>
    <t>TSL/55230/2200057899</t>
  </si>
  <si>
    <t>09.12.2024 // 06.12.2024 // 28.11.2024</t>
  </si>
  <si>
    <t>Z24009907794 // 12.02.2025</t>
  </si>
  <si>
    <t>22-0004-412-00</t>
  </si>
  <si>
    <t>Shipped - Prealert sent // MRN &amp; pickup from Sundsvall to Hamburg port arranged by us // Supplier confirmed for POL Hamburg on 12.11.2024 // Rolled out to Damietta express as on 21.11 since not reached PCH before closing 21.11 // MRN received on 22.11 from Agent</t>
  </si>
  <si>
    <t>Pickup arranged - Quote from Zoder = € 350, + € 75,- (1x HS-Code)- will take 8 days transit time</t>
  </si>
  <si>
    <t>TSL/55434/2200058093</t>
  </si>
  <si>
    <t>Z24009907801 // 12.02.2025</t>
  </si>
  <si>
    <t>22-0015-412-00</t>
  </si>
  <si>
    <t>CCU208535</t>
  </si>
  <si>
    <t>Shipped - Prealert sent // MRN &amp; pickup from Gothenburg to be arranged by us - Pickup details &amp; supplier confirmation to proceed for pickup received on 18.11 // MRN received on 22.11 from Agent</t>
  </si>
  <si>
    <t>Pickup arranged - Quote from Zoder = € 400,-EX1: € 75,- (1x HS-Codes)</t>
  </si>
  <si>
    <t>PAUL WURTH, a.s.</t>
  </si>
  <si>
    <t>TSL/54814/2400002650</t>
  </si>
  <si>
    <t>Z24009907984 // 12.02.2025</t>
  </si>
  <si>
    <t>22-0017-412-00</t>
  </si>
  <si>
    <t>CCU208530</t>
  </si>
  <si>
    <t xml:space="preserve">Shipped - Prealert sent // MRN received on 19.11 // Final comm. invoice rcvd on 16.12 // supplier can deliver by the end of this week/beginning of next week as on 18.11. </t>
  </si>
  <si>
    <t>ALPINE METAL</t>
  </si>
  <si>
    <t>TSL/55393/2200058131</t>
  </si>
  <si>
    <t>Z24009922241 // 12.02.2025</t>
  </si>
  <si>
    <t>22-0018-412-00</t>
  </si>
  <si>
    <t>CCU208536</t>
  </si>
  <si>
    <t>Shipped - Prealert sent // MRN received on 15.11</t>
  </si>
  <si>
    <t>Zoder quote = Fracht 131,59 € zzgl. 5 % Maut und 14 % Dieselzuschlag</t>
  </si>
  <si>
    <t>BRAUER FLUID-TECHNIK GMBH</t>
  </si>
  <si>
    <t>TSL/55092/2200057703</t>
  </si>
  <si>
    <t>Z24009922252 // 12.02.2025</t>
  </si>
  <si>
    <t>22-0019-412-00</t>
  </si>
  <si>
    <t>CCU208540</t>
  </si>
  <si>
    <t>Shipped - Prealert sent // Supplier confirmation received on dimensions &amp; pickup details on 19.11, Supplier asked us to arrange the MRN on 19.11 // MRN + Pickup to be arrange by agent - pickup will be possible mid of next week 28.11-29.11 - MRN received on 22.11.2024 - Pickup done on 25.11</t>
  </si>
  <si>
    <t>Zoder = 148,33 €+ 14 % Fuel+ 5,5 % Toll for pickup - but cant arrange MRN // Neufra - cant arrange the MRN // Zoder &amp; Neufra cant arrange the MRN &amp; we need MRN to proceed for pickup so will go with Stobersand // Stobersand inofrmed on 20.11 - MRN and drive will not occur before the middle/end of week 48 - Cost MRN creation including 1x HS code = 55.00 euros Transport = 415.00 euros - provided filled POA &amp; commerical docs &amp; all required customs address details to Stobersand on 21.11 - he can issue the MRN and arrange the pickup for mid next week only as inofrmed on 21.11</t>
  </si>
  <si>
    <t>TSL/55374/2200058125</t>
  </si>
  <si>
    <t>Z24009922263 // 12.02.2025</t>
  </si>
  <si>
    <t>22-0020-412-00</t>
  </si>
  <si>
    <t>CCU208537</t>
  </si>
  <si>
    <t>Shipped - Prealert sent // MRN received on 18.11</t>
  </si>
  <si>
    <t>TSL/54911/2200057221</t>
  </si>
  <si>
    <t>Z24010182521 // 12.02.2025</t>
  </si>
  <si>
    <t>22-0021-412-00</t>
  </si>
  <si>
    <t>CCU208538</t>
  </si>
  <si>
    <t>Pickup arranged on 19.11 with Zoder = Euro 475</t>
  </si>
  <si>
    <t>TSL/55344/2200058028</t>
  </si>
  <si>
    <t>Z24009923478 // 12.02.2025</t>
  </si>
  <si>
    <t>22-0022-412-00</t>
  </si>
  <si>
    <t>CCU208539</t>
  </si>
  <si>
    <t>Pickup arrange on 19.11 with Zoder = 142,76 €+ 14 % Fuel+ 5,5 % Toll</t>
  </si>
  <si>
    <t>HUDE GMBH</t>
  </si>
  <si>
    <t>TSL/55619/2200058528</t>
  </si>
  <si>
    <t>Z24009923489 // 12.02.2025</t>
  </si>
  <si>
    <t>22-0023-412-00</t>
  </si>
  <si>
    <t>CCU208541</t>
  </si>
  <si>
    <t>Shipped - Prealert sent // MRN received on 25.11</t>
  </si>
  <si>
    <t>TSL/55061/2200057624</t>
  </si>
  <si>
    <t>Z24009991075 // 12.02.2025</t>
  </si>
  <si>
    <t>22-0025-412-00</t>
  </si>
  <si>
    <t>CCU208543</t>
  </si>
  <si>
    <t>Shipped - Prealert sent // MRN received on 27.11</t>
  </si>
  <si>
    <t>TSL/53244/2200054667</t>
  </si>
  <si>
    <t>Z24009946330 // 12.02.2025</t>
  </si>
  <si>
    <t>22-0031-412-00</t>
  </si>
  <si>
    <t>CCU208547</t>
  </si>
  <si>
    <t>INVIMATEC UG</t>
  </si>
  <si>
    <t>TSL/54174/2400002584</t>
  </si>
  <si>
    <t>Z24010133544 // 12.02.2025</t>
  </si>
  <si>
    <t>22-0032-412-00</t>
  </si>
  <si>
    <t>CCU208554</t>
  </si>
  <si>
    <t>Shipped - Prealert sent // MRN received on 03.12// Supplier confirmed on 27.11 that he will deliver the goods - 7 pkg // 3659 Kgs reached on 29.11 // Revised final comm. docs received on 27.11 with correct POD // Supplier ask us on 02.12 to arrange the MRN - we informed that it has to be return back to Invimatec for physical inspection so MRN can be arranged - then supplier informed on 02.12 that he will provide the MRN on 03.12 // they provided the MRN on 03.12</t>
  </si>
  <si>
    <t>SMS CONCAST - LOT 5</t>
  </si>
  <si>
    <t>Z24010195716 // 12.02.2025</t>
  </si>
  <si>
    <t>22-0033-412-00</t>
  </si>
  <si>
    <t>CCU208560</t>
  </si>
  <si>
    <t>Shipped - Prealert sent // Supplier reached to us on 27.11 // MRN received on 28.11 // TLL release received on 29.11 // Since goods was reached before the closing of earlier vessel it is preponed to Damietta express on 05.12</t>
  </si>
  <si>
    <t>Wichmann Gmbh</t>
  </si>
  <si>
    <t>TSL/55139/2200057779</t>
  </si>
  <si>
    <t xml:space="preserve">ONE INTEGRITY </t>
  </si>
  <si>
    <t>28.12.2024</t>
  </si>
  <si>
    <t>Z24009923507 // 07.02.2025</t>
  </si>
  <si>
    <t>22-0001-501-00</t>
  </si>
  <si>
    <t>CCU208542</t>
  </si>
  <si>
    <t xml:space="preserve">Shipped- Prealert sent // MRN received // Supplier informed on 03.12 that he has not yet delivered the goods &amp; will deliver the goods after vessel closing 04.12 so will moved to the next vessel // delayed by 2 days as on 23.12// CLOSED: 12.12.2024 // (earlier 11.12.2024 then 13.12.2024 then 16.12.2024 again 13.12.2024) - information received on 05.12 - that vessel will arrive early </t>
  </si>
  <si>
    <t>91-0001-501-01 // Z NO. DONE (by Karuna) // MBL INST. SENT on 12.12.2024 (by Karuna) // Draft MBL confirmed on 16.12.2024</t>
  </si>
  <si>
    <r>
      <rPr>
        <sz val="11"/>
        <color rgb="FF000000"/>
        <rFont val="Calibri"/>
        <scheme val="minor"/>
      </rPr>
      <t xml:space="preserve">AL Aldeqaa - </t>
    </r>
    <r>
      <rPr>
        <b/>
        <sz val="11"/>
        <color rgb="FF000000"/>
        <rFont val="Calibri"/>
        <scheme val="minor"/>
      </rPr>
      <t xml:space="preserve">URGENT </t>
    </r>
  </si>
  <si>
    <t>Z24010403382 // 07.02.2025</t>
  </si>
  <si>
    <t>22-0002-501-00</t>
  </si>
  <si>
    <t>CCU208576</t>
  </si>
  <si>
    <t>Shipped- Prealert sent // MRN received on 06.12 // Supplier informed on 27.11- shipment will be ready on 04.12 // Supplier inofrmed on 04.12- it is ready // delayed by 2 days as on 23.12</t>
  </si>
  <si>
    <t>Zoder quote = 226,16 eur '+ 14 % Fuel'+ 5,5 % Toll</t>
  </si>
  <si>
    <t xml:space="preserve">AL Asdeqaa </t>
  </si>
  <si>
    <t>NINL/17289/3799882242</t>
  </si>
  <si>
    <t>ONE INTEGRITY </t>
  </si>
  <si>
    <t>23.12.2024 // 22.12.2024</t>
  </si>
  <si>
    <t>Z24010404849 // 07.02.2025</t>
  </si>
  <si>
    <t>23-0001-501-00</t>
  </si>
  <si>
    <t>CCU208558</t>
  </si>
  <si>
    <t>Shipped- Prealert sent // MRN received on 29.11 // Final commercial docs rec on 10.12.2024// delayed by 2 days as on 23.12</t>
  </si>
  <si>
    <t>Zoder quote = 121,13 €+14 % Diesel+5,5 % Fuel</t>
  </si>
  <si>
    <t>ANDRITZ</t>
  </si>
  <si>
    <t>TSL/55172/2200057813</t>
  </si>
  <si>
    <t>Z24010403393 // 07.02.2025</t>
  </si>
  <si>
    <t>22-0003-501-00</t>
  </si>
  <si>
    <t>CCU208575</t>
  </si>
  <si>
    <t>Shipped- Prealert sent // MRN received on 06.12.2024 // Supplier response received on 02.12 on readiness &amp; POL // Supplier again comes on 04.12 &amp; ask for incoterm FOB RTM why to deliver to Hamburg - finally confirmed on 05.12 to deliver to Hamburg // delayed by 2 days as on 23.12</t>
  </si>
  <si>
    <t>TSL/55189/2400002714</t>
  </si>
  <si>
    <t>Z24010403433 // 07.02.2025</t>
  </si>
  <si>
    <t>27-0001-501-00</t>
  </si>
  <si>
    <t>CCU208574</t>
  </si>
  <si>
    <t>Shipped- Prealert sent // MRN received on 03.12 // delayed by 2 days as on 23.12</t>
  </si>
  <si>
    <t>TSL/55012/2200057547</t>
  </si>
  <si>
    <t xml:space="preserve">	ONE INTEGRITY</t>
  </si>
  <si>
    <t>Z24010403539 // 07.02.2025</t>
  </si>
  <si>
    <t>22-0005-501-00</t>
  </si>
  <si>
    <t>CCU208577</t>
  </si>
  <si>
    <t>Shipped- Prealert sent // 2 CI PL MRN received for each lot // delayed by 2 days as on 23.12</t>
  </si>
  <si>
    <t xml:space="preserve">TSL/55285/2200057983 </t>
  </si>
  <si>
    <t>Z24010403561 // 07.02.2025</t>
  </si>
  <si>
    <t>22-0006-501-00</t>
  </si>
  <si>
    <t xml:space="preserve"> CCU208580
</t>
  </si>
  <si>
    <t>Shipped- Prealert sent // MRN received on 11.12 // delayed by 2 days as on 23.12</t>
  </si>
  <si>
    <r>
      <rPr>
        <sz val="11"/>
        <color rgb="FF000000"/>
        <rFont val="Calibri"/>
        <scheme val="minor"/>
      </rPr>
      <t>INGERSOLL RAND -</t>
    </r>
    <r>
      <rPr>
        <b/>
        <sz val="11"/>
        <color rgb="FF000000"/>
        <rFont val="Calibri"/>
        <scheme val="minor"/>
      </rPr>
      <t xml:space="preserve"> URGENT // UNDER L/C</t>
    </r>
  </si>
  <si>
    <t>NINL/17262/2299870088</t>
  </si>
  <si>
    <t>ONE INTEGRITY / 005E</t>
  </si>
  <si>
    <t>16.02.2025</t>
  </si>
  <si>
    <t>23-0002-501-00</t>
  </si>
  <si>
    <t>ANRCCU4118934V</t>
  </si>
  <si>
    <t>Shipped - Prelalert sent // Closing: 09.12.2024 // Docs cut off: 06.12.2024 // Booked // Supplier response on readiness received no 26.11 // MRN received on 29.11 // rolled out to another vessel on 06.12 due to change of sailing schedule with shipping line</t>
  </si>
  <si>
    <t>Draft HBL sent for chking on 03.12 - Revised Draft with corrections sent on 04.12  - Again resent for chking on 05.12 with corrections - confirmation awtd // MBL draft instructions sent to VLS on 04.12 - MBL draft rcvd for checking on 04.12 - ok</t>
  </si>
  <si>
    <t>SIJ RAVNE</t>
  </si>
  <si>
    <t>TSL/54606/2200056810</t>
  </si>
  <si>
    <t>FOB KOPER SEAPORT</t>
  </si>
  <si>
    <t>SALAHUDDIN / 030E</t>
  </si>
  <si>
    <t>29.12.2024</t>
  </si>
  <si>
    <t>06.02.2025</t>
  </si>
  <si>
    <t>22-0010-501-00</t>
  </si>
  <si>
    <t>MILCCU4222270V</t>
  </si>
  <si>
    <r>
      <rPr>
        <sz val="11"/>
        <color rgb="FF000000"/>
        <rFont val="Calibri"/>
        <scheme val="minor"/>
      </rPr>
      <t xml:space="preserve">Shipped - Prealert sent // Closing : 12.12.2024 // finally confirmation to proceed from Genoa received on 03.12 // shipper not agreed on FCL offer // was waiting Supplier's confirmation on POL where they will deliver - HAM or GEN? Supplier last response received on 14.11 - will get back to you with info as soon as we get answer from our customer // Nikita/TLL has sent the reminder on 19.11 to the shipper </t>
    </r>
  </si>
  <si>
    <t xml:space="preserve">For POL HAM &amp; GEN both FOB cost &amp; delivery address given  </t>
  </si>
  <si>
    <t>FIVES OTO S.P.A</t>
  </si>
  <si>
    <t>TTD/4118/2400002590</t>
  </si>
  <si>
    <t>22-0020-501-00</t>
  </si>
  <si>
    <t>MILCCU4222306V</t>
  </si>
  <si>
    <r>
      <rPr>
        <sz val="11"/>
        <color rgb="FF000000"/>
        <rFont val="Calibri"/>
        <scheme val="minor"/>
      </rPr>
      <t>Shipped - Prealert  sent // Closing : 12.12.2024 // Supplier response received on 03.12.2024 // MRN received on 06.12.2024</t>
    </r>
  </si>
  <si>
    <t>BEIJING INDUSTRIES // CRITICAL // RFQ no : 428-22-831</t>
  </si>
  <si>
    <t>TSL/55428/2200058231</t>
  </si>
  <si>
    <t>ZHONG GU BEI JING / 24009W</t>
  </si>
  <si>
    <t>SGE24250155 // 32-0005-412-00</t>
  </si>
  <si>
    <t>JLCAL24209788</t>
  </si>
  <si>
    <t>Received release on 21.11.2024 // Delay reason -  Shanghai port congestion // carrier finally can not release space to them, So they have to rebook the next sailing schedules  =&gt; As informed by LCL Company, their container rolled over to the new vessel ZHONG GU BEI JING 24009W =&gt; New ETD - 09.12.2024 =&gt; Vessel delayed further  due to port congestion =&gt; New ETD - 16 Dec</t>
  </si>
  <si>
    <t>PAUL WURTH Italia S.P.A.</t>
  </si>
  <si>
    <t>TSL/55303/2200058022</t>
  </si>
  <si>
    <t>SITC ZHI 2436S</t>
  </si>
  <si>
    <t>15.01.2025</t>
  </si>
  <si>
    <t>SGE24250169 // 32-0001-501-00</t>
  </si>
  <si>
    <t>JLCAL24223873</t>
  </si>
  <si>
    <t>Supplier response received on 02.12.2024 // Delay reason -  shipments are delaying due to congestions at terminal on various ports of China</t>
  </si>
  <si>
    <t>CBC (THAILAND) CO.,LTD.</t>
  </si>
  <si>
    <t>TSL/55547/2200058415</t>
  </si>
  <si>
    <t>SGE24250172 // 32-0002-501-00</t>
  </si>
  <si>
    <t>JLCAL24227473</t>
  </si>
  <si>
    <t>Supplier response received on 06.12.2024 // Delay reason -  shipments are delaying due to congestions at terminal on various ports of China</t>
  </si>
  <si>
    <t>TSL/54945/2200057442</t>
  </si>
  <si>
    <t>OOCL AMERICA V.176S</t>
  </si>
  <si>
    <t>SGE24250166 // 32-0013-412-00</t>
  </si>
  <si>
    <t>D4GM32</t>
  </si>
  <si>
    <t xml:space="preserve">Shipped / pre-alert sent </t>
  </si>
  <si>
    <t>TLL informed on 09.12.2024 - Booked // Final commercial docs received on 29.11.2024 // Closing : 29.11.2024 // Supplier response received 26.11.2024</t>
  </si>
  <si>
    <t xml:space="preserve">TALLMAN </t>
  </si>
  <si>
    <t>TSL/54932/2200057397</t>
  </si>
  <si>
    <t>ONE HAWK/ 030W</t>
  </si>
  <si>
    <t>OE01000985 // 22-0026-412-00</t>
  </si>
  <si>
    <t>TORCCU4211012V</t>
  </si>
  <si>
    <t>Booked // Closing # 28.10.2024 =&gt; New closing : 11.11.2024 // Our agent informed - Due to ongoing strike at Vancouver and Montreal terminal, we will re-route cargo sail ex Halifax to SIN to CCU =&gt; Vessel re-scheduled =&gt; Vessel delayed by 6 days // Supplier response received on 21.10.2024</t>
  </si>
  <si>
    <t>TALLMAN / LOT 2</t>
  </si>
  <si>
    <t>TSL/55281/2200057953</t>
  </si>
  <si>
    <t xml:space="preserve"> SEASPAN YANGTZE /033W</t>
  </si>
  <si>
    <t>25.01.2025</t>
  </si>
  <si>
    <t>OE01000989 // 22-0027-412-00</t>
  </si>
  <si>
    <t>TORCCU4211175V</t>
  </si>
  <si>
    <t xml:space="preserve">Draft HBL &amp; MBL received on 26.11.2024 // HBL &amp; MBL - amends need ( revised HBL &amp; MBL rcvd on 28.11 - ok) // Our agent quote received on 19.11.2024 // Closing : 20.11.2024 // Agent missed intended vessel(One Magdalena) etd Dec 3 due to rail cut off change //Supplier response received on 12.11.2024 </t>
  </si>
  <si>
    <t>Our agent quote received on 19.11.2024</t>
  </si>
  <si>
    <t>Flowserve GB Ltd</t>
  </si>
  <si>
    <t>NINL/17278/2299870135</t>
  </si>
  <si>
    <t>ONE INFINITY / 0005E</t>
  </si>
  <si>
    <t>UINCCU020127 // 23-0004-501-00</t>
  </si>
  <si>
    <t>UINCCU020235</t>
  </si>
  <si>
    <t>SUSE24020127</t>
  </si>
  <si>
    <t>Supplier response received on 21.11.2024 // Delay reason - due to late arrival of the vessel brought about by industry wide delays all over the world, this vessel is now due to depart on 8th Dec =&gt; Informed by our agent on 28.11.2024 that ONE Infinity has suffered major engine failure on her inbound route to Europe. As a result, her schedule is currently unknown. So, this shipment is moved to the next vessel HMM Le Heavre - ETD: 19th Dec // again reshuffled on 04.12 as inofrmed by our agent- Apologies for the all reshuffles here. Due to issues with Congestion in previous port calls, the Damietta Express is now delayed by a week. We have now switched back to the previously delayed ONE Infinity which is now due to depart from the UK on the 17th December</t>
  </si>
  <si>
    <t>https://nvogo.nvoconsolidation.com/tracker;trackingnr=SUSE24020127</t>
  </si>
  <si>
    <t>LINTERN</t>
  </si>
  <si>
    <t>NINL/17287/2499870005</t>
  </si>
  <si>
    <t>ONE STORK / 024W</t>
  </si>
  <si>
    <t>ORDSE0223085 // 23-0005-501-00</t>
  </si>
  <si>
    <t>CHI/CTA/D03379</t>
  </si>
  <si>
    <t>Shipped- Pre alert sent // Supplier response received on  02.12.2024</t>
  </si>
  <si>
    <t>Closing : 16.12.2024 // Draft HBL MBL - correct</t>
  </si>
  <si>
    <t>IMI Critical Engineering LLC</t>
  </si>
  <si>
    <t>TSL/55414/2200058201</t>
  </si>
  <si>
    <t>YM WELLSPRING</t>
  </si>
  <si>
    <t>ORDSE0223278 // 22-0027-501-00</t>
  </si>
  <si>
    <t>CHI/CTA/D03880</t>
  </si>
  <si>
    <t xml:space="preserve">Shipped- Prealert  sent // Closing : 17.12.2024 // Supplier docs received on 16.12.2024- </t>
  </si>
  <si>
    <t>Draft HBL  &amp; MBL -correct</t>
  </si>
  <si>
    <r>
      <rPr>
        <sz val="11"/>
        <color rgb="FF000000"/>
        <rFont val="Calibri"/>
        <scheme val="minor"/>
      </rPr>
      <t xml:space="preserve">METALLON // </t>
    </r>
    <r>
      <rPr>
        <b/>
        <sz val="11"/>
        <color rgb="FF000000"/>
        <rFont val="Calibri"/>
        <scheme val="minor"/>
      </rPr>
      <t>RFQ NO-1400127415</t>
    </r>
  </si>
  <si>
    <t>TSL/2200057887</t>
  </si>
  <si>
    <t>TIAN CHANG HE V.099S</t>
  </si>
  <si>
    <t>11.01.2025</t>
  </si>
  <si>
    <t>SGE24250167 // 32-0015-412-00</t>
  </si>
  <si>
    <t>D4GM37</t>
  </si>
  <si>
    <t>Shipped / pre-alert sent // Booked // Cut off 05 Dec</t>
  </si>
  <si>
    <t>Draft HBL amends need</t>
  </si>
  <si>
    <t>ACRE // ST00001166</t>
  </si>
  <si>
    <t xml:space="preserve"> BUXMELODY V.218</t>
  </si>
  <si>
    <t>SGE24250164 //  32-0008-412-00</t>
  </si>
  <si>
    <t>AMIGL240566707A</t>
  </si>
  <si>
    <t>Shipped / pre-alert sent // As per Jimmy on 09.12.2024, ACRE confirmed no more shipment under this PO.</t>
  </si>
  <si>
    <t>MAN-ES - BALMER</t>
  </si>
  <si>
    <t>02.02.24</t>
  </si>
  <si>
    <t>25-0005-501-00</t>
  </si>
  <si>
    <t xml:space="preserve">11-24-2412-0806 </t>
  </si>
  <si>
    <t>ROMANI SRL</t>
  </si>
  <si>
    <t>TSL/55413/2200058193</t>
  </si>
  <si>
    <t>ONE EAGLE / 033E</t>
  </si>
  <si>
    <t>22-0021-501-00</t>
  </si>
  <si>
    <t>MILCCU4222536V</t>
  </si>
  <si>
    <t>Shipped - Prealert  sent // Closing : 20.12.2024 // Vessel delayed by 7 days as on 02.01 due to congested terminals and bad weather</t>
  </si>
  <si>
    <t>Draft MBL correct // MRN rec on 19.12.24</t>
  </si>
  <si>
    <t>TSL/55124/2200057655</t>
  </si>
  <si>
    <t>ONE MANCHESTER  / 041E</t>
  </si>
  <si>
    <t>23.02.2025</t>
  </si>
  <si>
    <t>22-0022-501-00</t>
  </si>
  <si>
    <t>MILCCU4222676V</t>
  </si>
  <si>
    <r>
      <rPr>
        <sz val="11"/>
        <color rgb="FF000000"/>
        <rFont val="Calibri"/>
        <scheme val="minor"/>
      </rPr>
      <t>Shipped / pre-alert sent // Booked // Closing : 03.01.2024</t>
    </r>
  </si>
  <si>
    <t>Draft MBL correct // MRN rec on 31.12</t>
  </si>
  <si>
    <t>ACRE // DCC No.2</t>
  </si>
  <si>
    <t>TSL/55453/2400002745</t>
  </si>
  <si>
    <t>SITC SHUNDE V.2502S</t>
  </si>
  <si>
    <t>SGE24250181 // 27-0003-501-00</t>
  </si>
  <si>
    <t>JLCAL24238173</t>
  </si>
  <si>
    <t xml:space="preserve">Shipped / pre-alert sent   </t>
  </si>
  <si>
    <t xml:space="preserve">Closing : 30.12.2024 </t>
  </si>
  <si>
    <t>TSL/55627/2200058546</t>
  </si>
  <si>
    <t>03.01.2025</t>
  </si>
  <si>
    <t>SGE24250187 // 32-0005-501-00</t>
  </si>
  <si>
    <t xml:space="preserve">Shipped / pre-alert sent  </t>
  </si>
  <si>
    <t>TSL/55494/2200058361</t>
  </si>
  <si>
    <t>SGE24250184 // 32-0004-501-00</t>
  </si>
  <si>
    <t>JLCAL24240013</t>
  </si>
  <si>
    <t>Shipped / pre-alert sent   // Closing : 30.12.2024 // final APTA &amp; from I certificate awaited</t>
  </si>
  <si>
    <t>Draft HBL Correct</t>
  </si>
  <si>
    <t>TSL/55437/2200058149</t>
  </si>
  <si>
    <t>OOCL AMERICA V.177S</t>
  </si>
  <si>
    <t>SGE24250186 // 32-0011-501-00</t>
  </si>
  <si>
    <t>AMIGL240627884A</t>
  </si>
  <si>
    <t>Shipped / pre-alert sent // Supplier requested for the incoterm FOB =&gt; is ex-works Tianjin // TLL confirnation received on 31.12.2024- to proceed.</t>
  </si>
  <si>
    <t>J.C. STEELE</t>
  </si>
  <si>
    <t>TSL/55699/2200058296</t>
  </si>
  <si>
    <t>ONE Cygnus V.19w</t>
  </si>
  <si>
    <t>ORDSE0223271 // 22-0025-501-00</t>
  </si>
  <si>
    <t>CHI/CTA/D03381</t>
  </si>
  <si>
    <t>Shipped- Prealert sent // Closing : 17.12.2024 // Delayed reason : this shipment was switched to following vessel as did not make the previous sailing;</t>
  </si>
  <si>
    <t>DHHI  // ST00001187</t>
  </si>
  <si>
    <t>TSL/2200057697</t>
  </si>
  <si>
    <t xml:space="preserve">XIN CHI WAN V.081S </t>
  </si>
  <si>
    <t>SGE24250179 // 32-0010-501-00</t>
  </si>
  <si>
    <t>AMIGL240616922A</t>
  </si>
  <si>
    <t>Shipped- Prealert  sent</t>
  </si>
  <si>
    <t>Closing :25.12.2024</t>
  </si>
  <si>
    <t>TSL/55098/2200057715</t>
  </si>
  <si>
    <t>23.12.2024 // 22.12.2024 // 11.01.2025</t>
  </si>
  <si>
    <t>Z24010762773 // 02.03.2025</t>
  </si>
  <si>
    <t>22-0019-501-00</t>
  </si>
  <si>
    <t>CCU208555</t>
  </si>
  <si>
    <t>Shipped - Prealert sent // MRN received on 28.11 // Rolled out to next vessel since couldn't catch the closing // Delayed by 3 days as on 20.12 // Shipper office is closed from 20.12.24 to 5.1.2025 // Final invoice rcvd on 06.01.25</t>
  </si>
  <si>
    <t>Zoder team informed on 10.12.2024 - Beschaffungslogistik, have not received this pickup order. //  Zoder quote = 155,74 €+ 14 % Fuel+ 5,5 % Toll</t>
  </si>
  <si>
    <t>TSL/54231/2200056101</t>
  </si>
  <si>
    <t>22.12.2024 // 11.01.2025</t>
  </si>
  <si>
    <t>Z24010403422 // 02.03.2025</t>
  </si>
  <si>
    <t>22-0004-501-00</t>
  </si>
  <si>
    <t>CCU208579</t>
  </si>
  <si>
    <t>Shipped - Prealert sent // MRN received on 04.12 // Our trucking team is unable to deliver to the Warehouse due to the pre-close date. // Shipment rolled out to next vessel as on 12.12 since  could not catch the closing // Delayed by 3 days as on 20.12</t>
  </si>
  <si>
    <t>Zoder pickup quote Received on 09.12.2024</t>
  </si>
  <si>
    <t>HMM ST PETERSBURG / 0014E</t>
  </si>
  <si>
    <t>22.12.2024 // 11.01.2024</t>
  </si>
  <si>
    <t>DN by VLS // 27.02.2025</t>
  </si>
  <si>
    <t>23-0003-501-00</t>
  </si>
  <si>
    <t>HAMCCU4290053V</t>
  </si>
  <si>
    <t>HAMCCU4290090V</t>
  </si>
  <si>
    <t>Shipped - Prealert sent // CLOSING: 20.12.2024 // Re-Booked with VLS on 20.12 // MRN received on 17.12 // Supplier response on readiness received on 12.12.2024 after several reminders from us &amp; TLL</t>
  </si>
  <si>
    <t>CCU208588 - Booking with Saco cancelled since Saco informed on 18.12 that there is no more space in PCH</t>
  </si>
  <si>
    <t>TSL/55355/2200058074</t>
  </si>
  <si>
    <t>Z24104799704 (created by VLS on 18.12) 27.02.2025</t>
  </si>
  <si>
    <t>22-0016-501-00</t>
  </si>
  <si>
    <t>Shipped - Prealert sent // CLOSING: 20.12.2024 // Re-Booked with VLS on 18.12 // MRN &amp; final supplier docs received on 12.12.2024 // Supplier informed on 09.12.24 -As soon as she has the documents she will send them to us. //  Supplier informed on 04.12 that -  the delivery documents will be changed to sea freight. After that I will send you the final documents asap</t>
  </si>
  <si>
    <t>CCU208587 - Booking with Saco cancelled since Saco inofrmed on 18.12 that there is no more space in PCH &amp; SMS is already reached PCH to deliver the goods so we have rebooked it with VLS Germany on 18.12</t>
  </si>
  <si>
    <t>TSL/55507/2200058352</t>
  </si>
  <si>
    <t>22-0017-501-00</t>
  </si>
  <si>
    <t>HAMCCU4290061V</t>
  </si>
  <si>
    <t>Shipped - Prealert sent // CLOSING: 20.12.2024 // Re-Booked with VLS on 18.12 //  // MRN received</t>
  </si>
  <si>
    <t>CCU208589 - Booking with Saco cancelled since Saco informed on 18.12 that there is no more space in PCH // Zoder quote 148,33 €+ 14 % Fuel+ 5,5 % Toll</t>
  </si>
  <si>
    <t xml:space="preserve">TSL/55131/2200057750 </t>
  </si>
  <si>
    <t>22-0018-501-00</t>
  </si>
  <si>
    <t>HAMCCU4290064V</t>
  </si>
  <si>
    <t>Shipped - Prealert sent // CLOSING: 20.12.2024 // Re-Booked with VLS on 18.12 // Booked // MRN received // Pick-up arranged</t>
  </si>
  <si>
    <t>CCU208590 -  Booking with Saco cancelled since Saco informed on 18.12 that there is no more space in PCH // Zoder &amp; Neufra couldn't pick this shipment in 2024 anymore // Zoder - price 430 Euro // Neufra - price 450 Euro // pickup arranged with New trucker (Marcin Czwordon) Transdirect - Fracht:595Euro</t>
  </si>
  <si>
    <t>CMD - UNDER L/C</t>
  </si>
  <si>
    <t>TSL/54300/2200056195</t>
  </si>
  <si>
    <t>22.01.2025</t>
  </si>
  <si>
    <t>22-0014-501-00</t>
  </si>
  <si>
    <t>ANRCCU4119067V</t>
  </si>
  <si>
    <t>Shipped - Prelalert sent // Final Commerical legible invoice rcvd on 27.12 - finally accepted by Mr. Zarir on 21.01 and after long conversation agreed to send prealert with NN invoice // Closing: 09.12.2024 // Docs cut off: 06.12.2024  // Booked // MRN received on 09.12.2024 // We were waiting for the delivery confirmation from the supplier - Supplier responded on 25.11 - When we will receive the good clearance mail we put you in contact with our freight forwarder // Shipment clearance received on 03.12 from TLL // BC received on 04.12 // rolled out to another vessel on 06.12 due to change of sailing schedule with shipping line</t>
  </si>
  <si>
    <t>FILING DN DRAFT HBL SENT FOR CHKING ON 05-12-2024 // MBL INST DRAFT SENT TO VLS ON 05-12-2024 - DRAFT MBL RCVD ON 05.12 - CHKED ON 06-12-2024 - REV. MBL DRAFT RECVD ON 07.12.024 - CHECKED =&gt; REV. MBL rec on 11.12.2024// MRN RECVD ON 09.12.2024 - SENT TO VLS // REV. HBL DRAFT SENT TO SHIPPER - CONFIRMED</t>
  </si>
  <si>
    <t>BEIJING INDUSTRIES</t>
  </si>
  <si>
    <t>TSL/55465/2200058270</t>
  </si>
  <si>
    <t>OOCL HAMBURG V.155W</t>
  </si>
  <si>
    <t>SGE24250183 // 32-0016-501-00</t>
  </si>
  <si>
    <t>GTJCOL24120014 </t>
  </si>
  <si>
    <t>Shipped- Prealert sent// Booked // Supplier message on 23.12.2024 - Please bear us to next week, due to pollution control, painting job suspended here.// Supplier confirmation received on 26.12.2025 // Supplier deilvered the cargo on 01.01.2024 - they missed the closing // China Team is checking for next vessel // final APTA  Awaited</t>
  </si>
  <si>
    <t>Draft HBL Rec- amends need</t>
  </si>
  <si>
    <r>
      <rPr>
        <sz val="11"/>
        <color rgb="FF000000"/>
        <rFont val="Calibri"/>
        <scheme val="minor"/>
      </rPr>
      <t xml:space="preserve">XIAN SHAANGU // </t>
    </r>
    <r>
      <rPr>
        <b/>
        <sz val="11"/>
        <color rgb="FF000000"/>
        <rFont val="Calibri"/>
        <scheme val="minor"/>
      </rPr>
      <t>Under L/C</t>
    </r>
  </si>
  <si>
    <t>TSL/53647/2200053850</t>
  </si>
  <si>
    <t>WAN HAI 523 / W036</t>
  </si>
  <si>
    <t>SGE24250185 // 32-0013-501-00</t>
  </si>
  <si>
    <t>SHCAL24240242</t>
  </si>
  <si>
    <t>Shipped- Prealert sent // Closing : 30.12.2024</t>
  </si>
  <si>
    <t>QINYE</t>
  </si>
  <si>
    <t>TSL/55502/2200058320</t>
  </si>
  <si>
    <t>CNGZG</t>
  </si>
  <si>
    <t xml:space="preserve"> WAN HAI 368 V.S019</t>
  </si>
  <si>
    <t>SGE24250192 // 32-0012-501-00</t>
  </si>
  <si>
    <t>GZCAL25000458</t>
  </si>
  <si>
    <t xml:space="preserve">Shipped- Prealert sent  </t>
  </si>
  <si>
    <t>Draft HBL - Correct</t>
  </si>
  <si>
    <t>METALLON // DCC No.1</t>
  </si>
  <si>
    <t xml:space="preserve"> TSL/55538/2400002750</t>
  </si>
  <si>
    <t>SGE24250182  27-0002-501-00</t>
  </si>
  <si>
    <t>JLCAL24238215</t>
  </si>
  <si>
    <t xml:space="preserve">After sending the pre -alert, our China team informed on 15.01.2024- Supplier requested for the amendment in the HBL ( GOODS DES ) ) // Received confirmation from TLL on 16.01.2025 - to procced for amendment //  Revised supplier docs received on 20.01.2025 //  Revised -pre alert sent on 21.01.2025 // first pre-alert sent on 13.01.2025  </t>
  </si>
  <si>
    <t xml:space="preserve">Closing : 30.12.2024 // </t>
  </si>
  <si>
    <t>TSL/55692/2200058493</t>
  </si>
  <si>
    <t>ONE Millau V.042w</t>
  </si>
  <si>
    <t>ORDSE0223804 // 22-0023-501-00</t>
  </si>
  <si>
    <t>CHI/CTA/D03383</t>
  </si>
  <si>
    <r>
      <rPr>
        <sz val="11"/>
        <color rgb="FF000000"/>
        <rFont val="Calibri"/>
        <scheme val="minor"/>
      </rPr>
      <t xml:space="preserve">Shipped- Prealert  sent  // Delayed : Vessel is running late // Closing : 16.12.2024 // Supplier response received on 16.12.2024 on 06.25 pm </t>
    </r>
  </si>
  <si>
    <t>Draft HBL MBL- correct</t>
  </si>
  <si>
    <t xml:space="preserve">BSC </t>
  </si>
  <si>
    <t>TSL/55598/2200058460</t>
  </si>
  <si>
    <t>ORDSE0223374 // 22-0024-501-00</t>
  </si>
  <si>
    <t>CHI/CTA/D03382</t>
  </si>
  <si>
    <t>CHICTAD03382</t>
  </si>
  <si>
    <t>Shipped- Prealert  sent  // Delayed : Vessel is running late // Closing :13.12.2024 // Delayed reason - vessel late due to carrier decision // Agent informed -(The cargo is currently “On Hold )The cargo arrived to CFS, but they used a non treated pallet (See Pics). The cargo cannot be shipped on a non treated pallet. I am checking with the supplier if they will pay for the cargo to be switched to a compliant pallet. // Agent informed on 23.12.2024- HOLD HAS BEEN REMOVED =&gt; Informed by agent on 03.01.2024 that the cargo was delivered to CFS on 13.12.2024 and the repacking was complete on 19.12.2024</t>
  </si>
  <si>
    <t>TSL/55343/2200058103</t>
  </si>
  <si>
    <t>ONE AMAZON / 2443E</t>
  </si>
  <si>
    <t>S241126960 // 22-0007-501-00</t>
  </si>
  <si>
    <t xml:space="preserve"> SS1124SP09557</t>
  </si>
  <si>
    <t xml:space="preserve">Shipped- Prealert  sent  //  Vessel delayed 4 days // As per Supplier request vessel schedule for  ETD - 4th January </t>
  </si>
  <si>
    <t>Informed by the agent on 06.12.2024 that this cargo was damaged during transit and we need to return it to the supplier for repair, as the shipper needs to assess to determine if the damage is only to the packaging. =&gt; Further on 07.12.2024, they informed that only one case was damaged and shipper will provide the new packaging on 09.12.2024.</t>
  </si>
  <si>
    <t>DUKWON</t>
  </si>
  <si>
    <t xml:space="preserve">TSL/55379/2200057902 </t>
  </si>
  <si>
    <t>KMTC SEOUL / 2413S</t>
  </si>
  <si>
    <t>05.02.2025</t>
  </si>
  <si>
    <t>FLGSS2501001 // 32-0014-501-00</t>
  </si>
  <si>
    <t>ESSASEL25010758</t>
  </si>
  <si>
    <r>
      <rPr>
        <sz val="11"/>
        <color rgb="FF000000"/>
        <rFont val="Calibri"/>
        <scheme val="minor"/>
      </rPr>
      <t xml:space="preserve">Shipped- Prealert  sent // Closing : 10.01.2025 </t>
    </r>
  </si>
  <si>
    <t>HBL &amp; MBL Correct</t>
  </si>
  <si>
    <t>TSL/55458/2200058225</t>
  </si>
  <si>
    <t>FLGSS2501002 // 32-0015-501-00</t>
  </si>
  <si>
    <r>
      <rPr>
        <sz val="11"/>
        <color rgb="FF000000"/>
        <rFont val="Calibri"/>
        <scheme val="minor"/>
      </rPr>
      <t>Shipped- Prealert sent // Closing : 10.01.2025 // Supplier response received on 03.01.2025 // final  , signed stamp Form I &amp; APTA certificate Awaited</t>
    </r>
  </si>
  <si>
    <t>INTENSIV FILTER</t>
  </si>
  <si>
    <t>SOC-03336</t>
  </si>
  <si>
    <t>SOK</t>
  </si>
  <si>
    <t>OOCL KOBE</t>
  </si>
  <si>
    <t>25000150100 (direct MBL)</t>
  </si>
  <si>
    <t>EDK216328</t>
  </si>
  <si>
    <t>SOC-03337</t>
  </si>
  <si>
    <t>25000250100 (direct MBL)</t>
  </si>
  <si>
    <t>EDK216329</t>
  </si>
  <si>
    <t>MSC YORK VII</t>
  </si>
  <si>
    <t>Z24010563334 / 11.02.2025</t>
  </si>
  <si>
    <t>25-0003-501-00</t>
  </si>
  <si>
    <t>SEIN24120064301</t>
  </si>
  <si>
    <t>TSL/55558/2400002753</t>
  </si>
  <si>
    <t>HMM ROTTERDAM / 0015E</t>
  </si>
  <si>
    <t>19.01.2025</t>
  </si>
  <si>
    <t>24.01.2025</t>
  </si>
  <si>
    <t>09.03.2025</t>
  </si>
  <si>
    <t>22-0002-502-00</t>
  </si>
  <si>
    <t>HAMCCU5290217V</t>
  </si>
  <si>
    <t>HAMCCU5290168V</t>
  </si>
  <si>
    <t>Shipped- Prealert sent // Booking was on 02.01 on HMM Gdansk but it is delayed so rebooked to the earliest vessel on same day 02.01 // Supplier is closed untill 30.12 // MRN received</t>
  </si>
  <si>
    <t>CLOSED: 10.01.2025// 91-0001-502-01 // FINAL MBL RCVD ON 21-01-2025</t>
  </si>
  <si>
    <t>TSL/55121/2200057739</t>
  </si>
  <si>
    <t>22-0003-502-00</t>
  </si>
  <si>
    <t>HAMCCU5290216V</t>
  </si>
  <si>
    <t>Shipped- Prealert sent // Supplier response on readiness received on 20.12 - they are closed from 21.12 to 05.01 // MRN received</t>
  </si>
  <si>
    <r>
      <rPr>
        <sz val="11"/>
        <color rgb="FF000000"/>
        <rFont val="Calibri"/>
        <scheme val="minor"/>
      </rPr>
      <t>IMI Z&amp;J //</t>
    </r>
    <r>
      <rPr>
        <b/>
        <sz val="11"/>
        <color rgb="FF000000"/>
        <rFont val="Calibri"/>
        <scheme val="minor"/>
      </rPr>
      <t xml:space="preserve"> URGENT</t>
    </r>
  </si>
  <si>
    <t>TSL/55353/2200058095</t>
  </si>
  <si>
    <t>22-0004-502-00</t>
  </si>
  <si>
    <t>Shipped- Prealert sent // Supplier response received on 06.01 // MRN received</t>
  </si>
  <si>
    <t>TSL/55636/2200058581</t>
  </si>
  <si>
    <t>SGE24250188 // 32-0006-501-00</t>
  </si>
  <si>
    <t>After sending prealert on 14.01.2025, As per supplier request TLL requested for amendent in the HBL on 20.01.2025 // Supplier revised docs awaited  // Supplier provide the revised commercial docs on 22.01.2025 // Re -prealert sent on 24.01.2025</t>
  </si>
  <si>
    <t>Kaptrans - Balmer</t>
  </si>
  <si>
    <t>05.03.2025</t>
  </si>
  <si>
    <t>25-0007-501-00</t>
  </si>
  <si>
    <t>11-24-2501-0121</t>
  </si>
  <si>
    <t>Wichmann GmbH</t>
  </si>
  <si>
    <t>TSL/55688/2200058418</t>
  </si>
  <si>
    <t>HMM ALGECIRAS / 0016E</t>
  </si>
  <si>
    <t>26.01.2025</t>
  </si>
  <si>
    <t>18.03.2025</t>
  </si>
  <si>
    <t>22-0001-502-00</t>
  </si>
  <si>
    <t>HAMCCU5290186V</t>
  </si>
  <si>
    <t>HAMCCU5290202V</t>
  </si>
  <si>
    <t>Shipped - Prealert sent // Departed 3 days earlier // Supplier response received on 02.01 - they have still holiday season and are fully back at work on January 6th. // MRN received on 06.01.25// Final CI rcvd on 09.01 // Rolledout to next vessel on 13.01 since could not catch the closing of 10th Jan. due to issue with pickup ref. recognizing the shipment from shipper side so pickup rescheduled fro 10th Jan (7th Jan. pickup was fault)</t>
  </si>
  <si>
    <t>CLOSED: 14.01.2025 // 91-0002-502-01 // Z no. done by VLS // Draft MBL received on 13.01</t>
  </si>
  <si>
    <t>TSL/55371/2200058133</t>
  </si>
  <si>
    <t>22-0006-502-00</t>
  </si>
  <si>
    <t>HAMCCU5290272V</t>
  </si>
  <si>
    <t>Shipped - Prealert sent // Departed 3 days earlier // Supplier response received on 17.12 that - It is still being clarified whether sea freight should remain and the documents need to be changed from airfreight in seafreight then they informed on 2012. that - We will change the documents to FOB Hamburg Seaport and will send them ASAP, supplier latest information on 20.12 that - they can only send the documents at the beginning of the year // Supplier response on 03.01 - as soon as they have all the documents, they will send them to us and then we can plan the shipping. // Supplier reponse on 07.01 - that it is finally now ready to proceed; final comm. docs &amp; MRN received on 07.01.25 // Shipper would be able to deliver the goods in week 3</t>
  </si>
  <si>
    <t>TSL/54479/2200056702</t>
  </si>
  <si>
    <t>22-0007-502-00</t>
  </si>
  <si>
    <t>Shipped - Prealert sent // Departed 3 days earlier // Supplier requested to arrange vessel ETD 14.01 on 02.01 // Supplier response on readiness received on 20.12 that - shipment ready to ship on 2nd Jan // MRN received on 03.01</t>
  </si>
  <si>
    <t>TSL/55118/2200057724</t>
  </si>
  <si>
    <t>22-0008-502-00</t>
  </si>
  <si>
    <t>HAMCCU5290235V</t>
  </si>
  <si>
    <t>Shipped - Prealert sent // Departed 3 days earlier // MRN arranged by us // Supplier Karin informed on 27.12 that - loading area is closed until 7th of January.</t>
  </si>
  <si>
    <t>TSL/55618/2400002759</t>
  </si>
  <si>
    <t>22-0009-502-00</t>
  </si>
  <si>
    <t>HAMCCU5290273V</t>
  </si>
  <si>
    <t>Shipped - Prealert sent // Departed 3 days earlier // Supplier response received on 07.01 only - that they are on vacation for the last two weeks, &amp; and can proceed now // MRN received on 07.01 // Shipper was closed from 23.12 to 03.01</t>
  </si>
  <si>
    <t>25-0001-502-00</t>
  </si>
  <si>
    <t>HAMCCU5290315V</t>
  </si>
  <si>
    <t>Shipped - Prealert sent // Departed 3 days earlier // MRN received</t>
  </si>
  <si>
    <t>Shipment received from Krishna on 10.01.2025 to book with the consol</t>
  </si>
  <si>
    <t>TSL/55360/2400002725</t>
  </si>
  <si>
    <t>Z25000182648 // 16.03.2025</t>
  </si>
  <si>
    <t>27-0002-502-00</t>
  </si>
  <si>
    <t>CCU208616</t>
  </si>
  <si>
    <t>Shipped - Prealert sent // Supplier response received on 10.01 on readiness // Carrier informed on 20.01 that the cargo will not load on planned vessel. we don't stuff container on Gdansk Express due to lack of cargo so it is rolled out to the next vessel</t>
  </si>
  <si>
    <t xml:space="preserve">CLOSED: 22.01.2025 // Z no. done on 20.01 // MBL draft rcvd on 21.01 // Final MBL rcvd on 29.01 // Hude was booked on Gdansk express // CLOSED: 15.01.2025 (earlier 15.01.2025 then 14.01.2025) // MBL inst. sent on 14.01 </t>
  </si>
  <si>
    <t>SIEBENHAAR</t>
  </si>
  <si>
    <t>TSL/54034/2200049140</t>
  </si>
  <si>
    <t>Z25000352097 // 16.03.2025</t>
  </si>
  <si>
    <t>22-0010-502-00</t>
  </si>
  <si>
    <t>CCU208618</t>
  </si>
  <si>
    <t>Shipped - Prealert sent // Supplier response received on 02.01 that - they are waiting for Tata to proceed with the payment. Once they receive feedback, they will inform us to collect the transmissions. Supplier response received on 10.01 - ready from 13.01 // MRN received on 10.01 // complete pickup details received on 14.01</t>
  </si>
  <si>
    <t>Pickup quote received on 13.01 = 310,92+15% Fuel+5,5% Toll</t>
  </si>
  <si>
    <t>TSL/55311/2200058029</t>
  </si>
  <si>
    <t>Z25000354154 // 16.03.2025</t>
  </si>
  <si>
    <t>22-0011-502-00</t>
  </si>
  <si>
    <t>CCU208621</t>
  </si>
  <si>
    <t>Shipped - Prealert sent // Supplier response received on 15.01.2025 on readiness // Hs code is not available in comm. docs - revised supplier docs with HS code received on 16.01 // Shipper asked to proceed with the docs without HS CODE on 20.01 // MRN received on 16.01</t>
  </si>
  <si>
    <t>ONE FANTASTIC / 004E</t>
  </si>
  <si>
    <t>29.01..2025</t>
  </si>
  <si>
    <t>22-0005-502-00</t>
  </si>
  <si>
    <t>MILCCU5222781V</t>
  </si>
  <si>
    <t xml:space="preserve">Shipped - Prealert sent // Booked // Closing: 16.01.2025 //  Supplier response received on 07.01.2025 // In the site also ETD 27.01.2025 refelecting </t>
  </si>
  <si>
    <t>Draft MBL correct // MRN rec 14.01</t>
  </si>
  <si>
    <t>Quote Number WD2501144656</t>
  </si>
  <si>
    <t>EVERLASTING</t>
  </si>
  <si>
    <t>TSL/55149/2200057783</t>
  </si>
  <si>
    <t>ONE Wren V.025w</t>
  </si>
  <si>
    <t>ORDSE0224724 // 23-0003-502-00</t>
  </si>
  <si>
    <t>CHI/CTA/D03384</t>
  </si>
  <si>
    <t>CHICTAD03384</t>
  </si>
  <si>
    <t xml:space="preserve">Shipped - Prealert  sent // Closing : 09.01.2025 // Delayed reason - the ocean carrier advised the vessel is running late due to poor weather conditions on US East Coast // Supplier response received on 02.01.2025 // Shipper requested to share a form filled by TLL  - "STATEMENT BY ULTIMATE CONSIGNEE AND PURCHASER form" </t>
  </si>
  <si>
    <t>Draft HBL &amp; MBL Correct</t>
  </si>
  <si>
    <t>2024-40080</t>
  </si>
  <si>
    <t>MSC GREENWICH</t>
  </si>
  <si>
    <t>25-0005-502-00</t>
  </si>
  <si>
    <t>SEIN25010064305</t>
  </si>
  <si>
    <t xml:space="preserve">TSL/55335/2200058069 </t>
  </si>
  <si>
    <t>AL MURABBA/ MD22444E</t>
  </si>
  <si>
    <t>20.03.2025</t>
  </si>
  <si>
    <t>22-0026-502-00</t>
  </si>
  <si>
    <t>BCNCCU5420936V</t>
  </si>
  <si>
    <r>
      <rPr>
        <sz val="11"/>
        <color rgb="FF000000"/>
        <rFont val="Calibri"/>
        <scheme val="minor"/>
      </rPr>
      <t>Shipped - Pre-alert  sent // Sailing confirmation received on 11.02.2025 // Closing : 21.01.2025// Vessel delayed reason- Vessel delayed arrival to Barcelona port // Again Received delayed information 28.01.2025 - reason - due to delay in previous ports// Delayed information received on 05.05.2025-THE VESSEL DELAYED HER OPERATIONS IN BARCELONA DUE TO CONGESTION IN PREVIOUS PORT</t>
    </r>
  </si>
  <si>
    <t xml:space="preserve">Rev final MBL awaited  with no.of.original </t>
  </si>
  <si>
    <t>Klaus - Balmer</t>
  </si>
  <si>
    <t>NORTHERN JAMBOREE</t>
  </si>
  <si>
    <t>25-0007-502-00</t>
  </si>
  <si>
    <t>TCI217152</t>
  </si>
  <si>
    <t>Blecher - Balmer</t>
  </si>
  <si>
    <t>25-0004-502-00</t>
  </si>
  <si>
    <t>11-24-2501-0140</t>
  </si>
  <si>
    <t>25-0010-502-00</t>
  </si>
  <si>
    <t>SEIN25020066307</t>
  </si>
  <si>
    <t>AL ASDEQAA - Ready on 24.01</t>
  </si>
  <si>
    <t>TSL/55578/2200058459</t>
  </si>
  <si>
    <t>ONE INNOVATION </t>
  </si>
  <si>
    <t>17.01.2025</t>
  </si>
  <si>
    <t>13.02.2025</t>
  </si>
  <si>
    <t>Z25000539955 // 29.03.2025</t>
  </si>
  <si>
    <t>23-0001-502-00</t>
  </si>
  <si>
    <t>CCU208630</t>
  </si>
  <si>
    <t>CCU208637</t>
  </si>
  <si>
    <t>Shipped- prealert sent // MRN received // Final comm. invoice rcvd on 04.02 // READY on 23.01 // Supplier response rcvd on 20.01 - shipment will get ready in this week, will update you as soon as have the information // delayed by 3 days as on 04.02</t>
  </si>
  <si>
    <t>CLOSED: 29.01.2025 // 91-0003-502-01 // Z no. done on 27.01 // MBL inst. sent on 29.01 // MBL draft rcvd on 04.02 // Final MBL rcvd on 10.02 // Zoder quote = 218,88 €+14 % Diesel+ 5,5 % Maut (the new trucking price will be Euro 255,00)// we were allowed to take action from 20.01 - were not taken on 17 as per patnaik sir mail // pls find hereunder the fob charges from ex work until fob Hamburg Euro 419,00 &amp; transport insurance until fob Euro 65,00</t>
  </si>
  <si>
    <t>TSL/55922/4413574886</t>
  </si>
  <si>
    <t>Z25000540197 // 29.03.2025</t>
  </si>
  <si>
    <t>22-0012-502-00</t>
  </si>
  <si>
    <t>Shipped- prealert sent // MRN rcvd // Final comm. invoice rcvd on 04.02 // Supplier response rcvd on 20.01 on readiness // delayed by 3 days as on 04.02</t>
  </si>
  <si>
    <t>we were allowed to take action from 20.01 - were not taken on 17 as per patnaik sir mail // from ex work until fob Euro 989,00 &amp; transport insurance Euor 254,00</t>
  </si>
  <si>
    <t>Zoder quote rcvd on 21.01 - 640,00 €</t>
  </si>
  <si>
    <t xml:space="preserve">TSL/55784/2200058830 </t>
  </si>
  <si>
    <t>Z25000540204 // 29.03.2025</t>
  </si>
  <si>
    <t>22-0013-502-00</t>
  </si>
  <si>
    <t>CCU208633</t>
  </si>
  <si>
    <t>Shipped- prealert sent // Supplier response on readiness received on 22.01 // delayed by 3 days as on 04.02</t>
  </si>
  <si>
    <t>Zoder quote = € 625,</t>
  </si>
  <si>
    <t>TSL/55869/2200058982</t>
  </si>
  <si>
    <t>28.01.2025</t>
  </si>
  <si>
    <t>Z25000540365 // 29.03.2025</t>
  </si>
  <si>
    <t>22-0015-502-00</t>
  </si>
  <si>
    <t>CCU208636</t>
  </si>
  <si>
    <t>Shipped- prealert sent // Supplier response rcvd on 23.01 on readiness // delayed by 3 days as on 04.02</t>
  </si>
  <si>
    <t>Zoder quote = 196,39 €+ 14 % Fuel+ 5,5 % Toll</t>
  </si>
  <si>
    <t>AEROMECCANICA STRANICH</t>
  </si>
  <si>
    <t>TSL/55217/2200057866</t>
  </si>
  <si>
    <t>ZEAL LUMOS / 012E</t>
  </si>
  <si>
    <t>11.03.2025</t>
  </si>
  <si>
    <t>23-0002-502-00</t>
  </si>
  <si>
    <t>MILCCU5223068V</t>
  </si>
  <si>
    <t>Shipped - Pre-alert  sent // Final sailing docs received on 12.02.2025  // Closing : 24.01..2025  // Supplier informed on 21.01.2025 -they only provide the export customs docs. once the booking is opened they will deliver the goods to the port while they deliver them the export customs will be done //  We need the export customs before booking // As supplier confirm they provide the export cutoms after delivered // We proceed with the booking //MRN rec on 27.01.2025</t>
  </si>
  <si>
    <t>Draft MBL correct// MRN rec on  27.01</t>
  </si>
  <si>
    <t>Quote Number WD2501285941</t>
  </si>
  <si>
    <t xml:space="preserve">Philipp confirm on 21.01.2025 MRN - We can proceed </t>
  </si>
  <si>
    <t>TSL/55089/2200057681</t>
  </si>
  <si>
    <t>CYPRESS / 0MXL8E1MA</t>
  </si>
  <si>
    <t>23.03.2025</t>
  </si>
  <si>
    <t>22-0025-502-00</t>
  </si>
  <si>
    <t>MILCCU5223124V</t>
  </si>
  <si>
    <t xml:space="preserve">Shipped - pre-alert sent // sailing confirmation &amp; final docs received on 17.02.2025 // Closing : 05.02.2025 // Supplier response received on 21.01.2025 </t>
  </si>
  <si>
    <t>MBL Correct // MRN rec 03.02</t>
  </si>
  <si>
    <t>Quote Number WD2501310551</t>
  </si>
  <si>
    <t xml:space="preserve">ASA DRILLING </t>
  </si>
  <si>
    <t>TSL/55685/2200058545</t>
  </si>
  <si>
    <t>BERLIN EXPRESS / 0005E</t>
  </si>
  <si>
    <t>21.03.2025</t>
  </si>
  <si>
    <t>UINCCU020343 // 22-0035-502-00</t>
  </si>
  <si>
    <t>SUSE25020343</t>
  </si>
  <si>
    <t>Shipped - Pre-alert  sent // Final pre-alert docs received on 11.02.2025</t>
  </si>
  <si>
    <t>Draft MBL correct // HBL Correct</t>
  </si>
  <si>
    <t>NVO Portal | Track &amp; Trace</t>
  </si>
  <si>
    <t>SOC-03446</t>
  </si>
  <si>
    <t>CAS</t>
  </si>
  <si>
    <t>JONATHAN P</t>
  </si>
  <si>
    <t>25-0008-502-00</t>
  </si>
  <si>
    <t>CAS223715</t>
  </si>
  <si>
    <t>SOC-03824</t>
  </si>
  <si>
    <t>HMM GDANSK</t>
  </si>
  <si>
    <t>25-0012-502-00</t>
  </si>
  <si>
    <t>HAMSIN5290688V</t>
  </si>
  <si>
    <t>EVER GOODS</t>
  </si>
  <si>
    <t>25-0011-502-00</t>
  </si>
  <si>
    <t>SEIN25010063106</t>
  </si>
  <si>
    <t>THERMOCAST SpA</t>
  </si>
  <si>
    <t>TSL/55500/2200058337</t>
  </si>
  <si>
    <t>ZEPHYR LUMOS / 014E</t>
  </si>
  <si>
    <t>19.02.2025</t>
  </si>
  <si>
    <t>21.02.2025</t>
  </si>
  <si>
    <t>30.03.2025</t>
  </si>
  <si>
    <t>22-0020-502-00</t>
  </si>
  <si>
    <t>MILCCU5222966V</t>
  </si>
  <si>
    <t>Shipped - pre-alert  sent // Final sailing confirmation received on 20.02.2025 //  Closing : 24.01.2025 // Delayed reason- Our agent  inform us that due to weight issue during loading the cntr, w/h has not been able to load this shipment // Delayed reason :consignment has been rescheduled to 18-02-2025.</t>
  </si>
  <si>
    <t>Draft MBL Correct // MRN rec on 28.01</t>
  </si>
  <si>
    <t>Quote Number WD2501227069</t>
  </si>
  <si>
    <t>TSL/55519/2200058378</t>
  </si>
  <si>
    <t>22-0021-502-00</t>
  </si>
  <si>
    <t>MILCCU5223162V</t>
  </si>
  <si>
    <t>Shipped - pre-alert  sent// Closong : 03.02.2025 // Supplier response received on  21.01 // We are waiting for the complete pick-up details// Supplier provide completed pick-up deatils on 24.01.2025 // Delayed reason :consignment has been rescheduled to 18-02-2025.</t>
  </si>
  <si>
    <t>Draft MBL Correct // MRN rec on 04.02</t>
  </si>
  <si>
    <t>TSL/55643/2200058599</t>
  </si>
  <si>
    <t>22-0022-502-00</t>
  </si>
  <si>
    <t>MILCCU5223193V</t>
  </si>
  <si>
    <t>Shipped - pre-alert  sent // Final sailing confirmation received on 20.02.2025 // // Closing : 03.02.2025 // Supplier response received on 21.01.2025 -goods will be ready beginning next week // Again supplier respone received  on 21.01.2025- Pick up must be arranged next week.// Supplier confirmation recived on pickup  27.01.2025 // Delayed reason :consignment has been rescheduled to 18-02-2025.</t>
  </si>
  <si>
    <t>Draft MBL- Corrct  // MRN 05.02</t>
  </si>
  <si>
    <t>Quote Number WD2501338519</t>
  </si>
  <si>
    <t>TSL/55001/2200057541</t>
  </si>
  <si>
    <t>22-0023-502-00</t>
  </si>
  <si>
    <t>MILCCU5223157V</t>
  </si>
  <si>
    <t>Shipped - pre-alert  sent // Closing : 03.02.2025 // MRN by us // Supplier final commercial docs rcvd on 30.01 // Delayed reason :consignment has been rescheduled to 18-02-2025.</t>
  </si>
  <si>
    <t>Draft MBL correct // MRN rec 18.02</t>
  </si>
  <si>
    <t>Quote Number WD2501308426</t>
  </si>
  <si>
    <t>TSL/55790/2200058849</t>
  </si>
  <si>
    <t>22-0024-502-00</t>
  </si>
  <si>
    <t>MILCCU5223152V</t>
  </si>
  <si>
    <t xml:space="preserve">Shipped - pre-alert sent // Closing : 03.02.2025 // Delayed reason :consignment has been rescheduled to 18-02-2025. </t>
  </si>
  <si>
    <t>Draft MBL correct // MRN rec on 04.02</t>
  </si>
  <si>
    <t>Quote Number WD2501319301</t>
  </si>
  <si>
    <t>METAL 7 // URGENT</t>
  </si>
  <si>
    <t>TSL/55474/4413097721</t>
  </si>
  <si>
    <t>SEASPAN BENEFACTOR / 073W</t>
  </si>
  <si>
    <t>14.01.2025</t>
  </si>
  <si>
    <t>15.02.2025</t>
  </si>
  <si>
    <t>OE01000994 //22-0026-501-00</t>
  </si>
  <si>
    <t>TORCCU4211387V</t>
  </si>
  <si>
    <r>
      <rPr>
        <sz val="11"/>
        <color rgb="FF000000"/>
        <rFont val="Calibri"/>
      </rPr>
      <t xml:space="preserve">Rrevised pre-alert sent on 20.02.2025 // (TLL confirmation awaited on amendment fee. Also, Karuna called  on 10.02.2025 Gurvinder for the confirmation; Gurvinder said that he would check and reply) Shipped- Prealert sent  // Pre-alert already sent on 25.01.2025 // TLL Team requested for po.no amendment on 28.01.2025 // We are waiting for the TLL Team confirmation // Closing : 27.12.2024 // Supplier response received on 13.12.2024 friday on evening 07.39 pm // Supplier mail on 17.12.2024 - Please note that we will be closed from December 23, 2024 until January 3, 2025 // Delayed reason : Delay due to vessel late arrival and export container will delay to load on the vessel // Our Agent inform - Intended vessel cut off Dec 24 is delay arrival/and cut off till mid of January, so agent switched on next vessel "seapan Benefacto" load on Jan 3, Etd 19 , Which is earliest sailing </t>
    </r>
  </si>
  <si>
    <t>TSL/55560/2200058420</t>
  </si>
  <si>
    <t>ONE Madrid V.025w</t>
  </si>
  <si>
    <t>14.02.2025</t>
  </si>
  <si>
    <t>29.03.2025</t>
  </si>
  <si>
    <t>ORDSE0225809 // 22-0034-502-00</t>
  </si>
  <si>
    <t>CHI/CTA/D03386</t>
  </si>
  <si>
    <t>CHICTAD03386</t>
  </si>
  <si>
    <r>
      <rPr>
        <sz val="11"/>
        <color rgb="FF000000"/>
        <rFont val="Calibri"/>
        <scheme val="minor"/>
      </rPr>
      <t>Shipped - Pre-alert   sent // Closing : 03.02.2025 // TLL put this cargo on hold on 15.01.2025 // TLL unhold the cargo on 28.01 //  we received the same release on 31.01.2025  // Gurvider confirms on call on 01.02.2025 -  It is same release only refer the supplier final docs.</t>
    </r>
  </si>
  <si>
    <t>,</t>
  </si>
  <si>
    <r>
      <rPr>
        <sz val="11"/>
        <color rgb="FF000000"/>
        <rFont val="Calibri"/>
        <scheme val="minor"/>
      </rPr>
      <t xml:space="preserve">HON YEANG - </t>
    </r>
    <r>
      <rPr>
        <b/>
        <sz val="11"/>
        <color rgb="FF000000"/>
        <rFont val="Calibri"/>
        <scheme val="minor"/>
      </rPr>
      <t>ready on 03.02</t>
    </r>
  </si>
  <si>
    <t>TCI/982/2200057424</t>
  </si>
  <si>
    <t>WAN HAI 505 W182</t>
  </si>
  <si>
    <t>10.03.2025</t>
  </si>
  <si>
    <t>LSE-890106 // 32-0004-502-00</t>
  </si>
  <si>
    <t>ICCU25020491</t>
  </si>
  <si>
    <r>
      <rPr>
        <sz val="11"/>
        <color rgb="FF000000"/>
        <rFont val="Calibri"/>
        <scheme val="minor"/>
      </rPr>
      <t>Shipped - Pre-alert  sent  // Closing 07.02.2025 // Supplier response received on 20.01.2025 - Supplier wants to ship the shipment from through by Keelung port // We are waiting for the supplier response on pick-up required details // Supplier response received on 22.01.2025 -   chinese new year is coming, The office will be close this week // So all the detail will be send after Chinese new year. // Supplier will open office after Feb.5. // Supplier response received on 03.02.2025 -  to proceed for booking</t>
    </r>
  </si>
  <si>
    <t>Draft MBL &amp; HBL Correct</t>
  </si>
  <si>
    <t>Z25000540376 // 13.04.2025</t>
  </si>
  <si>
    <t>22-0002-503-00</t>
  </si>
  <si>
    <t>CCU208640</t>
  </si>
  <si>
    <t>Shipped - Prealert sent // Rolled out to the next vessel since stopped by German customs on 31.01.2025 // Customs inspection done &amp; cargo released on 04.02 as informed by carrier</t>
  </si>
  <si>
    <t>CLOSED: 12.02.2025 (earlier 11.02.2025) // 91-0001-503-01 // Z no. done on 11.02 // MBL inst. sent on 12.02 // Final MBL &amp; Sailing confirmation rcvd on 24.02 // EUR 135,00 for customs inspection - as informed by saco on 05.02</t>
  </si>
  <si>
    <t>IMS</t>
  </si>
  <si>
    <t>TSL/55610/2200058543</t>
  </si>
  <si>
    <t>Z25000999711 // 13.04.2025</t>
  </si>
  <si>
    <t>22-0003-503-00</t>
  </si>
  <si>
    <t>CCU208642</t>
  </si>
  <si>
    <t>Shipped - Prealert sent // Supplier response rcvd on readiness on 27.01</t>
  </si>
  <si>
    <t xml:space="preserve"> TSL/55324/2200057985</t>
  </si>
  <si>
    <t>Z25001000017 // 13.04.2025</t>
  </si>
  <si>
    <t>22-0004-503-00</t>
  </si>
  <si>
    <t>CCU208645</t>
  </si>
  <si>
    <t>SMS group GmbH</t>
  </si>
  <si>
    <t>TSL/54637/2200056901</t>
  </si>
  <si>
    <t>Z25001000441 // 13.04.2025</t>
  </si>
  <si>
    <t>22-0005-503-00</t>
  </si>
  <si>
    <t>CCU208648</t>
  </si>
  <si>
    <t xml:space="preserve">SMS GROUP </t>
  </si>
  <si>
    <t>TSL/55255/2200057935</t>
  </si>
  <si>
    <t>Z25001000950 // 13.04.2025</t>
  </si>
  <si>
    <t>22-0007-503-00</t>
  </si>
  <si>
    <t>CCU208650</t>
  </si>
  <si>
    <t>Shipped - Prealert sent // Supplier response rcvd on 03.02 on readiness // revised final CI rcvd by shipper on 11.02</t>
  </si>
  <si>
    <t>GRUEBER -  Ready on 06.02</t>
  </si>
  <si>
    <t>TSL/55041/2200057579</t>
  </si>
  <si>
    <t>Z25001001360 // 13.04.2025</t>
  </si>
  <si>
    <t>22-0008-503-00</t>
  </si>
  <si>
    <t>CCU208655</t>
  </si>
  <si>
    <t>Shipped - Prealert sent // Supplier response rcvd on 03.02 - Goods will be ready for pickup on Thursday, 06.02.25</t>
  </si>
  <si>
    <t>GRUEBER - Ready on 06.02</t>
  </si>
  <si>
    <t>TSL/54261/2200056189</t>
  </si>
  <si>
    <t>Z25001001371 // 13.04.2025</t>
  </si>
  <si>
    <t>22-0009-503-00</t>
  </si>
  <si>
    <t>CCU208654</t>
  </si>
  <si>
    <t>Shipped - Prealert sent // Goods will be ready for pickup on 06.02 - as per supplier on 03.02 // Supplier response on 31.01- shipment was not ready to load &amp; they needed a few days to finish all things.</t>
  </si>
  <si>
    <t>AGENTUR H. Willems // SPA9450</t>
  </si>
  <si>
    <t>TSL/55752/2200058759</t>
  </si>
  <si>
    <t>Z25001002173 // 13.04.2025</t>
  </si>
  <si>
    <t>22-0001-503-00</t>
  </si>
  <si>
    <t>CCU208659</t>
  </si>
  <si>
    <t>Shipped - Prealert sent // Supplier response rcvd on 05.02 on readiness // MRN received on 07.02</t>
  </si>
  <si>
    <t>ZODER QUOTE ON 2/7/2025 = 163,12 €+14 % Fuel+ 5,5 % Toll</t>
  </si>
  <si>
    <t>Metso Metals Oy - UNDER L/C</t>
  </si>
  <si>
    <t>TSL/54089/2400002558</t>
  </si>
  <si>
    <t>11/21/2024 (05.11.2024 mail rcvd from Zarir Sir)</t>
  </si>
  <si>
    <t>11/6//11/7</t>
  </si>
  <si>
    <t>11/06 // 11/07</t>
  </si>
  <si>
    <t>Z25001059565 // 13.04.2025</t>
  </si>
  <si>
    <t>22-0011-503-00</t>
  </si>
  <si>
    <t>CCU208510</t>
  </si>
  <si>
    <t>Shipped - Prealert sent // MRN rcvd on 12.02 // LC docs not received by the shipper // Final commercial docs rcvd on 12.02 // Rolled out to the next vessel on 18.11 as per shipper request - they need time to get the MRN // Supplier response on 26.11 - "Please note that the topic with MRN and also expired LC has not been resolved yet and therefore if you could roll over to another vessel. Hoping to have it resolved soon. Will advise." // Rolled out to One Integrity on 04.12 due to unavailibility of MRN &amp; LC docs. // Delayed by 3 days as on 20.12 // TLL informed on 30.12 - We are already inline with TATA steel reading the delivery extension &amp; asked us to wait for some time // Rolled out to next vessel on 08.01 again rolled out on 22.01 since MRN was not received // Draft BL confirmed on 12.02</t>
  </si>
  <si>
    <t xml:space="preserve">Pickup arranged with Zoder as per PR mail // Release mail not received // Action mail rcvd from PR on 05.11 // Zoder will take 8 days transit time so for finland Neufra doesnot give pickup service hence proceed with Zoder 320 Eur &amp; it can only catch the vessel One infinity // Informed Metso that their shipment arrived 11.Nov and will be shipped by 21.02.2025 = Fifteen weeks so two weeks are free, remaining will be charged with Euro 65 /week  (minimum charge) - as informed by pr on 18.12
</t>
  </si>
  <si>
    <t>Aventus - Balmer</t>
  </si>
  <si>
    <t>MSC AQUARIUS</t>
  </si>
  <si>
    <t>25-0014-502-00</t>
  </si>
  <si>
    <t>TCI218124</t>
  </si>
  <si>
    <t>TCI Group</t>
  </si>
  <si>
    <t>2024-40086, 2024-40080</t>
  </si>
  <si>
    <t>MSC LAUSANNE VI</t>
  </si>
  <si>
    <t>25-0002-503-00</t>
  </si>
  <si>
    <t>SEIN25020069906</t>
  </si>
  <si>
    <t>2024-40056</t>
  </si>
  <si>
    <t>CSCL NEPTUNE</t>
  </si>
  <si>
    <t>25-0001-503-00</t>
  </si>
  <si>
    <t>HAMJEA5291139V</t>
  </si>
  <si>
    <t>BUCK</t>
  </si>
  <si>
    <t>TSL/55564/2200058442</t>
  </si>
  <si>
    <t xml:space="preserve">ONE INGENUITY </t>
  </si>
  <si>
    <t>S25100016244 // 4/22/2025</t>
  </si>
  <si>
    <t>22-0006-503-00</t>
  </si>
  <si>
    <t>CCU208649</t>
  </si>
  <si>
    <t>Shipped - Prealert sent // MRN arrange by agent on 06.02 // pickup arranged // Rolled out to next vessel due to issue in Z number</t>
  </si>
  <si>
    <r>
      <rPr>
        <sz val="11"/>
        <color rgb="FF000000"/>
        <rFont val="Calibri"/>
        <scheme val="minor"/>
      </rPr>
      <t>CLOSED:  19.02.2025  // 91-0002-503-01 // Z no. done on 18.02 // MBL inst. sent on 19.02 // Final MBL rcvd on 03.03.2025 // Pickup arranged on 3 feb // MRN - arranged by Zoder</t>
    </r>
  </si>
  <si>
    <t>TSL/55224/2400002718</t>
  </si>
  <si>
    <t>Z25001002162 // 4/22/2025</t>
  </si>
  <si>
    <t>22-0010-503-00</t>
  </si>
  <si>
    <t>CCU208656</t>
  </si>
  <si>
    <t>Shipped - Prealert sent // Supplier response rcvd on 04.02 on readiness // MRN rcvd on 06.02 // Rolled out to the next vessel on 12.02 since could not catch the closing</t>
  </si>
  <si>
    <t xml:space="preserve">THYSSENKRUPP </t>
  </si>
  <si>
    <t>TSL/55674/2200058626</t>
  </si>
  <si>
    <t>Z25001214613 // 4/22/2025</t>
  </si>
  <si>
    <t>22-0012-503-00</t>
  </si>
  <si>
    <t>CCU208661</t>
  </si>
  <si>
    <t>Shipped - Prealert sent // MRN rcvd on 11.02 // Supplier said he would provide after vessel departure but provided customs invoice again on 03.03.25 - Final comm. docs rcvd on 05.03.2025 // Supplier informed on 07.02 - to book the vessel closing on 17.02.2025 hence could not booked in closing 12.02 (ONE FORWARD)</t>
  </si>
  <si>
    <t>FOB COST = Euro 125</t>
  </si>
  <si>
    <t>Verope AG</t>
  </si>
  <si>
    <t>TSL/54838/2200057203</t>
  </si>
  <si>
    <t>Z25001261471 // 4/22/2025</t>
  </si>
  <si>
    <t>22-0013-503-00</t>
  </si>
  <si>
    <t>CCU208665</t>
  </si>
  <si>
    <t>Shipped - Prealert sent // Shipper requested us to arrange the MRN on 11.02 // Pick-up will be arranged once MRN avlbl // MRN arranged from Zoder on 20.02 // Can not book on vessel closing 12.02 Since MRN was not received to proceed for pickup // Revised supplier docs rcvd with updated PKG &amp; GW on 18.02</t>
  </si>
  <si>
    <t>Pickup proceed with zoder on 12.02 - MRN - arranged by Zoder // NS</t>
  </si>
  <si>
    <t>TSL/55402/2200058163</t>
  </si>
  <si>
    <t>Z25001229942 // 4/22/2025</t>
  </si>
  <si>
    <t>22-0014-503-00</t>
  </si>
  <si>
    <t>CCU208666</t>
  </si>
  <si>
    <t>Shipped - Prealert sent // Customs invoice rcvd - Final CI rcvd on 17.02 // Pickup details rcvd on 10.02 // MRN rcvd</t>
  </si>
  <si>
    <t>SMS GROUP - Unhold on 13.02</t>
  </si>
  <si>
    <t>TSL/55370/2200058132</t>
  </si>
  <si>
    <t>Z25001229953 // 4/22/2025</t>
  </si>
  <si>
    <t>22-0016-503-00</t>
  </si>
  <si>
    <t>CCU208678</t>
  </si>
  <si>
    <t>Shipped - Prealert sent // Shipment unhold mail received from TLL on 13.02 // Shipment was on hold till further notice - informed by TLL on 10.01.2025</t>
  </si>
  <si>
    <t>LOSMA</t>
  </si>
  <si>
    <t>TSL/55817/2200058820</t>
  </si>
  <si>
    <t>ULSAN EXPRESS / 048E</t>
  </si>
  <si>
    <t>22-0020-503-00</t>
  </si>
  <si>
    <t>MILCCU5223434V</t>
  </si>
  <si>
    <t xml:space="preserve">Shipped - Prealert sent // Final docs recived on 02.03.2025 // Consignment has been rescheduled to 28.02.2025 // Closing : 11.02.2025 // Supplier response received on 04.02.2025 </t>
  </si>
  <si>
    <t>NS // Draft MBL Correct// MRN rec on 11.02</t>
  </si>
  <si>
    <t>EM MOULDS LOT :- 03</t>
  </si>
  <si>
    <t>ONE MILANO / 028E</t>
  </si>
  <si>
    <t>22-0025-503-00</t>
  </si>
  <si>
    <t>MILCCU5223801V</t>
  </si>
  <si>
    <t>Shipped - Prealert  sent / Closing : 03.02.2025 // Delayed 6 days // Sailing confirmation received on 14.03.2025</t>
  </si>
  <si>
    <t>Draft MBL correct // MRN rec 27.02.2025 // Cargo online software not working</t>
  </si>
  <si>
    <t>TSL/55683/2200058653</t>
  </si>
  <si>
    <t xml:space="preserve"> SITC ZHENGDE/2504S </t>
  </si>
  <si>
    <t>SGE24250209 // 32-0002-503-00</t>
  </si>
  <si>
    <t>JLCAL25033608</t>
  </si>
  <si>
    <t xml:space="preserve">SGE24250209 </t>
  </si>
  <si>
    <t xml:space="preserve">Shipped - Prealert  sent // Final docs received on 10.03.2025//  Closing # 28.02.2025 // Supplier response rcvd on 24.02 on readiness </t>
  </si>
  <si>
    <t>final commercial docs, final APTA &amp; from I</t>
  </si>
  <si>
    <t>METALLON HOLDINGS LIMITED</t>
  </si>
  <si>
    <t>TSL/56004/2200059229</t>
  </si>
  <si>
    <t xml:space="preserve">XIN QIN HUANG DAO V.117S           </t>
  </si>
  <si>
    <t>SGE24250212 // 32-0004-503-00</t>
  </si>
  <si>
    <t xml:space="preserve">AMIGL250087943A     </t>
  </si>
  <si>
    <t xml:space="preserve">SGE24250212 </t>
  </si>
  <si>
    <t>Shipped - Prealert   sent // Sailing confirmation received on 17.03.2025</t>
  </si>
  <si>
    <t>Cargo online software not working</t>
  </si>
  <si>
    <t xml:space="preserve">ACRE COKING </t>
  </si>
  <si>
    <t>TSL/55969/2400002785</t>
  </si>
  <si>
    <t>SITC WENDE / 2504S</t>
  </si>
  <si>
    <t>SGE24250213 // 27-0001-503-00</t>
  </si>
  <si>
    <t>SHCAL25037221</t>
  </si>
  <si>
    <t xml:space="preserve">SGE24250213 </t>
  </si>
  <si>
    <t>Shipped - Prealert   sent  // Sailing confirmation received on 17.03.2025</t>
  </si>
  <si>
    <t>yes</t>
  </si>
  <si>
    <t xml:space="preserve">KONASOL CO., LTD. </t>
  </si>
  <si>
    <t>TSL/55711/2200058680</t>
  </si>
  <si>
    <t>KMTC SHIMIZU  / 2503S</t>
  </si>
  <si>
    <t>FLGSS2503001 // 32-0003-503-00</t>
  </si>
  <si>
    <t xml:space="preserve"> MCCU25021701</t>
  </si>
  <si>
    <r>
      <rPr>
        <sz val="11"/>
        <color rgb="FF000000"/>
        <rFont val="Calibri"/>
        <scheme val="minor"/>
      </rPr>
      <t xml:space="preserve">Shipped - Prealert sent // Closing : 28.02.2025 // Delayed reason : Bad weather and port congestion the last ports // Supplier informed on 17.02.2025-  can release the cargo on 24th </t>
    </r>
  </si>
  <si>
    <t>HBL correct // MBL CORRECT</t>
  </si>
  <si>
    <t>CEPA awaited</t>
  </si>
  <si>
    <r>
      <rPr>
        <sz val="11"/>
        <color rgb="FF000000"/>
        <rFont val="Calibri"/>
        <scheme val="minor"/>
      </rPr>
      <t xml:space="preserve">METALLON  // </t>
    </r>
    <r>
      <rPr>
        <b/>
        <sz val="11"/>
        <color rgb="FF000000"/>
        <rFont val="Calibri"/>
        <scheme val="minor"/>
      </rPr>
      <t>RFQ 1400126029</t>
    </r>
  </si>
  <si>
    <t>SITC ZHENGDE/2504S</t>
  </si>
  <si>
    <t xml:space="preserve">SGE24250210// 32-0001-503-00 </t>
  </si>
  <si>
    <t>JLCAL25034358</t>
  </si>
  <si>
    <t>Shipped - Perealert sent</t>
  </si>
  <si>
    <t xml:space="preserve">Final Prealert docs rcvd on 07.03 </t>
  </si>
  <si>
    <t>SOC-03719</t>
  </si>
  <si>
    <t>AKL</t>
  </si>
  <si>
    <t>MAERSK BATUR</t>
  </si>
  <si>
    <t>25-0003-503-00</t>
  </si>
  <si>
    <t>AKL269540</t>
  </si>
  <si>
    <t>OSAKA EXPRESS</t>
  </si>
  <si>
    <t>25-0006-503-00</t>
  </si>
  <si>
    <t>11-24-2503-0214</t>
  </si>
  <si>
    <t>Nippes &amp; Schmidt GmbH</t>
  </si>
  <si>
    <t>TSL/55512/2200058150</t>
  </si>
  <si>
    <t>Z25001503959 // 5/3/2025</t>
  </si>
  <si>
    <t>22-0018-503-00</t>
  </si>
  <si>
    <t>CCU208681</t>
  </si>
  <si>
    <t>CCU208690</t>
  </si>
  <si>
    <t>Shipped- Prealert sent // MRN arranged by agent on 24.02 &amp; pickup arranged for 25.02 so could not catch the closing hence rolled out to next vessel on 27.02 - Shipper asked us to arrange the MRN on 19.02 // Supplier response rcvd on 17.02 on readiness</t>
  </si>
  <si>
    <t>CLOSED:  06.03.2025  // 91-0004-503-01 // MBL INST. sent on 06.03 // Draft MBL draft rcvd on 06.03 // Sailing confirmation &amp; Final MBL rcvd on 17.03 // Pickup arranged with Zoder on 20.02 - MRN rcvd from Zoder on 24.02</t>
  </si>
  <si>
    <t>TSL/55213/2200057888</t>
  </si>
  <si>
    <t>Z25001504170 // 5/3/2025</t>
  </si>
  <si>
    <t>22-0019-503-00</t>
  </si>
  <si>
    <t>CCU208685</t>
  </si>
  <si>
    <t>Shipped- Prealert sent // MRN rcvd on 18.02 // Complete pickup details rcvd on 19.02 // Customs invoice rcvd - Final CI rcvd on 24.02 // Rolled out to the next vessel on 03.03 due to last minute cancellations. Had to shift all cargo to the next possible departure</t>
  </si>
  <si>
    <t>Pickup arranged with Zoder on 20.02 - shipper asked us to book the slot for pickup - Zoder said it will be done by Zoder  so pickup time Slot booked by Zoder</t>
  </si>
  <si>
    <t>NINL/17294/2299870189</t>
  </si>
  <si>
    <t>Z25001504359 // 5/3/2025</t>
  </si>
  <si>
    <t>23-0002-503-00</t>
  </si>
  <si>
    <t>Shipped- Prealert sent // MRN rcvd on19.02 // Rolled out to the next vessel on 03.03 due to last minute cancellations. Had to shift all cargo to the next possible departure</t>
  </si>
  <si>
    <t>RHI MAGNESITA</t>
  </si>
  <si>
    <t>TSL/55666/2200058574</t>
  </si>
  <si>
    <t>Z25001504571 // 5/3/2025</t>
  </si>
  <si>
    <t>22-0021-503-00</t>
  </si>
  <si>
    <t>CCU208693</t>
  </si>
  <si>
    <t xml:space="preserve">Shipped- Prealert sent // Final commerical documents rcvd on 13.03 // Supplier response rcvd on 21.02 on readiness // delivery is planned for next week Tuesday, 04.03., late. Wednesday, 05.03.2025 as informed by the shipper on 27.02 so could not catch the closing hence rolled out on 27.02 // MRN rcvd on 26.02 </t>
  </si>
  <si>
    <t>Paul Wurth S.A.</t>
  </si>
  <si>
    <t>TSL/54325/2200056328</t>
  </si>
  <si>
    <t>Z25001504360 // 5/3/2025</t>
  </si>
  <si>
    <t>23-0001-503-00</t>
  </si>
  <si>
    <t>CCU208689</t>
  </si>
  <si>
    <t xml:space="preserve">Shipped- Prealert sent // MRN rcvd on 24.02 // Could not deliver before closing 27.02 hence rolled out to the next vessel </t>
  </si>
  <si>
    <t>IMPACT (2024-40090)</t>
  </si>
  <si>
    <t>Z25001504582 // 5/3/2025</t>
  </si>
  <si>
    <t>25-0005-503-00</t>
  </si>
  <si>
    <t>CCU208694</t>
  </si>
  <si>
    <t>Shipped- Prealert sent // MRN rcvd on 24.02 so pickup arranged for 25.02 but got missed by Zoder - rolled out to the next vessel on 27.02 but shipper requesting for earlier vessel - not possible as per MM // Supplier docs rcvd on 27.02 - Revised supplier docs with correct invoice date rcvd on 06.03 // Pickup arranged on 24.02 with Zoder for 25.02 but Zoder could not proceed for pickup - Zoder rearranged the pickup for 28.02</t>
  </si>
  <si>
    <t xml:space="preserve">Mail rcvd by MM on 21.02 to book - supplier docs was awaited </t>
  </si>
  <si>
    <t>Eich Rollenlager GmbH</t>
  </si>
  <si>
    <t>TSL/55882/4413549960</t>
  </si>
  <si>
    <t>Z25001505033 // 5/3/2025</t>
  </si>
  <si>
    <t>22-0023-503-00</t>
  </si>
  <si>
    <t>CCU208698</t>
  </si>
  <si>
    <t>Shipped- Prealert sent // Supplier response rcvd on 24.02 on readiness // Pickup arranged on 25.02 // Rolled out to the next vessel on 27.02 since could not deliver before closing</t>
  </si>
  <si>
    <t>TSL/55412/2200058128</t>
  </si>
  <si>
    <t>Z25001504593 // 5/3/2025</t>
  </si>
  <si>
    <t>22-0022-503-00</t>
  </si>
  <si>
    <t>CCU208697</t>
  </si>
  <si>
    <t>Shipped- Prealert sent // MRN rcvd on 24.02 // Rolled out to the next vessel on 03.03 due to last minute cancellations. Had to shift all cargo to the next possible departure.</t>
  </si>
  <si>
    <t>Cunova GmbH</t>
  </si>
  <si>
    <t>Z25001645713 // 5/3/2025</t>
  </si>
  <si>
    <t>22-0027-503-00</t>
  </si>
  <si>
    <t>CCU208707</t>
  </si>
  <si>
    <t xml:space="preserve">Shipped- Prealert sent // Final commerical documents rcvd on 11.03 // Supplier response is rcvd on 03.03 on readiness // MRN rcvd on 03.03 </t>
  </si>
  <si>
    <t>TSL/55854/2200058905</t>
  </si>
  <si>
    <t>SGE24250214 // 32-0005-503-00</t>
  </si>
  <si>
    <t>SHCAL25038835</t>
  </si>
  <si>
    <t>SGE24250214</t>
  </si>
  <si>
    <t>Shipped - Prealert   sent // Sailing confirmation received on 13.03.2025</t>
  </si>
  <si>
    <t>NO</t>
  </si>
  <si>
    <t>TSL/55781/2400002770</t>
  </si>
  <si>
    <t>517.00 </t>
  </si>
  <si>
    <t>SITC ZHI V.2504S</t>
  </si>
  <si>
    <t>SGE24250217 // 27-0003-503-00</t>
  </si>
  <si>
    <t>SHCAL25044756</t>
  </si>
  <si>
    <t>SGE24240217</t>
  </si>
  <si>
    <t>Shipped - Prealert sent// Booked</t>
  </si>
  <si>
    <t>Draft HBL  correct</t>
  </si>
  <si>
    <t>EVERLASTING VALVE COMPANY</t>
  </si>
  <si>
    <t>TSL/55753/2200058761</t>
  </si>
  <si>
    <t>ONE Hawk V.031w</t>
  </si>
  <si>
    <t>ORDSE0228205 //22-0013-504-00</t>
  </si>
  <si>
    <t>CHI/CTA/D03390</t>
  </si>
  <si>
    <t>Shipped - Prealert sent // Sailing confirmation rec on 29.03.2025//  Closing:  17.03.2025 // NS</t>
  </si>
  <si>
    <t>CISDI ENGINEERING</t>
  </si>
  <si>
    <t>TSL/55585/2200058406</t>
  </si>
  <si>
    <t xml:space="preserve"> SITC JUNDE V.2504S</t>
  </si>
  <si>
    <t>SGE24250220 // 32-0003-504-00</t>
  </si>
  <si>
    <t>SHCAL25049500</t>
  </si>
  <si>
    <t>SGE24250220</t>
  </si>
  <si>
    <t xml:space="preserve">Shipped - Prealert sent // Closing : 28.03.2025 // Delayed reason - China  shanghai seaport crowded // Supplier informed our China team on 17.03.2025 - goods ready this week (may be sundy )  and delivery shanghai W/H  next Monday  24th mar. </t>
  </si>
  <si>
    <t>CEPA AWT /no</t>
  </si>
  <si>
    <t>TSL/56002/2200059231</t>
  </si>
  <si>
    <t>SGE24250223 // 32-0001-504-00</t>
  </si>
  <si>
    <t>SHCAL25051837</t>
  </si>
  <si>
    <t>SGE24250223</t>
  </si>
  <si>
    <t xml:space="preserve">Shipped - Prealert  sent // Closing : 28.03.2025  // Delayed reason - China  shanghai seaport crowded </t>
  </si>
  <si>
    <t>TSL/56134/2200059400</t>
  </si>
  <si>
    <t>32-0002-504-00 // SGE24250226</t>
  </si>
  <si>
    <t xml:space="preserve">SHCAL25054326 </t>
  </si>
  <si>
    <t>SGE24250226</t>
  </si>
  <si>
    <t xml:space="preserve">Shipped - Prealert sent // Closing : 28.03.2025 // Delayed reason - China  shanghai seaport crowded </t>
  </si>
  <si>
    <t>SOC-03965</t>
  </si>
  <si>
    <t>HMM SOUTHAMPTON</t>
  </si>
  <si>
    <t>25-0001-504-00</t>
  </si>
  <si>
    <t>HAMJKT5291928V</t>
  </si>
  <si>
    <t>TSL/55358/4412994420</t>
  </si>
  <si>
    <t>Z25001823364 // 6/12/2025</t>
  </si>
  <si>
    <t>22-0024-504-00</t>
  </si>
  <si>
    <t>CCU208730</t>
  </si>
  <si>
    <t>CCU208711</t>
  </si>
  <si>
    <t>Shipped - Prealert sent // MRN rcvd on 04.03 // Rolled out to the next vessel on 13.03. Reason - Unfortunately some major volume shipments have not been delivered/cancelled so it will not be able to load a container on booked vessel as planned // Supplier response rcvd on 04.03 on readiness</t>
  </si>
  <si>
    <t xml:space="preserve">CLOSED:  26.03.2025 (Earlier 19.03.2025 then 20.03.2025 then 24.03.2025 then 25.03.2025) // 91-0006-503-01 // Z no. done on 24.03 // MBL inst. sent on 25.03 // Draft MBL rcvd on 25.03 // Final MBL rcvd on 03.04 </t>
  </si>
  <si>
    <t xml:space="preserve">AL-ASDEQAA </t>
  </si>
  <si>
    <t>TSL/55687/2200058654</t>
  </si>
  <si>
    <t>Z25001823576 // 6/12/2025</t>
  </si>
  <si>
    <t>23-0005-504-00</t>
  </si>
  <si>
    <t>CCU208708</t>
  </si>
  <si>
    <t>Shipped - Prealert sent // MRN rcvd on 05.03 // Pickup arranged // Rolled out on 05.03 to the next vessel due to missing the closing  // Again Rolled out to the next vessel on 13.03. Reason - Unfortunately some major volume shipments have not been delivered/cancelled so it will not be able to load a container on booked vessel as planned // Supplier response rcvd on 03.03 on readiness // Final comm. docs rcvd on 10.03</t>
  </si>
  <si>
    <t>Z25001589236 // 6/12/2025</t>
  </si>
  <si>
    <t>22-0025-504-00</t>
  </si>
  <si>
    <t>CCU208705</t>
  </si>
  <si>
    <t>Shipped - Prealert sent // Supplier response rcvd on 25.02 on readiness // MRN rcvd // information rcvd by carrier on 04.03 that goods are recieved damaged - Supplier confirmation rcvd on 05.03 to proceed as it is not to be repaired. Rolled out to the next-to-next vessel on 13.03. Reason - Unfortunately some major volume shipments have not been delivered/cancelled so it will not be able to load a container on booked vessel as planned.</t>
  </si>
  <si>
    <t>Repair cost for damaged goods from SACO appr. EUR 65,00 // +20% (TKM margin) = Euro 78,00 we would be charging to the shipper - shipper informed on 05.03 that proceed as it is, goods not to be repair</t>
  </si>
  <si>
    <t>Z25001823587 // 6/12/2025</t>
  </si>
  <si>
    <t>23-0006-504-00</t>
  </si>
  <si>
    <t>CCU208715</t>
  </si>
  <si>
    <t>Shipped - Prealert sent // MRN rcvd on 07.03 // Supplier response rcvd on 06.03// Final comm. docs rcvd on 10.03 // Rolled out to next vessel on 14.03 since could not catch the closing of 12.03</t>
  </si>
  <si>
    <t>TSL/55638/2200058495</t>
  </si>
  <si>
    <t>S25100028988 // 6/12/2025</t>
  </si>
  <si>
    <t>22-0001-504-00</t>
  </si>
  <si>
    <t>CCU208720</t>
  </si>
  <si>
    <t>Shipped - Prealert sent // MRN arranged by agent on 19.03 // Supplier response rcvd on 10.03 // Delayed by 3 days on 13.03 because some major volume shipments have not been delivered/cancelled  - cargo reached PCH bit damaged - the material has moved to one side of the pallet during transport which ripped off the packaging material - shipper agreed to proceed as it is, no need to repacking</t>
  </si>
  <si>
    <t>Zoder arranged the MRN // Zoder informed on 24.03 - T1 is not closed - Carrier Saco informed on 31.03 - is released and cargo is stuffed into container</t>
  </si>
  <si>
    <t>TSL/55403/2200058167</t>
  </si>
  <si>
    <t>Z25002196738 // 6/12/2025</t>
  </si>
  <si>
    <t>22-0005-504-00</t>
  </si>
  <si>
    <t>CCU208722</t>
  </si>
  <si>
    <t xml:space="preserve">Shipped - Prealert sent // Supplier response rcvd on 10.03 // Delayed by 3 days on 13.03 // Delayed by 3 days on 13.03 because some major volume shipments have not been delivered/cancelled </t>
  </si>
  <si>
    <t>TSL/55212/2200057884</t>
  </si>
  <si>
    <t>Z25002196749 // 6/12/2025</t>
  </si>
  <si>
    <t>22-0003-504-00</t>
  </si>
  <si>
    <t>CCU208723</t>
  </si>
  <si>
    <t xml:space="preserve">Shipped - Prealert sent // Delayed by 3 days on 13.03 // Delayed by 3 days on 13.03 because some major volume shipments have not been delivered/cancelled </t>
  </si>
  <si>
    <t>Same release rcvd twice on same day 10:46 am &amp; 12:32 PM</t>
  </si>
  <si>
    <t>TSL/55848/2200058914</t>
  </si>
  <si>
    <t>Z25002196750 // 6/12/2025</t>
  </si>
  <si>
    <t>22-0004-504-00</t>
  </si>
  <si>
    <t>CCU208725</t>
  </si>
  <si>
    <t>Shipped - Prealert sent // Delayed by 3 days on 13.03 because some major volume shipments have not been delivered/cancelled</t>
  </si>
  <si>
    <t>Wrong Gross weight mentioned in the release mail 1250 kgs // Correct gross weight is 1307 Kgs</t>
  </si>
  <si>
    <t>LOI Thermprocess // UNDER L/C</t>
  </si>
  <si>
    <t>TSL/55653/2200058576</t>
  </si>
  <si>
    <t>Z25002197478 // 6/12/2025</t>
  </si>
  <si>
    <t>22-0022-504-00</t>
  </si>
  <si>
    <t>CCU208724</t>
  </si>
  <si>
    <t>SMS Group GmbH</t>
  </si>
  <si>
    <t>TSL/55442/2200058243</t>
  </si>
  <si>
    <t>Z25002197489 // 6/12/2025</t>
  </si>
  <si>
    <t>23-0001-504-00</t>
  </si>
  <si>
    <t>TSL/55367/2200058124</t>
  </si>
  <si>
    <t>Z25002197490 // 6/12/2025</t>
  </si>
  <si>
    <t>22-0006-504-00</t>
  </si>
  <si>
    <t>CCU208733</t>
  </si>
  <si>
    <t>Metso Finland Oy</t>
  </si>
  <si>
    <t>TSL/55279/2200057964</t>
  </si>
  <si>
    <t>Z25002195651 // 6/12/2025</t>
  </si>
  <si>
    <t>22-0007-504-00</t>
  </si>
  <si>
    <t>CCU208736</t>
  </si>
  <si>
    <t xml:space="preserve">Shipped - Prealert sent // MRN received on 18.03 // Pickup arranged after MRN on 18.03 // Supplier response is rcvd on 12.02 on readiness // Delayed by 3 days on 13.03 because some major volume shipments have not been delivered/cancelled </t>
  </si>
  <si>
    <t>13/03/2025</t>
  </si>
  <si>
    <t>Z25002197507 // 6/12/2025</t>
  </si>
  <si>
    <t>22-0008-504-00</t>
  </si>
  <si>
    <t>CCU208738</t>
  </si>
  <si>
    <t>Shipped - Prealert sent // Supplier response rcvd on 13.03</t>
  </si>
  <si>
    <t>TSL/55628/2200058547</t>
  </si>
  <si>
    <t>Z25002197518 // 6/12/2025</t>
  </si>
  <si>
    <t>22-0010-504-00</t>
  </si>
  <si>
    <t>CCU208740</t>
  </si>
  <si>
    <t>Shipped - Prealert sent // MRN rcvd on 17.03 // Moved from Air to Sea on 17.03 // Goods are already in Air agent's warehouse - Pickup arranged from CP to PCH</t>
  </si>
  <si>
    <t>Zoder quote rcvd - 420 Euro on 17.03 // Cargo partner Gmbh is charging us for this pickup Euro 170 // TLL to charge +40%</t>
  </si>
  <si>
    <t>Wrongly released in AIrfreight with Gross weight 1.524 Kgs instead 1524 Kgs</t>
  </si>
  <si>
    <t>TSL/56161/2200059507</t>
  </si>
  <si>
    <t>Z25002197529 // 6/12/2025</t>
  </si>
  <si>
    <t>23-0002-504-00</t>
  </si>
  <si>
    <t>CCU208741</t>
  </si>
  <si>
    <t>Shipped - Prealert sent // MRN rcvd on 17.03 // Supplier response rcvd on 17.03 on readiness</t>
  </si>
  <si>
    <t>IMI</t>
  </si>
  <si>
    <t>TSL/55570/2200058318</t>
  </si>
  <si>
    <t>Z25002197530 // 6/12/2025</t>
  </si>
  <si>
    <t>23-0003-504-00</t>
  </si>
  <si>
    <t>CCU208742</t>
  </si>
  <si>
    <t>Shipped - Prealert sent // MRN rcvd on 18.03 - Pickup arranged // Supplier response rcvd on 18.03 on readiness</t>
  </si>
  <si>
    <t>Z25002197540 // 6/12/2025</t>
  </si>
  <si>
    <t>22-0012-504-00</t>
  </si>
  <si>
    <t>CCU208745</t>
  </si>
  <si>
    <t>Shipped - Prealert sent // Customs Inovice was rcvd - final CI rcvd on 26.03 // Pickup arranged // Supplier response rcvd on 18.03 on readiness // MRN rcvd on 18.03</t>
  </si>
  <si>
    <t xml:space="preserve">CWR RCVD ON 24.03 AS BLOCKED - Can not be loaded from Forklift from one side - but from next side can be loaded with forklift so LOI is not required to sign by shipper </t>
  </si>
  <si>
    <t xml:space="preserve">Thermo Fisher </t>
  </si>
  <si>
    <t>TSL/54983/2400002688</t>
  </si>
  <si>
    <t>Z25101049387 // 5/24/2025</t>
  </si>
  <si>
    <t>22-0011-504-00</t>
  </si>
  <si>
    <t>CCU208732</t>
  </si>
  <si>
    <t xml:space="preserve">Shipped - Prealert sent // CLOSED:  26.03.2025 // Booked // TLL confirmed on 22.03 to proceed with Nhava Sheva Seaport as this was booked wrongly for Kolkata Seaport // Delayed by 3 days on 13.03 because some major volume shipments have not been delivered/cancelled </t>
  </si>
  <si>
    <t>Rebooked with Saco on 24.03 with POD Nhava Sheva - Saco Booking corrected - as this shipment got released for Mumbai seaport but mistakenly booked it for Kolkata seaport - TLL confirmed on 22.03 to proceed with Nhava Sheva Seaport</t>
  </si>
  <si>
    <t>NON-STACKABLE</t>
  </si>
  <si>
    <t>TSL/55654/2200058622</t>
  </si>
  <si>
    <t>EVER ATOP</t>
  </si>
  <si>
    <t>23-0004-504-00</t>
  </si>
  <si>
    <t>BINCCU014904</t>
  </si>
  <si>
    <t>SBSE25014904</t>
  </si>
  <si>
    <t>Shipped - Prealert sent // CLOSED: 25.03.2025 // Booked // 11 M longs rails can be shipped as LCL // Rolled out to the next vessel since cargo did't arrive in time on 28.03 // Delayed by 2 days from 07.04 to 09.04 as on 08.04 due to severe port congestion // Supplier response rcvd on 10.03 on readiness</t>
  </si>
  <si>
    <t>Quote from SACO, VLS Antwerp, NVO asked - Confirmed with NVO antwerp since saco rate are higher &amp; VLS antwerp quote not received // $200 Long length surcharge NVO will bill to us - we will bill to TLL // Final correct MBL rcvd on 10/04</t>
  </si>
  <si>
    <t>https://nvogo.nvoconsolidation.com/tracker;trackingnr=SBSE25014904</t>
  </si>
  <si>
    <t>TSL/55646/2200058579</t>
  </si>
  <si>
    <t>ONE MUNCHEN / 040E</t>
  </si>
  <si>
    <t>22-0014-504-00</t>
  </si>
  <si>
    <t>MILCCU5223987V</t>
  </si>
  <si>
    <t xml:space="preserve">Shipped - Prealert  sent // Sailing confirmation rec on 07.04.2025 //  RE-Booked // Rev Closing : 19.03.2025 //  Closing : 07.03.2025 // MRN &amp; Pick-up to be arranged by us // As per the incoterm FOB - supplier confirmed on 25.02.2025 they will deliver the goods to warehouse // We provided them warehouse details &amp; reference On 27.02.2025 // Again Suppplier requested us to arrange the pickup &amp; export customs on  27.02.2025 // We are waiting for our agent response if they can handle for the same vessel &amp; pickup to be arrange  - agent confirmation rcvd on 07.03- that they can arrange MRN &amp; PIckup  //  finally pick-up arrange on 12.03.2025.// consignment has been rescheduled to  01-04-2025 //Again rescheduled to  04-04-2025 </t>
  </si>
  <si>
    <t>NS / MRN rec 20.03.2025// Draft MBL correct // Karuna charged only FOB (local charges + MRN) and not the pick-up charge for the previous shipment and  as per her request for this new shipment, she has quoted for FOB + Pick-up + MRN charges.</t>
  </si>
  <si>
    <t>JAES SRL</t>
  </si>
  <si>
    <t>TSL/55689/2200058462</t>
  </si>
  <si>
    <t>22-0027-504-00</t>
  </si>
  <si>
    <t>MILCCU5224312V</t>
  </si>
  <si>
    <t xml:space="preserve">Shipped - Prealert sent // Sailing confirmation rec on 07.04.2025 // Closing : 19.03.2025 // MRN rec 20.03 // consignment has been rescheduled to  01-04-2025 //Again rescheduled to  04-04-2025 </t>
  </si>
  <si>
    <t>Draft MBL awaited / MRN arec on 20.03</t>
  </si>
  <si>
    <t>EM MOULDS LOT :- 04</t>
  </si>
  <si>
    <t>22-0026-504-00</t>
  </si>
  <si>
    <t>MILCCU5224381V</t>
  </si>
  <si>
    <t xml:space="preserve">Shipped - Prealert  sent // Sailing confirmation rec on 07.04.2025  // Closing : 19.03.2025 // MRN rec 18.03 // consignment has been rescheduled to  01-04-2025 // Again rescheduled to  04-04-2025 </t>
  </si>
  <si>
    <t>Draft MBL correct / MRN rec on 18.03</t>
  </si>
  <si>
    <t xml:space="preserve">TSL/56114/2200059449 </t>
  </si>
  <si>
    <t>SITC SHUNDE V.2506S</t>
  </si>
  <si>
    <t>32-0004-504-00 // SGE24250227</t>
  </si>
  <si>
    <t>SHCAL25056345</t>
  </si>
  <si>
    <t>SGE24250227</t>
  </si>
  <si>
    <t>TSL/54653/2200056732</t>
  </si>
  <si>
    <t>HANOI EXPRESS</t>
  </si>
  <si>
    <t>Z25002502798 // 6/27/2025</t>
  </si>
  <si>
    <t>22-0033-504-00</t>
  </si>
  <si>
    <t>CCU208761</t>
  </si>
  <si>
    <t>CCU208764</t>
  </si>
  <si>
    <t>Shipped - Prealert sent // MRN rcvd on 27.03 // Delayed by 3 days 0n 01.04 from 09.04 to 12.04 due to schedule adjustments</t>
  </si>
  <si>
    <t>SINOSTEEL // UNDER L/C</t>
  </si>
  <si>
    <t>TSL/55881/2200058845</t>
  </si>
  <si>
    <t>SITC ZHENGDE V.2506S</t>
  </si>
  <si>
    <t>SGE25260001//32-0006-504-00</t>
  </si>
  <si>
    <t>SHCAL25060086</t>
  </si>
  <si>
    <t>SGE25260001</t>
  </si>
  <si>
    <t>Shipped - Prealert  sent // the invoice was made out to the wrong party // Sent mail to TLL Team - Gurvinder informed on call 03.05.2025 - He said  'We have seen your email, the amount will remain the same, there are no changes, so there is no problem. We will wait for the revised FRT invoice with the correct party.”// Revised pre-alert sent on 05.05.2025</t>
  </si>
  <si>
    <t>COO  AWT</t>
  </si>
  <si>
    <t>METAL 7 INC</t>
  </si>
  <si>
    <t>TSL/55652/4413301352</t>
  </si>
  <si>
    <t>YM TOTALITY</t>
  </si>
  <si>
    <t>OE01001007 // 22-0015-504-00</t>
  </si>
  <si>
    <t>MTRCCU5103247V</t>
  </si>
  <si>
    <t>Shipped - Prealert  sent// Closing : 11.03.2025 // Supplier response received on 03.03.2025 // Booked in  Current available vessel -As it has to travel from Montreal to toronto to load in the container and rail to vancouver // vessel is delayed until April 10th -The delay is due to Port Congestion. // vessel change due to Port Congestion and longer rail to the Port due to poor weather.</t>
  </si>
  <si>
    <t>Draft MBL  &amp; HBL correct / Add Frt inv - collect BL Amendment Charges of USD 350,00 from previous ship from TLL</t>
  </si>
  <si>
    <t xml:space="preserve">ZWICKROELL GMBH &amp; CO. KG - FCL </t>
  </si>
  <si>
    <t>TSL/55702/2400002758</t>
  </si>
  <si>
    <t xml:space="preserve">Released as LCL - this shipment cannot be shipped as LCL. The pieceweight of the machine is too high. It has to go in a 40’Cntr - TLL confirmed on 08.04 to not handle this shipment, RFQ will be floated </t>
  </si>
  <si>
    <t>PAUL WURTH S.A (LOT2)</t>
  </si>
  <si>
    <t>TSL/55324/2200057985</t>
  </si>
  <si>
    <t>Z25101212637 // 6/24/2025</t>
  </si>
  <si>
    <t>22-0002-504-00</t>
  </si>
  <si>
    <t>CCU208721</t>
  </si>
  <si>
    <t>Shipped - Prealert sent // Supplier response rcvd on 10.03 // MRN rcvd on 12.03 // Delayed by 3 days on 13.03 because some major volume shipments have not been delivered/cancelled // Cargo is reached PCH - It seems the material has moved to one side of the pallet during transport which ripped off the packaging material // Rolled out to the next vessel since issue in Z number release- Delayed by 3 days on 01.04 from 09.04 to 12.04 due to schedule adjustments // Delayed from 15.04 to 19.04 as on 11.04 due to container being rolled by the carrier - Explanation of carrier side: Cut and Run</t>
  </si>
  <si>
    <t>CLOSED: 08.04.2025 -  Explanation of carrier side: Cut and Run // 91-0002-504-01 // Z no. done on 05.04 // MBL inst. sent on 08.04 // Final MBL rcvd on 22.04</t>
  </si>
  <si>
    <t xml:space="preserve">SMS CONCAST AG </t>
  </si>
  <si>
    <t>Z25002502458 // 6/24/2025</t>
  </si>
  <si>
    <t>22-0030-504-00</t>
  </si>
  <si>
    <t>CCU208759</t>
  </si>
  <si>
    <t>Shipped - Prealert sent / MRN rcvd on 25.03 // Supplier informed on 21.03 - Goods are not ready, will inform once ready // Shipper Infomred on 25.03 that goods are ready to proceed // Delayed by 3 days 0n 01.04 from 09.04 to 12.04 due to schedule adjustments // Delayed from 15.04 to 19.04 as on 11.04 due to container being rolled by the carrier - Explanation of carrier side: Cut and Run</t>
  </si>
  <si>
    <t>DUMA-BANDZINK GmbH (LOT 2)</t>
  </si>
  <si>
    <t>TSL/55651/4413290299</t>
  </si>
  <si>
    <t>Z25002502776 // 6/24/2025</t>
  </si>
  <si>
    <t>22-0031-504-00</t>
  </si>
  <si>
    <t>CCU208758</t>
  </si>
  <si>
    <t>Shipped - Prealert sent // MRN rcvd on 21.03 // complete pickup details rcvd on 24.03 - Pickup arranged // Delayed by 3 days 0n 01.04 from 09.04 to 12.04 due to schedule adjustments // Final Comm. invoice rcvd on 02.04 // Delayed from 15.04 to 19.04 as on 11.04 due to container being rolled by the carrier - Explanation of carrier side: Cut and Run</t>
  </si>
  <si>
    <t>EICH ROLLENLAGER GmbH (2001910)</t>
  </si>
  <si>
    <t>Z25100819508 // 6/24/2025</t>
  </si>
  <si>
    <t>22-0023-504-00</t>
  </si>
  <si>
    <t>CCU208770</t>
  </si>
  <si>
    <t>CCU208699</t>
  </si>
  <si>
    <t>Shipped - Prealert sent // Prealert sent since mistakenly considered that shipped on One Future but need to send revised prealert once it sails since cargo was not shipped on One Future &amp; rolled out to Singapoe Express only // Supplier response rcvd on 24.02 on readiness // Pickup arranged on 25.02 // Rolled out to the next vessel on 27.02 since could not deliver before closing // Again Rolled out to the next vessel on 13.03. Reason - Unfortunately some major volume shipments have not been delivered/cancelled so it will not be able to load a container on booked vessel as planned // Z no. created but Saco didnt rcvd it so cancelled by PR on 06.03 so that Saco can create the Z no. // Rolled out to the next vessel due to Stopped by customs on 07.03 - Released by customs on 18.03 // Again stopped by customs on 26.03 so that Customs inspection will be done on 27.03 // customs inspection could not done because the shipment was accidentally loaded onto the One Future // Delayed from 15.04 to 19.04 as on 11.04 due to container being rolled by the carrier - Explanation of carrier side: Cut and Run.</t>
  </si>
  <si>
    <t>91-0002-504-01 // Z no. done on 05.04 // MBL inst. sent on 08.04 // Final MBL rcvd on 22.04</t>
  </si>
  <si>
    <t>METSO FINLAND OY</t>
  </si>
  <si>
    <t>TSL/55266/2200057869</t>
  </si>
  <si>
    <t>Z25002637649 // 6/24/2025</t>
  </si>
  <si>
    <t>22-0035-504-00</t>
  </si>
  <si>
    <t>Shipped - Prealert sent // Booked on 01.04 // MRN rcvd on 31.03 // Supplier response is rcvd on 31.03 on readiness // Delayed from 15.04 to 19.04 as on 11.04 due to container being rolled by the carrier - Explanation of carrier side: Cut and Run.</t>
  </si>
  <si>
    <t>STACKABLE</t>
  </si>
  <si>
    <t>CUNOVA GmbH // order 8000277 / Last Lot</t>
  </si>
  <si>
    <t>Z25002637883 // 6/24/2025</t>
  </si>
  <si>
    <t>22-0038-504-00</t>
  </si>
  <si>
    <t>CCU208777</t>
  </si>
  <si>
    <t>Shipped - Prealert sent // Booked on 04.04 // MRN rcvd on 03.04 // Supplier response rcvd on 03.04 // Delayed from 15.04 to 19.04 as on 11.04 due to container being rolled by the carrier - Explanation of carrier side: Cut and Run.</t>
  </si>
  <si>
    <t xml:space="preserve">Wrongly booked as GW 6054 Kgs - correct is 6124 kgs - corrected - revised BC rcvd - again found that 6054 kgs is the correct weight so revised booking received </t>
  </si>
  <si>
    <t>JOHN COCKERILL S.A.</t>
  </si>
  <si>
    <t>TSL/55140/2200057652</t>
  </si>
  <si>
    <t xml:space="preserve">EVER APEX </t>
  </si>
  <si>
    <t>22-0034-504-00</t>
  </si>
  <si>
    <t>BINCCU014957</t>
  </si>
  <si>
    <t>SBSE25014957</t>
  </si>
  <si>
    <t xml:space="preserve">Shipped - Prealert sent // CLOSED: 01.04.2025 // Supplier response rcvd on 17.03 // MRN received on 28.03 Friday but Pickup not possible to arrange for Monday 31.03.2025 since it will be national strike there so pickup scheduled for tuesday 01.04 =&gt; Cargo could not reach till closing so rolled out to the next vessel // delayed by 7 days from 09.04 to 16.04 as on 08.04, reason - Ever ACT will call Rotterdam earlier then scheduled as most cargo is not in our warehouse yet carrier are forced to roll the booking to the EVER APEX ETS 16-04 // delayed by 2 days on 10.04 </t>
  </si>
  <si>
    <t>Final MBL rcvd on 23.04 - revised rcvd on 24.04</t>
  </si>
  <si>
    <t xml:space="preserve">MAINA ORGANI </t>
  </si>
  <si>
    <t>TSL/55497/2200058336</t>
  </si>
  <si>
    <t>ONE FORTUNE/004E</t>
  </si>
  <si>
    <t>22-0012-505-00</t>
  </si>
  <si>
    <t>MILCCU5224737V</t>
  </si>
  <si>
    <t>Shipped - Prealert sent  // Closing : 03.04.2025 // MRN rec 26.03 //delayed mail rec on 15.04.2025  - M/V LUDWIGSHAFEN EXPRESS will OMIT ITGOA  . Shipment has been moved onto next vessel, MS2 Service, ONE FORTUNE 0004E ETD GENOVA 19/04.// consignment has been rescheduled to  23-04-2025.</t>
  </si>
  <si>
    <r>
      <rPr>
        <sz val="11"/>
        <color rgb="FF000000"/>
        <rFont val="Calibri"/>
        <scheme val="minor"/>
      </rPr>
      <t xml:space="preserve">Draft MBL Correct// NS </t>
    </r>
  </si>
  <si>
    <t>TSL/56023/2200058825</t>
  </si>
  <si>
    <t>HMM STOCKHOLM / 0015E</t>
  </si>
  <si>
    <t>UINCCU020592 // 22-0028-504-00</t>
  </si>
  <si>
    <t>UINCCU020692</t>
  </si>
  <si>
    <t>SUSE25020592</t>
  </si>
  <si>
    <t xml:space="preserve">Shipped - Prealert sent // Closing : 27.03.2025 // Delayed reason -Due to inbound delays on her journey // Vessel change update rec on  01.04.2025-due to operational difficulties shipment will now depart on the HMM HAMBURG (ETD 5TH APRIL) // Agent inf rec on 11.04.2025 -Unfortunately, we have been advised that the HMM Hamburg performed a 'Cut &amp; Run' exercise yesterday and as a result, many containers intended for the vessel were left behind, including ours. The carrier (HMM) have confirmed that we will now be loaded on board the HMM Stockholm which is due to depart now pn the 16th April.
 </t>
  </si>
  <si>
    <t>Draft HBL correct // Final MBL rcvd 24.04.25</t>
  </si>
  <si>
    <t>https://nvogo.nvoconsolidation.com/tracker;trackingnr=SUSE25020592</t>
  </si>
  <si>
    <t>SAMSON CONTROLS LTD</t>
  </si>
  <si>
    <t xml:space="preserve">TSL/55774/2200058775 </t>
  </si>
  <si>
    <t>ONE INTELLIGENCE / 0004E</t>
  </si>
  <si>
    <t>UINCCU020620 // 22-0037-504-00</t>
  </si>
  <si>
    <t>UINCCU020693</t>
  </si>
  <si>
    <t>SUSE25020620</t>
  </si>
  <si>
    <t>Shipped - Prealert sent // Closing : 03.04.2025 // Delayed information recived on 07.04.2025 - shipment is now due to depart on 16/04 due to carrier delays.// there are vessel delays ongoing all around Europe due to port congestion schedules are all over the place</t>
  </si>
  <si>
    <r>
      <rPr>
        <sz val="11"/>
        <color rgb="FF000000"/>
        <rFont val="Calibri"/>
        <scheme val="minor"/>
      </rPr>
      <t>Draft HBL correct // Draft MBL correct</t>
    </r>
  </si>
  <si>
    <t>https://nvogo.nvoconsolidation.com/tracker;trackingnr=SUSE25020620</t>
  </si>
  <si>
    <t>SARCLAD // LOT 2</t>
  </si>
  <si>
    <t xml:space="preserve"> ONE INTELLIGENCE / 0004E</t>
  </si>
  <si>
    <t>UINNSA020658 //23-0007-504-00</t>
  </si>
  <si>
    <t>UINNSA020703</t>
  </si>
  <si>
    <t>SUSE25020658</t>
  </si>
  <si>
    <t>Shipped - Prealer sent / Closing : 15.04.2025 // Hanoi Express is delayed until the 29th April, so agent decided instead loading for the ONE Intelligence (ETD: 19th April)</t>
  </si>
  <si>
    <t>https://nvogo.nvoconsolidation.com/tracker;trackingnr=SUSE25020658</t>
  </si>
  <si>
    <t>SOC-03527</t>
  </si>
  <si>
    <t>ABJ</t>
  </si>
  <si>
    <t>OAKLAND EXPRESS</t>
  </si>
  <si>
    <t>25-0001-505-00</t>
  </si>
  <si>
    <t>ABJ205532</t>
  </si>
  <si>
    <r>
      <rPr>
        <sz val="11"/>
        <color rgb="FF000000"/>
        <rFont val="Calibri"/>
        <scheme val="minor"/>
      </rPr>
      <t>PAUL WURTH S.A -</t>
    </r>
    <r>
      <rPr>
        <b/>
        <sz val="11"/>
        <color rgb="FF000000"/>
        <rFont val="Calibri"/>
        <scheme val="minor"/>
      </rPr>
      <t xml:space="preserve"> UNDER L/C // Urgent</t>
    </r>
  </si>
  <si>
    <t>TSL/54695/2400002648</t>
  </si>
  <si>
    <t>HMM LE HAVRE</t>
  </si>
  <si>
    <t>Z25002677085 // 6/24/2025</t>
  </si>
  <si>
    <t>27-0001-505-00</t>
  </si>
  <si>
    <t>CCU208791</t>
  </si>
  <si>
    <t>CCU208782</t>
  </si>
  <si>
    <t xml:space="preserve">Shipped - prealert sent // Booked on 05.04 // LC documents rcvd on 23.04 // MRN rcvd on 07.04 // Rolled out to the next vessel on 08.04 since could not catch the closing // Delayed from 01.05 to 05.05 as on 11.04 due to schedule adjustments // Rolled to earlier vessel on 16.04 </t>
  </si>
  <si>
    <t>Mail rcvd from PR on 04.04 late evening - to book this ASAP on the current vessel // CLOSED: 23.04.2025 (Earlier 17.04.2025 then 22.04.2025 then 24.04.2025 then 22.04.2025) // 91-0001-505-01 // Z no. done on 17.04 // MBL inst. sent on 18.04 // Draft MBL rcvd on 22.04 // Final MBL rcvd on 05.05</t>
  </si>
  <si>
    <t>TSL/56019/2200059238</t>
  </si>
  <si>
    <t>Z25003024940 //6/24/2025</t>
  </si>
  <si>
    <t>22-0001-505-00</t>
  </si>
  <si>
    <t>CCU208781</t>
  </si>
  <si>
    <t>Shipped - prealert sent // Booked on 05.04 // MRN rcvd on 04.04 // Pickup arranged for 07.04 - trucker confirmed pickup scheduled for 08.04 // Delayed from 01.05 to 05.05 as on 11.04 due to schedule adjustments</t>
  </si>
  <si>
    <t>KULLEN-KOTI GMBH</t>
  </si>
  <si>
    <t>TSL/55952/4413428056</t>
  </si>
  <si>
    <t>Z25003025603 //6/24/2025</t>
  </si>
  <si>
    <t>22-0002-505-00</t>
  </si>
  <si>
    <t>CCU208787</t>
  </si>
  <si>
    <t>Shipped - prealert sent // Booked on 08.04 / MRN rcvd on 07.04 - complete pickup details rcvd on 08.04- pickup arranged // Supplier response rcvd on 07.04 on readiness // Delayed from 01.05 to 05.05 as on 11.04 due to schedule adjustments // Final Commercial invoice rcvd with correct PO number on 22.04</t>
  </si>
  <si>
    <t>STACKABLE 215,04 €+15 % Fuel+ 5,5 % Toll</t>
  </si>
  <si>
    <t>TSL/55629/2200058555</t>
  </si>
  <si>
    <t>Z25003026354 //6/24/2025</t>
  </si>
  <si>
    <t>22-0003-505-00</t>
  </si>
  <si>
    <t>Shipped - prealert sent // Booked on 09.04 // MRN rcvd on 08.04 // Supplier response rcvd on 08.04 on readiness // Delayed from 01.05 to 05.05 as on 11.04 due to schedule adjustments // Rolled to earlier vessel on 16.04</t>
  </si>
  <si>
    <t xml:space="preserve">HAINZL </t>
  </si>
  <si>
    <t>TSL/55633/2200058554  </t>
  </si>
  <si>
    <t>Z25003026365 //6/24/2025</t>
  </si>
  <si>
    <t>22-0004-505-00</t>
  </si>
  <si>
    <t>CCU208778</t>
  </si>
  <si>
    <t xml:space="preserve">Shipped - prealert sent // Rebooked on 09.04 // MRN rcvd on 03.04 // Booked on 04.04 - Booking Cancelled on same day since withdrawn by TLL on 04.04 since this is an MSD material so they have to check with TSL first, it may move by AIR - again re-released by seafreight on 07-04-2025 // Pickup rearranged on 09.04 // Delayed from 01.05 to 05.05 as on 11.04 due to schedule adjustments // Rolled to earlier vessel on 16.04 </t>
  </si>
  <si>
    <t>Pickup arranged - cancelled at the same day</t>
  </si>
  <si>
    <t>WOUTER WITZEL EUROVALVE B.V.</t>
  </si>
  <si>
    <t>TSL/55788/2200058853</t>
  </si>
  <si>
    <t>Z25003027112 //6/24/2025</t>
  </si>
  <si>
    <t>23-0001-505-00</t>
  </si>
  <si>
    <t>CCU208792</t>
  </si>
  <si>
    <t xml:space="preserve">Shipped - prealert sent // Booked on 09.04 // MRN rcvd on 09.04 // Delayed from 01.05 to 05.05 as on 11.04 due to schedule adjustments // Rolled to earlier vessel on 16.04 </t>
  </si>
  <si>
    <t>SMS GROUP GmbH</t>
  </si>
  <si>
    <t>TSL/54769/2200057127</t>
  </si>
  <si>
    <t>Z25003027123 //6/24/2025</t>
  </si>
  <si>
    <t>22-0005-505-00</t>
  </si>
  <si>
    <t>CCU208793</t>
  </si>
  <si>
    <t xml:space="preserve">Shipped - prealert sent // Booked on 10.04 // MRN rcvd on 09.04 // Supplier response rcvd on 09.04 on readiness // Delayed from 01.05 to 05.05 as on 11.04 due to schedule adjustments // Rolled to earlier vessel on 16.04 </t>
  </si>
  <si>
    <t>TSL/55069/2200057662</t>
  </si>
  <si>
    <t>Z25003027134 //6/24/2025</t>
  </si>
  <si>
    <t>22-0006-505-00</t>
  </si>
  <si>
    <t>CCU208796</t>
  </si>
  <si>
    <t>Shipped - prealert sent // Booked on 10.04 // MRN rcvd on 10.04 // Delayed from 01.05 to 05.05 as on 11.04 due to schedule adjustments // Customs Invoice rcvd - final inv rcvd on 17.04</t>
  </si>
  <si>
    <t>ZHEJIANG DOUBLE ARROW RUBBER CO., LTD.</t>
  </si>
  <si>
    <t>TSL/2200059178 // ST00001408</t>
  </si>
  <si>
    <t xml:space="preserve">SITC ZHI V. 2506S </t>
  </si>
  <si>
    <t>SGE25260007 // 32-0001-505-00</t>
  </si>
  <si>
    <t>SHCAL25071308</t>
  </si>
  <si>
    <t>BINDER</t>
  </si>
  <si>
    <t>TSL/56183/2200059561</t>
  </si>
  <si>
    <t>HMM COPENHAGEN</t>
  </si>
  <si>
    <t>Z25003027960 // 6/28/2025</t>
  </si>
  <si>
    <t>22-0007-505-00</t>
  </si>
  <si>
    <t>CCU208809</t>
  </si>
  <si>
    <t>CCU208799</t>
  </si>
  <si>
    <t>Shipped - Prealert sent // Booked on 15.04 // MRN rcvd on 15.04 // Supplier response rcvd on 15.04 readiness // Delayed from 01.05 to 05.05 as on 11.04 due to schedule adjustments // Rolled out to the next vessel on 23.04 since could not reach before closing // Again rolled out to the next vessel on 24.04.2025. Reason-The main cargo for this container couldn't be delivered to the warehouse in time or just cancelled so don't have enough cargo to stow a container for this departure // Remarks rcvd on CWR on 29.04.2025- 1 x SKIDS ARE DAMAGED - Carrier inofrmed can be proceeded as it is &amp; no need to repack</t>
  </si>
  <si>
    <t>STACKABLE // CLOSED: 06.05.2025 (earlier 28.04.2025) // 91-0002-505-01 &amp; 91-0003-505-01 // Z no. done on 17.04 &amp; 30.04 // MBL inst. sent on 28.04 - again sent revised MBL inst. on 05.05 as other shipments also added in this consol due to delay in closing // Draft MBL rcvd on 06.05 // Final MBL rcvd on 12.05</t>
  </si>
  <si>
    <t>TSL/55480/2200058279</t>
  </si>
  <si>
    <t>Z25003211222 // 6/28/2025</t>
  </si>
  <si>
    <t>22-0009-505-00</t>
  </si>
  <si>
    <t>CCU208805</t>
  </si>
  <si>
    <t>Shipped - Prealert sent // ready on 22.04 // Booked on 19.04 // MRN rcvd on 18.04// Again rolled out to the next vessel on 24.04.2025. Reason-The main cargo for this container couldn't be delivered to the warehouse in time or just cancelled so don't have enough cargo to stow a container for this departure.</t>
  </si>
  <si>
    <t>STACKABLE // Zoder quote rcvd on 22.04</t>
  </si>
  <si>
    <t>CUNOVA // 8003719</t>
  </si>
  <si>
    <t>TSL/55693/2200058577  </t>
  </si>
  <si>
    <t>Z25003335700 // 6/28/2025</t>
  </si>
  <si>
    <t>22-0014-505-00</t>
  </si>
  <si>
    <t>Shipped - Prealert sent // Booked  on 29.04 // MRN rcvd on 29.04 // Final comm. docs rcvd on 12.05- revised correct final CI rcvd on 14.05</t>
  </si>
  <si>
    <t>Z25003335710 // 6/28/2025</t>
  </si>
  <si>
    <t>22-0015-505-00</t>
  </si>
  <si>
    <t>CCU208808</t>
  </si>
  <si>
    <t>Shipped - Prealert sent // Booked on 29.04 // MRN rcvd on 28.04 //  Rolled out to this vessel since could not reach till closing of 06.05 // Carrier informed that they could manage to keep this in HMM COPENHAGEN &amp; didn't roll out the booking for next consol.</t>
  </si>
  <si>
    <t>TECHNO TOTAL SOLUTIONS</t>
  </si>
  <si>
    <t>TSL/55543/2200058382  </t>
  </si>
  <si>
    <t>340.00 </t>
  </si>
  <si>
    <t>HMM PERIDOT / 006E</t>
  </si>
  <si>
    <t>22-0010-505-00</t>
  </si>
  <si>
    <t>MILCCU5225028V</t>
  </si>
  <si>
    <t>Shipped - Prealert  sent // sailing confirmation received on 12.05.2025 // Booked // MRN rec 11.04  // Vessel change reason received on 15.04.2025 -   ONE FORTUNE 004E already full of bookings . The vessel booking for ONE FORTUNE / 004E had ended because there was no more space, so we received the schedule for the next vessel // Next vessel - HMM PERIDOT / 006E // Rec delayed reason on 08.05.2025 - there will be a delay in the schedule of the subject vessel, HMM PERIDOT 006E(HPDT) 12 days 2 hours. Reason for delay is Delay from previous port/voyage.</t>
  </si>
  <si>
    <t>NS // Draft MBL correct</t>
  </si>
  <si>
    <t>https://ecomm.one-line.com/one-ecom/manage-shipment/cargo-tracking</t>
  </si>
  <si>
    <t>TSL/55541/2200058410</t>
  </si>
  <si>
    <t>23-0002-505-00</t>
  </si>
  <si>
    <t>MILCCU5225081V</t>
  </si>
  <si>
    <t>Shipped - Prealert sent // sailing confirmation received on 12.05.2025 // Booked // MRN rec on 09.04.2025 // Closing : 22.04.2025 // Rec delayed reason on 08.05.2025 - there will be a delay in the schedule of the subject vessel, HMM PERIDOT 006E(HPDT) 12 days 2 hours. Reason for delay is Delay from previous port/voyage.</t>
  </si>
  <si>
    <t>NS // Draft MBL correct // VLS sent MRN - we need to cancelled it, beacuse already rec MRN from Supplier // If VLS will charge us cancellation amount. we will take from supplier.</t>
  </si>
  <si>
    <t xml:space="preserve">TECNO VIBRAZIONI </t>
  </si>
  <si>
    <t>TSL/55943/2200059100  </t>
  </si>
  <si>
    <t>1140.00 </t>
  </si>
  <si>
    <t>22-0011-505-00</t>
  </si>
  <si>
    <t>MILCCU5225266V</t>
  </si>
  <si>
    <t>Shipped - Prealert  sent // sailing confirmation received on 12.05.2025 // Booked // Closing : 22.04.2025 // MRN rec on 05.05 // Rec delayed reason on 08.05.2025 - there will be a delay in the schedule of the subject vessel, HMM PERIDOT 006E(HPDT) 12 days 2 hours. Reason for delay is Delay from previous port/voyage.</t>
  </si>
  <si>
    <t>NS // Draft MBL-correct</t>
  </si>
  <si>
    <t>https://ecomm.one-line.com/one-ecom/manage-shipment/cargo-tracking?ctrack-field=MILCCU5225366V&amp;trakNoParam=MILCCU5225366V</t>
  </si>
  <si>
    <t>ACRE COKING</t>
  </si>
  <si>
    <t xml:space="preserve">TSL/42788/2400002027 </t>
  </si>
  <si>
    <t>DAL</t>
  </si>
  <si>
    <t xml:space="preserve">XIN QING DAO V. 241S  </t>
  </si>
  <si>
    <t>SGE25260008 //27-0004-504-00</t>
  </si>
  <si>
    <t>CLHKG25042738</t>
  </si>
  <si>
    <r>
      <t>Shipped - Prealert sent // supplier response received on 14.04.2025 //</t>
    </r>
    <r>
      <rPr>
        <sz val="11"/>
        <color rgb="FF0D0D0D"/>
        <rFont val="Calibri"/>
      </rPr>
      <t xml:space="preserve"> Supplier provide the wrong po.no to our China Team // 28.04.2025- TLL team ( Rahul) will share a fresh release mail beacuse supplier has changed the PO number in the shipping documents // proceed with the pre- alert according to the updated release mail // Again received mail from TLL Team ( Gurvinder) informed  to supplier -incorrect documentation is not acceptable with wrong po.no. // Supplier provided the correct docs. with  correct po.no. on 29.04.2025  // As vessel already departed on 23th April &amp; final  HBL issued by our China team // Now we are waiting for the updated HBL from our China team (Chinese holidays from 1st May to 5th May) / Once the revised HBL is received  , we will proceed with the pre-alert accordingly// received revised relaease on 30.04.2025 </t>
    </r>
  </si>
  <si>
    <t>CNBM INTERNATIONAL CORPORATION</t>
  </si>
  <si>
    <t>TSL/2200057243 // ST00001436</t>
  </si>
  <si>
    <t>WAN HAI 335 V. 018S</t>
  </si>
  <si>
    <t>SGE25260013 // 32-0002-505-00</t>
  </si>
  <si>
    <t>CLHKG25043071</t>
  </si>
  <si>
    <r>
      <rPr>
        <sz val="11"/>
        <color rgb="FF000000"/>
        <rFont val="Calibri"/>
        <scheme val="minor"/>
      </rPr>
      <t>Shipped - Prealert  sent // CLOSING: 22.04.2025 (Earlier 17.04.2025 then 22.04.2025 then 24.04.2025)</t>
    </r>
  </si>
  <si>
    <t>Draft HBL correct // We received release information on 24.04</t>
  </si>
  <si>
    <t xml:space="preserve"> WEG EQUIPAMENTOS</t>
  </si>
  <si>
    <t>TSL/55695/2200058675</t>
  </si>
  <si>
    <t>NVT</t>
  </si>
  <si>
    <t>COSCO SHIPPING MEXICO</t>
  </si>
  <si>
    <t>22-0025-505-00 //S250428939</t>
  </si>
  <si>
    <t xml:space="preserve">SSZ1624824 </t>
  </si>
  <si>
    <t>S250428903</t>
  </si>
  <si>
    <t>Shipped - Prealert  sent // Sailing confirmation rec on 12.05.2025 //  Closing 02.05.2025 // supplier response received on 15.04.2025 //  Delayed reason :  Cargo collected from shipper’s plant this morning: 30.04.2025.Gate-in at port terminal was not possible due to gate closure.Carrier has not changed vessel schedule, so operation couldn’t be reorganized.Container is currently unloaded at our warehouse, awaiting terminal appointment for deliverd . Again agent informed us : The issue isn't with the cargo pick-up itself. The real problem lies with the congestion at the Navegantes port terminal (PORTONAVE), which is currently overcrowded and unable to handle all the containers booked for the COSCO SHIPPING MEXICO vessel. Additionally, there’s a backlog of vessels, causing delays in arrival times. As a result, we’re experiencing delays in the vessel schedule, and all cut-off dates are being pushed back.</t>
  </si>
  <si>
    <t xml:space="preserve">NS //1 X 20DRY // BC rec on : 25.04.2025// Draft HBL rec on 30.04 (11.01 pm )// Rev draft HBL &amp; MBL AWT // 18 days for CMA. // WEG Shipments are always NS because goods is ELECTRIC MOTOR 
</t>
  </si>
  <si>
    <t>Tracking Results - CargoWise</t>
  </si>
  <si>
    <t>TSL/55773/2200058779</t>
  </si>
  <si>
    <t>22-0026-505-00 // S250428903</t>
  </si>
  <si>
    <t>SSZ1624824</t>
  </si>
  <si>
    <t xml:space="preserve">NS// 1 X 20DRY // BC rec on : 25.04.2025// Draft HBL rec on 30.04 (11.01 pm )// Rev draft HBL &amp; MBL AWT // 18 days for CMA. // WEG Shipments are always NS because goods is ELECTRIC MOTOR 
</t>
  </si>
  <si>
    <t>Malmedie - Balmer</t>
  </si>
  <si>
    <t>TAYMA EXPRESS</t>
  </si>
  <si>
    <t>25-0004-504-00</t>
  </si>
  <si>
    <t>11-24-2505-0327</t>
  </si>
  <si>
    <t>EM MOULDS S.P.A.</t>
  </si>
  <si>
    <t>TSL/55179/2200057824  </t>
  </si>
  <si>
    <t>ONE FREEDOM / 010E</t>
  </si>
  <si>
    <t>22-0017-505-00</t>
  </si>
  <si>
    <t>MILCCU5225366V</t>
  </si>
  <si>
    <t xml:space="preserve">Shipped - Prealert sent // sailing confirmation received on 15.05.2025 Booked // Closing : 29.04.2025 // MRN rec on 07.05 //  Supplier response received on 23.04.2025 //  due to port congestion ONE FREEDOM 0010E is delayed. (etd Genova 14/05/2025). </t>
  </si>
  <si>
    <t xml:space="preserve">Draft MBL rcvd on 24.04 -ok </t>
  </si>
  <si>
    <r>
      <rPr>
        <sz val="11"/>
        <color rgb="FF000000"/>
        <rFont val="Calibri"/>
        <scheme val="minor"/>
      </rPr>
      <t xml:space="preserve">KADANT - LOT :-01 // </t>
    </r>
    <r>
      <rPr>
        <b/>
        <sz val="11"/>
        <color rgb="FF000000"/>
        <rFont val="Calibri"/>
        <scheme val="minor"/>
      </rPr>
      <t>UNDER L/C</t>
    </r>
  </si>
  <si>
    <t>TSL/55607/2400002738</t>
  </si>
  <si>
    <t>2.891 </t>
  </si>
  <si>
    <t xml:space="preserve"> HMM COPENHAGEN / 0016E</t>
  </si>
  <si>
    <t>UINNSA020765 // 22-0027-505-00</t>
  </si>
  <si>
    <t>UINNSA020799</t>
  </si>
  <si>
    <t>SUSE25020765</t>
  </si>
  <si>
    <t>Shipped - Prealert sent // Sailing confirmation received on 19.05.2025 // Closing :13.05.2025 // LC shipment Release  mail received without attached L/C docs.// this is under LC shipment - supplier is waiting for the TLL confirmation on the HBL. TLL confirmation awaited &amp; vessel is scheduled to depart today // agent will charge an additional fee if any requirement after the vessel departs.</t>
  </si>
  <si>
    <t xml:space="preserve">Final correct MBL awaited </t>
  </si>
  <si>
    <t>TSL/55566/2200058256 (was shipped under wrong order TSL/55586/2200058494 )</t>
  </si>
  <si>
    <t>360 kgs (was shipped under wrong docs as 380 kgs)</t>
  </si>
  <si>
    <t>Z25001823364 // 6/27/2025</t>
  </si>
  <si>
    <t>22-0032-504-00</t>
  </si>
  <si>
    <t>Shipped - Prealert sent - Revised Prelalert sent under correct documents - confirmation was awaited from TLL as this is BIS issue as per Gurvinder on 07.05 - release mail rcvd on 16.05 with revised commerical docs with correct HS CODE - confirmed by Gurvinder to send revised Prealert on 20.05 // MRN rcvd on 25.03 // Delayed by 3 days 0n 01.04 from 09.04 to 12.04 due to schedule adjustments // Shipper informed on 28.04 - mistakenly two shipments were mixed. // 1 Pkgs / 360kgs – TSL/55566 (SH-007320) is on board Hanoi Express, against the Paperwork of TSL/55586 (SH-007289) – B/L Nbr 22-0032-504-00 While 1 Pkgs / 380kgs – TSL/55586(SH-007289) under the paperwork of TSL/55566 is still with TMT.</t>
  </si>
  <si>
    <t>New MRN rcvd on 16.05 // readiness attachment rcvd on 16.05 with release // CLOSED: 03.04.2025 (Earlier 31.03.2025 then 02.04.2025) // 91-0001-504-01 // Z no. done on 02.04 // MBL inst. sent on 02.04 // Draft MBL rcvd on 04.04 // Final MBL rcvd on 14.04 // MBL amendment fee from Saco rcvd on 02.05 =  amendment fee is EUR 120,- Needs to be charged from TMT 55566 (last lot)</t>
  </si>
  <si>
    <t>A.L.B.A. S.r.l.</t>
  </si>
  <si>
    <t>TSL/55978/4413690854</t>
  </si>
  <si>
    <t>ONE FANTASTIC / 006E</t>
  </si>
  <si>
    <t>23-0003-505-00</t>
  </si>
  <si>
    <t>MILCCU5225121V</t>
  </si>
  <si>
    <t>Shipped - Prealert sent // Sailing confirmation docs rec on 20.05.2025/ Booked // New closing :07.05.2025 // Supplier response rec on 11.04.2025-with complete pick-up details //  TLL confirmation rec on 11.04.2025 // MRN rec on 14.05// Pick up ararnge for 18.04.2025 // Supplier inform that driver has come to pick up the goods but reporting the wrong goods details.Trucker wanted to collect 1 package of 435 kg instead of no. 3 packages for a total gross weight of kg 1079 // Supplier requested to reschedule the pick-up on after 25th / Received rescheduled pick on mail 02.05.2025 for (date )05.05 or 06.05</t>
  </si>
  <si>
    <r>
      <rPr>
        <b/>
        <sz val="11"/>
        <color rgb="FF000000"/>
        <rFont val="Calibri"/>
      </rPr>
      <t>NS</t>
    </r>
    <r>
      <rPr>
        <sz val="11"/>
        <color rgb="FF000000"/>
        <rFont val="Calibri"/>
      </rPr>
      <t xml:space="preserve"> // Draft MBL rec on 23.04- correct// MRN rec on 14.05</t>
    </r>
  </si>
  <si>
    <t>TSL/55635/2200058492</t>
  </si>
  <si>
    <t>22-0020-505-00</t>
  </si>
  <si>
    <t>MILCCU5225590V</t>
  </si>
  <si>
    <t>Shipped- Prealert sent // rev closing : 12.05.2025 // Closing :07.05.2025 //Supplier response  rcvd on 05.05.2025 // MRN rcvd 16.05 by supplier</t>
  </si>
  <si>
    <t>REVISED INVOICE AWAITED - dont book the invoice</t>
  </si>
  <si>
    <t>WUXI BRILLIANT BOTON CONVEYOR SERVI</t>
  </si>
  <si>
    <t>TSL/2200059318 // ST00001460</t>
  </si>
  <si>
    <t>SITC SHUNDE V.2508S</t>
  </si>
  <si>
    <t>SGE25260016 // 32-0008-505-00</t>
  </si>
  <si>
    <t>SHCAL25087783</t>
  </si>
  <si>
    <t xml:space="preserve">Shipped - Prealert sent // Sailing confirmation received on 20.05.2025 </t>
  </si>
  <si>
    <t>TSL/56251/2200059703  </t>
  </si>
  <si>
    <t xml:space="preserve"> ONE MADRID V.26 </t>
  </si>
  <si>
    <t>ORDSE0230052 // 22-0019-505-00</t>
  </si>
  <si>
    <t>CHI/CTA/D03394</t>
  </si>
  <si>
    <t>Shipped - Prealert sent // Sailing confirmation received on 19.05.2025 //  Booked // CLOSING : 21.04.2025 // Our agent informed on 22.04.2025 - Supplier has consolidated the cargo onto 1 pallet ; will not accept in this condition. Checking with the supplier// Our agent informed on 25.04.2025 :- correct pkg is 1 // Delayed reason:ONE Madrid is the next available vessel. Due to trade issues between USA/China, many ocean carriers are reducing vessel frequency (VOID Weeks added with no vessels). The delay was due to the supplier changing the packing (from 2 to 1 pallet) and not notifying us before arrival at CFS</t>
  </si>
  <si>
    <t>HBL correct // rev MBL correct</t>
  </si>
  <si>
    <t>HKT BEARINGS</t>
  </si>
  <si>
    <t>TSL/56243/4413907829</t>
  </si>
  <si>
    <t>731.00 </t>
  </si>
  <si>
    <t>KMTC NINGBO / 2505S</t>
  </si>
  <si>
    <t>FLGSS2505007 // 32-0004-505-00</t>
  </si>
  <si>
    <t>MCCU25050201</t>
  </si>
  <si>
    <t>Shipped - Prealert sent // Sailing confirmation received on 19.05.2025  // Closing : 09.05.2025 // Vessel delay due to Bad weather and port congestion the last ports</t>
  </si>
  <si>
    <t xml:space="preserve">Final MBL rec on 26.05-pending due to payment from our side // Final invoice,Pl rcvd on 08.05  // Draft HBL &amp; MBL rcvd on 07.05 </t>
  </si>
  <si>
    <t xml:space="preserve">YES </t>
  </si>
  <si>
    <t>ANTWERP BRIDGE / 2503S</t>
  </si>
  <si>
    <t>FLGSS2505012 // 32-0001-506-00</t>
  </si>
  <si>
    <t xml:space="preserve">MCCU25051201 </t>
  </si>
  <si>
    <t>Shipped - Prealert sent // Booked on 12.05.2025 // Closing : 16.05.2025  // Delay update recv on 19.05, Delayed due to Berth congestion</t>
  </si>
  <si>
    <t>Draft HBL &amp; MBL rcvd on 12.05 // MBL rcvd on 23.05</t>
  </si>
  <si>
    <t>HKT BEARINGS LIMITED</t>
  </si>
  <si>
    <t>TSL/55730/2200058709</t>
  </si>
  <si>
    <t>ANTWERP BRIDGE / 2503S</t>
  </si>
  <si>
    <t>FLGSS2505015 // 32-0002-506-00</t>
  </si>
  <si>
    <t>MCCU25051501</t>
  </si>
  <si>
    <t>Shipped - Prealert sent // Booked on 14.05.2025 // Closing : 16.05.2025  // Delay update recv on 19.05, Delayed due to Berth congestion</t>
  </si>
  <si>
    <t>Draft Invoice &amp; PL rcvd on 13.05 // MBL rcvd on 23.05</t>
  </si>
  <si>
    <t>LEE AND LEE MACHINERY CO. LTD</t>
  </si>
  <si>
    <t>TISWD/1527/2200059235</t>
  </si>
  <si>
    <t>KMTC COLOMBO / 2503W</t>
  </si>
  <si>
    <t>FLGSS2505011 // 32-0003-506-00</t>
  </si>
  <si>
    <t>MNHA25050902</t>
  </si>
  <si>
    <t>Shipped - Prealert sent // Booked 09.05.2025 // Closing : 07.05.2025 // Vessel delayed due to the impact of the previous voyage (2502E).</t>
  </si>
  <si>
    <t>Supplier response rcvd on 09/05 // Final MBL rcvd on 23.05 // NS</t>
  </si>
  <si>
    <t>YES // CEPA ,APTA AWT</t>
  </si>
  <si>
    <t>TSL/55777/2200058799  </t>
  </si>
  <si>
    <t>HMM ROTTERDAM</t>
  </si>
  <si>
    <t xml:space="preserve"> Z25003334477 // 7/16/2025</t>
  </si>
  <si>
    <t>23-0003-506-00</t>
  </si>
  <si>
    <t>CCU208811</t>
  </si>
  <si>
    <t>Shipped - Prealert sent // Booked on 30.04 // Supplier response rcvd 29.04.2025 // MRN rcvd 29.04 // Final comm. docs rcvd on 29.04 // As supplier wants to pick up for 02.05.2025 due to national holiday // Rolled out to this vessel since could not reach till closing of 06.05 // Again rolled out from HMM DREAM to next vessel. Reason - shipment cannot be loaded as originally planned due to the unexpected cancellation of several large shipments. This unforeseen situation has impacted the scheduling</t>
  </si>
  <si>
    <t>STACKABLE // Zoder quote rcvd on 22.04 // CLOSED: 21.05.2025 (earlier 15.05.2025)  {Moved from HMM DREAM- CLOSED: 12.05.2025 (earlier 13.05.2025)} // HMM ROTTERDAM = 91-0001-506-01 // Z no. done on 19.05 // MBL inst. sent on 20.05 // Draft MBL rcvd on 23.05 // Final MBL rcvd on 30.05 // (HMM DREAM= 91-0004-505-01 // Z no. done on 09.05 // MBL inst. sent on 12.05)</t>
  </si>
  <si>
    <t>TSL/55586/2200058494</t>
  </si>
  <si>
    <t>Z25003385365 // 7/16/2025</t>
  </si>
  <si>
    <t>22-0006-506-00</t>
  </si>
  <si>
    <t>CCU208813</t>
  </si>
  <si>
    <t>Shipped - Prealert sent // Booked on 02.05 // MRN rcvd on 25.03 // Confirmed to proceed with the shipment under correct order on 01.05 // Got to know that this shipment is still with TMT &amp; the TSL/55566 has been shipped under this release //  Rolled out to this vessel since could not reach till closing of 06.05 // Again rolled out from HMM DREAM to next vessel. Reason - shipment cannot be loaded as originally planned due to the unexpected cancellation of several large shipments. This unforeseen situation has impacted the scheduling</t>
  </si>
  <si>
    <t xml:space="preserve">MRN used of TSL/55566 for the Z no. </t>
  </si>
  <si>
    <t xml:space="preserve">SMS GROUP GmbH </t>
  </si>
  <si>
    <t>TSL/55255/2200057935 (LOT 3)</t>
  </si>
  <si>
    <t>Z25003582509 // 7/16/2025</t>
  </si>
  <si>
    <t>22-0007-506-00</t>
  </si>
  <si>
    <t>CCU208814</t>
  </si>
  <si>
    <t>Shipped - Prealert sent // Booked on 05.05 // Supplier response rcvd on 05.05.2025 // MRN rcvd on 05.05 // Shipper was closed till 05.05 // Again rolled out from HMM DREAM to next vessel. Reason - shipment cannot be loaded as originally planned due to the unexpected cancellation of several large shipments. This unforeseen situation has impacted the scheduling</t>
  </si>
  <si>
    <t>TLL team update to schedule it after 05.05 once shipper opens</t>
  </si>
  <si>
    <t xml:space="preserve">JOSUA CORTS </t>
  </si>
  <si>
    <t>TSL/55721/2200058721</t>
  </si>
  <si>
    <t>Z25003583377 // 7/16/2025</t>
  </si>
  <si>
    <t>23-0004-506-00</t>
  </si>
  <si>
    <t>CCU208816</t>
  </si>
  <si>
    <t>Shipped - Prealert sent // Booked on 05.05 // Supplier response rcvd on 05.05 // MRN rcvd on 05.05 // Ready for pickup from 06.05 // Again rolled out from HMM DREAM to next vessel. Reason - shipment cannot be loaded as originally planned due to the unexpected cancellation of several large shipments. This unforeseen situation has impacted the scheduling</t>
  </si>
  <si>
    <t>Zoder quote on 05.05 = 295,28 €+ 15 % Fuel+ 5,5 % Toll</t>
  </si>
  <si>
    <t>AL ASDEQAA (MM-009-05-25)</t>
  </si>
  <si>
    <t>2025-40012</t>
  </si>
  <si>
    <t>Z25003821199 // 7/16/2025</t>
  </si>
  <si>
    <t>25-0001-506-00</t>
  </si>
  <si>
    <t>CCU208828 (CCU208823 - Cancelled by Saco on 09.05 - needed to rebook with precarriage)</t>
  </si>
  <si>
    <t xml:space="preserve">Shipped - Prealert sent // Booked on 09.05 // MRN rcvd on 08.05 // Supplier docs rcvd on 20.05 </t>
  </si>
  <si>
    <t>Pickup arranged with SACO</t>
  </si>
  <si>
    <t>TSL/55477/2200058276</t>
  </si>
  <si>
    <t>Z25003821283 // 7/16/2025</t>
  </si>
  <si>
    <t>23-0001-506-00</t>
  </si>
  <si>
    <t>CCU208829</t>
  </si>
  <si>
    <t>Shipped - Prealert sent // Booked on 12.05 // Supplier response rcvd on 12.05 on readiness // MRN rcvd on 12.05</t>
  </si>
  <si>
    <t>Z25003821294 // 7/16/2025</t>
  </si>
  <si>
    <t>22-0001-506-00</t>
  </si>
  <si>
    <t>CCU208831</t>
  </si>
  <si>
    <t>Shipped - Prealert sent // Booked on 13.05 // Supplier response rcvd on 12.05 that - goods will be ready from 19.05 - again informed on 13.05 that ready to be deliver till 15.05 // MRN rcvd on 12.05</t>
  </si>
  <si>
    <t>TSL/55783/2200058838</t>
  </si>
  <si>
    <t>Z25003821378 // 7/16/2025</t>
  </si>
  <si>
    <t>22-0002-506-00</t>
  </si>
  <si>
    <t>CCU208834</t>
  </si>
  <si>
    <t xml:space="preserve">Shipped - Prealert sent // Booked on 15.05 // MRN rcvd on 14.05 </t>
  </si>
  <si>
    <t>TSL/55659/2200058499</t>
  </si>
  <si>
    <t>Z25003821495 // 7/16/2025</t>
  </si>
  <si>
    <t>22-0003-506-00</t>
  </si>
  <si>
    <t>CCU208835</t>
  </si>
  <si>
    <t>Shipped - Prealert sent // Booked on 15.05 // MRN rcvd on 15.05</t>
  </si>
  <si>
    <t>Generally Non-Stackable</t>
  </si>
  <si>
    <t>QINYE ENGINEERING &amp; TECHNOLOGY (BEIJING) CO., LTD.</t>
  </si>
  <si>
    <t>TSL/55994/2200059216</t>
  </si>
  <si>
    <t>850.00 </t>
  </si>
  <si>
    <t>TERATAKI V.0XKLPS1NC</t>
  </si>
  <si>
    <t>SGE25260017 //  32-0004-506-00</t>
  </si>
  <si>
    <t>CTKKT2506719</t>
  </si>
  <si>
    <t>SGE25260017</t>
  </si>
  <si>
    <t>Shipped - Prealert sent // Pre-alert docs. received on 27.05.2025 // Delay reason : The port is congested.</t>
  </si>
  <si>
    <t>Draft Hbl -Correct</t>
  </si>
  <si>
    <t>TSL/55710/2200058642</t>
  </si>
  <si>
    <t>HEMMA BHUM V.007W</t>
  </si>
  <si>
    <t>SGE25260019 // 32-0005-506-00</t>
  </si>
  <si>
    <t>SHCAL25092093</t>
  </si>
  <si>
    <t xml:space="preserve">SGE25260019  </t>
  </si>
  <si>
    <t>Shipped - Prealert  sent // Pre-alert docs. received on 27.05.2025 // Delay reason : The port is congested.</t>
  </si>
  <si>
    <t>TSL/56332/2200059838</t>
  </si>
  <si>
    <t xml:space="preserve">SITC ZHENGDE V.2508S </t>
  </si>
  <si>
    <t>SGE25260020 // 32-0006-506-00</t>
  </si>
  <si>
    <t>SHCAL25095824</t>
  </si>
  <si>
    <t>SGE25260020</t>
  </si>
  <si>
    <t>Shipped - Prealert  sent // Pre-alert docs. received on 27.05.2025 // APTA CERTIFICATE IS NOT APPLICABLE</t>
  </si>
  <si>
    <t xml:space="preserve">TSL/2200059096 </t>
  </si>
  <si>
    <t>SITC ZHI V.2508S</t>
  </si>
  <si>
    <t>SGE25260023 // 32-0008-506-00</t>
  </si>
  <si>
    <t>SHCAL25101458</t>
  </si>
  <si>
    <t>SGE25260023</t>
  </si>
  <si>
    <t xml:space="preserve">Shipped - Prealert  Sent // Pre-alert docs. received on 03.06.2025 </t>
  </si>
  <si>
    <t>Draft HBL correct -ck PR</t>
  </si>
  <si>
    <t>LECO CORPORATION</t>
  </si>
  <si>
    <t> TSL/56198/2200059581  </t>
  </si>
  <si>
    <t xml:space="preserve"> NYK VEGA V.83W</t>
  </si>
  <si>
    <t>ORDSE0230661 // 23-0006-506-00</t>
  </si>
  <si>
    <t>CHI/CTA/D03396</t>
  </si>
  <si>
    <t>Shipped - Prealert  sent // Pre-alert docs. received on 28.05.2025 // Closing: 30.04.2025 // Week is a VOID WEEK / No Vessel // TLL response was awited - This is VOID WEEK, during which no vessel is available &amp; first available  is for 20.05.2025 from Los Angeles.  In case the shipment is required earlier at side, kindly consider going by Airfreight. // TLL Team ( Gurvider ) 29.04.2025 confirmed on call proceed with same vessel only.</t>
  </si>
  <si>
    <t>26.05 - National holiday in USA //  draft HBL &amp; MBL correct</t>
  </si>
  <si>
    <r>
      <rPr>
        <sz val="11"/>
        <color rgb="FF000000"/>
        <rFont val="Calibri"/>
        <scheme val="minor"/>
      </rPr>
      <t xml:space="preserve">SINOSTEEL XI'AN // </t>
    </r>
    <r>
      <rPr>
        <b/>
        <sz val="11"/>
        <color rgb="FF000000"/>
        <rFont val="Calibri"/>
        <scheme val="minor"/>
      </rPr>
      <t>UNDER L/C</t>
    </r>
  </si>
  <si>
    <t>TSL/55990/2200059127</t>
  </si>
  <si>
    <t>SITC JUNDE / 2508S</t>
  </si>
  <si>
    <t>SGE25260022 // 32-0009-506-00</t>
  </si>
  <si>
    <t>SHCAL25100237</t>
  </si>
  <si>
    <t>SGE25260022</t>
  </si>
  <si>
    <t>Shipped - prealert sent // final pre-alert docs rec on 10.06 // China team informed on 29.05.2025 - supplier did not meet the closing date</t>
  </si>
  <si>
    <t>Booking date : 23.05.2025 // Draft HBL awaited</t>
  </si>
  <si>
    <t>TSL/55786/2200058688</t>
  </si>
  <si>
    <t>ONE INFINITY</t>
  </si>
  <si>
    <t>Z25003821484 // 7/31/2025</t>
  </si>
  <si>
    <t>23-0002-506-00</t>
  </si>
  <si>
    <t>CCU208833</t>
  </si>
  <si>
    <t>Shipped - Pre-alert sent // Booked on 15.05 // Supplier response rcvd on 14.05 // MRN rcvd on 14.05 // Rolled out to the next vessel due to space capacity</t>
  </si>
  <si>
    <t xml:space="preserve">STACKABLE // Zoder quote euro 850 seems expensive // Neufra quote same euro 850 // Proceeed with Zoder </t>
  </si>
  <si>
    <t>TSL/55128/2200057763</t>
  </si>
  <si>
    <t>DN // 7/31/2025</t>
  </si>
  <si>
    <t>22-0005-506-00</t>
  </si>
  <si>
    <t>CCU208838</t>
  </si>
  <si>
    <t>Shipped - Pre-alert sent // Booked on 19.05 // Supplier confirmed on 19.05 that it is N/S // MRN rcvd on 16.05 - pickup arranged on 19.05 // ETD moved to 06.06 from 01.06 as on 21.05 dur to schedule adjustments</t>
  </si>
  <si>
    <t>TSL/55819/2200058854</t>
  </si>
  <si>
    <t xml:space="preserve">
ONE INFINITY</t>
  </si>
  <si>
    <t>23-0005-506-00</t>
  </si>
  <si>
    <t>CCU208839</t>
  </si>
  <si>
    <t>Shipped - Pre-alert sent // Booked on 19.05 // Supplier response rcvd on 19.05 // MRN rcvd on 19.05 // ETD moved to 06.06 from 01.06 as on 21.05 due to schedule adjustments</t>
  </si>
  <si>
    <t>TSL/56279/2200059562</t>
  </si>
  <si>
    <t>22-0008-506-00</t>
  </si>
  <si>
    <t>CCU208842</t>
  </si>
  <si>
    <t>Shipped - Pre-alert sent // Booked on 21.05 // Supplier responded on 21.05 with pickup details // MRN rcvd on 21.05 // ETD moved to 06.06 from 01.06 as on 21.05 dur to schedule adjustments</t>
  </si>
  <si>
    <t>STACKABLE - Saco booking corrected as 7 pallets same day as misunderstood &amp; was booked as 1 pallet</t>
  </si>
  <si>
    <t>DHHI // ST00001523</t>
  </si>
  <si>
    <t>TSL/2200058704</t>
  </si>
  <si>
    <t>WAN HAI 517 V.S092</t>
  </si>
  <si>
    <t>SGE25260027 // 32-0010-506-00</t>
  </si>
  <si>
    <t>SGE25260027</t>
  </si>
  <si>
    <t>Shipped - prealert sent // final pre-alert docs rec on 10.06</t>
  </si>
  <si>
    <t>TSL/55983/2200059085</t>
  </si>
  <si>
    <t>ONE MILLAU /043W</t>
  </si>
  <si>
    <t>OE01001029 // 22-0009-506-00</t>
  </si>
  <si>
    <t xml:space="preserve">TORCCU5212312V </t>
  </si>
  <si>
    <t>TORCCU5212312V</t>
  </si>
  <si>
    <t>Shipped - Pre-alert sent  // Supplier response rcvd on 15.05 // Agent informed on 16.05 - shipper is away until May 20th.</t>
  </si>
  <si>
    <t>Final Invoice &amp; PL recv on 27.05 // Stackable 2 layers</t>
  </si>
  <si>
    <t>TSL/56066/2200059332</t>
  </si>
  <si>
    <t>OE01001030 // 22-0010-506-00</t>
  </si>
  <si>
    <t>Shipped - Pre-alert sent  // Supplier response rcvd on 21.05 // Agent informed on 16.05 - shipper is away until May 20th // May 19th is a statutory holiday in Canada.</t>
  </si>
  <si>
    <t>Final Invoice &amp; PL recv on 27.05 // Stackable 3 layers</t>
  </si>
  <si>
    <t>TSL/55358/4412994420 (LOT :- 03 )</t>
  </si>
  <si>
    <t>ZEPHYR LUMOS</t>
  </si>
  <si>
    <t>DN // 8/2/2025</t>
  </si>
  <si>
    <t>22-0018-506-00</t>
  </si>
  <si>
    <t>CCU208848</t>
  </si>
  <si>
    <t>CCU208850</t>
  </si>
  <si>
    <t xml:space="preserve">Shipped - Pre-alert sent // Sailing confirmation received on 16.06 // Booked on 27.05 // Supplier response rcvd on readiness on 19.05 - Supplier confirmedn on 22.05 for delivery // MRN rcvd on 27.05 </t>
  </si>
  <si>
    <t>FOC-DDP</t>
  </si>
  <si>
    <t>22-0019-506-00</t>
  </si>
  <si>
    <t>CCU208851</t>
  </si>
  <si>
    <t>Shipped - Pre-alert sent  // Sailing confirmation received on 16.06 // Booked on 27.05 // Revised comm. docs rcvd with correct Incoterm on 22.05 // Supplier confimed on 22.05 for delivery // MRN rcvd on 27.05</t>
  </si>
  <si>
    <t>VENTILATORENFABRIK OELDE GMBH</t>
  </si>
  <si>
    <t>TSL/56048/2200058449</t>
  </si>
  <si>
    <t>22-0020-506-00</t>
  </si>
  <si>
    <t>CCU208849</t>
  </si>
  <si>
    <t>Shipped - Pre-alert sent  // Sailing confirmation received on 16.06 // Booked on 26.05 // MRN rcvd on 23.05 // Supplier response rcvd on 23.05 for pickup &amp; stackable information rcvd on 26.05</t>
  </si>
  <si>
    <t>STACKABLE - information rcvd on 26.05 from shipper then proceeded for vessel booking // Local charges = Euro 140 Approx.// Transport cost = Euro 182 Approx  // Zoder quote to us - 130 euro</t>
  </si>
  <si>
    <t>TSL/55558/2400002753  (LOT 2)</t>
  </si>
  <si>
    <t>22-0022-506-00</t>
  </si>
  <si>
    <t>Shipped - Pre-alert sent  // Sailing confirmation received on 16.06 // Booked on 23.05 // MRN rcvd on 23.05 // Supplier informed on 23.05 that they can not deliver before the closing 27.05 or 03.06.2025 - booking rolled out to the next vessel</t>
  </si>
  <si>
    <t>Gross weight wrong in release mail as 3695 Kgs</t>
  </si>
  <si>
    <t>AL ASDEQAA (MM-043-05-25)</t>
  </si>
  <si>
    <t>TSL/56431/4414570815 (ORDER NO. 2024-40061)</t>
  </si>
  <si>
    <t>22-0023-506-00</t>
  </si>
  <si>
    <t>CCU208854</t>
  </si>
  <si>
    <t>Shipped - Pre-alert sent  // Sailing confirmation received on 16.06 // Booked on 29.05 // Supplier response rcvd  on 28.05 on readiness // MRN rcvd on 28.05 // Final comm. dos rcvd on 02.06</t>
  </si>
  <si>
    <t>Incoterm is wrong mention in release mail- FOB Genova Seaport</t>
  </si>
  <si>
    <t>TSL/55572/2200058476</t>
  </si>
  <si>
    <t>ONE HONG KONG V.85W</t>
  </si>
  <si>
    <t>SORDSE25231152 // 22-0016-506-00</t>
  </si>
  <si>
    <t>CHI/CTA/D03398</t>
  </si>
  <si>
    <t>Shipped - Pre-alert  sent  // Sailing confirmation received on 16.06// Closing : 20.05.2025 // ONE Hong Kong is the earliest vessel. Due to trade issues between USA and China, cargo volumes have dropped significantly and SSL are voiding many scheduled sailings.Agent informed on 13.06-Cargo is at the terminal waiting to load. The delay is due to the vessel running late.</t>
  </si>
  <si>
    <t>Stackable - DO NOT DOUBLE STACK // HBL &amp; MBL correct</t>
  </si>
  <si>
    <t>PaulWurth - Balmer</t>
  </si>
  <si>
    <t>LOS ANGELES EXPRESS</t>
  </si>
  <si>
    <t>Z25003599263 // 02.07.2025</t>
  </si>
  <si>
    <t>25-0005-505-00</t>
  </si>
  <si>
    <t>11-24-2505-0333</t>
  </si>
  <si>
    <t>Forum B+V - Balmer</t>
  </si>
  <si>
    <t>Z25003679013 // 02.07.2025</t>
  </si>
  <si>
    <t>25-0006-505-00</t>
  </si>
  <si>
    <t>11-24-2505-0330</t>
  </si>
  <si>
    <t>Ekato - Balmer</t>
  </si>
  <si>
    <t>Z25003682869 // 02.07.2025</t>
  </si>
  <si>
    <t>25-0007-505-00</t>
  </si>
  <si>
    <t>11-24-2505-0348</t>
  </si>
  <si>
    <t>ROS</t>
  </si>
  <si>
    <t>CAP SAN ARTEMISSIO</t>
  </si>
  <si>
    <t>Z25003857710 // 03.07.2025</t>
  </si>
  <si>
    <t>25-0003-506-00</t>
  </si>
  <si>
    <t>MVD229572</t>
  </si>
  <si>
    <t>TCI/1001/2200058932</t>
  </si>
  <si>
    <t>DN // 8/16/2025</t>
  </si>
  <si>
    <t>22-0008-507-00</t>
  </si>
  <si>
    <t>CCU208853</t>
  </si>
  <si>
    <t>Pre-alert sent // Booked on 29.05 // Supplier response rcvd on readiness on 26.05 // MRN rcvd on 02.06 - Shipper is closed on 29.05 &amp; 30.05 // Rolled out on 04.06 since could not catch the closing</t>
  </si>
  <si>
    <t>STACKABLE // FOB quote provided to shipper on 27.05</t>
  </si>
  <si>
    <t>TSL/56287/2200059647</t>
  </si>
  <si>
    <t>22-0010-507-00</t>
  </si>
  <si>
    <t>CCU208863</t>
  </si>
  <si>
    <r>
      <rPr>
        <sz val="11"/>
        <color rgb="FF000000"/>
        <rFont val="Calibri"/>
      </rPr>
      <t>Pre-alert sent //</t>
    </r>
    <r>
      <rPr>
        <b/>
        <sz val="11"/>
        <color rgb="FF000000"/>
        <rFont val="Calibri"/>
      </rPr>
      <t xml:space="preserve"> </t>
    </r>
    <r>
      <rPr>
        <sz val="11"/>
        <color rgb="FF000000"/>
        <rFont val="Calibri"/>
      </rPr>
      <t>Booked  on 04.06 // Supplier response is rcvd on 03.06 on readiness- Supplier was on leave till 02.06 - MRN rcvd on 03.06</t>
    </r>
  </si>
  <si>
    <t xml:space="preserve">STACKABLE // Shipper asked FOB quote on 28.05 - confirmed on 03.06 = Local charges = 172 Euro (Approx.) // Transport cost = 370 Euro (Approx.)
</t>
  </si>
  <si>
    <t>TSL/55835/2200058913</t>
  </si>
  <si>
    <t>22-0011-507-00</t>
  </si>
  <si>
    <t>CCU208860</t>
  </si>
  <si>
    <t>Pre-alert sent // Booked on 03.06 // Supplier response is rcvd on 02.06 on readiness // MRN rcvd on 02.06</t>
  </si>
  <si>
    <t>TSL/55751/2200058652</t>
  </si>
  <si>
    <t>23-0001-507-00</t>
  </si>
  <si>
    <t>CCU208864</t>
  </si>
  <si>
    <t xml:space="preserve">Pre-alert sent // Booked on 04.06 // Supplier response rcvd on 04.06 // MRN rcvd on 04.06 </t>
  </si>
  <si>
    <t>AL-ASDEQAA</t>
  </si>
  <si>
    <t>NINL/17305/3799884511 (order no. 2025-40020)</t>
  </si>
  <si>
    <t>23-0002-507-00</t>
  </si>
  <si>
    <t>CCU208871</t>
  </si>
  <si>
    <t>Pre-alert sent // Booked on 09.06 // Supplier informed on 06.06 - MRN rcvd on 10.06  because Monday is a public holiday in Germany. - Pickup to be arrange after MRN for 11.06 since 09.06 was holiday &amp; BC rcvd on 10.06</t>
  </si>
  <si>
    <t>EICH ROLLENLAGER GMBH</t>
  </si>
  <si>
    <t>TSL/55979/3700944225</t>
  </si>
  <si>
    <t>22-0001-507-00</t>
  </si>
  <si>
    <t>CCU208867</t>
  </si>
  <si>
    <t>Pre-alert sent // Booked on 09.06 // Supplier response rcvd on 05.06 - on Monday 09.06 there is a national holiday, pick up planned for 11th of June // MRN rec on 06.06.205 - Pickup to be arranged for 11.06 since 09.06 was holiday &amp; BC rcvd on 10.06</t>
  </si>
  <si>
    <t>TSL/56425/4414563321</t>
  </si>
  <si>
    <t>22-0002-507-00</t>
  </si>
  <si>
    <t>CCU208868</t>
  </si>
  <si>
    <t>TSL/56360/4414413304</t>
  </si>
  <si>
    <t>22-0003-507-00</t>
  </si>
  <si>
    <t>CCU208869</t>
  </si>
  <si>
    <t>TSL/55882/4413549960 (FINAL LOT)</t>
  </si>
  <si>
    <t>22-0004-507-00</t>
  </si>
  <si>
    <t>CCU208870</t>
  </si>
  <si>
    <t>Pre-alert sent // Booked on 09.06 // Supplier response rcvd on 05.06 - on Monday 09.06 there is a national holiday, pick up planned for 11th of June // MRN rec on 10.06.205 - Pickup to be arranged for 11.06 since 09.06 was holiday &amp; BC rcvd on 10.06</t>
  </si>
  <si>
    <t>REIMBOLD</t>
  </si>
  <si>
    <t>TVTIPO/000022/25 (MM-024-04-25)</t>
  </si>
  <si>
    <t>ENNORE</t>
  </si>
  <si>
    <t>CAP SAN SOUNIO</t>
  </si>
  <si>
    <t>25-0007-507-00</t>
  </si>
  <si>
    <t>SEIN25060093902</t>
  </si>
  <si>
    <t>Pre-alert sent // CLOSING: 09.06.2025 // Booked - BC rcvd on 30.05 // MRN rcvd on 26.05 // Shipper is closed on 29.05 // Agent informed on 06.06.2025 that the carrirer forced to roll over all remaining shipments to Cap San Sounio 21.06</t>
  </si>
  <si>
    <t>NS // Booked on 28.05 with WOAC // Draft MBL received on 18.06.2025 // Final MBL received on 23.06.2025</t>
  </si>
  <si>
    <t>2025-40014</t>
  </si>
  <si>
    <t>25-0002-507-00</t>
  </si>
  <si>
    <t>SEIN250600977</t>
  </si>
  <si>
    <t>Pre-alert sent // CLOSING: 17.06.2025 // Booked - BC rcvd on 11.06 // MRN rcvd on 06.06 // No collection is possible on Monday, 09.06.25 due to public holiday in Germany // Orginal BL required</t>
  </si>
  <si>
    <t>NS // Booked &amp; pickup arranged with WOAC on 10.06.2025 // BC from WOAC received // Draft MBL received on 18.06.2025 // Final MBL received on 23.06.2025</t>
  </si>
  <si>
    <r>
      <rPr>
        <sz val="11"/>
        <color rgb="FF000000"/>
        <rFont val="Calibri"/>
        <scheme val="minor"/>
      </rPr>
      <t xml:space="preserve">EM MOULDS - </t>
    </r>
    <r>
      <rPr>
        <b/>
        <sz val="11"/>
        <color rgb="FF000000"/>
        <rFont val="Calibri"/>
        <scheme val="minor"/>
      </rPr>
      <t>LOT:- 06</t>
    </r>
  </si>
  <si>
    <t xml:space="preserve">TSL/55179/2200057824 </t>
  </si>
  <si>
    <t>ONE FRUITION / 008E</t>
  </si>
  <si>
    <t>22-0005-507-00</t>
  </si>
  <si>
    <t>MILCCU5226520V</t>
  </si>
  <si>
    <t>Pre-alert sent  // Booked on 16.06 // Supplier reponse received on 10.06 // MRN recived on 10.06 //  Shipment rescheduled to  24-06-2025</t>
  </si>
  <si>
    <t>Draft MBL is correct</t>
  </si>
  <si>
    <t>Quote Number WD2506178226</t>
  </si>
  <si>
    <t>PAUL WURTH Italia S.p.A</t>
  </si>
  <si>
    <t>TSL/55562/2200058443</t>
  </si>
  <si>
    <t>22-0016-507-00</t>
  </si>
  <si>
    <t>MILCCU5226236V</t>
  </si>
  <si>
    <r>
      <t>Shipped  - Pre-alert sent  // Sailing confirmation rec on 26.06 // Booked // Closing : 10.06.2025 //  MRN rec on 13.06</t>
    </r>
    <r>
      <rPr>
        <sz val="11"/>
        <color rgb="FFFF0000"/>
        <rFont val="Calibri"/>
        <scheme val="minor"/>
      </rPr>
      <t xml:space="preserve"> </t>
    </r>
    <r>
      <rPr>
        <sz val="11"/>
        <color rgb="FF000000"/>
        <rFont val="Calibri"/>
        <scheme val="minor"/>
      </rPr>
      <t xml:space="preserve"> // Supplier final confirmation received on 28.05 // Shipment rescheduled to  24-06-2025</t>
    </r>
  </si>
  <si>
    <r>
      <rPr>
        <sz val="11"/>
        <color rgb="FF000000"/>
        <rFont val="Calibri"/>
        <scheme val="minor"/>
      </rPr>
      <t>Stackable // Draft MBL is correct</t>
    </r>
  </si>
  <si>
    <t>Quote Number WD2505282779</t>
  </si>
  <si>
    <t xml:space="preserve">WEG Equipamentos Eletricos S/A </t>
  </si>
  <si>
    <t>TSL/56150/2200059480</t>
  </si>
  <si>
    <t>MAERSK LABERINTO</t>
  </si>
  <si>
    <t>S250529379 //22-0020-507-00</t>
  </si>
  <si>
    <t>SSZCCU5184157V</t>
  </si>
  <si>
    <t>S250529379</t>
  </si>
  <si>
    <t>Shipped  - Pre-alert sent  // Sailing confirmation received on 25.06 // Booked // Closing: 30.05.2025 // Supplier final response recived on 16.05.2025 // Our agent informed on 19.05.2025- shipper is checking cargo readiness // Supplier confirmation received &amp; vessel booked on 27.05.2025 // Vessel departure dates has been preponed from 24th to 18th // Delay information rec on 18.06- delayed due to congestion at previous ports updated ETD 25.06</t>
  </si>
  <si>
    <r>
      <rPr>
        <sz val="11"/>
        <color rgb="FF000000"/>
        <rFont val="Calibri"/>
        <scheme val="minor"/>
      </rPr>
      <t xml:space="preserve">Non stackable </t>
    </r>
  </si>
  <si>
    <t xml:space="preserve">Mack Valves Pty Ltd </t>
  </si>
  <si>
    <t xml:space="preserve"> OOCL PANAMA / 324N</t>
  </si>
  <si>
    <t>S00171722 // 27-0001-507-00</t>
  </si>
  <si>
    <t>S00171722</t>
  </si>
  <si>
    <r>
      <rPr>
        <sz val="11"/>
        <color rgb="FF000000"/>
        <rFont val="Calibri"/>
      </rPr>
      <t xml:space="preserve">Shipped  - Pre-alert sent // Booked // Closing 16.06.2025 // Supplier response rec on 11.06 // Received release under L/C term, but supplier confirmed that its not under L/C // Zarir sir confirmed on 17.06.2025 - L/c has expired, move the cargo without L/c on normal terms // </t>
    </r>
    <r>
      <rPr>
        <b/>
        <sz val="11"/>
        <color rgb="FF000000"/>
        <rFont val="Calibri"/>
      </rPr>
      <t xml:space="preserve">Vessel delayed at Melbourne port </t>
    </r>
  </si>
  <si>
    <t>Quote Number WD2506198436</t>
  </si>
  <si>
    <t>MSC VILDA X-IP523R</t>
  </si>
  <si>
    <t>25-0001-507-00</t>
  </si>
  <si>
    <t xml:space="preserve"> FTLA/04667/NSA</t>
  </si>
  <si>
    <t>ANR/NSA/08934</t>
  </si>
  <si>
    <t>FTL // Shipped - Pre-alert sent // 1 FOB inv issued to - SCHENKER // Profit shre inv issed to - BALMER</t>
  </si>
  <si>
    <t>SOC-04244</t>
  </si>
  <si>
    <t>ONE HANNOVER</t>
  </si>
  <si>
    <t>25-0011-507-00</t>
  </si>
  <si>
    <t>SEAS25060096111</t>
  </si>
  <si>
    <t>WOAC // Shipped - Pre-alert sent  // 1 inv issued to Intensiv</t>
  </si>
  <si>
    <t>Draft MBL rec on 25.06. - sent draft MBL for checking to supplier - supplier confirmation on MBL rec on 30.06</t>
  </si>
  <si>
    <t>TSL/55970/2200058917</t>
  </si>
  <si>
    <t>HMM ST PETERSBURG</t>
  </si>
  <si>
    <t>Z25004488550 // 8/18/2025</t>
  </si>
  <si>
    <t>22-0009-507-00</t>
  </si>
  <si>
    <t>CCU208852</t>
  </si>
  <si>
    <t>Booked on 28.05 // Shipper is not able to catch the closing 04.06 &amp; 18.06 // MRN rcvd on 28.05</t>
  </si>
  <si>
    <r>
      <rPr>
        <sz val="11"/>
        <color rgb="FF000000"/>
        <rFont val="Calibri"/>
        <scheme val="minor"/>
      </rPr>
      <t xml:space="preserve">Generally Non-Stackable // </t>
    </r>
  </si>
  <si>
    <t>ZWICKROELL GMBH &amp; CO. KG</t>
  </si>
  <si>
    <t>TSL/55691/2400002751</t>
  </si>
  <si>
    <t>Z25004853400 // 8/18/2025</t>
  </si>
  <si>
    <t>22-0007-507-00</t>
  </si>
  <si>
    <t>CCU208875</t>
  </si>
  <si>
    <t>Booked on 13.06 // Supplier response rcvd on 28.05 - Cargo ready on 13.06 // Revised docs. with MRN rcvd on 13.06.2025 // Vessel delayed by 4 days as on 17.06. due to schedule adjustments</t>
  </si>
  <si>
    <t>non-stackable</t>
  </si>
  <si>
    <t>Take quote from zoder</t>
  </si>
  <si>
    <t>TCI/965/2200057055</t>
  </si>
  <si>
    <t>Z25004854860 // 8/18/2025</t>
  </si>
  <si>
    <t>22-0014-507-00</t>
  </si>
  <si>
    <t>CCU208877</t>
  </si>
  <si>
    <t>Booked on 16.06 // MRN received on 16.06.2025 // Vessel delayed by 4 days as on 17.06. due to schedule adjustments</t>
  </si>
  <si>
    <t>TMT - Tapping Measuring Technology S. à r.l.</t>
  </si>
  <si>
    <t>TSL/55510/2200058364</t>
  </si>
  <si>
    <t>Z25004952293 // 8/18/2025</t>
  </si>
  <si>
    <t>22-0021-507-00</t>
  </si>
  <si>
    <t>CCU208887</t>
  </si>
  <si>
    <t>Booked on 23.06 // Supplier response received on 19.06 // Pick-up details &amp; MRN received on 19.06</t>
  </si>
  <si>
    <t>stackable</t>
  </si>
  <si>
    <t>ANDRITZ AG</t>
  </si>
  <si>
    <t>TICRC/1647/2200059863</t>
  </si>
  <si>
    <t>MSC PAMELA</t>
  </si>
  <si>
    <t>23-0003-507-00</t>
  </si>
  <si>
    <t>SEIN25070098608</t>
  </si>
  <si>
    <t xml:space="preserve">Booked on 01.07 // Supplier respose received on 26.06 // MRN received on 27.06 </t>
  </si>
  <si>
    <t>TSL/56021/2200059244</t>
  </si>
  <si>
    <t>HYUNDAI MARS</t>
  </si>
  <si>
    <t>22-0015-507-00</t>
  </si>
  <si>
    <t>01/25/121850</t>
  </si>
  <si>
    <t xml:space="preserve"> 01/25/121850</t>
  </si>
  <si>
    <r>
      <t>Shipped  - Pre-alert sent // Sailing confirmation received on 02.07.2025 / // Booked // New closing :16.06.2025 // Closing : 30.05.</t>
    </r>
    <r>
      <rPr>
        <sz val="11"/>
        <color rgb="FF0D0D0D"/>
        <rFont val="Calibri"/>
      </rPr>
      <t xml:space="preserve">2025 // MRN rec on 26.06.2026  </t>
    </r>
    <r>
      <rPr>
        <sz val="11"/>
        <color rgb="FF000000"/>
        <rFont val="Calibri"/>
      </rPr>
      <t xml:space="preserve">// Supplier response received on 22.05 with all details.// supplier missed the closing on 28.05.2025 and again missed the closing on 30.05.2025 &amp; as per the Incoterms, the supplier confirmed that they would deliver the goods. On 27.05.2025, we provided all the delivery details to the supplier. However, their concern is why the booking was not placed with their preferred carrier, Vanguard, as we used a different carrier. We are still awaiting the supplier's final confirmation on the delivery of goods before the next closing. ( Next Closing : 09.06.2025) // supplier confirmed on 05.06.2025 - carrier should collect the goods tomorrow . Vessel Delay reason rec on 18.06 - due to heavy port congestion in Valencia and previous ports. </t>
    </r>
  </si>
  <si>
    <r>
      <rPr>
        <sz val="11"/>
        <color rgb="FF000000"/>
        <rFont val="Calibri"/>
        <scheme val="minor"/>
      </rPr>
      <t>NS /</t>
    </r>
    <r>
      <rPr>
        <sz val="11"/>
        <color rgb="FF0D0D0D"/>
        <rFont val="Calibri"/>
        <scheme val="minor"/>
      </rPr>
      <t xml:space="preserve">/ DRAFT MBL REC ON 26.06 </t>
    </r>
  </si>
  <si>
    <t>PAUL WURTH Italia S.p.A.</t>
  </si>
  <si>
    <t>TSL/55660/2200058613</t>
  </si>
  <si>
    <t>22-0012-507-00</t>
  </si>
  <si>
    <t>MILCCU5226622V</t>
  </si>
  <si>
    <r>
      <rPr>
        <sz val="11"/>
        <color rgb="FF000000"/>
        <rFont val="Calibri"/>
        <scheme val="minor"/>
      </rPr>
      <t>Shipped  - Pre-alert sent // Sailing confirmation received on 01.07.2025 /</t>
    </r>
    <r>
      <rPr>
        <sz val="11"/>
        <color rgb="FF0D0D0D"/>
        <rFont val="Calibri"/>
        <scheme val="minor"/>
      </rPr>
      <t xml:space="preserve">/ The shipment has 2 packages. The agent gave the gross weight for only 1 package in the final pre-alert.  revised final documents rec on 07-07-2025  </t>
    </r>
    <r>
      <rPr>
        <sz val="11"/>
        <color rgb="FF000000"/>
        <rFont val="Calibri"/>
        <scheme val="minor"/>
      </rPr>
      <t>// Booked // Closing : 18.06.2025 // MRN rec on 20.06  // Supplier response with completed pickup details rec on 12.06.2025 // Shipment rescheduled to  24-06-2025</t>
    </r>
  </si>
  <si>
    <t xml:space="preserve">NS </t>
  </si>
  <si>
    <t>Quote Number WD2506189106</t>
  </si>
  <si>
    <t>VERDE'S</t>
  </si>
  <si>
    <t>TSL/56171/2200059522</t>
  </si>
  <si>
    <t xml:space="preserve">BCN </t>
  </si>
  <si>
    <t>MSC FEBE / MD52523E</t>
  </si>
  <si>
    <t>22-0006-507-00</t>
  </si>
  <si>
    <t>BCNCCU5422583V</t>
  </si>
  <si>
    <t>Shipped -Pre-alert sent // Closing : 13.06.2025 // Supplier response recived on 10.06 // Vessel -DELAYED DUE TO PORT CONGESTION-27.06</t>
  </si>
  <si>
    <t>Quote Number WD2506186502</t>
  </si>
  <si>
    <r>
      <rPr>
        <sz val="11"/>
        <color rgb="FF000000"/>
        <rFont val="Calibri"/>
        <scheme val="minor"/>
      </rPr>
      <t xml:space="preserve">METALLON HOLDINGS LIMITED // </t>
    </r>
    <r>
      <rPr>
        <b/>
        <sz val="11"/>
        <color rgb="FF000000"/>
        <rFont val="Calibri"/>
        <scheme val="minor"/>
      </rPr>
      <t>UNDER L/C</t>
    </r>
  </si>
  <si>
    <t>TSL/55526/2200058186</t>
  </si>
  <si>
    <t xml:space="preserve"> ALS HERCULES V. 0908</t>
  </si>
  <si>
    <t>SGE25260031 // 32-0001-507-00</t>
  </si>
  <si>
    <t>CLSIN25064460</t>
  </si>
  <si>
    <t>Shipped  - Pre-alert sent // Booked // Updated L/C recvd on 23.06 // Supplier delivered the cargo on 23.06.2025</t>
  </si>
  <si>
    <r>
      <t>China team has informed us that </t>
    </r>
    <r>
      <rPr>
        <sz val="12"/>
        <color rgb="FF242424"/>
        <rFont val="Calibri"/>
      </rPr>
      <t>shipper can deliver cargo to Dalian w/h 25</t>
    </r>
    <r>
      <rPr>
        <vertAlign val="superscript"/>
        <sz val="12"/>
        <color rgb="FF242424"/>
        <rFont val="Calibri"/>
      </rPr>
      <t>th</t>
    </r>
    <r>
      <rPr>
        <sz val="12"/>
        <color rgb="FF242424"/>
        <rFont val="Calibri"/>
      </rPr>
      <t xml:space="preserve"> June // TKM China informed on 10.06 - they contacted the supplier but haven’t received updated L/C =&gt; </t>
    </r>
  </si>
  <si>
    <t>APTA // CEPA form 1 recived on  08.07</t>
  </si>
  <si>
    <t>CHANGZHI KALORDE INTERNATIONAL TRADING CO., LTD</t>
  </si>
  <si>
    <t>TSL/56219/2200059617</t>
  </si>
  <si>
    <t>SITC RUIDE/2528S</t>
  </si>
  <si>
    <t>SGE25260036 // 32-0003-507-00</t>
  </si>
  <si>
    <t>SHCAL25126202</t>
  </si>
  <si>
    <t>Shipped  - Pre-alert sent // Booked // Suplier response recived on 26.06</t>
  </si>
  <si>
    <t xml:space="preserve">NS // Draft HBL is correct </t>
  </si>
  <si>
    <t>APTA // CEPA form 1 recived on  09.07</t>
  </si>
  <si>
    <t xml:space="preserve">METALLON HOLDINGS </t>
  </si>
  <si>
    <t>TSL/2200059645</t>
  </si>
  <si>
    <t xml:space="preserve">TJN </t>
  </si>
  <si>
    <t>OOCL HAMBURG V.158W</t>
  </si>
  <si>
    <t>SGE25260028 // 32-0002-507-00</t>
  </si>
  <si>
    <t>GTJCOL25060006</t>
  </si>
  <si>
    <t>SGE25260028</t>
  </si>
  <si>
    <t>Shipped  - Pre-alert sent // Sailing confirmation received on 01.07.2025 //Booked //  China team informed on 06.06 - This shipment we booking etd 18th June vessel and via Colombo because shipper not accepted via hongkong  service before etd 15th</t>
  </si>
  <si>
    <t>SOC-04139</t>
  </si>
  <si>
    <t>BALTIMORE EXPRESS</t>
  </si>
  <si>
    <t>25-0013-507-00</t>
  </si>
  <si>
    <t>SEAS25060093806</t>
  </si>
  <si>
    <t>WOAC  // rolled by carrier from Houston Express 17.06. to Baltimore Express 23.06.</t>
  </si>
  <si>
    <t>1 inv to Intensiv</t>
  </si>
  <si>
    <t xml:space="preserve"> MSC AAYA / IP524R</t>
  </si>
  <si>
    <t>25-0005-507-00</t>
  </si>
  <si>
    <t>B2506379</t>
  </si>
  <si>
    <t>Cleve // Shipped  - Pre-alert sent // Closing : 18.06 // MV MSC AAYA is delayed due port congestion.</t>
  </si>
  <si>
    <t>1 FOB Inv to DB ; Profit share Inv To balmer</t>
  </si>
  <si>
    <t xml:space="preserve">EBNER LOT :- 01 </t>
  </si>
  <si>
    <t>TSL/56097/2200058408 (LOT :- 01 )</t>
  </si>
  <si>
    <t>ONE HUMBER</t>
  </si>
  <si>
    <t>Z25004854056 // 8/23/2025</t>
  </si>
  <si>
    <t>22-0013-507-00</t>
  </si>
  <si>
    <t>CCU208878</t>
  </si>
  <si>
    <r>
      <rPr>
        <sz val="11"/>
        <color rgb="FF000000"/>
        <rFont val="Calibri"/>
      </rPr>
      <t>Booked on 17.06</t>
    </r>
    <r>
      <rPr>
        <sz val="11"/>
        <color rgb="FFFF0000"/>
        <rFont val="Calibri"/>
      </rPr>
      <t xml:space="preserve"> </t>
    </r>
    <r>
      <rPr>
        <sz val="11"/>
        <color rgb="FF000000"/>
        <rFont val="Calibri"/>
      </rPr>
      <t>// MRN received on 16.06 // Supplier informed on 12.06.2025 that the parcel is not for sea freight // On 16.06.2025 received update that 2 kgs will move from A/F &amp; 1650 kgs from S/F  // Vessel delayed by 4 days as on 17.06. due to schedule adjustments // Carrier informed on 01.07 that lot of long length cargo and due to shortage of space we can't secure your goods seaworthy into the container</t>
    </r>
  </si>
  <si>
    <t>Alpine Metal Tech GmbH</t>
  </si>
  <si>
    <t>Z25004855523 // 8/23/2025</t>
  </si>
  <si>
    <t>22-0017-507-00</t>
  </si>
  <si>
    <t>CCU208882</t>
  </si>
  <si>
    <t>Booked on 17.06 // MRN received on 17.06.2025 // Re-booked in ONE Humber as it reached the WH late on 25.06 and could not catch the closing</t>
  </si>
  <si>
    <t>Alpine Metal Tech Germany GmbH</t>
  </si>
  <si>
    <t>TSL/56149/2200059479</t>
  </si>
  <si>
    <t>Z25004855534 // 8/23/2025</t>
  </si>
  <si>
    <t>22-0019-507-00</t>
  </si>
  <si>
    <t>CCU208885</t>
  </si>
  <si>
    <t>Booked on 19.06 // Pick up from 24.06 and delivery until 27.06 due to national holiday in the region // MRN received on 18.06 // Re-booked in One Humber as unable to reach till closing on 25.06.</t>
  </si>
  <si>
    <t>stackable // Our best FOB offer would be-
Pick-up approx.             EUR 448
FOB charge approx.    EUR 159</t>
  </si>
  <si>
    <r>
      <rPr>
        <sz val="11"/>
        <color rgb="FF000000"/>
        <rFont val="Calibri"/>
        <scheme val="minor"/>
      </rPr>
      <t>AL-ASDEQAA LAB ENGG. EQUIP. TRADING FZ-LLC,</t>
    </r>
    <r>
      <rPr>
        <b/>
        <sz val="11"/>
        <color rgb="FF000000"/>
        <rFont val="Calibri"/>
        <scheme val="minor"/>
      </rPr>
      <t xml:space="preserve"> </t>
    </r>
    <r>
      <rPr>
        <sz val="11"/>
        <color rgb="FF000000"/>
        <rFont val="Calibri"/>
        <scheme val="minor"/>
      </rPr>
      <t>LOT:-06</t>
    </r>
  </si>
  <si>
    <t>TSL/54292/4411965266 (6th lot)</t>
  </si>
  <si>
    <t>Z25005069831 // 8/23/2025</t>
  </si>
  <si>
    <t>22-0025-507-00</t>
  </si>
  <si>
    <t>CCU208899</t>
  </si>
  <si>
    <t>Booked on 26.06 // Supplier response received on 19.06 // Pick-up details received on 24.06.2025 // MRN received on 26.06</t>
  </si>
  <si>
    <t xml:space="preserve">non-stackable // from ex work until fob Euro 588,00
transport insurance until fob Euro 65,00
</t>
  </si>
  <si>
    <t>SMS Concast AG- LOT:-02</t>
  </si>
  <si>
    <t>Z25005071646 // 8/23/2025</t>
  </si>
  <si>
    <t>22-0022-507-00</t>
  </si>
  <si>
    <t>CCU208889</t>
  </si>
  <si>
    <t>Booked on 23.06 // MRN received on 23.06.2025</t>
  </si>
  <si>
    <t xml:space="preserve">SIBRE Siegerland-Bremsen GmbH </t>
  </si>
  <si>
    <t>TSL/56282/3700953754</t>
  </si>
  <si>
    <t>Z25005071657 // 8/23/2025</t>
  </si>
  <si>
    <t>22-0026-507-00</t>
  </si>
  <si>
    <t>CCU208906</t>
  </si>
  <si>
    <t>Booked on 27.06 // MRN received on 27.06.2025</t>
  </si>
  <si>
    <t>stackable // Our best FOB offer would be-
Pick-up approx.             EUR 365
FOB charge approx.    EUR 161</t>
  </si>
  <si>
    <t>WUXI BRILLIANT BOTON//  ST00001545</t>
  </si>
  <si>
    <t>TSL/2200059876</t>
  </si>
  <si>
    <t>SITC RUIDE V.2528S</t>
  </si>
  <si>
    <t>SGE25260030 // 32-0006-507-00</t>
  </si>
  <si>
    <t>JOYNS250058</t>
  </si>
  <si>
    <t>SGE25260030</t>
  </si>
  <si>
    <t xml:space="preserve">Shipped  - Pre-alert  sent  </t>
  </si>
  <si>
    <t>NS // Draft HBL correct</t>
  </si>
  <si>
    <r>
      <rPr>
        <sz val="11"/>
        <color rgb="FF000000"/>
        <rFont val="Calibri"/>
      </rPr>
      <t xml:space="preserve">HUAIAN TCEMD// </t>
    </r>
    <r>
      <rPr>
        <b/>
        <sz val="11"/>
        <color rgb="FF000000"/>
        <rFont val="Calibri"/>
      </rPr>
      <t>UNDER L/C</t>
    </r>
  </si>
  <si>
    <t>TSL/2200058267</t>
  </si>
  <si>
    <t>SGE25260033 //32-0008-507-00</t>
  </si>
  <si>
    <t>SGE25260033</t>
  </si>
  <si>
    <t>TSL/56131/2200059482</t>
  </si>
  <si>
    <t>SITC SHUNDE V.2512S</t>
  </si>
  <si>
    <t>SGE25260038 // 32-0004-507-00</t>
  </si>
  <si>
    <t xml:space="preserve">SHCAL25130627  </t>
  </si>
  <si>
    <t>SHCAL25130627</t>
  </si>
  <si>
    <t xml:space="preserve">Shipped // Pre-alert sent // TKM China informed on 14.07 that vessel is delayed from 13.07 to 20.07 due to congestion in Shanghai seaport </t>
  </si>
  <si>
    <t>Received information on 01.07 that goods ready &amp; will arrive Shanghai about 4 days</t>
  </si>
  <si>
    <t>TSL/56094/2200059362</t>
  </si>
  <si>
    <t>SGE25260039 // 32-0005-507-00</t>
  </si>
  <si>
    <t>SHCAL25130685</t>
  </si>
  <si>
    <t>APTA // CEPA Form I received // Received information on 01.07 that goods ready &amp; will arrive Shanghai about 3 days</t>
  </si>
  <si>
    <t>TSL/55877/2200058987</t>
  </si>
  <si>
    <t>KMTC JEBEL ALI V.2504W</t>
  </si>
  <si>
    <t>JFCKR55621 // 32-0009-507-00</t>
  </si>
  <si>
    <t>CPNH7282</t>
  </si>
  <si>
    <t xml:space="preserve">Shiped-Pre alert sent // Booked on 11.07 // Closing : 17.07.2025 // Supplier's response recived on 08.07 </t>
  </si>
  <si>
    <t>APTA // CEPA / Form I awaiting</t>
  </si>
  <si>
    <t>RENOLD</t>
  </si>
  <si>
    <t>TSL/55409/2200058164</t>
  </si>
  <si>
    <t>KAAN KALKAVAN V.0US9</t>
  </si>
  <si>
    <t>ORDSE0233402 // 22-0023-507-00</t>
  </si>
  <si>
    <t>CORDSE2500225325</t>
  </si>
  <si>
    <t>CHI/NHV/D14311</t>
  </si>
  <si>
    <t>Shipped- pre alert sent // Booked on 20.06 // Supplier response recived on 17.06  // On 17.06.2025 TLL Team updated the correct package details // Agent inform on 07.07 Due to overbooking to the vessel, our consigment was not loaded as originally scheduled. // Agent informed on 17.07-Cargo has sailed, but we are still waiting for final docs from Vanguard.</t>
  </si>
  <si>
    <t>Stackable. // Cut off date-30.06 // Agent inform on 19.06 - Mitsubishi Logistics closed on June 19th is National Holiday in USA</t>
  </si>
  <si>
    <t>Tallman Technologies Inc.</t>
  </si>
  <si>
    <t xml:space="preserve">TSL/54932/2200057397 </t>
  </si>
  <si>
    <t>ONE MILANO / 029W</t>
  </si>
  <si>
    <t>OE01001044 // 22-0024-507-00</t>
  </si>
  <si>
    <t>TORCCU5212576V</t>
  </si>
  <si>
    <t>Shipped- Pre-alert sent // Booked on 25.06 // Supplier response recived on 19.06 // Agent infromed on 26.06 that one leg of the crate was missing when received at WH, supplier handed over the cargo in good condition so agent is taking up this matter with the carrier // Agent informed on 07.07. that Vessel is delayed from 08.07 to 13.07 due to late arrival</t>
  </si>
  <si>
    <t>Stackable - stacked with one layer, equal weight</t>
  </si>
  <si>
    <t>Final  invoice recived 16.07</t>
  </si>
  <si>
    <t>MAIR RESEARCH S.P.A.</t>
  </si>
  <si>
    <t>TTD/4216/2200059831</t>
  </si>
  <si>
    <t>YM WELLBEING / 033E</t>
  </si>
  <si>
    <t>22-0028-507-00</t>
  </si>
  <si>
    <t>MILCCU5226981V</t>
  </si>
  <si>
    <t xml:space="preserve">Shipped  - Pre-alert sent  // Sailing confirmation rec on 17.07.2025 //  Booked on 27.06 /Closing : 02.07.2025 // Suplier response &amp; MRN rec on 26.06.2025 </t>
  </si>
  <si>
    <t xml:space="preserve">NS // DRAFT MBL Correct  // In the site ETD is showing 14.07.2025 // we are waiting for the sailing confirmation </t>
  </si>
  <si>
    <t>Quote Number WD2506322574</t>
  </si>
  <si>
    <t>METALLON HOLDINGS // RFQ 1400132473</t>
  </si>
  <si>
    <t>TSL/2200059988</t>
  </si>
  <si>
    <t>EVER GLORY V. 026W</t>
  </si>
  <si>
    <t>SGE25260037 // 32-0007-507-00</t>
  </si>
  <si>
    <t>GTJCOL25060019</t>
  </si>
  <si>
    <t>SGE25260037</t>
  </si>
  <si>
    <t xml:space="preserve">METALLON HOLDINGS // ST00001659 </t>
  </si>
  <si>
    <t>As per TKM China, shipper has informed that this is same PO # 2200059988, HBL # SGE25260037, which was shipped on July 17th.</t>
  </si>
  <si>
    <t>25-0008-507-00</t>
  </si>
  <si>
    <t>B2506380</t>
  </si>
  <si>
    <t>Cleve // Final MBL awaited // Shipped - Pre-alert sent // Supplier docs rcvd on 24.06.2025 // MV MSC AAYA is delayed due port congestion.</t>
  </si>
  <si>
    <t xml:space="preserve"> FOB Inv, Profit share Inv </t>
  </si>
  <si>
    <t>Mintech</t>
  </si>
  <si>
    <t>25-0012-507-00</t>
  </si>
  <si>
    <t xml:space="preserve">CCU208900 </t>
  </si>
  <si>
    <t>FOB LIEFERUNG for GATEWAY</t>
  </si>
  <si>
    <t>SOC-04214</t>
  </si>
  <si>
    <t>MILAN MAERSK</t>
  </si>
  <si>
    <t>25-0004-508-00</t>
  </si>
  <si>
    <t>HAMSIN5295645V</t>
  </si>
  <si>
    <t>Gantrex SRL</t>
  </si>
  <si>
    <t>TSL/56432/2200059871</t>
  </si>
  <si>
    <t>HMM HELSINKI</t>
  </si>
  <si>
    <t>Z25005378829 // 9/5/2025</t>
  </si>
  <si>
    <t>22-0001-508-00</t>
  </si>
  <si>
    <t>CCU208909</t>
  </si>
  <si>
    <t xml:space="preserve">CCU208920 </t>
  </si>
  <si>
    <t>Booked on 07.07 // MRN received on 05.07 // Supplier response received on 18.06.2025</t>
  </si>
  <si>
    <t>Primetals Technologies Austria GmbH</t>
  </si>
  <si>
    <t>TSL/56154/2200059372</t>
  </si>
  <si>
    <t>Z25005376516 // 9/5/2025</t>
  </si>
  <si>
    <t>22-0003-508-00</t>
  </si>
  <si>
    <t>Booked on 30.06 // Supplier's response received on 26.06 // MRN received on 30.06 // Carrier informed on 02.07 that cut off &amp; sailing dates have been updated due to schedule adjustments</t>
  </si>
  <si>
    <t>stackable // Our best FOB offer would be-
Pick-up approx.             EUR 735
FOB charge approx.    EUR 155</t>
  </si>
  <si>
    <t>PAUL WURTH</t>
  </si>
  <si>
    <t>TSL/55852/2200058941</t>
  </si>
  <si>
    <t>Z25005377826 // 9/5/2025</t>
  </si>
  <si>
    <t>22-0004-508-00</t>
  </si>
  <si>
    <t>CCU208910</t>
  </si>
  <si>
    <t>Booked on 30.06 // Supplier's response received on 30.06 // MRN received on 30.06 // Carrier informed on 02.07 that cut off &amp; sailing dates has been updated due to schedule adjustments</t>
  </si>
  <si>
    <t>KOCKS TECHNIK GMBH AND CO KG // LOT-1</t>
  </si>
  <si>
    <t>TSL/56143/2200059210</t>
  </si>
  <si>
    <t>Z25005378807 // 9/5/2025</t>
  </si>
  <si>
    <t>22-0005-508-00</t>
  </si>
  <si>
    <t>CCU208915</t>
  </si>
  <si>
    <t>Booked on 03.07 // MRN received on 02.07</t>
  </si>
  <si>
    <t>stackable // Our best FOB offer would be-
Pick-up approx.             EUR 162
FOB charge approx.    EUR 119 // Transportauftrag – Auftrag   (FOB Hamburg)       69181                    (bei Rechnungsstellung bitte IMMER angeben)</t>
  </si>
  <si>
    <t>MUNSCH Chemie-Pumpen GMBH // LOT-1</t>
  </si>
  <si>
    <t>TSL/56383/2200059949</t>
  </si>
  <si>
    <t>Z25005378818 // 9/5/2025</t>
  </si>
  <si>
    <t>22-0006-508-00</t>
  </si>
  <si>
    <t>CCU208921</t>
  </si>
  <si>
    <t>Booked on 07.07 // Supplier's response &amp; MRN received on 07.07</t>
  </si>
  <si>
    <t>stackable // Our best FOB offer would be-
Pick-up approx.                 EUR 264
FOB charge approx.         EUR 156</t>
  </si>
  <si>
    <t>TSL/56046/2200059307</t>
  </si>
  <si>
    <t>YM WELLHEAD / 048E</t>
  </si>
  <si>
    <t>22-0002-508-00</t>
  </si>
  <si>
    <t>MILCCU5227215V</t>
  </si>
  <si>
    <t xml:space="preserve">Shipped- Pre-alert sent / Sailing confirmation rec on 24.07.2025 // Booked // Closing : 14.07.2025 // MRN rec on 14.07 </t>
  </si>
  <si>
    <r>
      <rPr>
        <sz val="11"/>
        <color rgb="FF000000"/>
        <rFont val="Calibri"/>
        <scheme val="minor"/>
      </rPr>
      <t>NS // DRAFT MBL Correct // All ok</t>
    </r>
  </si>
  <si>
    <t>WD2507114061</t>
  </si>
  <si>
    <r>
      <rPr>
        <sz val="11"/>
        <color rgb="FF000000"/>
        <rFont val="Calibri"/>
        <scheme val="minor"/>
      </rPr>
      <t xml:space="preserve">Profine - </t>
    </r>
    <r>
      <rPr>
        <b/>
        <sz val="11"/>
        <color rgb="FF000000"/>
        <rFont val="Calibri"/>
        <scheme val="minor"/>
      </rPr>
      <t>DG</t>
    </r>
  </si>
  <si>
    <t>9/4/2025 //Z25005260705</t>
  </si>
  <si>
    <t>25-0001-508-00</t>
  </si>
  <si>
    <t>SEIN250700971</t>
  </si>
  <si>
    <r>
      <rPr>
        <sz val="11"/>
        <color rgb="FF000000"/>
        <rFont val="Calibri"/>
        <scheme val="minor"/>
      </rPr>
      <t>Shipped- Pre-alert sent / //WOAC // New closing : 17.07.2025 // DRAFT MBL rec on 28.07( amends need)- WOAC will provide the  BL on 25.7//</t>
    </r>
    <r>
      <rPr>
        <sz val="11"/>
        <color rgb="FF0D0D0D"/>
        <rFont val="Calibri"/>
        <scheme val="minor"/>
      </rPr>
      <t xml:space="preserve"> Supplier docs. with MRN rec on 07-07-2025/</t>
    </r>
    <r>
      <rPr>
        <sz val="11"/>
        <color rgb="FF000000"/>
        <rFont val="Calibri"/>
        <scheme val="minor"/>
      </rPr>
      <t xml:space="preserve">/ Closing :01.07.2025 // Supplier confirm on 24.06.2025-  collection can take place from 07.07.2025 </t>
    </r>
  </si>
  <si>
    <t xml:space="preserve">Z no done // Supplier already confirmed the HBL // 5 wooden crates a 580 x 75 x 75 cm (LxWxH) // 2 wooden crates a 650 x 75 x 75 cm (LxWxH) // 1 Euro pallet a 120 x 80 x 45 cm
</t>
  </si>
  <si>
    <t>SOC-04115</t>
  </si>
  <si>
    <t>TUN</t>
  </si>
  <si>
    <t>LEEVSTEN</t>
  </si>
  <si>
    <t>TUN220380</t>
  </si>
  <si>
    <t>2025-40029</t>
  </si>
  <si>
    <t>MAERSK GUAYAQUIL</t>
  </si>
  <si>
    <t>25-0002-508-00</t>
  </si>
  <si>
    <t>SEIN25070100905</t>
  </si>
  <si>
    <t>Reimbold&amp;Strick</t>
  </si>
  <si>
    <t>HMM HELKSINKI</t>
  </si>
  <si>
    <t>25-0005-508-00</t>
  </si>
  <si>
    <t>PUS208965</t>
  </si>
  <si>
    <t>Walter+bai</t>
  </si>
  <si>
    <t>NYK VIRGO</t>
  </si>
  <si>
    <t>25-0003-508-00</t>
  </si>
  <si>
    <t>MAA235370</t>
  </si>
  <si>
    <t>WiCHMANN GmbH</t>
  </si>
  <si>
    <t>TSL/55917/2200059030</t>
  </si>
  <si>
    <t>HMM DUBLIN</t>
  </si>
  <si>
    <t>Z25005585834 // 9/15/2025</t>
  </si>
  <si>
    <t>22-0008-508-00</t>
  </si>
  <si>
    <t>CCU208928</t>
  </si>
  <si>
    <t xml:space="preserve">CCU208936 </t>
  </si>
  <si>
    <t>Shipped // Pre-alert sent // Booked on 15.07 // Supplier's response &amp; MRN received on 09.07 // Pick-up details received on 14.07 // Carrier informed on 24.07 that HMM Dublin is delayed due to congestion</t>
  </si>
  <si>
    <t>Bilfinger Nuclear // LOT-1</t>
  </si>
  <si>
    <t xml:space="preserve">TSL/56169/2200059514 </t>
  </si>
  <si>
    <t>Z25005613916 // 9/15/2025</t>
  </si>
  <si>
    <t>22-0009-508-00</t>
  </si>
  <si>
    <t>Shipped // Pre-alert sent // Booked on 11.07 // MRN and pick-up details received on 10.07 // Truker informed that there was no free time-slot for 16.07 therefore booked the pick up for 17.07. // Carrier informed on 24.07 that HMM Dublin is delayed due to congestion</t>
  </si>
  <si>
    <t xml:space="preserve">stackable </t>
  </si>
  <si>
    <t>Primetals Technologies // LOT-1</t>
  </si>
  <si>
    <t xml:space="preserve">TSL/56397/2200059739 </t>
  </si>
  <si>
    <t>Z25005604375 // 9/15/2025</t>
  </si>
  <si>
    <t>22-0007-508-00</t>
  </si>
  <si>
    <t>CCU208929</t>
  </si>
  <si>
    <t>Shipped // Pre-alert sent // Booked on 11.07 // MRN and pick-up details received on 11.07 // Carrier informed on 24.07 that HMM Dublin is delayed due to congestion</t>
  </si>
  <si>
    <t>stackable // Transit time around 5 days // Our best FOB offer would be-
Pick-up approx.                 EUR 350
FOB charge approx.         EUR 130</t>
  </si>
  <si>
    <t>SMS Group GmbH // LOT-1</t>
  </si>
  <si>
    <t xml:space="preserve">TSL/55576/2200058456 </t>
  </si>
  <si>
    <t>Z25005614919 // 9/15/2025</t>
  </si>
  <si>
    <t>23-0001-508-00</t>
  </si>
  <si>
    <t>CCU208931</t>
  </si>
  <si>
    <t>Shipped // Pre-alert sent // Booked on 14.07 // MRN received on 14.07 // Carrier informed on 24.07 that HMM Dublin is delayed due to congestion</t>
  </si>
  <si>
    <t>DHHI // LOT-1</t>
  </si>
  <si>
    <t>TSL/56175/2200059542</t>
  </si>
  <si>
    <t xml:space="preserve"> TERATAKI  V.0XKM9S</t>
  </si>
  <si>
    <t>SGE25260045 // 32-0002-508-00</t>
  </si>
  <si>
    <t>CLHKG25075602</t>
  </si>
  <si>
    <t xml:space="preserve">SGE25260045 </t>
  </si>
  <si>
    <t xml:space="preserve">Shipped -Pre-alert sent // Booked // Action Dt. 18.07 </t>
  </si>
  <si>
    <t>APTA // CEPA awaiting</t>
  </si>
  <si>
    <t>SEOUL ENGINEERING CO., LTD.</t>
  </si>
  <si>
    <t>TICRC/1644/2200059316</t>
  </si>
  <si>
    <t>SEASPAN BREEZE V.0061W</t>
  </si>
  <si>
    <t>JFCKR55631 // 32-0001-508-00</t>
  </si>
  <si>
    <t>ESSASEL25071973</t>
  </si>
  <si>
    <t xml:space="preserve"> ESSL250715089</t>
  </si>
  <si>
    <t>Shipped- Pre-alert sent // Booked on 15.07 // APTA / CEPA rec on 30.07</t>
  </si>
  <si>
    <t>MM-023-06-25 // 76078829</t>
  </si>
  <si>
    <t xml:space="preserve">CFR </t>
  </si>
  <si>
    <t>Z25005416761 // 01.09.</t>
  </si>
  <si>
    <t>25-0011-508-00</t>
  </si>
  <si>
    <t>SEIN25060098508</t>
  </si>
  <si>
    <t xml:space="preserve">SEIN25060098508 </t>
  </si>
  <si>
    <r>
      <rPr>
        <sz val="11"/>
        <color rgb="FF000000"/>
        <rFont val="Calibri"/>
        <scheme val="minor"/>
      </rPr>
      <t>Shipped- Pre-alert sent // Closing 14.07.2025 //</t>
    </r>
    <r>
      <rPr>
        <sz val="11"/>
        <color rgb="FF0D0D0D"/>
        <rFont val="Calibri"/>
        <scheme val="minor"/>
      </rPr>
      <t xml:space="preserve"> Z no done </t>
    </r>
    <r>
      <rPr>
        <sz val="11"/>
        <color rgb="FF000000"/>
        <rFont val="Calibri"/>
        <scheme val="minor"/>
      </rPr>
      <t>// DRAFT MBL rec on 28.07- Correct // WOAC will provide the  BL on 23.7</t>
    </r>
  </si>
  <si>
    <t>Supplier already confirmed the HBL //  quote MM-023-06-25</t>
  </si>
  <si>
    <t xml:space="preserve">PaulWurth - Balmer </t>
  </si>
  <si>
    <t>HMM OAKLAND / 134E</t>
  </si>
  <si>
    <t>25-0006-508-00</t>
  </si>
  <si>
    <t>50-0725-5223-08</t>
  </si>
  <si>
    <r>
      <rPr>
        <sz val="11"/>
        <color rgb="FF000000"/>
        <rFont val="Calibri"/>
        <scheme val="minor"/>
      </rPr>
      <t>SSS // Booked // FinaL docs rec ON 10.07 //</t>
    </r>
    <r>
      <rPr>
        <sz val="11"/>
        <color rgb="FFFF0000"/>
        <rFont val="Calibri"/>
        <scheme val="minor"/>
      </rPr>
      <t xml:space="preserve"> </t>
    </r>
    <r>
      <rPr>
        <sz val="11"/>
        <color rgb="FF0D0D0D"/>
        <rFont val="Calibri"/>
        <scheme val="minor"/>
      </rPr>
      <t xml:space="preserve"> Z no done/</t>
    </r>
    <r>
      <rPr>
        <sz val="11"/>
        <color rgb="FF000000"/>
        <rFont val="Calibri"/>
        <scheme val="minor"/>
      </rPr>
      <t>/ Draft MBL is CORRECT</t>
    </r>
  </si>
  <si>
    <t xml:space="preserve">Supplier already confirmed the HBL </t>
  </si>
  <si>
    <t>FET - Balmer</t>
  </si>
  <si>
    <t>25-0009-508-00</t>
  </si>
  <si>
    <t>50-0725-5223-18</t>
  </si>
  <si>
    <t>SSS</t>
  </si>
  <si>
    <t>METALLON HOLDINGS // LOT-1</t>
  </si>
  <si>
    <t>TSL/56404/2200059992</t>
  </si>
  <si>
    <t xml:space="preserve">SITC RUIDE V.2530S   </t>
  </si>
  <si>
    <t>SGE25260046 // 32-0006-508-00</t>
  </si>
  <si>
    <t>SHCAL25149472</t>
  </si>
  <si>
    <t xml:space="preserve">SGE25260046 </t>
  </si>
  <si>
    <t xml:space="preserve">Shipped-Pre-alert sent  // Supplier reponsed rcvd on 24.07 // Vessel details rcved on 31.07 </t>
  </si>
  <si>
    <t>SEOUL ENGINEERING CO., LTD // LOT-1</t>
  </si>
  <si>
    <t>TSL/55697/2200058678</t>
  </si>
  <si>
    <t>KMTC NINGBO V.2508S</t>
  </si>
  <si>
    <t>JFCKR55729 // 32-0007-508-00</t>
  </si>
  <si>
    <t>ESSASEL25080189</t>
  </si>
  <si>
    <t>ESSL250724090</t>
  </si>
  <si>
    <t>Shipped-Pre-alert sent // Supplier reponse recived on 23.07 // Agent informed on 04.08.25 - Vesseal delayed due to bad weather and port congestion the last ports // APTA // CEPA rcved on 06.08</t>
  </si>
  <si>
    <t>WEG Equipamentos  S/A</t>
  </si>
  <si>
    <t>TSL/56238/2200059672</t>
  </si>
  <si>
    <t xml:space="preserve">MAERSK SAN VINCENT </t>
  </si>
  <si>
    <t>311SSZ54365 / DC910047 // 22-0010-508-00</t>
  </si>
  <si>
    <t>SSZCCU5184917V</t>
  </si>
  <si>
    <t>SSZCCU5184917V / 1315</t>
  </si>
  <si>
    <t>Shipped-Pre-alert  sent // Sailing confirmation rec on 04.08.2025 // Pre-alert docs. rec on 06.08.2025//  Booked  // BC rec on 07.07.2025 //  Closing 09.07.2025 // ETD 23.07 is for the first available vessel // Final comm. docs. rec on 10.07.2025 // Supplier confirmation received on Readiness 02.07.2025 // On 02.07.2025 - We have sent supplier our agent details to contact // As coloader explained, that it was actually a delay caused by Zim, as the vessel operator did not approve a late arrival, and as a result, it was necessary to transfer the booking to the Maersk San Vincent.</t>
  </si>
  <si>
    <t>NS // Revised HBL correct// All ok</t>
  </si>
  <si>
    <t>Ref. RFQ 359996 - SSZCCU5184917V - [DC910047] - Shipper. (WEG (0010-50) 1315 EM) - Cnee. TO BE NAMED (SYSDC)</t>
  </si>
  <si>
    <t>WEG Equipamentos S/A</t>
  </si>
  <si>
    <t>TSL/56237/2200059671</t>
  </si>
  <si>
    <t>311SSZ54364 / DC910045 // 22-0011-508-00</t>
  </si>
  <si>
    <t>SSZCCU5184917V /1314</t>
  </si>
  <si>
    <t>Shipped-Pre-alert  sent // Sailing confirmation rec on 04.08.2025 // Pre-alert docs. 06.08.2025// Booked  // BC rec on 07.07.2025 //  Closing 09.07.2025 // ETD 23.07 is for the first available vessel // Final comm. docs. rec on 10.07.2025 // Supplier confirmation received on Readiness 02.07.2025 // On 02.07.2025 - We have sent supplier our agent details to contact // As coloader explained, that it was actually a delay caused by Zim, as the vessel operator did not approve a late arrival, and as a result, it was necessary to transfer the booking to the Maersk San Vincent.</t>
  </si>
  <si>
    <t>Ref. RFQ 359996 - SSZCCU5184917V - [DC910045] - Shipper. (WEG (0010-50) 1314 EM) - Cnee. TO BE NAMED (SYSDC)</t>
  </si>
  <si>
    <t xml:space="preserve">CNBM // ST00001590 </t>
  </si>
  <si>
    <t>WAN HAI 517 V. S094</t>
  </si>
  <si>
    <t>SGE25260041 // 32-0008-508-00</t>
  </si>
  <si>
    <t>CLHKG25075130</t>
  </si>
  <si>
    <t>SGE25260041</t>
  </si>
  <si>
    <t>Shipped-Pre-alert sent // Pre-alert docsrec on 06-08/  Booked // MDSD docs. rec on 28.07 // China team informed us on 09.07 that MSDS by supplier will be provided on 28th July</t>
  </si>
  <si>
    <t>CHANGZHI // ST00001640</t>
  </si>
  <si>
    <t>TSL/2200059643</t>
  </si>
  <si>
    <t>CNC CHEETAH V.0XKMBS1NC</t>
  </si>
  <si>
    <t>SGE25260044 // 32-0004-508-00</t>
  </si>
  <si>
    <t>CTKKT2511329</t>
  </si>
  <si>
    <t>SGE25260044</t>
  </si>
  <si>
    <t>Shipped-Pre-alert sent // Pre-alert docs. rec on 05.08 // Booked // ETD 02.08 because per week one vessel and closing on every Tuesday</t>
  </si>
  <si>
    <t>HBL correct</t>
  </si>
  <si>
    <t xml:space="preserve">WUXI  // ST00001611 </t>
  </si>
  <si>
    <t>TSL/4414328976</t>
  </si>
  <si>
    <t xml:space="preserve">SITC RUIDE V.2530S  </t>
  </si>
  <si>
    <t>SGE25260040 // 32-0005-508-00</t>
  </si>
  <si>
    <t>JOYNS250072</t>
  </si>
  <si>
    <t xml:space="preserve">SGE25260040 </t>
  </si>
  <si>
    <t>Shipped-Pre-alert  sent // Pre-alert docs. rec on 05.08// Booked // Closing : 24.07</t>
  </si>
  <si>
    <t xml:space="preserve">BAOSTEEL  // ST00001655 </t>
  </si>
  <si>
    <t>TSL/2200058319</t>
  </si>
  <si>
    <t>SGE25260047 // 32-0009-508-00</t>
  </si>
  <si>
    <t>SHCAL25149097</t>
  </si>
  <si>
    <t>SGE25260047</t>
  </si>
  <si>
    <t>Shipped-Pre-alert sent // Pre-alert docs. rec on 06.08//Booked</t>
  </si>
  <si>
    <t>HuDe GmbH // LOT-1</t>
  </si>
  <si>
    <t>TSL/55756/2200058781</t>
  </si>
  <si>
    <t>Z25005936403 // 9/29/2025</t>
  </si>
  <si>
    <t>22-0017-508-00</t>
  </si>
  <si>
    <t>CCU208951</t>
  </si>
  <si>
    <t>CCU208955</t>
  </si>
  <si>
    <t>Booked on 28.07.25 // Supplier's response received on 18.07 // MRN received on 25.07.25 // Carrier informed on 29.07.25 &amp; 11.08.25 that cut off and sailing dates have been updated due to schedule adjustments // Our carrier informed us on 04.08.2025 - goods have been delivered as unpacked // on 04.08.2025-  Supplier confirms goods were packed properly</t>
  </si>
  <si>
    <t xml:space="preserve">non-stackable </t>
  </si>
  <si>
    <t>Paul Wurth S.A. // LOT-1</t>
  </si>
  <si>
    <t>TSL/56216/2200059512</t>
  </si>
  <si>
    <t>Z25005943233 // 9/29/2025</t>
  </si>
  <si>
    <t>22-0014-508-00</t>
  </si>
  <si>
    <t>CCU208953</t>
  </si>
  <si>
    <t>Booked on 24.07.25 // MRN received on 23.07.25 // Carrier informed on 24.07.25, 29.07.25 &amp; 11.08.25 that cut off and sailing dates has been updated due to schedule adjustments.</t>
  </si>
  <si>
    <r>
      <rPr>
        <sz val="11"/>
        <color rgb="FF000000"/>
        <rFont val="Calibri"/>
        <scheme val="minor"/>
      </rPr>
      <t xml:space="preserve">SMS group GmbH // </t>
    </r>
    <r>
      <rPr>
        <b/>
        <sz val="11"/>
        <color rgb="FF000000"/>
        <rFont val="Calibri"/>
        <scheme val="minor"/>
      </rPr>
      <t>Non-TATA</t>
    </r>
  </si>
  <si>
    <t>6500029093 // 13709/10016123/SMI - Ihr Angebot MM-034-07-25</t>
  </si>
  <si>
    <t xml:space="preserve"> (CIF) Kolkata seaport</t>
  </si>
  <si>
    <t>Z25005825768 // 9/29/2025</t>
  </si>
  <si>
    <t>25-0012-508-00</t>
  </si>
  <si>
    <t>Booked on 23.07.25 // MRN received on 22.07.25 // Carrier informed on 24.07.25, 29.07.25 &amp; 11.08.25 that cut off and sailing dates has been updated due to schedule adjustments.</t>
  </si>
  <si>
    <t>stackable (NON-TATA) in the pre-alert = only attached supplier docs. &amp; HBL // LCL Euro 35,00
Zapp Euri 24,00
ISPA Euro 7,50
B/L Euro 25
LCL rate m/m Euro 64
Share invoice to supplier only</t>
  </si>
  <si>
    <t>CUNOVA GMBH</t>
  </si>
  <si>
    <t>TSL/55693/2200058577</t>
  </si>
  <si>
    <t>Z25005970764 // 9/29/2025</t>
  </si>
  <si>
    <t>22-0018-508-00</t>
  </si>
  <si>
    <t>CCU208956</t>
  </si>
  <si>
    <t>Booked on 29.07.25 // Supplier's response &amp; MRN received on 28.07.25 // Carrier informed on 29.07.25 &amp; 11.08.25 that cut off and sailing dates has been updated due to schedule adjustments.</t>
  </si>
  <si>
    <t>stackable // Final docs rec on 31.07// ABD + RE/PL / TATA STEEL, Indien, Auftrag 8003719, Auslieferung 80015938, FOB / Seefrafracht über TKM, Final Lot-3 / 11250</t>
  </si>
  <si>
    <t>SEOUL ENGINEERING CO.,LTD.  // LOT-1</t>
  </si>
  <si>
    <t>TCI/1005/2200059044</t>
  </si>
  <si>
    <t>BELAWAN / 2508S</t>
  </si>
  <si>
    <t>JFCKR55840 // 32-0013-508-00</t>
  </si>
  <si>
    <t>ESSASEL25081312</t>
  </si>
  <si>
    <t>ESSL250812116</t>
  </si>
  <si>
    <r>
      <rPr>
        <sz val="11"/>
        <color rgb="FF000000"/>
        <rFont val="Calibri"/>
        <scheme val="minor"/>
      </rPr>
      <t>Shipped- Pre alert sent</t>
    </r>
    <r>
      <rPr>
        <b/>
        <sz val="11"/>
        <color rgb="FF000000"/>
        <rFont val="Calibri"/>
        <scheme val="minor"/>
      </rPr>
      <t xml:space="preserve"> </t>
    </r>
    <r>
      <rPr>
        <sz val="11"/>
        <color rgb="FF000000"/>
        <rFont val="Calibri"/>
        <scheme val="minor"/>
      </rPr>
      <t>// Action tkn 11.08.25  // supplier response recived on 11.08.25</t>
    </r>
  </si>
  <si>
    <t>SALICO HISPANIA S.A. // LOT-1</t>
  </si>
  <si>
    <t>TSL/56206/2200059311</t>
  </si>
  <si>
    <t>ONE FRIENDSHIP / MS22530A</t>
  </si>
  <si>
    <t>22-0012-508-00</t>
  </si>
  <si>
    <t>BCNCCU5423067V</t>
  </si>
  <si>
    <r>
      <rPr>
        <sz val="11"/>
        <color rgb="FF000000"/>
        <rFont val="Calibri"/>
      </rPr>
      <t>Shipped-Pre-alert sent</t>
    </r>
    <r>
      <rPr>
        <b/>
        <sz val="11"/>
        <color rgb="FF000000"/>
        <rFont val="Calibri"/>
      </rPr>
      <t xml:space="preserve"> </t>
    </r>
    <r>
      <rPr>
        <sz val="11"/>
        <color rgb="FF000000"/>
        <rFont val="Calibri"/>
      </rPr>
      <t>// MRN rcved on 06.08.25 // There was a technical issue with the carrier's system due to which they could not find the booking request and confirmed booking on 25.07.25 =&gt; Shipper was not responding to the carrier due to which they were unable to proceed, they responded on 24.07.25 // Agent info. 07.08.25-D</t>
    </r>
    <r>
      <rPr>
        <b/>
        <sz val="11"/>
        <color rgb="FFFF0000"/>
        <rFont val="Calibri"/>
      </rPr>
      <t>elayed due to port congestion in previous ports</t>
    </r>
  </si>
  <si>
    <t>Final MBL send to Partha Sir  20.08.2025</t>
  </si>
  <si>
    <t>Quote Number WD2507280224</t>
  </si>
  <si>
    <t xml:space="preserve">CHANGZHI // ST00001632 </t>
  </si>
  <si>
    <t>TSL/2200059829</t>
  </si>
  <si>
    <t xml:space="preserve">EVER EXCEL V. 184E </t>
  </si>
  <si>
    <t>SGE25260043 // 32-0003-508-00</t>
  </si>
  <si>
    <t>SGE25260043</t>
  </si>
  <si>
    <t>Shipped-Pre-alert  sent</t>
  </si>
  <si>
    <t>Rev HBL Correct</t>
  </si>
  <si>
    <t xml:space="preserve">CHANGZHI  // ST00001664 </t>
  </si>
  <si>
    <t>TSL/2200059951</t>
  </si>
  <si>
    <t>SITC SHUNDE V. 2514S</t>
  </si>
  <si>
    <t>SGE25260053 // 32-0011-508-00</t>
  </si>
  <si>
    <t>SHCAL25154304</t>
  </si>
  <si>
    <t>SGE25260053</t>
  </si>
  <si>
    <t>Booked // Shipped-Pre-alert sent</t>
  </si>
  <si>
    <t>SHANGHAI ATM // ST00001675</t>
  </si>
  <si>
    <t>TSL/2200059930</t>
  </si>
  <si>
    <t>SGE25260052 // 32-0012-508-00</t>
  </si>
  <si>
    <t>SHCAL25154222</t>
  </si>
  <si>
    <t>Booked // hipped-Pre-alert sent</t>
  </si>
  <si>
    <t>Draft HBL awaited</t>
  </si>
  <si>
    <t>0,310</t>
  </si>
  <si>
    <t>Z25102820921 / 9/11/2025</t>
  </si>
  <si>
    <t>25-0008-508-00</t>
  </si>
  <si>
    <t>50-0825-5238-10</t>
  </si>
  <si>
    <t>IRCO - Balmer</t>
  </si>
  <si>
    <t>0.511_x000D_</t>
  </si>
  <si>
    <r>
      <rPr>
        <sz val="11"/>
        <color rgb="FF000000"/>
        <rFont val="Calibri"/>
        <scheme val="minor"/>
      </rPr>
      <t>Z25005978342</t>
    </r>
    <r>
      <rPr>
        <b/>
        <sz val="11"/>
        <color rgb="FF000000"/>
        <rFont val="Calibri"/>
        <scheme val="minor"/>
      </rPr>
      <t xml:space="preserve"> / </t>
    </r>
    <r>
      <rPr>
        <sz val="11"/>
        <color rgb="FF000000"/>
        <rFont val="Calibri"/>
        <scheme val="minor"/>
      </rPr>
      <t>9/11/2025</t>
    </r>
  </si>
  <si>
    <t>25-0013-508-00</t>
  </si>
  <si>
    <t>50-0825-5238-21</t>
  </si>
  <si>
    <t xml:space="preserve">SMS Group GmbH // LOT-1 </t>
  </si>
  <si>
    <t>TSL/55521/2200058383</t>
  </si>
  <si>
    <t xml:space="preserve">ONE STORK </t>
  </si>
  <si>
    <t>Z25005824732 // 10/8/2025</t>
  </si>
  <si>
    <t>22-0013-508-00</t>
  </si>
  <si>
    <t>CCU208963</t>
  </si>
  <si>
    <t>CCU208943</t>
  </si>
  <si>
    <r>
      <rPr>
        <sz val="11"/>
        <color rgb="FF000000"/>
        <rFont val="Calibri"/>
      </rPr>
      <t xml:space="preserve">Shipped - Pre-alert sent // Booked on 21.07.25 // MRN received on 18.07.25 // Carrier informed on 24.07.25 &amp; 29.07.25 that cut off and sailing dates has been updated due to schedule adjustments. // </t>
    </r>
    <r>
      <rPr>
        <b/>
        <sz val="11"/>
        <color rgb="FF000000"/>
        <rFont val="Calibri"/>
      </rPr>
      <t>07.08.2025 Carrier inform - they are unable to load your cargo into the planned container they have a lot of long length cargo and due to shortage of space we can't secure your goods seaworthy into the container - shipment re-booked to next vessel // Carrier informed on 19.08.25 that vessel ONE STORK is delayed due to congestion in previous ports</t>
    </r>
  </si>
  <si>
    <t>EICH ROLLENLAGER GmbH-LOT :-01</t>
  </si>
  <si>
    <t>TSL/56373/4414464160</t>
  </si>
  <si>
    <t>Z25006090422 // 10/8/2025</t>
  </si>
  <si>
    <t>22-0023-508-00</t>
  </si>
  <si>
    <t>CCU208967</t>
  </si>
  <si>
    <t>Shipped - Pre-alert sent // Booked on 04.08.25 // Supplier response rec on 01.08.2025 // MRN rec on 04.08.25 // Carrier informed on 19.08.25 that vessel ONE STORK is delayed due to congestion in previous ports.</t>
  </si>
  <si>
    <r>
      <rPr>
        <sz val="11"/>
        <color rgb="FF000000"/>
        <rFont val="Calibri"/>
        <scheme val="minor"/>
      </rPr>
      <t>non-stackable // Pick-up charges (196,39 € + 14 % Fuel + 5,5 % Toll)</t>
    </r>
  </si>
  <si>
    <t>M.A.T GMBH LOT :-01</t>
  </si>
  <si>
    <t>TSL/56515/2200060181</t>
  </si>
  <si>
    <t>Z25006021073 // 10/8/2025</t>
  </si>
  <si>
    <t>22-0020-508-00</t>
  </si>
  <si>
    <t>CCU208965</t>
  </si>
  <si>
    <t>Shipped - Pre-alert sent // Booked on 01.08.25 // Supplier response &amp; MRN rec on 01.08.25 // Carrier informed on 19.08.25 that vessel ONE STORK is delayed due to congestion in previous ports.</t>
  </si>
  <si>
    <t>TSL/56527/2200060212</t>
  </si>
  <si>
    <t>Z25006019839 // 10/8/2025</t>
  </si>
  <si>
    <t>22-0021-508-00</t>
  </si>
  <si>
    <t>IMI Z&amp;J- LOT :-01</t>
  </si>
  <si>
    <t>TSL/55529/2200058313</t>
  </si>
  <si>
    <t>Z25006018193 // 10/8/2025</t>
  </si>
  <si>
    <t>22-0022-508-00</t>
  </si>
  <si>
    <t>CCU208964</t>
  </si>
  <si>
    <r>
      <rPr>
        <sz val="11"/>
        <color rgb="FF000000"/>
        <rFont val="Calibri"/>
        <scheme val="minor"/>
      </rPr>
      <t>non-stackable // Pick-up charges (233,15 € + 14 % Fuel + 5,5 % Toll)</t>
    </r>
  </si>
  <si>
    <t xml:space="preserve">TSL/56494/2200060183 </t>
  </si>
  <si>
    <t>Z25006089113 // 10/8/2025</t>
  </si>
  <si>
    <t>22-0024-508-00</t>
  </si>
  <si>
    <t>CCU208970</t>
  </si>
  <si>
    <t>Shipped - Pre-alert sent // Booked on 05.08.25 // Supplier response rec on 04.08.2028 // MRN rec on 05.08.25 // Carrier informed on 19.08.25 that vessel ONE STORK is delayed due to congestion in previous ports.</t>
  </si>
  <si>
    <r>
      <rPr>
        <sz val="11"/>
        <color rgb="FF000000"/>
        <rFont val="Calibri"/>
        <scheme val="minor"/>
      </rPr>
      <t xml:space="preserve">non-stackable  // Zoder inform that transit timer around 6 days  //  Pick-up chrg ( 250 EUR) </t>
    </r>
  </si>
  <si>
    <t>TMT - S. à r.l. - LOT :-01</t>
  </si>
  <si>
    <t>TSL/56349/2200059864</t>
  </si>
  <si>
    <t>Z25006088121 // 10/8/2025</t>
  </si>
  <si>
    <t>22-0025-508-00</t>
  </si>
  <si>
    <t>CCU208969</t>
  </si>
  <si>
    <t>Shipped - Pre-alert sent // Booked on 05.08.25 // Supplier response &amp; MRN rec on 05.08.25 // Carrier informed on 19.08.25 that vessel ONE STORK is delayed due to congestion in previous ports.</t>
  </si>
  <si>
    <r>
      <rPr>
        <sz val="11"/>
        <color rgb="FF000000"/>
        <rFont val="Calibri"/>
        <scheme val="minor"/>
      </rPr>
      <t>REEL GmbH //</t>
    </r>
    <r>
      <rPr>
        <b/>
        <sz val="11"/>
        <color rgb="FF000000"/>
        <rFont val="Calibri"/>
        <scheme val="minor"/>
      </rPr>
      <t xml:space="preserve"> NON TATA</t>
    </r>
  </si>
  <si>
    <t>13602335953 // REEL GmbH Projekt 19029062_30821  |  Ihr Angebot MM-005-08-25</t>
  </si>
  <si>
    <t>Z25006205341 // 10/8/2025</t>
  </si>
  <si>
    <t>25-0015-508-00</t>
  </si>
  <si>
    <t>CCU208971</t>
  </si>
  <si>
    <t>stackable // Booked from SACO // (Fob charges Euro 229,50 + LCL  rate Euro 75,00 + PICK-UP CHARGE CHECK IT) // AW: Transportauftrag  --  Seefracht nach Kolkata / REEL GmbH Projekt 19029062_30821  |  Ihr Angebot MM-005-08-25</t>
  </si>
  <si>
    <t>RE: Offerte 270079   nach KOLKATA</t>
  </si>
  <si>
    <t>QINYE ENGINEERINING TECHNOLOGY CO, LTD. // LOT :-01</t>
  </si>
  <si>
    <t>TSL/56378/2200059942</t>
  </si>
  <si>
    <t>SHANGHAI V. 18W</t>
  </si>
  <si>
    <t>SGE25260054 // 32-0010-508-00</t>
  </si>
  <si>
    <t>GTJCOL25080006</t>
  </si>
  <si>
    <t>SGE25260054</t>
  </si>
  <si>
    <t>Shipped- Pre-alert sent // Action tkn on 07.08.25 // Supplier response rec on 08.08.25</t>
  </si>
  <si>
    <t>MIWENTI s.r.l.</t>
  </si>
  <si>
    <t>TSL/56296/2200059760</t>
  </si>
  <si>
    <t>ONE FRIENDSHIP / 009E</t>
  </si>
  <si>
    <t>23-0002-508-00</t>
  </si>
  <si>
    <t>MILCCU5227589V</t>
  </si>
  <si>
    <t>Shipped- Pre alert sent // Sailing confirmation rec on 20.08.25  // Booked // New closing : 05.08.25 // Closing : 29.07.25 //  Supplier confirmation reg. MRN rcvd on 21.07 // Pickup details received on 21.07 // The pickup scheduled for 25th July was missed by the carrier as it fell on a Friday 25.07.2025. It was rescheduled to 29th July, and the shipment has now been rolled out to the next vessel.</t>
  </si>
  <si>
    <t xml:space="preserve">NS //MRN rec on 05.08 // </t>
  </si>
  <si>
    <t>Quote Number WD2507287693</t>
  </si>
  <si>
    <t>TECNO VIBRAZIONI // LOT-1</t>
  </si>
  <si>
    <t>TSL/56618/2200060336</t>
  </si>
  <si>
    <t>22-0015-508-00</t>
  </si>
  <si>
    <t>MILCCU5227662V</t>
  </si>
  <si>
    <t>Shipped- Pre alert sent // Sailing confirmation rec on 19.08.25 // Booked // Closing : 05.08.25 // Supplier response rec on 25.07.25</t>
  </si>
  <si>
    <t>MRN rec 06.08// Rev darft MBL correct</t>
  </si>
  <si>
    <t>Quote Number WD2507308349</t>
  </si>
  <si>
    <t>EM MOULDS // LOT-07</t>
  </si>
  <si>
    <t>22-0016-508-00</t>
  </si>
  <si>
    <t>MILCCU5227722V</t>
  </si>
  <si>
    <t>Shipped- Pre alert sent // Sailing confirmation rec on 19.08.25 // Booked // New Closing : 05.08.25 // Closing : 29.07.25 // Supplier missed the closing 29.07.25 , so the shipment has been rolled out to the next vessel.</t>
  </si>
  <si>
    <t xml:space="preserve">MRN rec on 31.07 // Draft MBL correct </t>
  </si>
  <si>
    <t>Quote Number WD2507320658</t>
  </si>
  <si>
    <t>OFFICEINE M.T.M. S.P.A. // LOT 1</t>
  </si>
  <si>
    <t>TTD/4191/2200058916</t>
  </si>
  <si>
    <t>22-0019-508-00</t>
  </si>
  <si>
    <t>MILCCU5227923V</t>
  </si>
  <si>
    <t>Shipped- Pre alert sent // Sailing confirmation rec on 20.08.25  // Booked // Closing :  05.08.25 // Supplier response on readiness 29.08.25 // ONE FRIENDSHIP DELAYED DUE TO PORT CONGESTION</t>
  </si>
  <si>
    <r>
      <rPr>
        <sz val="11"/>
        <color rgb="FF000000"/>
        <rFont val="Calibri"/>
        <scheme val="minor"/>
      </rPr>
      <t>NS // MRN  rec on 07.08/</t>
    </r>
    <r>
      <rPr>
        <sz val="11"/>
        <color rgb="FFFF0000"/>
        <rFont val="Calibri"/>
        <scheme val="minor"/>
      </rPr>
      <t xml:space="preserve"> </t>
    </r>
    <r>
      <rPr>
        <sz val="11"/>
        <color rgb="FF000000"/>
        <rFont val="Calibri"/>
        <scheme val="minor"/>
      </rPr>
      <t>Draft MBL correct</t>
    </r>
  </si>
  <si>
    <t>Quote_WD2507372760</t>
  </si>
  <si>
    <t xml:space="preserve">Metallon  // ST00001677 </t>
  </si>
  <si>
    <t>TSL/2200059918</t>
  </si>
  <si>
    <t>SHANGHAI V.18W</t>
  </si>
  <si>
    <t>SGE25260056 // 32-0001-509-00</t>
  </si>
  <si>
    <t>GTJCOL25080007</t>
  </si>
  <si>
    <t>SGE25260056</t>
  </si>
  <si>
    <t>Shipped- Pre alert sent</t>
  </si>
  <si>
    <t>2025-40032</t>
  </si>
  <si>
    <t>MAERSK STADELHORN</t>
  </si>
  <si>
    <t>Z25006163295 / 26/09/2025</t>
  </si>
  <si>
    <t>25-0003-509-00</t>
  </si>
  <si>
    <t>SEIN25080107907</t>
  </si>
  <si>
    <t>WOAC  // Conf alredy hbl // Draft MBL correct</t>
  </si>
  <si>
    <t>MBL, INV</t>
  </si>
  <si>
    <t>PAUL WURTH  - Balmer</t>
  </si>
  <si>
    <t>Z25006406691 / 06/10/2025</t>
  </si>
  <si>
    <t>25-0001-509-00</t>
  </si>
  <si>
    <t>50-0825-5257-19</t>
  </si>
  <si>
    <t>SSS // MBL instruction sent career ON 20.08.25// Draft MBL correct</t>
  </si>
  <si>
    <t>HBL, MBL, Vsl Cert., INV</t>
  </si>
  <si>
    <t xml:space="preserve">TMT - S. à r.l. </t>
  </si>
  <si>
    <t>TSL/55566/2200058256</t>
  </si>
  <si>
    <t>FOC- DDP</t>
  </si>
  <si>
    <t>HMM STOCKHOLM</t>
  </si>
  <si>
    <t>Z25006412207 // 10/17/2025</t>
  </si>
  <si>
    <t>22-0002-509-00 // 22-0016-511-00</t>
  </si>
  <si>
    <t>CCU208981</t>
  </si>
  <si>
    <t>Shipped - Pre - alert sent // Booked on 12.08.25 // MRN rec on 07.08.25 // Carrier informed on 28.05.25 that vessel HMM STOCKHOLM is delayed due to congestion in previous ports.</t>
  </si>
  <si>
    <t>not stackable // NO- FRT INV // Inv to sup (add additional chrg from pervious shipment)</t>
  </si>
  <si>
    <t>TSL/55851/2200058912</t>
  </si>
  <si>
    <t>Z25006412218 // 10/17/2025</t>
  </si>
  <si>
    <t>22-0003-509-00</t>
  </si>
  <si>
    <t>CCU208979</t>
  </si>
  <si>
    <t>Shipped - Pre - alert sent // Booked on 12.08.25 // MRN rec on 11.08.25 // Carrier informed on 28.05.25 that vessel HMM STOCKHOLM is delayed due to congestion in previous ports.</t>
  </si>
  <si>
    <t>TMT - S. à r.l.  // LOT :-01</t>
  </si>
  <si>
    <t>TSL/56140/2200059477</t>
  </si>
  <si>
    <t>Z25006412759 // 10/17/2025</t>
  </si>
  <si>
    <t>22-0004-509-00</t>
  </si>
  <si>
    <t>CCU208977</t>
  </si>
  <si>
    <t>Shipped - Pre - alert sent // Booked on 12.08.25 // MRN available // Carrier informed on 28.05.25 that vessel HMM STOCKHOLM is delayed due to congestion in previous ports.</t>
  </si>
  <si>
    <t>SMS Group GmbH  // LOT :-01</t>
  </si>
  <si>
    <t>TSL/55582/2200058497</t>
  </si>
  <si>
    <t>Z25006413422 // 10/17/2025</t>
  </si>
  <si>
    <t>22-0005-509-00</t>
  </si>
  <si>
    <t>CCU208978</t>
  </si>
  <si>
    <t>Shipped - Pre - alert sent // Booked on 12.08.25 // MRN rec on 12.08.25 // Carrier informed on 28.05.25 that vessel HMM STOCKHOLM is delayed due to congestion in previous ports.</t>
  </si>
  <si>
    <t xml:space="preserve">SMS Group GmbH  // ST00001719  </t>
  </si>
  <si>
    <t>TSL/55742/2200058770</t>
  </si>
  <si>
    <t>Z25006459011 // 10/17/2025</t>
  </si>
  <si>
    <t>23-0001-509-00</t>
  </si>
  <si>
    <t>CCU208985</t>
  </si>
  <si>
    <t>Shipped - Pre - alert sent // Booked on 14.08.25 // MRN available // Carrier informed on 28.05.25 that vessel HMM STOCKHOLM is delayed due to congestion in previous ports.</t>
  </si>
  <si>
    <t>SMS Group GmbH // LOT :- 01</t>
  </si>
  <si>
    <t>TSL/55871/2200058976</t>
  </si>
  <si>
    <t>Z25006493182 // 10/17/2025</t>
  </si>
  <si>
    <t>22-0010-509-00</t>
  </si>
  <si>
    <t>CCU208986</t>
  </si>
  <si>
    <t>Shipped - Pre - alert sent // Booked on 18.08.25 // MRN available // Carrier informed on 28.05.25 that vessel HMM STOCKHOLM is delayed due to congestion in previous ports.</t>
  </si>
  <si>
    <t>JOHN COCKERILL  // LOT :-01</t>
  </si>
  <si>
    <t>TSL/56557/2200060286</t>
  </si>
  <si>
    <t>Z25006516981 // 10/17/2025</t>
  </si>
  <si>
    <t>22-0006-509-00</t>
  </si>
  <si>
    <t xml:space="preserve">CCU208983 </t>
  </si>
  <si>
    <t>Shipped - Pre - alert sent // Booked on 14.08.25 // Supplier informed on 08.08.25 - supplier cannot process customs until the package has been packed and weighed, so customs will be processed on 12.08.25 // MRN rcvd on 13.08.25 // Carrier informed on 28.05.25 that vessel HMM STOCKHOLM is delayed due to congestion in previous ports.</t>
  </si>
  <si>
    <t>SIBRE Siegerland-Bremsen GmbH //  LOT-1</t>
  </si>
  <si>
    <t>TSL/56478/3700960173</t>
  </si>
  <si>
    <t>NYK VENUS</t>
  </si>
  <si>
    <t>Z25006580522 // 10/25/2025</t>
  </si>
  <si>
    <t>22-0012-509-00</t>
  </si>
  <si>
    <t>CCU208987</t>
  </si>
  <si>
    <t>CCU208988</t>
  </si>
  <si>
    <t>Shipped - Pre - alert sent // Booked on 19.08.25 // MRN available // Carrier informed on 25.08.25 that vessel NYK Venus is a bit delayed due to port congestions.</t>
  </si>
  <si>
    <t>not stackable // Our best FOB offer would be-
Pick-up approx.                 EUR 274
FOB charge approx.         EUR 142</t>
  </si>
  <si>
    <t xml:space="preserve">SMS Group GmbH // ST00001736 </t>
  </si>
  <si>
    <t>TSL/56480/2200059824</t>
  </si>
  <si>
    <t>Z25006614593 // 10/25/2025</t>
  </si>
  <si>
    <t>22-0013-509-00</t>
  </si>
  <si>
    <t>TSL/56823/2200060688</t>
  </si>
  <si>
    <t>Z25006614600 // 10/25/2025</t>
  </si>
  <si>
    <t>22-0015-509-00</t>
  </si>
  <si>
    <t>CCU208993</t>
  </si>
  <si>
    <t>Shipped - Pre - alert sent // Booked on 20.08.25 // MRN rcvd on 20.08.2025 // Carrier informed on 25.08.25 that vessel NYK Venus is a bit delayed due to port congestions.</t>
  </si>
  <si>
    <t>SMS Group GmbH // ST00001745</t>
  </si>
  <si>
    <t>TSL/55696/2200058677</t>
  </si>
  <si>
    <t>Z25006614644 // 10/25/2025</t>
  </si>
  <si>
    <t>22-0016-509-00</t>
  </si>
  <si>
    <t>CCU208996</t>
  </si>
  <si>
    <t>Shipped - Pre - alert sent // Booked on 20.08.25 // MRN available // Carrier informed on 25.08.25 that vessel NYK Venus is a bit delayed due to port congestions.</t>
  </si>
  <si>
    <t>TSL/56434/2200059693</t>
  </si>
  <si>
    <t>KMTC SHIMIZU V.2509S</t>
  </si>
  <si>
    <t>JFCKR55966 // 32-0003-509-00</t>
  </si>
  <si>
    <t>ESSASEL25090118</t>
  </si>
  <si>
    <t>ESSL250825001</t>
  </si>
  <si>
    <r>
      <rPr>
        <sz val="11"/>
        <color rgb="FF000000"/>
        <rFont val="Calibri"/>
      </rPr>
      <t>Shipped - Pre - alert sent</t>
    </r>
    <r>
      <rPr>
        <b/>
        <sz val="11"/>
        <color rgb="FF000000"/>
        <rFont val="Calibri"/>
      </rPr>
      <t xml:space="preserve"> </t>
    </r>
    <r>
      <rPr>
        <sz val="11"/>
        <color rgb="FF000000"/>
        <rFont val="Calibri"/>
      </rPr>
      <t>// Action tkn on 21.08.25 // Closing : 29.08.25 //  Supplier response rcvd on 22.08.25</t>
    </r>
    <r>
      <rPr>
        <b/>
        <sz val="11"/>
        <color rgb="FF000000"/>
        <rFont val="Calibri"/>
      </rPr>
      <t xml:space="preserve"> // Delay reason 29.08.25: Bad weather and port congestion the last ports</t>
    </r>
  </si>
  <si>
    <t>Final rcvd</t>
  </si>
  <si>
    <t>TSL/56876/4415193749</t>
  </si>
  <si>
    <t>KMTC NINGBO V.2509S</t>
  </si>
  <si>
    <t>JFCKR56014 // 32-0005-509-00</t>
  </si>
  <si>
    <t>ESSASEL25090720</t>
  </si>
  <si>
    <t>ESSL250904107</t>
  </si>
  <si>
    <t>Shipped- Pre Alert sent // Booked on 04.09.25 // Action tkn 02.09.25 // supplier reponse rcvd on 02.09.25</t>
  </si>
  <si>
    <t xml:space="preserve">NS // APTA/CEPA ALONG not applicable </t>
  </si>
  <si>
    <t>TSL/55452/2200058253</t>
  </si>
  <si>
    <t>Greenland V.IU533R</t>
  </si>
  <si>
    <t>22-0009-509-00 // ORDSE0236102</t>
  </si>
  <si>
    <t>CHI / NHV / V14439</t>
  </si>
  <si>
    <t>CHI/NHV/V14439</t>
  </si>
  <si>
    <t>Shipped-Pre Alert sent // Booked // Action tkn 11.08.25 // Cut-off: 14.08.25 New York CFS // supplier recived on 12.08.25 // On 22.08.25 carrier informed - Change the vessel due to early ETA // Selling confirmation (Final HBL and MBL)rcved on 05.09.25 // Delay (Final HBL and MBL) rcved agent info. on 09.09.25-Sept 1 was a holiday in USA and doc release was delayed</t>
  </si>
  <si>
    <t xml:space="preserve">Metallon // ST00001715 </t>
  </si>
  <si>
    <t>TSL/2200058716</t>
  </si>
  <si>
    <t>PYEONGTAEK  V. 2536S</t>
  </si>
  <si>
    <t>32-0002-509-00 // SGE25260060</t>
  </si>
  <si>
    <t>SHCAL25170339</t>
  </si>
  <si>
    <t>SGE25260060</t>
  </si>
  <si>
    <t>Shipped-Pre Alert sent // Booked // Sailing confirmation rec on 08.09.25</t>
  </si>
  <si>
    <t>Draft HBL correct / MBL correct</t>
  </si>
  <si>
    <t>FORJAS IRIZAR S.L.U. // LOT :-01</t>
  </si>
  <si>
    <t>TSL/56272/2200059730</t>
  </si>
  <si>
    <t>MSC TINA V.MD52536E</t>
  </si>
  <si>
    <t>22-0021-509-00</t>
  </si>
  <si>
    <t>BCNCCU5423390V</t>
  </si>
  <si>
    <t>Shipped-Pre-Alert sent // Action tkn 05.08.25 // MRN awaited // Supplier auto-reply- rcvd on 06.08.25, was closed until 17th August // Carrier rcvd confirmation regarding pick up from supplier on 25.08.25 // CUT OFF: 29/08/25 // Delay reason 05.09.25-Congestion in previous ports</t>
  </si>
  <si>
    <t>NS // MRN by us // MBL instruction sent 26.08.25 // Final MBL awaited</t>
  </si>
  <si>
    <t>Quote Number WD2508161352</t>
  </si>
  <si>
    <t>DERRICK LLC // LOT :-01</t>
  </si>
  <si>
    <t>TSL/56688/2200060477</t>
  </si>
  <si>
    <t>ONE Madrid V.027w</t>
  </si>
  <si>
    <t>22-0008-509-00 / ORDSE0236101</t>
  </si>
  <si>
    <t>CHI/CTA / V03403</t>
  </si>
  <si>
    <t xml:space="preserve">Shipped -Pre Alert sent // Booked 11.08.25 // Action tkn 07.08.25 // Cut-off: 12.08.25 New York CFS // Carrier changed schedule on 15.08.25 for Later sailing but Earlier arrival // Carrier informed reason on 20.08.25 that due to a sailing schedule change made by SS Line // </t>
  </si>
  <si>
    <t>EVERLASTING VALVE COMPANY, INC.</t>
  </si>
  <si>
    <t>TSL/56487/2200060107</t>
  </si>
  <si>
    <t>22-0022-509-00 / ORDSE0236638</t>
  </si>
  <si>
    <t>CHI/CTA / V03405</t>
  </si>
  <si>
    <t>Shipped -Pre Alert sent // Booked // Action tkn on 19.08.25 // Cut-off: 29.08.25 New York CFS // supplier response recieved on 19.08.25 // Supplier response to Agent recived on 21.08.25</t>
  </si>
  <si>
    <t>Final HBL MBL rcved on  11.09.25</t>
  </si>
  <si>
    <t>FIMI MACHINERY // LOT-1</t>
  </si>
  <si>
    <t>TTD/4209/2200059619</t>
  </si>
  <si>
    <t>ONE FUTURE / 005E</t>
  </si>
  <si>
    <t>22-0014-509-00</t>
  </si>
  <si>
    <t>MILCCU5228006V</t>
  </si>
  <si>
    <t>Shipped -Pre Alert  sent  // Booked // new Closing 02.09.25 // Closing : 12.08.25 // Supplier response rec on 29.07.25 that they are finalizing the official documents required for shippingy // Supplier response rec on 04.08.25 - goods are ready // Agent (08.08): No truckers available due to Italy Summer Holidays. To catch vessel ONE FORWARD, supplier have to delivered the goods to carrier's warehouse by 12th Aug. Supplier confirms on 11.08- won't be able to load the goods until tomorrow 12.08.25 // re-arrange the pick-up for 22.08.25</t>
  </si>
  <si>
    <t xml:space="preserve">stackable // MBL correct // MRN rec on 25.08 </t>
  </si>
  <si>
    <t>Quote Number WD2508121114</t>
  </si>
  <si>
    <t>TECNO VIBRAZIONI // LOT :- 02</t>
  </si>
  <si>
    <t>TSL/56414/2200059977</t>
  </si>
  <si>
    <t xml:space="preserve">ONE FUTURE 005E  </t>
  </si>
  <si>
    <t>22-0017-509-00</t>
  </si>
  <si>
    <t>MILCCU5228166V</t>
  </si>
  <si>
    <t>Shipped -Pre Alert  sent   // Booked  // New closing : 05.09.25 // Closing : 02.09.25 // TLL has put this shipment on hold on 30.07.25 - "Please hold this shipment as we checking with TSL for the AIR freight approval.". =&gt; TLL informed on 5th Aug to proceed as Sea only. // on 06.08.25- Supplier informed that pickup till August 13, 2025 – then supplier will open on September 01,2025 // On 07.08.25  carrier inform - next week, all trucking companies will be closed for the summer holiday. Pick-up will only be possible from the end of August // On 01.09.25 carrier informed that trucker wasn't able to load goods because shipper needs a truck that enables the loaging from the top because shipper uses overhead crane to load goods onto trucker &amp; re-arrange for 03.09.25.</t>
  </si>
  <si>
    <r>
      <rPr>
        <sz val="11"/>
        <color rgb="FF000000"/>
        <rFont val="Calibri"/>
        <scheme val="minor"/>
      </rPr>
      <t xml:space="preserve">MRN rec on 04.09.25  // Rev MBL correct </t>
    </r>
    <r>
      <rPr>
        <sz val="11"/>
        <color rgb="FFFF0000"/>
        <rFont val="Calibri"/>
        <scheme val="minor"/>
      </rPr>
      <t xml:space="preserve"> </t>
    </r>
    <r>
      <rPr>
        <sz val="11"/>
        <color rgb="FF000000"/>
        <rFont val="Calibri"/>
        <scheme val="minor"/>
      </rPr>
      <t>// Take crg from supplier €115 as per the vacuum pick-up</t>
    </r>
  </si>
  <si>
    <t>WEG Equipamentos // LOT-1</t>
  </si>
  <si>
    <t>TSL/56369/2200059888</t>
  </si>
  <si>
    <t xml:space="preserve">Maersk San Juan / 535E </t>
  </si>
  <si>
    <t>22-0001-509-00 // 311SSZ55009</t>
  </si>
  <si>
    <t>SSZ25081082-13</t>
  </si>
  <si>
    <t>311SSZ55009</t>
  </si>
  <si>
    <r>
      <t>Shipped-Pre Alert sent  // Sailing confirmation rec on 09.09.2025 //Pre alert docs rec on 10.09.25 //  False sailing confirmation rec on 26.08.25 // Booked // Closing : 01.08.25// Supplier response received on 21.07.2025  // Supplier had issued DCC on 28.07.25 // Our agent informed on 31.07.25 - Supplier is still waiting for internal confirmation to proceed // Supplier response with confirmation received on 05.08.25 // final docs. rec on 05.08.25 // Also supplier missed the closing // Alternative Vessel details rec on 11.08.25  // Delay reason- due to port congestions /</t>
    </r>
    <r>
      <rPr>
        <sz val="11"/>
        <color rgb="FFFF0000"/>
        <rFont val="Calibri"/>
      </rPr>
      <t>/ Pre alert sent on 28.08.25 // Agent inform on 28.08.25 - due to operational restrictions, your booking on San Lorenzo Maersk 533E (ETA Santos: 23/08/2025) has been moved to Maersk San Juan 535E (ETA Santos: 03/09/2025).. // Shipment is not departed yet  // On 01.09.25- carrier informed that the DPW boarding terminal has determined that the reservation is for a mixed cargo shipment. Unfortunately, unit HAMU1408840, classified as general cargo, was erroneously identified as DG cargo and was rejected by the vessel planner. // Delay reason rec on 04.09.25 &amp; 05.09.25 due to a delay of the vessel at the port.</t>
    </r>
  </si>
  <si>
    <t xml:space="preserve">NS// HBL &amp; MBL correct //Supplier   informed of a split shipment by the carrier and are currently awaiting their official statement to proceed. We apologize for the earlier shipment confirmation based on prior information. </t>
  </si>
  <si>
    <t>Ref. RFQ 362103 - SGSIN25033F - [DC914882] - Shipper. (WEG (0010-50) 1325 EM) - Cnee. TO BE NAMED (SYSDC)</t>
  </si>
  <si>
    <t>Renk - Balmer</t>
  </si>
  <si>
    <t>Z25006730147 / 24/10/2025</t>
  </si>
  <si>
    <t>25-0005-509-00</t>
  </si>
  <si>
    <t>50-0925-5284-15</t>
  </si>
  <si>
    <t>TSL/56593/2200060343</t>
  </si>
  <si>
    <t>SITC MINGCHENG V.2522S</t>
  </si>
  <si>
    <t>32-0006-509-00 //SGE25260070</t>
  </si>
  <si>
    <t xml:space="preserve">SHCAL25183530   </t>
  </si>
  <si>
    <t>SGE25260070</t>
  </si>
  <si>
    <t>Shipped-Pre-Alert sent // Booked // TKM China informed on 04.09.25 that booking etd 16th sep vessel // Action tkn on 03.09.25</t>
  </si>
  <si>
    <t>APTA/CEPA ALONG not applicable</t>
  </si>
  <si>
    <t>LEE AND LEE MACHINERY CO. LTD.,</t>
  </si>
  <si>
    <t>TISWD/1538/2200059790</t>
  </si>
  <si>
    <t>MELBOURNE BRIDGE V.2505W</t>
  </si>
  <si>
    <t xml:space="preserve">32-0002-510-00 // JFCKR56021 </t>
  </si>
  <si>
    <t>ESSASEL25090827</t>
  </si>
  <si>
    <t>ESSL250904073</t>
  </si>
  <si>
    <t>Shipped pre-alert sent // Action taken on 01.09.25 // Supplier's response rcvd on 01.09.25. // Re-schedule vessel detail rcvd on 08.09.25 and agent informed that cargo was damaged and can't proceed with the original schedule, it had to be taken back out for rework at the shipper’s warehouse and need to be re-delivered to the CFS. The shipper is requesting that all three costs be charged to the consignee at destination. 
*rework cost for wooden box
*re-delivery fee (CFS-shipper’s warehouse)
*trucking fee (shpper’s warehouse-CFS)
Informed TLL on the same day, awaiting their further response.</t>
  </si>
  <si>
    <t>MI JACK PRODUCTS INC. // LOT :-01</t>
  </si>
  <si>
    <t>TSL/56709/2200060396</t>
  </si>
  <si>
    <t>ONE Hannover V.98w</t>
  </si>
  <si>
    <t>22-0007-509-00 / ORDSE0236098</t>
  </si>
  <si>
    <t>CHI/CTA / V03404</t>
  </si>
  <si>
    <t>Shipped pre-alert sent // Sailing confirmation rcvd on 16.09.25 // Booked 11.08.25 // Action tkn 06.08.25 //  Cut-off: 13.08.25 Chicago CFS // On 21.08.25 Carrier informed delay reason that the Steamship line made the change due to vessel rotation</t>
  </si>
  <si>
    <r>
      <rPr>
        <sz val="11"/>
        <color theme="1"/>
        <rFont val="Calibri"/>
        <scheme val="minor"/>
      </rPr>
      <t>NS // For MBL the use of “S.T.C.” and the USD / Prepaid are part of the new Vanguard Template. So they cannot be removed</t>
    </r>
  </si>
  <si>
    <t>FIVES O.T.O S.p.A</t>
  </si>
  <si>
    <t>TTD/4218/2200059882</t>
  </si>
  <si>
    <t>ONE FRONTIER / 008E</t>
  </si>
  <si>
    <t>22-0023-509-00</t>
  </si>
  <si>
    <t>MILCCU5228310V</t>
  </si>
  <si>
    <t>Shipped pre-alert sent // Closing : 05.09.25 //  Supplier response rec on 29.08.25 //Dealy inf rec on 16.09.25 - it is due to port congestion // delayed due to port congestion in previous ports and the new ETA is 18/09/25</t>
  </si>
  <si>
    <r>
      <t xml:space="preserve">NS // MRN rec on  11.09.25 // MBL Is correct </t>
    </r>
    <r>
      <rPr>
        <sz val="11"/>
        <color rgb="FFFF0000"/>
        <rFont val="Calibri"/>
        <scheme val="minor"/>
      </rPr>
      <t xml:space="preserve"> </t>
    </r>
  </si>
  <si>
    <t>Quote Number WD2508353257</t>
  </si>
  <si>
    <t xml:space="preserve">WUXI  // ST00001709 </t>
  </si>
  <si>
    <t>TSL/2200060244</t>
  </si>
  <si>
    <t>OOCL CHARLESTON V.252W</t>
  </si>
  <si>
    <t>32-0004-509-00 // SGE25260062</t>
  </si>
  <si>
    <t>JOYNS250088</t>
  </si>
  <si>
    <t>SGE25260062</t>
  </si>
  <si>
    <r>
      <rPr>
        <sz val="11"/>
        <color rgb="FF000000"/>
        <rFont val="Calibri"/>
        <scheme val="minor"/>
      </rPr>
      <t>Shipped pre-alert  sent  // Booked on 27.08.25</t>
    </r>
  </si>
  <si>
    <t>Metallon  // ST00001730</t>
  </si>
  <si>
    <t>TSL/2200059998</t>
  </si>
  <si>
    <t>SITC MINGCHENG V. 2522S</t>
  </si>
  <si>
    <t>32-0007-509-00 // SGE25260067</t>
  </si>
  <si>
    <t>SHCAL25181940</t>
  </si>
  <si>
    <t>SGE25260067</t>
  </si>
  <si>
    <r>
      <rPr>
        <sz val="11"/>
        <color rgb="FF000000"/>
        <rFont val="Calibri"/>
        <scheme val="minor"/>
      </rPr>
      <t>Shipped pre-alert sent  // Booked on 03.09.25 // On 27.08.25- TKM China informed -  Supplier haven’t  received the DCC from the User of this PO</t>
    </r>
  </si>
  <si>
    <t xml:space="preserve">Draft HBL correct </t>
  </si>
  <si>
    <t>2025-40039</t>
  </si>
  <si>
    <t>MAERSK GUATEMALA</t>
  </si>
  <si>
    <t>Z25006944860 // 18/10/2025</t>
  </si>
  <si>
    <t>25-0008-509-00</t>
  </si>
  <si>
    <t>SEIN25090113305</t>
  </si>
  <si>
    <t>Binder+Co AG</t>
  </si>
  <si>
    <t>TSL/56496/2200060029</t>
  </si>
  <si>
    <t>HMM DREAM V.058e</t>
  </si>
  <si>
    <t>Z25006614856 // 11/8/2025</t>
  </si>
  <si>
    <t>22-0020-509-00</t>
  </si>
  <si>
    <t>CCU209003</t>
  </si>
  <si>
    <t>Shipped pre-alert sent // Booked on 25.08.25 // MRN available // Trucker loads at the end of the week 28.08.25 or 29.08.25 // Re-booked to next vessel as NYK closed on 27.08.2025 // Re-booked to next vessel as delivery is of 03.09.25</t>
  </si>
  <si>
    <t>stackable //  On CWR carrier mentioned that "THE PACKAGING IS NOT TRANSPORT RELATED PACKED. ACCORDING TO CHAPTER 11 / PARAGRAPH C OF THE CARRIERS B/L TERMS AND CONDITIONS. THE CARRIER WILL NOT ASSUME ANY RESPONSIBILITY FOR DAMAGES INCURRES BETWEEN THE TIME OF RECEPTION OF THE CARGO AT HAMBURG CFS UNTIL DELIVERY TO THE CONSIGNEE AT POD" // On 12.09.25 - Carrier inform that Shipment is stuffed already // unable to hold now.</t>
  </si>
  <si>
    <t>91-0004-509-00 // 91-0004-509-01 (Closing : 01.09.2025 // SAC7337 // 91-0003-509-00 // 91-0003-509-01)</t>
  </si>
  <si>
    <t>INDUSTRI-TEKNIK</t>
  </si>
  <si>
    <t>TSL/55965/2200059125</t>
  </si>
  <si>
    <t>Z25006979702 // 11/8/2025</t>
  </si>
  <si>
    <t>22-0024-509-00</t>
  </si>
  <si>
    <t>CCU209012</t>
  </si>
  <si>
    <t>Shipped pre-alert sent // Booked on 01.09.25 // Supplier's response received on 29.08.25 // MRN by us</t>
  </si>
  <si>
    <t>Röchling Industrial Xanten GmbH</t>
  </si>
  <si>
    <t>TSL/56214/2200059626</t>
  </si>
  <si>
    <t>Z25006993468 // 11/8/2025</t>
  </si>
  <si>
    <t>22-0025-509-00</t>
  </si>
  <si>
    <t>CCU209016</t>
  </si>
  <si>
    <t>Shipped pre-alert sent // Booked on 04.09.25 // MRN rcvd on 03.09.25</t>
  </si>
  <si>
    <t>DÜSTERLOH Fluidtechnik GmbH</t>
  </si>
  <si>
    <t>TSL/55141/2400002709</t>
  </si>
  <si>
    <t>Z25006977400 // 11/8/2025</t>
  </si>
  <si>
    <t>22-0027-509-00</t>
  </si>
  <si>
    <t>CCU209018</t>
  </si>
  <si>
    <t>Shipped pre-alert sent // Booked on 04.09.25 // Supplier's response rcvd on 04.09.25 // MRN available</t>
  </si>
  <si>
    <t>ALPINE METAL TECH</t>
  </si>
  <si>
    <t>TSL/56798/2200060520</t>
  </si>
  <si>
    <t>Z25007010370 // 11/8/2025</t>
  </si>
  <si>
    <t>22-0026-509-00</t>
  </si>
  <si>
    <t>CCU209017</t>
  </si>
  <si>
    <r>
      <t xml:space="preserve">Shipped pre-alert sent // Booked on 04.09.25 // MRN rcvd on 04.09.25 // On CWR carrier mentioned that "1 x STRAPPING IS TORN" // </t>
    </r>
    <r>
      <rPr>
        <sz val="11"/>
        <color rgb="FFFF0000"/>
        <rFont val="Calibri"/>
      </rPr>
      <t>On 11.09.25 carrier informed that In case any repair was required, they needed prompt response and to repair it, thus they proceeded to stuff it into the container // unable to hold now.</t>
    </r>
  </si>
  <si>
    <t>TSL/55902/2200059026</t>
  </si>
  <si>
    <t>Z25006996160 // 11/8/2025</t>
  </si>
  <si>
    <t>22-0028-509-00</t>
  </si>
  <si>
    <t>CCU209021</t>
  </si>
  <si>
    <t>Shipped pre-alert sent // Booked on 08.09.25 // MRN available</t>
  </si>
  <si>
    <t>TSL/56518/3700959572</t>
  </si>
  <si>
    <t>HMM OSLO V.017e</t>
  </si>
  <si>
    <t>Z25007190039 // 11/9/2025</t>
  </si>
  <si>
    <t>22-0001-510-00</t>
  </si>
  <si>
    <t>CCU209026</t>
  </si>
  <si>
    <t>Booked on 09.09.25 // MRN rcvd on 09.09.25</t>
  </si>
  <si>
    <t>91-0001-510-00 // 91-0001-510-01</t>
  </si>
  <si>
    <t>Josua CORTS Sohn Gmbh &amp; KG</t>
  </si>
  <si>
    <t>TSL/56137/2200059370</t>
  </si>
  <si>
    <t>Z25007208232 // 11/9/2025</t>
  </si>
  <si>
    <t>22-0003-510-00</t>
  </si>
  <si>
    <t>CCU209030</t>
  </si>
  <si>
    <t>Booked on 11.09.25 // MRN rcvd on 11.09.25</t>
  </si>
  <si>
    <t>FIB BELGIUM</t>
  </si>
  <si>
    <t>TISWD/1552/2200060399</t>
  </si>
  <si>
    <t>BF HAMBURG V.WOA0411</t>
  </si>
  <si>
    <t>23-0002-509-00</t>
  </si>
  <si>
    <t>SEIN25090112101</t>
  </si>
  <si>
    <t>Shipped pre-alert sent // Booked // New Closing : 17.09.2025 // Closing : 15.09.2025 // Closing : 09.09.2025 // On 22.08.25 trucker informed that they need some more documents to issue the EX1. // Booked on 22.08.25 with closing 29.08.25 // Carrier informed on 02.09.25 that closing missed due to the creation for the MRN // Re-booked on 03.09 to next vessel // Delay reason awaited</t>
  </si>
  <si>
    <t>Jiujiang Xinlian Transmission Machinery</t>
  </si>
  <si>
    <t>TSL/56474/2200060099</t>
  </si>
  <si>
    <t>SITC SHEKOU V.2520S</t>
  </si>
  <si>
    <t>32-0001-510-00 // SGE25260074</t>
  </si>
  <si>
    <t xml:space="preserve">SHCAL25187286 </t>
  </si>
  <si>
    <t>SGE25260074</t>
  </si>
  <si>
    <r>
      <rPr>
        <sz val="11"/>
        <color rgb="FF000000"/>
        <rFont val="Calibri"/>
      </rPr>
      <t>Shipped pre-alert sent</t>
    </r>
    <r>
      <rPr>
        <b/>
        <sz val="11"/>
        <color rgb="FF000000"/>
        <rFont val="Calibri"/>
      </rPr>
      <t xml:space="preserve">  //</t>
    </r>
    <r>
      <rPr>
        <sz val="11"/>
        <color rgb="FF000000"/>
        <rFont val="Calibri"/>
      </rPr>
      <t xml:space="preserve"> Booked // TKM China informed on 08.09.25, awaiting shipper's docs for booking &amp; readiness date // Action tkn on 05.09.25</t>
    </r>
  </si>
  <si>
    <t>APTA/CEPA ALONG not applicable // Draft HBL rcvd</t>
  </si>
  <si>
    <t>TSL/56277/2200059598</t>
  </si>
  <si>
    <t>32-0004-510-00 // SGE25260075</t>
  </si>
  <si>
    <t>SHCAL25189339</t>
  </si>
  <si>
    <t>SGE25260075</t>
  </si>
  <si>
    <t>Shipped pre-alert sent  // Booked // Action tkn on 10.09.25 // Supplier response recvd on 11.09.25</t>
  </si>
  <si>
    <t>TSL/56773/2200060430</t>
  </si>
  <si>
    <t>ONE MILLAU V.044W</t>
  </si>
  <si>
    <t>22-0004-510-00 // ORDSE0237703</t>
  </si>
  <si>
    <t>CHI/CTA/ V03406</t>
  </si>
  <si>
    <t>CHI/CTA/V03406</t>
  </si>
  <si>
    <t>Shipped pre-alert sent // Sailing confirmation rcvd on 22.09.25 // Final pre-alert docs rcvd on 24.09.25  // Action tkn on 05.09.25 // Supplier's response rcvd on 08.09.25 // Cut off 16.09.25</t>
  </si>
  <si>
    <t>Tallman Technologies Inc. // LOT-6</t>
  </si>
  <si>
    <t>ONE MILLAU / V.044W</t>
  </si>
  <si>
    <t>OE01001066 // 22-0002-510-00</t>
  </si>
  <si>
    <t>TORCCU5213129V</t>
  </si>
  <si>
    <t>Shipped pre-alert   sent // Booked // New closing :11.09.25 // Closing : 17.09.2025 // Action taken 0n 04.05.25 // Supplier cnfrm on rec on 05.09.25</t>
  </si>
  <si>
    <t>NS // HBL / MBL correct</t>
  </si>
  <si>
    <t xml:space="preserve">BEIJING INDUSTRIES // ST00001801 </t>
  </si>
  <si>
    <t>TSL/2200059519</t>
  </si>
  <si>
    <t xml:space="preserve"> SITC SHEKOU V.2520S</t>
  </si>
  <si>
    <t>SGE25260072// 32-0008-510-00</t>
  </si>
  <si>
    <t>SHCAL25187118</t>
  </si>
  <si>
    <t>SGE25260072</t>
  </si>
  <si>
    <t>Shipped pre-alert sent //  Booked on 09.09.25</t>
  </si>
  <si>
    <t>TSL/56760/2200060550</t>
  </si>
  <si>
    <t>YM TOPMOST / 023E</t>
  </si>
  <si>
    <t>22-0005-510-00</t>
  </si>
  <si>
    <t>ANRCCU5126690V</t>
  </si>
  <si>
    <t>Shipped pre-alert sent // Booked on 18.09.25 // Closing : 23.09.2025 // Supplier's response rcvd on 08.09.25 // Supplier response on MRN rcvd on 15.09.25</t>
  </si>
  <si>
    <t>Non-stackable // MRN by us // Quote Number WD2509262032 // FOB inv  mention (POBE-16163/SOBE-15669/ SV.)</t>
  </si>
  <si>
    <t xml:space="preserve">TISWD/1560/2200060778 </t>
  </si>
  <si>
    <t>23-0001-510-00</t>
  </si>
  <si>
    <t>ANRCCU5126707V</t>
  </si>
  <si>
    <t>Shipped pre-alert sent // Booked on 19.09.25 // New vessel Closing : 23.09.2025 // Closing : 07.10.2025</t>
  </si>
  <si>
    <t>Non-stackable // MRN by us //  Rev MBL awt // Quote Number WD2509290094</t>
  </si>
  <si>
    <t>EBNER (under L/C) (Under Quote dated 05.09.2025)</t>
  </si>
  <si>
    <r>
      <rPr>
        <sz val="11"/>
        <color rgb="FF000000"/>
        <rFont val="Calibri"/>
        <scheme val="minor"/>
      </rPr>
      <t>TSL/56215/2400002804</t>
    </r>
    <r>
      <rPr>
        <sz val="11"/>
        <color rgb="FFFF0000"/>
        <rFont val="Calibri"/>
        <scheme val="minor"/>
      </rPr>
      <t xml:space="preserve"> </t>
    </r>
  </si>
  <si>
    <t>ONE HAMBURG V.083e</t>
  </si>
  <si>
    <t>Z25007567444 // 11/29/2025</t>
  </si>
  <si>
    <t>22-0006-510-00</t>
  </si>
  <si>
    <t>NSA258560</t>
  </si>
  <si>
    <t>Shipped pre-alert sent // New closing : 26.09.2025 // Closing : 25.09.2025 // Booked on 18.09.25 // MRN rcvd on 16.09.25 // Supplier confirmed on 16.09.25 that they will deliver // carrier informed on 19.09.25 that cut off and sailing dates has been updated due to schedule adjustments // carrier informed on 09.10.25 that new ETS/ETA caused by further vessel delay due to accumulated port congestion.</t>
  </si>
  <si>
    <t>non-stackable // Latest Date of Shipment is 30.09. // SAC8318 // SAC8331 // Quote 274584   to NHAVA SHEVA</t>
  </si>
  <si>
    <t>HKT BEARINGS LIMITED-LOT:-2</t>
  </si>
  <si>
    <t>PORT KLANG VOYAGER V.2509S</t>
  </si>
  <si>
    <t>32-0005-510-00 // JFCKR56141</t>
  </si>
  <si>
    <t>ESSASEL25092197</t>
  </si>
  <si>
    <t>ESSL250919085</t>
  </si>
  <si>
    <t>Shipped Pre-Alert sent  // Booked // Action tkn on 18.09.25 // Supplier rcvd on 18.09.25 // Delay reason-24-09-25 : Bad weather and port congestion the last ports // Korean National Foundation Day- 3rd to 9th Oct, they will resume to work from 10th Oct, Friday.</t>
  </si>
  <si>
    <t xml:space="preserve">APTA/CEPA ALONG not applicable // Final docs. rcved on 04.010.25 </t>
  </si>
  <si>
    <t>TSL/56612/4414749216</t>
  </si>
  <si>
    <t>32-0006-510-00 // JFCKR56140</t>
  </si>
  <si>
    <t>Shipped Pre-Alert sent // Booked // Action tkn on 18.09.25 // Supplier rcvd on 18.09.25 // Delay reason 24-09-25 : Bad weather and port congestion the last ports // Korean National Foundation Day- 3rd to 9th Oct, they will resume to work from 10th Oct, Friday.</t>
  </si>
  <si>
    <t xml:space="preserve">APTA/CEPA ALONG applicable // Final docs. rcved on 04.010.25 </t>
  </si>
  <si>
    <t>TSL/56611/4414400481</t>
  </si>
  <si>
    <t>32-0007-510-00 // JFCKR56139</t>
  </si>
  <si>
    <t>TSL/55897/2200058896</t>
  </si>
  <si>
    <t>SITC CEBU  V. 2510S</t>
  </si>
  <si>
    <t>32-0003-510-00 // SGE25260083</t>
  </si>
  <si>
    <t>SHCAL25196005</t>
  </si>
  <si>
    <t>SGE25260083</t>
  </si>
  <si>
    <r>
      <rPr>
        <sz val="11"/>
        <color rgb="FF000000"/>
        <rFont val="Calibri"/>
      </rPr>
      <t>Shipped Pre-alert sent</t>
    </r>
    <r>
      <rPr>
        <b/>
        <sz val="11"/>
        <color rgb="FF000000"/>
        <rFont val="Calibri"/>
      </rPr>
      <t xml:space="preserve"> </t>
    </r>
    <r>
      <rPr>
        <sz val="11"/>
        <color rgb="FF000000"/>
        <rFont val="Calibri"/>
      </rPr>
      <t xml:space="preserve">// Action tkn on 16.09.25 // Supplier response rcvd on 22.09.25 // </t>
    </r>
    <r>
      <rPr>
        <b/>
        <sz val="11"/>
        <color rgb="FF000000"/>
        <rFont val="Calibri"/>
      </rPr>
      <t>Delay reason &amp; Sailing confirmation is awaited // Chinese holiday from 1st to 8th Oct on account of “National Day &amp; Mid Autum Holidays.</t>
    </r>
  </si>
  <si>
    <t xml:space="preserve"> CEPA / APTA is applicable </t>
  </si>
  <si>
    <t>Tenova S.p.A.</t>
  </si>
  <si>
    <t>TSL/56324/2200059756</t>
  </si>
  <si>
    <t>ONE FORTUNE / 005E</t>
  </si>
  <si>
    <t>22-0007-510-00</t>
  </si>
  <si>
    <t>MILCCU5228706V</t>
  </si>
  <si>
    <t>Shipped // Pre-alert sent // Sailing confirmation rec on 16.10.25 // Booked // Closing : 02.10.25 // Supplier response on readiness rec on 18.09.2025 // Supplier (sub supplier) team inform on 16.09.25 - checking about goods and document readiness with shipper - cnfm rec on 18.09.25. M/V ONE FORTUNE V. 005E, due to delay of some days occured in Far East, with relevant late arrival in Mediterranean Area, will cause late arrival</t>
  </si>
  <si>
    <r>
      <rPr>
        <sz val="11"/>
        <color rgb="FF000000"/>
        <rFont val="Calibri"/>
        <scheme val="minor"/>
      </rPr>
      <t>MRN rec on 03.10.25 // Draft MBL rec on 23.09.25- MBL CORRECT // FOB INV Pending</t>
    </r>
  </si>
  <si>
    <t>Quote Number WD2509299267</t>
  </si>
  <si>
    <t>TSL/56642/2200060402</t>
  </si>
  <si>
    <t>23-0002-510-00</t>
  </si>
  <si>
    <t>MILCCU5228740V</t>
  </si>
  <si>
    <r>
      <rPr>
        <sz val="11"/>
        <color rgb="FF000000"/>
        <rFont val="Calibri"/>
        <scheme val="minor"/>
      </rPr>
      <t>Shipped // Pre-alert sent // Sailing confirmation rec on 16.10.25 // Booked // Closing : 02.10.25 // M/V ONE FORTUNE V. 005E, due to delay of some days occured in Far East, with relevant late arrival in Mediterranean Area, will cause late arrival</t>
    </r>
  </si>
  <si>
    <r>
      <rPr>
        <sz val="11"/>
        <color rgb="FF000000"/>
        <rFont val="Calibri"/>
        <scheme val="minor"/>
      </rPr>
      <t>MRN rec on 08.10.25 //  Draft MBL correct // FOB INV Pending</t>
    </r>
  </si>
  <si>
    <t>Quote Number WD2509325007</t>
  </si>
  <si>
    <t>TSL/56617/2200060335</t>
  </si>
  <si>
    <t>22-0010-510-00</t>
  </si>
  <si>
    <t>MILCCU5228763V</t>
  </si>
  <si>
    <t>Shipped // Pre-alert sent // Sailing confirmation rec on 16.10.25 // Booked // Closing : 02.10.25 // M/V ONE FORTUNE V. 005E, due to delay of some days occured in Far East, with relevant late arrival in Mediterranean Area, will cause late arrival</t>
  </si>
  <si>
    <t xml:space="preserve">MRN rec on 03.10.2025 //  Draft MBL correct </t>
  </si>
  <si>
    <t>Quote Number WD2509336838</t>
  </si>
  <si>
    <t>SINOSTEEL XI'AN MACHINERY CO., LTD</t>
  </si>
  <si>
    <t>TSL/55934/2400002776</t>
  </si>
  <si>
    <t>SITC MAKASSAR V. 2512S</t>
  </si>
  <si>
    <t>32-0009-510-00 // SGE25260089</t>
  </si>
  <si>
    <t>SHCAL25204447</t>
  </si>
  <si>
    <t>SGE25260089</t>
  </si>
  <si>
    <t>Shipped Pre-alert sent // Booked  // Action tkn 26.09.25 // supplier response rcvd on 28.09.25 // Chinese holiday from 1st to 8th Oct on account of “National Day &amp; Mid Autum Holidays // Will receive vessel details in 9th Oct.</t>
  </si>
  <si>
    <r>
      <rPr>
        <sz val="11"/>
        <color rgb="FF000000"/>
        <rFont val="Calibri"/>
      </rPr>
      <t>CEPA / APTA is applicable // Draft HBL awaited //</t>
    </r>
    <r>
      <rPr>
        <sz val="11"/>
        <color rgb="FFFF0000"/>
        <rFont val="Calibri"/>
      </rPr>
      <t xml:space="preserve"> </t>
    </r>
    <r>
      <rPr>
        <sz val="11"/>
        <color rgb="FF000000"/>
        <rFont val="Calibri"/>
      </rPr>
      <t>CEPA / APTA recived on 17.10.25</t>
    </r>
  </si>
  <si>
    <t>CMA CGM COLUMBA</t>
  </si>
  <si>
    <t>25-0001-510-00</t>
  </si>
  <si>
    <t>HAMJEA5297983V</t>
  </si>
  <si>
    <t xml:space="preserve"> MM-006-09-25</t>
  </si>
  <si>
    <t xml:space="preserve"> 7 pallets with 42 drums</t>
  </si>
  <si>
    <t>ONE INFINITY - 007e</t>
  </si>
  <si>
    <t>Z25007368283 // 01/12/2025</t>
  </si>
  <si>
    <t>25-0002-510-00</t>
  </si>
  <si>
    <t>PUS209803</t>
  </si>
  <si>
    <t>Shipped Pre-Alert  sent // Booked // Closing : 29.09.2025 // Closing : 24.09.2025 12:00 // Sent pre alert to James Shipped Pre-Alert to be sent //CWR rec with remarks  1 x SKIDS ARE DAMAGED</t>
  </si>
  <si>
    <t>HBL Confirmed // Rev Draft MBL correct// Z no done // insurance certificate  rec from AKP</t>
  </si>
  <si>
    <t>HMM Service</t>
  </si>
  <si>
    <t>Z25007518741// 11/21/2025</t>
  </si>
  <si>
    <t>25-0005-510-00</t>
  </si>
  <si>
    <t>SEIN25090118003</t>
  </si>
  <si>
    <t xml:space="preserve">Shipped Pre-Aleart  sent //  Booked // Closing : 29.09.2025 </t>
  </si>
  <si>
    <t>Supplier confrm the HBL on 09.10.25  // Rev Draft MBL correct // Z no done</t>
  </si>
  <si>
    <t>2025-40046</t>
  </si>
  <si>
    <t xml:space="preserve">CIF </t>
  </si>
  <si>
    <t>APL GWANGYANG</t>
  </si>
  <si>
    <t>14.10.2025</t>
  </si>
  <si>
    <t>25-0012-510-00</t>
  </si>
  <si>
    <t>HAMJEA5298472V</t>
  </si>
  <si>
    <t>WD2509401128</t>
  </si>
  <si>
    <t>MM-002-09-25</t>
  </si>
  <si>
    <t>6.333_x000D_</t>
  </si>
  <si>
    <t>11/22/2025 // Z25007886511</t>
  </si>
  <si>
    <t>25-0015-510-00</t>
  </si>
  <si>
    <t>SEIN25100118809</t>
  </si>
  <si>
    <t xml:space="preserve">Shipped Pre-Aleart  sent // Booked // Docs. closing 16.10.25 // MBL on 16.10. // Charge EUR 80 fron supplier for rewrap </t>
  </si>
  <si>
    <r>
      <rPr>
        <sz val="11"/>
        <color rgb="FF000000"/>
        <rFont val="Calibri"/>
        <scheme val="minor"/>
      </rPr>
      <t>DRAFT MBL correct/</t>
    </r>
    <r>
      <rPr>
        <sz val="11"/>
        <color rgb="FFFF0000"/>
        <rFont val="Calibri"/>
        <scheme val="minor"/>
      </rPr>
      <t xml:space="preserve">/ </t>
    </r>
    <r>
      <rPr>
        <sz val="11"/>
        <color rgb="FF000000"/>
        <rFont val="Calibri"/>
        <scheme val="minor"/>
      </rPr>
      <t>Z no done // Hbl confirmed by sup on 14.10.25</t>
    </r>
  </si>
  <si>
    <t>Schroedahl</t>
  </si>
  <si>
    <t>25-0014-510-00</t>
  </si>
  <si>
    <t>50-1025-5335-13</t>
  </si>
  <si>
    <t>Kark GmbH</t>
  </si>
  <si>
    <t>TISWD/1536/2200059510</t>
  </si>
  <si>
    <t>ONE READINESS V.009E</t>
  </si>
  <si>
    <t>Z25007996337 // 11/28/2025</t>
  </si>
  <si>
    <t>23-0003-511-00</t>
  </si>
  <si>
    <t>NSA258749</t>
  </si>
  <si>
    <t>Shipped pre-alert sent // Booked on 09.10.25 // MRN rcvd on 09.10.25 // New Closing : 16.10.25 // Closing : 14.10.25 // Closing : 15.10.25 // Carrier informed on 13.10.25 that cut off and sailing dates has been updated due to schedule adjustments // On 15.10.25 trucker informed that pick-up was not done on 10.10.25 and it is rescheduled to 16.10.25 // Carrier informed on 21.10.25 vessel one readiness is further delayed due to port congestion in previous ports.</t>
  </si>
  <si>
    <r>
      <rPr>
        <b/>
        <sz val="11"/>
        <color rgb="FF000000"/>
        <rFont val="Calibri"/>
        <scheme val="minor"/>
      </rPr>
      <t>Non-stackable</t>
    </r>
    <r>
      <rPr>
        <b/>
        <sz val="11"/>
        <color rgb="FFFF0000"/>
        <rFont val="Calibri"/>
        <scheme val="minor"/>
      </rPr>
      <t xml:space="preserve"> </t>
    </r>
    <r>
      <rPr>
        <b/>
        <sz val="11"/>
        <color rgb="FF000000"/>
        <rFont val="Calibri"/>
        <scheme val="minor"/>
      </rPr>
      <t>// SAC8332</t>
    </r>
  </si>
  <si>
    <t>CHINA METALLURGICAL ENGINEERING &amp; PROJECT CORPORATION</t>
  </si>
  <si>
    <t>TSL/56592/2200060031</t>
  </si>
  <si>
    <t>SITC CAGAYAN V. 2520S</t>
  </si>
  <si>
    <t>32-0002-511-00 // SGE25260096</t>
  </si>
  <si>
    <t>SHCAL25212195</t>
  </si>
  <si>
    <t>SGE25260096</t>
  </si>
  <si>
    <r>
      <rPr>
        <sz val="11"/>
        <color rgb="FF000000"/>
        <rFont val="Calibri"/>
      </rPr>
      <t>Shipped Pre-Alert sent</t>
    </r>
    <r>
      <rPr>
        <b/>
        <sz val="11"/>
        <color rgb="FF000000"/>
        <rFont val="Calibri"/>
      </rPr>
      <t xml:space="preserve"> </t>
    </r>
    <r>
      <rPr>
        <sz val="11"/>
        <color rgb="FF000000"/>
        <rFont val="Calibri"/>
      </rPr>
      <t>// Chinese holiday from 1st to 8th Oct on account of “National Day &amp; Mid Autum Holidays // TKM China informed on 10.10.2025 that the goods will be ready on 16.10.25 // Delay reason- Due to seaport congestion-21.10.2025</t>
    </r>
  </si>
  <si>
    <t>CEPA / APTA is applicable</t>
  </si>
  <si>
    <t xml:space="preserve">YOKOHAMA INDUSTRIAL PRODUCTS </t>
  </si>
  <si>
    <t>TSL/56073/2200059331</t>
  </si>
  <si>
    <t>INTERASIA TENACITY V.S013</t>
  </si>
  <si>
    <t xml:space="preserve"> 32-0012-510-00 // JSEINK50013</t>
  </si>
  <si>
    <t>SYCCU25I3253</t>
  </si>
  <si>
    <r>
      <rPr>
        <sz val="11"/>
        <color rgb="FF000000"/>
        <rFont val="Calibri"/>
      </rPr>
      <t>Shipped-Pre-Alert sent //</t>
    </r>
    <r>
      <rPr>
        <b/>
        <sz val="11"/>
        <color rgb="FF000000"/>
        <rFont val="Calibri"/>
      </rPr>
      <t xml:space="preserve"> </t>
    </r>
    <r>
      <rPr>
        <sz val="11"/>
        <color rgb="FF000000"/>
        <rFont val="Calibri"/>
      </rPr>
      <t>Booked 26.09.25 // Action tkn on 18.09.25 // Supplier response rcvd on 19.09.25 //</t>
    </r>
    <r>
      <rPr>
        <b/>
        <sz val="11"/>
        <color rgb="FF000000"/>
        <rFont val="Calibri"/>
      </rPr>
      <t xml:space="preserve"> HOLIDAY NOTICE : 13 OCT </t>
    </r>
    <r>
      <rPr>
        <sz val="11"/>
        <color rgb="FF000000"/>
        <rFont val="Calibri"/>
      </rPr>
      <t>// Cut off : 09.10.2025</t>
    </r>
  </si>
  <si>
    <t>APTA/CEPA ALONG not applicable / Final HBL/ MBL rcvd on 24.10.25</t>
  </si>
  <si>
    <t>EM MOULDS (Partial Shipment LOT :- 03)</t>
  </si>
  <si>
    <t>22-0014-510-00</t>
  </si>
  <si>
    <t>MILCCU5228885V</t>
  </si>
  <si>
    <t>Shipped // Pre-alert sent // Sailing confirmation rcvd on 16.10.25 - We have received the final pre-alert docs. with incorrect CBM. Rec updated pre-alert docs. on 32.20.25 //  Booked // Closing : 02.10.25 // Supplier response received on 29.09.25 // Updated supplier docs rcvd on 30.09.25 // M/V ONE FORTUNE V. 005E, due to delay of some days occured in Far East, with relevant late arrival in Mediterranean Area, will cause late arrival</t>
  </si>
  <si>
    <t xml:space="preserve">MRN rec on 03.10.25 // rev Draft MBL correct </t>
  </si>
  <si>
    <t>Quote_WD2509396002</t>
  </si>
  <si>
    <t>EM MOULDS :- LOT-8</t>
  </si>
  <si>
    <t>HMM PERIDOT / 007E</t>
  </si>
  <si>
    <t>22-0001-511-00</t>
  </si>
  <si>
    <t>MILCCU5229076V</t>
  </si>
  <si>
    <t xml:space="preserve">Shipped // Pre-alert  sent  // Sailing confirmation re on 23.10.25// Booked // Closing : 14.10.25 // Supplier response rec on 03.10.25 </t>
  </si>
  <si>
    <t>MRN rec on 15.10.25 // Draft MBL correct</t>
  </si>
  <si>
    <t>Yes</t>
  </si>
  <si>
    <t>Quote Number WD2510141021</t>
  </si>
  <si>
    <t>EM Moulds LOT :- 04</t>
  </si>
  <si>
    <t>22-0007-511-00</t>
  </si>
  <si>
    <t>MILCCU5229195V</t>
  </si>
  <si>
    <t xml:space="preserve">Shipped // Pre-alert to be sent  // Sailing confirmation rec on 24.10.25 // Booked // Closing : 14.10.25 </t>
  </si>
  <si>
    <t>MRN rec on 21.10.25 // Draft MBL correct</t>
  </si>
  <si>
    <t>Quote Number WD2510182026</t>
  </si>
  <si>
    <t>Primetals Technologies Limited</t>
  </si>
  <si>
    <t>TSL/56035/2200059267</t>
  </si>
  <si>
    <t>PORT KELANG EXPRESS W189</t>
  </si>
  <si>
    <t>LSE-890183 // 32-0011-510-00</t>
  </si>
  <si>
    <t>1CCU25106394</t>
  </si>
  <si>
    <r>
      <rPr>
        <b/>
        <sz val="11"/>
        <color rgb="FF000000"/>
        <rFont val="Calibri"/>
      </rPr>
      <t xml:space="preserve">Shipped // Pre-alert sent // Sailing confirmation rec on 21.10.25 </t>
    </r>
    <r>
      <rPr>
        <sz val="11"/>
        <color rgb="FF000000"/>
        <rFont val="Calibri"/>
      </rPr>
      <t>// Booked // New closing : 09.10.25 // Closing : 02.10.25 // Delay information rcvd on 01.10.25-  schedule is changed due to vessel skipped  // Agent info 07.10.25 - Due to national holiday, company will be closed from 4th to 6th Oct &amp; 10th to 12th Oct.</t>
    </r>
  </si>
  <si>
    <r>
      <rPr>
        <sz val="11"/>
        <color rgb="FF000000"/>
        <rFont val="Calibri"/>
      </rPr>
      <t>Draft HBL , MBL correct /</t>
    </r>
    <r>
      <rPr>
        <sz val="11"/>
        <color rgb="FFFF0000"/>
        <rFont val="Calibri"/>
      </rPr>
      <t xml:space="preserve"> </t>
    </r>
    <r>
      <rPr>
        <sz val="11"/>
        <color rgb="FF000000"/>
        <rFont val="Calibri"/>
      </rPr>
      <t>APTA/CEPA ALONG not applicable // RE: EXT: S.ST01708 - PO.8020157 - Packing list</t>
    </r>
  </si>
  <si>
    <t>Paul WURTH S.A.</t>
  </si>
  <si>
    <t>TSL/56380/2200059933</t>
  </si>
  <si>
    <t>ONE HANGZHOU BAY V.060E</t>
  </si>
  <si>
    <t>Z25007486691 // 12/8/2025</t>
  </si>
  <si>
    <t>22-0011-511-00</t>
  </si>
  <si>
    <t>CCU209040</t>
  </si>
  <si>
    <t>Shipped Pre-alert sent // Booked on 23.09.25 // MRN rcvd on 22.09.25 // Re-booked to next vessel as cargo not reached the WH till 26.09.25 // Carrier informed on 30.09.25 that HMM Copenhagen is a bit delayed due to port congestions // Carrier informed on 02.10.25 that an earlier option was available; hence, the shipment has been booked on Vessel ONE Hangzhou Bay // Carrier informed on 06.10.25 that vessel ONE Hangzhou Bay is delayed due to port congestions // On 14.10.25 carrier informed that the vessel ONE HANGZHOU BAY is delayed due to congestion in previous ports.</t>
  </si>
  <si>
    <t>Non-stackable // FOB charges to Schenker Luxembourg, please mention our ref.no. 310375 on your invoice</t>
  </si>
  <si>
    <t>TSL/56470/2200059827</t>
  </si>
  <si>
    <t>Z25007487873 // 12/8/2025</t>
  </si>
  <si>
    <t>22-0012-511-00</t>
  </si>
  <si>
    <t>CCU209041</t>
  </si>
  <si>
    <t>Shipped Pre-alert sent // Booked on 24.09.25 // MRN rcvd on 23.09.25 // Re-booked to next vessel as cargo not reached the WH till 26.09.25 // Carrier informed on 30.09.25 that HMM Copenhagen is a bit delayed due to port congestions // Carrier informed on 02.10.25 that an earlier option was available; hence, the shipment has been booked on Vessel ONE Hangzhou Bay // Carrier informed on 06.10.25 that vessel ONE Hangzhou Bay is delayed due to port congestions // On 14.10.25 carrier informed that the vessel ONE HANGZHOU BAY is delayed due to congestion in previous ports.</t>
  </si>
  <si>
    <t>Non-stackable // FOB charges to Schenker Luxembourg, please mention our ref.no. 310434 on your invoice.</t>
  </si>
  <si>
    <t>AL-ASDEQAA LAB ENGG. EQUIP (Partial Shipment LOT :- 07)</t>
  </si>
  <si>
    <t>Z25007489221 // 12/8/2025</t>
  </si>
  <si>
    <t>22-0013-511-00</t>
  </si>
  <si>
    <t>CCU209045</t>
  </si>
  <si>
    <t>Shipped Pre-alert sent // Booked on 25.09.25 // MRN rcvd on 24.09.25 // Re-booked to next vessel as cargo not reached the WH till 26.09.25 // Carrier informed on 30.09.25 that HMM Copenhagen is a bit delayed due to port congestions // Carrier informed on 02.10.25 that an earlier option was available; hence, the shipment has been booked on Vessel ONE Hangzhou Bay // Carrier informed on 06.10.25 that vessel ONE Hangzhou Bay is delayed due to port congestions // On 14.10.25 carrier informed that the vessel ONE HANGZHOU BAY is delayed due to congestion in previous ports.</t>
  </si>
  <si>
    <t>Non-stackable // Our order no. 2024-40013 | Seventh partial delivery, our quote MM-018-09-25</t>
  </si>
  <si>
    <t xml:space="preserve">PEKRUN GETRIEBEBAU GMBH </t>
  </si>
  <si>
    <t>NINL/17302/2299870216</t>
  </si>
  <si>
    <t>Z25007709397 // 12/8/2025</t>
  </si>
  <si>
    <t>23-0001-511-00</t>
  </si>
  <si>
    <t>CCU209049</t>
  </si>
  <si>
    <t>Shipped Pre-alert sent // Booked on 29.09.25 // Pick-up details rcvd on 24.09.25 // MRN received on 29.09.25. // Carrier informed on 30.09.25 that HMM Copenhagen is a bit delayed due to port congestions // Carrier informed on 02.10.25 that an earlier option was available; hence, the shipment has been booked on Vessel ONE Hangzhou Bay // Carrier informed on 06.10.25 that vessel ONE Hangzhou Bay is delayed due to port congestions // On 14.10.25 carrier informed that the vessel ONE HANGZHOU BAY is delayed due to congestion in previous ports.</t>
  </si>
  <si>
    <t xml:space="preserve">TSL/56363/4414415879 &amp; TSL/57007/4415375836 </t>
  </si>
  <si>
    <t>Z25007709404 // 12/8/2025</t>
  </si>
  <si>
    <t>22-0014-511-00</t>
  </si>
  <si>
    <t>CCU209050</t>
  </si>
  <si>
    <t>Shipped Pre-alert sent // Booked on 29.09.25 // MRN received on 29.09.25 // Carrier informed on 30.09.25 that HMM Copenhagen is a bit delayed due to port congestions // Carrier informed on 02.10.25 that an earlier option was available; hence, the shipment has been booked on Vessel ONE Hangzhou Bay // Carrier informed on 06.10.25 that vessel ONE Hangzhou Bay is delayed due to port congestions // On 14.10.25 carrier informed that the vessel ONE HANGZHOU BAY is delayed due to congestion in previous ports.// Final packing list rec on 11.05.25</t>
  </si>
  <si>
    <t>Jahns Regulatoren GmbH</t>
  </si>
  <si>
    <t>NINL/17313/2299870260</t>
  </si>
  <si>
    <t>Z25007709437 // 12/8/2025</t>
  </si>
  <si>
    <t>23-0002-511-00</t>
  </si>
  <si>
    <t>CCU209052</t>
  </si>
  <si>
    <t>Shipped Pre-alert sent // Booked on 30.09.25 // MRN available // Carrier informed on 02.10.25 that an earlier option was available; hence, the shipment has been booked on Vessel ONE Hangzhou Bay // Carrier informed on 06.10.25 that vessel ONE Hangzhou Bay is delayed due to port congestions // On 14.10.25 carrier informed that the vessel ONE HANGZHOU BAY is delayed due to congestion in previous ports.</t>
  </si>
  <si>
    <t>TSL/56770/2200060614</t>
  </si>
  <si>
    <t>Z25007743659 // 12/8/2025</t>
  </si>
  <si>
    <t>22-0015-511-00</t>
  </si>
  <si>
    <t>CCU209056</t>
  </si>
  <si>
    <t>Shipped Pre-alert sent // Booked on 06.10.25 // MRN available // Carrier informed on 06.10.25 that vessel ONE Hangzhou Bay is delayed due to port congestions // On 14.10.25 carrier informed that the vessel ONE HANGZHOU BAY is delayed due to congestion in previous ports.</t>
  </si>
  <si>
    <t>CSN CARL SCHREIBER GMBH</t>
  </si>
  <si>
    <t>TSL/54225/2200056007</t>
  </si>
  <si>
    <t>HMM COPENHAGEN V.017E</t>
  </si>
  <si>
    <t>Z25007953377 // 12/20/2025</t>
  </si>
  <si>
    <t>22-0006-511-00</t>
  </si>
  <si>
    <t>CCU209060</t>
  </si>
  <si>
    <t>CCU209067</t>
  </si>
  <si>
    <t>Shipped pre-alert sent // Booked on 09.10.25 // Supplier's response rcvd on 06.10.25 that Export documents are still under examination from TATA // MRN rcvd on 09.10.25 // Carrier informed on 10.10.25 that vessel HMM Copenhagen is further delayed.</t>
  </si>
  <si>
    <t>DHM GROUP</t>
  </si>
  <si>
    <t>TSL/56473/2200060128</t>
  </si>
  <si>
    <t>Z25007954190 // 12/20/2025</t>
  </si>
  <si>
    <t>22-0002-511-00</t>
  </si>
  <si>
    <t>CCU209061</t>
  </si>
  <si>
    <t>Shipped pre-alert sent // Booked on 07.10.25 // Supplier's response rcvd on 06.10.25 // MRN received on 07.10.25 // Carrier informed on 10.10.25 that vessel HMM Copenhagen is further delayed.</t>
  </si>
  <si>
    <t>HuDe GmbH</t>
  </si>
  <si>
    <t>TSL/56411/2400002819</t>
  </si>
  <si>
    <t>Z25007954157 // 12/20/2025</t>
  </si>
  <si>
    <t>22-0003-511-00</t>
  </si>
  <si>
    <t>Shipped pre-alert sent // Booked on 07.10.25 // Supplier's response &amp; MRN rcvd on on 06.10.25 // Carrier informed on 10.10.25 that vessel HMM Copenhagen is further delayed.</t>
  </si>
  <si>
    <t>Non-stackable // 4 UNPACKED PACKAGES ON PALLETS</t>
  </si>
  <si>
    <t>TSL/57017/4415398984</t>
  </si>
  <si>
    <t>Z25007955105 // 12/20/2025</t>
  </si>
  <si>
    <t>22-0004-511-00</t>
  </si>
  <si>
    <t>CCU209064</t>
  </si>
  <si>
    <t>Shipped pre-alert sent // Booked on 08.10.25 // Supplier's response rcvd on 07.10.25 // MRN rcvd on 08.10.25 // Carrier informed on 10.10.25 that vessel HMM Copenhagen is further delayed.</t>
  </si>
  <si>
    <t>Non-stackable // Our order no. 2024-40061, our quote MM-003-10-25</t>
  </si>
  <si>
    <t>TSL/56666/4414926961</t>
  </si>
  <si>
    <t>Z25007955116 // 12/20/2025</t>
  </si>
  <si>
    <t>22-0005-511-00</t>
  </si>
  <si>
    <t>CCU209062</t>
  </si>
  <si>
    <t>Shipped pre-alert sent // Booked on 08.10.25 // Supplier's response &amp; MRN rcvd on 07.10.25 // Carrier informed on 10.10.25 that vessel HMM Copenhagen is further delayed.</t>
  </si>
  <si>
    <t>AL-ASDEQAA LAB ENGG. EQUIP</t>
  </si>
  <si>
    <t>NINL/17310/3799887046</t>
  </si>
  <si>
    <t>ZEPHYR LUMOS V.016E</t>
  </si>
  <si>
    <t>Z25008209647 // 12/20/2025</t>
  </si>
  <si>
    <t>23-0004-511-00</t>
  </si>
  <si>
    <t>CCU209073</t>
  </si>
  <si>
    <t>Shipped pre-alert sent // Booked on 17.10.25 // MRN rcvd on 16.10.25</t>
  </si>
  <si>
    <t xml:space="preserve">Non-stackable // Our order no. 2025-40047 </t>
  </si>
  <si>
    <t>Depature awaited</t>
  </si>
  <si>
    <t>TSL/56428/2200060041</t>
  </si>
  <si>
    <t>Z25008253536 // 12/20/2025</t>
  </si>
  <si>
    <t>22-0021-511-00</t>
  </si>
  <si>
    <t>CCU209076</t>
  </si>
  <si>
    <t>Shipped pre-alert sent // Booked on 21.10.25 // MRN available</t>
  </si>
  <si>
    <t>Mineral Technologies</t>
  </si>
  <si>
    <t>TSL/56737/2400002842</t>
  </si>
  <si>
    <t>HMM COPENHAGEN / 0017E</t>
  </si>
  <si>
    <t>22-0008-511-00 // UINCCU021357</t>
  </si>
  <si>
    <t>UINCCU021461</t>
  </si>
  <si>
    <t>SUSE25021357</t>
  </si>
  <si>
    <r>
      <rPr>
        <sz val="11"/>
        <color rgb="FF000000"/>
        <rFont val="Calibri"/>
      </rPr>
      <t>Shipped-Pre-Alert sent</t>
    </r>
    <r>
      <rPr>
        <b/>
        <sz val="11"/>
        <color rgb="FF000000"/>
        <rFont val="Calibri"/>
      </rPr>
      <t xml:space="preserve"> //</t>
    </r>
    <r>
      <rPr>
        <sz val="11"/>
        <color rgb="FF000000"/>
        <rFont val="Calibri"/>
      </rPr>
      <t xml:space="preserve"> Booked // Action tkn 03.10.25 // supplier response rcvd on 07.10.25 // They also informed that they do not work on Fridays, and Monday, 06.10.2025, was a public holiday.// Cut off-17.10.25 // </t>
    </r>
    <r>
      <rPr>
        <b/>
        <sz val="11"/>
        <color rgb="FF000000"/>
        <rFont val="Calibri"/>
      </rPr>
      <t>Delay reason 24.10.25 -Ongoing port congestion across Europe.</t>
    </r>
  </si>
  <si>
    <t xml:space="preserve">Draft HBL Coorect // Final MBL rcvd on 03.11.25 </t>
  </si>
  <si>
    <t>https://nvogo.nvoworldwide.com/tracker;trackingnr=SUSE25021357</t>
  </si>
  <si>
    <t>SOMERS HANDLING LIMITED</t>
  </si>
  <si>
    <t>TSL/56571/2200060289</t>
  </si>
  <si>
    <t>22-0009-511-00 // UINCCU021349</t>
  </si>
  <si>
    <t>SUSE25021349</t>
  </si>
  <si>
    <r>
      <rPr>
        <sz val="11"/>
        <color rgb="FF000000"/>
        <rFont val="Calibri"/>
      </rPr>
      <t>Shipped-Pre-Alert sent</t>
    </r>
    <r>
      <rPr>
        <b/>
        <sz val="11"/>
        <color rgb="FF000000"/>
        <rFont val="Calibri"/>
      </rPr>
      <t xml:space="preserve"> // </t>
    </r>
    <r>
      <rPr>
        <sz val="11"/>
        <color rgb="FF000000"/>
        <rFont val="Calibri"/>
      </rPr>
      <t xml:space="preserve">Booked // Action tkn 06.10.25 // supplier response rcvd on 06.10.25. // Cut off: 17.10.25 // </t>
    </r>
    <r>
      <rPr>
        <b/>
        <sz val="11"/>
        <color rgb="FF000000"/>
        <rFont val="Calibri"/>
      </rPr>
      <t>Delay reason -Delay reason 24.10.25 -Ongoing port congestion across Europe.</t>
    </r>
  </si>
  <si>
    <r>
      <rPr>
        <b/>
        <sz val="11"/>
        <color rgb="FF000000"/>
        <rFont val="Calibri"/>
      </rPr>
      <t xml:space="preserve">NS </t>
    </r>
    <r>
      <rPr>
        <sz val="11"/>
        <color rgb="FF000000"/>
        <rFont val="Calibri"/>
      </rPr>
      <t>// Draft HBL correct // Final MBL rcvd on 03.11.25</t>
    </r>
  </si>
  <si>
    <t>https://nvogo.nvoworldwide.com/tracker;trackingnr=SUSE25021349</t>
  </si>
  <si>
    <t>MM-001-09-25</t>
  </si>
  <si>
    <t>COSCO FRANCE</t>
  </si>
  <si>
    <t>12/14/2025 // Z no dn by VLS</t>
  </si>
  <si>
    <t>25-0005-511-00</t>
  </si>
  <si>
    <t>HAMSZP5298353V</t>
  </si>
  <si>
    <t>Shipped-Pre-Alert sent// Pre-alert to be sent  // Booked // Closing : 14.10.25</t>
  </si>
  <si>
    <t>Z no done-/ Filing done -Supplier confirm on HBL 09.10.25 //  MBL correct</t>
  </si>
  <si>
    <t>2025-40032 II</t>
  </si>
  <si>
    <t>25-0002-511-00</t>
  </si>
  <si>
    <t>SEIN25100119011</t>
  </si>
  <si>
    <t>7582,5</t>
  </si>
  <si>
    <t>CMA CGM HARMONY</t>
  </si>
  <si>
    <t>25-0007-511-00</t>
  </si>
  <si>
    <t>80E2025100432</t>
  </si>
  <si>
    <t>CoreFreight</t>
  </si>
  <si>
    <t>Z25008360722 / 08.12.2025</t>
  </si>
  <si>
    <t>25-0004-511-00</t>
  </si>
  <si>
    <t>50-1125-5372-02</t>
  </si>
  <si>
    <t>LINSINGER</t>
  </si>
  <si>
    <t xml:space="preserve">TSL/56242/2200059609 </t>
  </si>
  <si>
    <t>ONE HUMEN V.098E</t>
  </si>
  <si>
    <t>Z25104100360 // 12/30/2025</t>
  </si>
  <si>
    <t>22-0025-511-00</t>
  </si>
  <si>
    <t>NSA258882</t>
  </si>
  <si>
    <r>
      <rPr>
        <sz val="11"/>
        <color rgb="FF000000"/>
        <rFont val="Calibri"/>
      </rPr>
      <t>Shipped pre-alert sent // Booked on 28.10.25 // Supplier's response &amp; MRN rcvd on 27.10.25</t>
    </r>
    <r>
      <rPr>
        <sz val="11"/>
        <color rgb="FFFF0000"/>
        <rFont val="Calibri"/>
      </rPr>
      <t xml:space="preserve"> </t>
    </r>
    <r>
      <rPr>
        <sz val="11"/>
        <color rgb="FF000000"/>
        <rFont val="Calibri"/>
      </rPr>
      <t>// Closing 04.11.25 (SAC8401) // B/L Instruction &amp; Z No. done on  04.11.25</t>
    </r>
  </si>
  <si>
    <t>UVAN HAGFORS TEKNOLOGI AB</t>
  </si>
  <si>
    <t>TSL/2200060570</t>
  </si>
  <si>
    <t>MSC FAITH / FW546E</t>
  </si>
  <si>
    <t xml:space="preserve">22-0026-511-00 </t>
  </si>
  <si>
    <t>NON-CCU-SE552450</t>
  </si>
  <si>
    <r>
      <rPr>
        <b/>
        <sz val="11"/>
        <color rgb="FF000000"/>
        <rFont val="Calibri"/>
      </rPr>
      <t xml:space="preserve">Direct shipment // Shipped pre-alert sent  // </t>
    </r>
    <r>
      <rPr>
        <sz val="11"/>
        <color rgb="FF000000"/>
        <rFont val="Calibri"/>
      </rPr>
      <t>Closing : 04.11.25 // Internordic // MRN rec on 07.11</t>
    </r>
  </si>
  <si>
    <r>
      <rPr>
        <sz val="11"/>
        <color rgb="FF000000"/>
        <rFont val="Calibri"/>
      </rPr>
      <t xml:space="preserve"> MBL correct // </t>
    </r>
    <r>
      <rPr>
        <b/>
        <sz val="11"/>
        <color rgb="FFFF0000"/>
        <rFont val="Calibri"/>
      </rPr>
      <t>All ok</t>
    </r>
  </si>
  <si>
    <t>TSL/56626/2200060384</t>
  </si>
  <si>
    <t>ZHONG GU SHAN DONG / 0001S</t>
  </si>
  <si>
    <t>32-0003-511-00 // JFCKR56438</t>
  </si>
  <si>
    <t>GTCAKOL2511040</t>
  </si>
  <si>
    <t>AKOL2511040-01</t>
  </si>
  <si>
    <t>Shipped- Pre-Alert sent // Action tkn 01.11.25 // Supplier response rcvd on 01.11.25 // Draft HBL/MBL rcved on 04.11.25 // Cut off : 07.11.25 // Delay reason (10.11.25): Delay caused by the impact of the previous voyage V. BUSAN, which was delayed due to berth congestion.</t>
  </si>
  <si>
    <t xml:space="preserve">CEPA / APTA is applicable </t>
  </si>
  <si>
    <t>TTD/4198/2400002790</t>
  </si>
  <si>
    <t xml:space="preserve"> HYUNDAI MARS/051E</t>
  </si>
  <si>
    <t>22-0018-511-00</t>
  </si>
  <si>
    <t>MILCCU5229367V</t>
  </si>
  <si>
    <t>Shipped- Pre-Alert sent  // Booked // CUT OFF: 29.10.25 // Pick-up arranged for 24.10.25 due to FAV // Career infrm on 28.10.25 - however, the pick-up was not placed. The carrier informed us that there was a system error, and they did not receive any notification from their system for this booking // Pick-up re-arranged 29.10.2025 // Vessel Delay reason is awaited</t>
  </si>
  <si>
    <r>
      <rPr>
        <b/>
        <sz val="11"/>
        <color rgb="FF000000"/>
        <rFont val="Calibri"/>
        <scheme val="minor"/>
      </rPr>
      <t xml:space="preserve"> NON-Stackable //</t>
    </r>
    <r>
      <rPr>
        <b/>
        <sz val="11"/>
        <color rgb="FFFF0000"/>
        <rFont val="Calibri"/>
        <scheme val="minor"/>
      </rPr>
      <t xml:space="preserve">  </t>
    </r>
    <r>
      <rPr>
        <b/>
        <sz val="11"/>
        <color rgb="FF000000"/>
        <rFont val="Calibri"/>
        <scheme val="minor"/>
      </rPr>
      <t xml:space="preserve">MRN rec on 05.11.25// </t>
    </r>
    <r>
      <rPr>
        <sz val="11"/>
        <color rgb="FF000000"/>
        <rFont val="Calibri"/>
        <scheme val="minor"/>
      </rPr>
      <t>Draft MBL correct //</t>
    </r>
    <r>
      <rPr>
        <sz val="11"/>
        <color rgb="FFFF0000"/>
        <rFont val="Calibri"/>
        <scheme val="minor"/>
      </rPr>
      <t xml:space="preserve"> </t>
    </r>
    <r>
      <rPr>
        <b/>
        <sz val="11"/>
        <color rgb="FFFF0000"/>
        <rFont val="Calibri"/>
        <scheme val="minor"/>
      </rPr>
      <t>Final B/L is awaited</t>
    </r>
  </si>
  <si>
    <t>Quote Number WD2510237229</t>
  </si>
  <si>
    <t>TTD/4199/2400002791</t>
  </si>
  <si>
    <t>22-0019-511-00</t>
  </si>
  <si>
    <t>MILCCU5229371V</t>
  </si>
  <si>
    <t>Shipped- Pre-Alert  sent  // Booked // CUT OFF: 29.10.25 // Pick-up was arranged for 24.10.25 due to FAV // Career infrm on 28.10.25 - however, the pick-up was not placed. The carrier informed us that there was a system error, and they did not receive any notification from their system for this booking // Pick-up re-arranged 29.10.2025 // Vessel Delay reason is awaited</t>
  </si>
  <si>
    <r>
      <rPr>
        <b/>
        <sz val="11"/>
        <color rgb="FF000000"/>
        <rFont val="Calibri"/>
        <scheme val="minor"/>
      </rPr>
      <t xml:space="preserve"> NON-Stackable // MRN rec on 05.11.25 // </t>
    </r>
    <r>
      <rPr>
        <sz val="11"/>
        <color rgb="FF000000"/>
        <rFont val="Calibri"/>
        <scheme val="minor"/>
      </rPr>
      <t>Draft MBL correct</t>
    </r>
  </si>
  <si>
    <t>Quote Number WD2510237466</t>
  </si>
  <si>
    <r>
      <rPr>
        <b/>
        <sz val="11"/>
        <color rgb="FF000000"/>
        <rFont val="Calibri"/>
        <scheme val="minor"/>
      </rPr>
      <t xml:space="preserve">HKT BEARING LIMITED // Partial Shipment LOT :- 01 // </t>
    </r>
    <r>
      <rPr>
        <b/>
        <sz val="11"/>
        <color rgb="FFFF0000"/>
        <rFont val="Calibri"/>
        <scheme val="minor"/>
      </rPr>
      <t>ON HOLD</t>
    </r>
  </si>
  <si>
    <t>TSL/56882/3700971292</t>
  </si>
  <si>
    <r>
      <rPr>
        <b/>
        <sz val="11"/>
        <color rgb="FF000000"/>
        <rFont val="Calibri"/>
      </rPr>
      <t xml:space="preserve">Final FORM-I documents and CEPA/APTA // </t>
    </r>
    <r>
      <rPr>
        <b/>
        <sz val="11"/>
        <color rgb="FFFF0000"/>
        <rFont val="Calibri"/>
      </rPr>
      <t>Zarir sir hold the shipment on 09.11.25, he will confirm whether to proceed by air, and asked for the quote for Air &amp; Sea on 09.11.2025 // Stephanie quoted on 10.11.2025 =&gt; This shipment is splitted in to parts. Received the release for Sea on 18.11.2025 &amp; For Air on XXXX</t>
    </r>
  </si>
  <si>
    <t>TSL/56646/2200060152</t>
  </si>
  <si>
    <t>HMM ST PETERSBURG V.016E</t>
  </si>
  <si>
    <t>Z25008253485 // 01/01/2026</t>
  </si>
  <si>
    <t>22-0003-512-00</t>
  </si>
  <si>
    <t>CCU209083</t>
  </si>
  <si>
    <t>CCU209077</t>
  </si>
  <si>
    <r>
      <rPr>
        <b/>
        <sz val="11"/>
        <color rgb="FF000000"/>
        <rFont val="Calibri"/>
      </rPr>
      <t>Shipped // Pre-Alert  sent /</t>
    </r>
    <r>
      <rPr>
        <sz val="11"/>
        <color rgb="FF000000"/>
        <rFont val="Calibri"/>
      </rPr>
      <t>/ Booked on 21.10.25 // MRN by us // Trucker informed on 30.10.25 that will deliver on 03.11.25. // Carrier informed on 05.11.25 that due to delayed arrivals and CBM shortfall, shipment will be rolled to HMM St. Petersburg (Cl. 12.11 / ETD 20.11) // Carrier informed on 06.11.25 that vessel bit delayed due to port congestions // Carrier informed on 07.11.25 that vessel HMM St Petersburg is further delayed // Carrier infrm on 11.11.25 that please note vessel HMM St Petersburg will arrive earlier now</t>
    </r>
  </si>
  <si>
    <t>CRYOSTAR SAS (UNDER L/C)</t>
  </si>
  <si>
    <t>NINL/17281/2299870130</t>
  </si>
  <si>
    <t>Z25008508990 // 01/01/2026</t>
  </si>
  <si>
    <t>23-0002-512-00</t>
  </si>
  <si>
    <t xml:space="preserve">CCU209083 </t>
  </si>
  <si>
    <r>
      <rPr>
        <b/>
        <sz val="11"/>
        <color rgb="FF000000"/>
        <rFont val="Calibri"/>
      </rPr>
      <t xml:space="preserve">Shipped // Pre-Alert  sent </t>
    </r>
    <r>
      <rPr>
        <sz val="11"/>
        <color rgb="FF000000"/>
        <rFont val="Calibri"/>
      </rPr>
      <t xml:space="preserve"> // Booked on 28.10.25 // Supplier's response rcvd on 23.10.25 that delivery will be end of week 44 // MRN rcvd on 27.10.25 // Carrier informed on 05.11.25 that due to delayed arrivals and CBM shortfall, shipment will be rolled to HMM St. Petersburg (Cl. 12.11 / ETD 20.11) // Carrier informed on 06.11.25 that vessel bit delayed due to port congestions // Carrier informed on 07.11.25 that vessel HMM St Petersburg is further delayed // Carrier infrm on 11.11.25 that please note vessel HMM St Petersburg will arrive earlier now</t>
    </r>
  </si>
  <si>
    <r>
      <rPr>
        <sz val="11"/>
        <color rgb="FF000000"/>
        <rFont val="Calibri"/>
        <scheme val="minor"/>
      </rPr>
      <t xml:space="preserve">Non-stackable // </t>
    </r>
    <r>
      <rPr>
        <b/>
        <sz val="11"/>
        <color rgb="FFFF0000"/>
        <rFont val="Calibri"/>
        <scheme val="minor"/>
      </rPr>
      <t>FOB LEFT</t>
    </r>
  </si>
  <si>
    <t>TSL/56881/2200060690</t>
  </si>
  <si>
    <t>Z25008512280 // 01/01/2026</t>
  </si>
  <si>
    <t>22-0004-512-00</t>
  </si>
  <si>
    <t>CCU209080</t>
  </si>
  <si>
    <r>
      <rPr>
        <b/>
        <sz val="11"/>
        <color rgb="FF000000"/>
        <rFont val="Calibri"/>
      </rPr>
      <t xml:space="preserve">Shipped // Pre-Alert  sent </t>
    </r>
    <r>
      <rPr>
        <sz val="11"/>
        <color rgb="FF000000"/>
        <rFont val="Calibri"/>
      </rPr>
      <t xml:space="preserve"> // Booked on 28.10.25 // Supplier's response rcvd on 24.10.25 // MRN rcvd on 27.10.25 // Carrier informed on 05.11.25 that due to delayed arrivals and CBM shortfall, shipment will be rolled to HMM St. Petersburg (Cl. 12.11 / ETD 20.11) // Carrier informed on 06.11.25 that vessel bit delayed due to port congestions // Carrier informed on 07.11.25 that vessel HMM St Petersburg is further delayed // Carrier infrm on 11.11.25 that please note vessel HMM St Petersburg will arrive earlier now</t>
    </r>
  </si>
  <si>
    <r>
      <rPr>
        <sz val="11"/>
        <color rgb="FF000000"/>
        <rFont val="Calibri"/>
        <scheme val="minor"/>
      </rPr>
      <t xml:space="preserve">Stackable // </t>
    </r>
    <r>
      <rPr>
        <b/>
        <sz val="11"/>
        <color rgb="FFFF0000"/>
        <rFont val="Calibri"/>
        <scheme val="minor"/>
      </rPr>
      <t xml:space="preserve">FOB LEFT </t>
    </r>
    <r>
      <rPr>
        <sz val="11"/>
        <color rgb="FF000000"/>
        <rFont val="Calibri"/>
        <scheme val="minor"/>
      </rPr>
      <t xml:space="preserve">// </t>
    </r>
    <r>
      <rPr>
        <sz val="11"/>
        <color rgb="FFFF0000"/>
        <rFont val="Calibri"/>
        <scheme val="minor"/>
      </rPr>
      <t>carrier informed on 30.10.25 that 1xpkg top is damaged/opened //</t>
    </r>
    <r>
      <rPr>
        <sz val="11"/>
        <color rgb="FF000000"/>
        <rFont val="Calibri"/>
        <scheme val="minor"/>
      </rPr>
      <t xml:space="preserve"> </t>
    </r>
    <r>
      <rPr>
        <sz val="11"/>
        <color rgb="FFFF0000"/>
        <rFont val="Calibri"/>
        <scheme val="minor"/>
      </rPr>
      <t>Charges will be on supplier account EUR 55,00</t>
    </r>
  </si>
  <si>
    <t>EICH (FINAL LOT-2)</t>
  </si>
  <si>
    <t>TSL/56081/2200059359</t>
  </si>
  <si>
    <t>Z25008513239 // 01/01/2026</t>
  </si>
  <si>
    <t>22-0005-512-00</t>
  </si>
  <si>
    <t>CCU209081</t>
  </si>
  <si>
    <r>
      <rPr>
        <b/>
        <sz val="11"/>
        <color rgb="FF000000"/>
        <rFont val="Calibri"/>
      </rPr>
      <t xml:space="preserve">Shipped // Pre-Alert sent  </t>
    </r>
    <r>
      <rPr>
        <sz val="11"/>
        <color rgb="FF000000"/>
        <rFont val="Calibri"/>
      </rPr>
      <t>// Booked on 28.10.25 // Supplier's response rcvd on 27.10.25 that ready for collection on 29.10.25 // MRN rcvd on 28.10.25 // Carrier informed on 05.11.25 that due to delayed arrivals and CBM shortfall, shipment will be rolled to HMM St. Petersburg (Cl. 12.11 / ETD 20.11) // Carrier informed on 06.11.25 that vessel bit delayed due to port congestions // Carrier informed on 07.11.25 that vessel HMM St Petersburg is further delayed // Carrier infrm on 11.11.25 that please note vessel HMM St Petersburg will arrive earlier now</t>
    </r>
  </si>
  <si>
    <r>
      <rPr>
        <sz val="11"/>
        <color rgb="FF000000"/>
        <rFont val="Calibri"/>
        <scheme val="minor"/>
      </rPr>
      <t xml:space="preserve">Non-stackable // </t>
    </r>
    <r>
      <rPr>
        <sz val="11"/>
        <color rgb="FFFF0000"/>
        <rFont val="Calibri"/>
        <scheme val="minor"/>
      </rPr>
      <t>3 x GOODS ARE NOT STACKABLE, OVERSTOWABLE</t>
    </r>
  </si>
  <si>
    <t>TSL/56274/2200059718</t>
  </si>
  <si>
    <t>Z25008513886 // 01/01/2026</t>
  </si>
  <si>
    <t>22-0006-512-00</t>
  </si>
  <si>
    <t>CCU209082</t>
  </si>
  <si>
    <r>
      <rPr>
        <b/>
        <sz val="11"/>
        <color rgb="FF000000"/>
        <rFont val="Calibri"/>
      </rPr>
      <t xml:space="preserve">Shipped // Pre-Alert  sent </t>
    </r>
    <r>
      <rPr>
        <sz val="11"/>
        <color rgb="FF000000"/>
        <rFont val="Calibri"/>
      </rPr>
      <t xml:space="preserve"> // Booked on 28.10.25 // MRN available // Carrier informed on 05.11.25 that due to delayed arrivals and CBM shortfall, shipment will be rolled to HMM St. Petersburg (Cl. 12.11 / ETD 20.11) // Carrier informed on 06.11.25 that vessel bit delayed due to port congestions // Carrier informed on 07.11.25 that vessel HMM St Petersburg is further delayed // Carrier infrm on 11.11.25 that please note vessel HMM St Petersburg will arrive earlier now</t>
    </r>
  </si>
  <si>
    <t>TSL/56354/2200059883</t>
  </si>
  <si>
    <t>Z25008594455 // 01/01/2026</t>
  </si>
  <si>
    <t>22-0007-512-00</t>
  </si>
  <si>
    <t>CCU209084</t>
  </si>
  <si>
    <r>
      <rPr>
        <b/>
        <sz val="11"/>
        <color rgb="FF000000"/>
        <rFont val="Calibri"/>
      </rPr>
      <t>Shipped // Pre-Alert sent</t>
    </r>
    <r>
      <rPr>
        <sz val="11"/>
        <color rgb="FF000000"/>
        <rFont val="Calibri"/>
      </rPr>
      <t xml:space="preserve">  // Booked on 31.10.25 // MRN available // Pick-up arranged for 05.11.25 // Carrier informed on 05.11.25 that due to delayed arrivals and CBM shortfall, shipment will be rolled to HMM St. Petersburg (Cl. 12.11 / ETD 20.11) // Carrier informed on 06.11.25 that vessel bit delayed due to port congestions // Carrier informed on 07.11.25 that vessel HMM St Petersburg is further delayed // Carrier infrm on 11.11.25 that please note vessel HMM St Petersburg will arrive earlier now</t>
    </r>
  </si>
  <si>
    <t>PAUL WURTH S.A. (UNDER L/C) (Partial Shipment LOT :- 03) // Very Urgent Shipment</t>
  </si>
  <si>
    <t>TSL/54036/2200055751 // UNDER QUOTATION</t>
  </si>
  <si>
    <t>ONE MACKINAC / 043E</t>
  </si>
  <si>
    <t>22-0009-512-00</t>
  </si>
  <si>
    <t>ANRCCU5127744V</t>
  </si>
  <si>
    <r>
      <rPr>
        <b/>
        <sz val="11"/>
        <color rgb="FF000000"/>
        <rFont val="Calibri"/>
      </rPr>
      <t>Shipped-Pre-Alert sent</t>
    </r>
    <r>
      <rPr>
        <b/>
        <sz val="11"/>
        <color rgb="FFFF0000"/>
        <rFont val="Calibri"/>
      </rPr>
      <t xml:space="preserve">  </t>
    </r>
    <r>
      <rPr>
        <b/>
        <sz val="11"/>
        <color rgb="FF000000"/>
        <rFont val="Calibri"/>
      </rPr>
      <t>// B</t>
    </r>
    <r>
      <rPr>
        <sz val="11"/>
        <color rgb="FF000000"/>
        <rFont val="Calibri"/>
      </rPr>
      <t>ooked on 30.10.25 // New Cut off : 12/11/25</t>
    </r>
    <r>
      <rPr>
        <b/>
        <sz val="11"/>
        <color rgb="FFFF0000"/>
        <rFont val="Calibri"/>
      </rPr>
      <t xml:space="preserve"> </t>
    </r>
    <r>
      <rPr>
        <sz val="11"/>
        <color rgb="FF000000"/>
        <rFont val="Calibri"/>
      </rPr>
      <t xml:space="preserve">// Cut off : 04/11/25 // </t>
    </r>
    <r>
      <rPr>
        <b/>
        <sz val="11"/>
        <color rgb="FFFF0000"/>
        <rFont val="Calibri"/>
      </rPr>
      <t xml:space="preserve">Urgent shipment movement required on priority // </t>
    </r>
    <r>
      <rPr>
        <sz val="11"/>
        <color rgb="FF000000"/>
        <rFont val="Calibri"/>
      </rPr>
      <t>Supplier's response rcvd on 24.10.25 //</t>
    </r>
    <r>
      <rPr>
        <b/>
        <sz val="11"/>
        <color rgb="FF000000"/>
        <rFont val="Calibri"/>
      </rPr>
      <t xml:space="preserve"> </t>
    </r>
    <r>
      <rPr>
        <sz val="11"/>
        <color rgb="FF000000"/>
        <rFont val="Calibri"/>
      </rPr>
      <t xml:space="preserve">MRN rcvd on 27.10.25 // Trucker informed on 30.10.25 that pickup set for 31.10.25, but loose boxes can’t be loaded. Please confirm if the 40x30x30 box can go on a pallet, else pickup will move to Monday 03.11.25. // TLL team informed on 31.10.25 to hold the shipment for now. They need to confirm with Tata Steel regarding the preferred mode of shipment (AIR/SEA) before proceeding further // </t>
    </r>
    <r>
      <rPr>
        <b/>
        <sz val="11"/>
        <color rgb="FF000000"/>
        <rFont val="Calibri"/>
      </rPr>
      <t>Shipment unhold on 05.11.25</t>
    </r>
  </si>
  <si>
    <r>
      <rPr>
        <b/>
        <sz val="11"/>
        <color rgb="FFFF0000"/>
        <rFont val="Calibri"/>
        <scheme val="minor"/>
      </rPr>
      <t xml:space="preserve">Sailing confirmation awited // All ok // </t>
    </r>
    <r>
      <rPr>
        <b/>
        <sz val="11"/>
        <color rgb="FF000000"/>
        <rFont val="Calibri"/>
        <scheme val="minor"/>
      </rPr>
      <t xml:space="preserve">Stackable // WD2510319486 </t>
    </r>
  </si>
  <si>
    <t>Filling</t>
  </si>
  <si>
    <t>SEOUL ENGINEERING CO.,LTD</t>
  </si>
  <si>
    <t>TCI/1029/2200060923</t>
  </si>
  <si>
    <t>KMTC TIANJIN / 2509S</t>
  </si>
  <si>
    <t>32-0003-512-00 // JFCKR56522</t>
  </si>
  <si>
    <t>GLSAKOL2511075</t>
  </si>
  <si>
    <t>AKOL2511075-01</t>
  </si>
  <si>
    <r>
      <rPr>
        <b/>
        <sz val="11"/>
        <color rgb="FF000000"/>
        <rFont val="Calibri"/>
      </rPr>
      <t>Shipped- Pre-Alert sent</t>
    </r>
    <r>
      <rPr>
        <sz val="11"/>
        <color rgb="FF000000"/>
        <rFont val="Calibri"/>
      </rPr>
      <t xml:space="preserve"> // Booked // Action tkn on 13.11.25 // Supplier response rcvd on 13.11.25 // </t>
    </r>
    <r>
      <rPr>
        <b/>
        <sz val="11"/>
        <color rgb="FF000000"/>
        <rFont val="Calibri"/>
      </rPr>
      <t>Vessel delay or vessel change reason (Agent info 19.11.25)- The impact of the previous voyage (2510N).
V 2509S BUSAN :Delyaed 10 hours due to berth congestion
V 2510SH HOCHIMINH : due to berth congestion</t>
    </r>
  </si>
  <si>
    <r>
      <rPr>
        <b/>
        <sz val="11"/>
        <color rgb="FF000000"/>
        <rFont val="Calibri"/>
      </rPr>
      <t xml:space="preserve">NS // </t>
    </r>
    <r>
      <rPr>
        <b/>
        <sz val="11"/>
        <color rgb="FFFF0000"/>
        <rFont val="Calibri"/>
      </rPr>
      <t xml:space="preserve">  </t>
    </r>
    <r>
      <rPr>
        <b/>
        <sz val="11"/>
        <color rgb="FF000000"/>
        <rFont val="Calibri"/>
      </rPr>
      <t>HBL/ MBL recived  on 14.11.25</t>
    </r>
  </si>
  <si>
    <t xml:space="preserve">Metallon  // ST00001991 </t>
  </si>
  <si>
    <t>TSL/2200060531</t>
  </si>
  <si>
    <t xml:space="preserve">TENDER SOUL V.010W     </t>
  </si>
  <si>
    <t>SGE25260121 // 32-0005-511-00</t>
  </si>
  <si>
    <t>SHCAL25232365</t>
  </si>
  <si>
    <t>SGE25260121</t>
  </si>
  <si>
    <t>DRAFT HBL rcved on 11.11.25</t>
  </si>
  <si>
    <r>
      <rPr>
        <sz val="11"/>
        <color rgb="FF000000"/>
        <rFont val="Calibri"/>
        <scheme val="minor"/>
      </rPr>
      <t xml:space="preserve">WUXI  // ST00001996 - </t>
    </r>
    <r>
      <rPr>
        <b/>
        <sz val="11"/>
        <color rgb="FF000000"/>
        <rFont val="Calibri"/>
        <scheme val="minor"/>
      </rPr>
      <t>URGENT</t>
    </r>
  </si>
  <si>
    <t>TSL/2200060600</t>
  </si>
  <si>
    <t xml:space="preserve">SITC NANSHA V.2524S  </t>
  </si>
  <si>
    <t>SGE25260130 // 32-0006-511-00</t>
  </si>
  <si>
    <t>JOYNS250107</t>
  </si>
  <si>
    <t>SGE25260130</t>
  </si>
  <si>
    <t>Shipped Pre-alert sent  // Booked</t>
  </si>
  <si>
    <t>EJP-TOSCA</t>
  </si>
  <si>
    <t>TSL/56444/2200059830</t>
  </si>
  <si>
    <t>ONE FANTASTIC / 007E</t>
  </si>
  <si>
    <t>22-0029-511-00</t>
  </si>
  <si>
    <t>MILCCU5229690V</t>
  </si>
  <si>
    <r>
      <rPr>
        <b/>
        <sz val="11"/>
        <color rgb="FF000000"/>
        <rFont val="Calibri"/>
      </rPr>
      <t xml:space="preserve">Shipped Pre-alert  sent // Pre alert docs. rec on 20.11.25 // </t>
    </r>
    <r>
      <rPr>
        <sz val="11"/>
        <color rgb="FF000000"/>
        <rFont val="Calibri"/>
      </rPr>
      <t xml:space="preserve">False pick-up // Booked // CUT OFF : - 12.11.25 // This is the earliest available vessel // TLL infrm on 29.10.25- hold this shipment as there are some issues with the supplier’s invoice // Rcvd fresh release on 30.10.25 // Carrier information (07.11.25): The trucker informed that the shipper’s documents were not yet ready, and the shipper refused to release the cargo to our trucker // Supplier infrmd on 11.11.25 that cargo ready for collection // </t>
    </r>
    <r>
      <rPr>
        <b/>
        <sz val="11"/>
        <color rgb="FF000000"/>
        <rFont val="Calibri"/>
      </rPr>
      <t xml:space="preserve">Re-arranged pick-up for 13.11.25 </t>
    </r>
  </si>
  <si>
    <r>
      <rPr>
        <b/>
        <sz val="11"/>
        <color rgb="FF000000"/>
        <rFont val="Calibri"/>
        <scheme val="minor"/>
      </rPr>
      <t xml:space="preserve">MBL correct // </t>
    </r>
    <r>
      <rPr>
        <b/>
        <sz val="11"/>
        <color rgb="FFFF0000"/>
        <rFont val="Calibri"/>
        <scheme val="minor"/>
      </rPr>
      <t>MRN Rec on 17.11</t>
    </r>
  </si>
  <si>
    <t>Quote Number WD2510327239</t>
  </si>
  <si>
    <t>Monday followup</t>
  </si>
  <si>
    <t>BSC- BROMBERG, STAUDT &amp; CO.</t>
  </si>
  <si>
    <t>TSL/2200060836</t>
  </si>
  <si>
    <t>ONE Houston V.61w</t>
  </si>
  <si>
    <t>ORDSE0239304 // 22-0031-511-00</t>
  </si>
  <si>
    <t>CHI/CTA/V03408</t>
  </si>
  <si>
    <r>
      <rPr>
        <b/>
        <sz val="11"/>
        <color rgb="FF000000"/>
        <rFont val="Calibri"/>
        <scheme val="minor"/>
      </rPr>
      <t>Shipped Pre-alert sent  // Pre alert docs. rec on 19.11.2025 /</t>
    </r>
    <r>
      <rPr>
        <sz val="11"/>
        <color rgb="FF000000"/>
        <rFont val="Calibri"/>
        <scheme val="minor"/>
      </rPr>
      <t xml:space="preserve">/ Booked // Supplier response rec on 14.10.25 // Closing : 20.10.25 // </t>
    </r>
    <r>
      <rPr>
        <b/>
        <sz val="11"/>
        <color rgb="FF000000"/>
        <rFont val="Calibri"/>
        <scheme val="minor"/>
      </rPr>
      <t>Delay infm rec on 30.10.25 -this shipment has been delayed due to ocean vessel not calling trans-shipment point</t>
    </r>
  </si>
  <si>
    <t>Draft HBL &amp; MBL correct // All ok</t>
  </si>
  <si>
    <t>Hubbell Industrial Controls</t>
  </si>
  <si>
    <t>TSL/56346/2200059690</t>
  </si>
  <si>
    <t>ONE EAGLE / V.36</t>
  </si>
  <si>
    <t>ORDSE0240263 // 22-0032-511-00</t>
  </si>
  <si>
    <t>CHI/CTA/V03410</t>
  </si>
  <si>
    <r>
      <rPr>
        <b/>
        <sz val="11"/>
        <color rgb="FF000000"/>
        <rFont val="Calibri"/>
        <scheme val="minor"/>
      </rPr>
      <t xml:space="preserve">Shipped Pre-alert sent  // Pre alert docs. rec on 19.11.2025 // </t>
    </r>
    <r>
      <rPr>
        <sz val="11"/>
        <color rgb="FF000000"/>
        <rFont val="Calibri"/>
        <scheme val="minor"/>
      </rPr>
      <t>Booked // Closing : 08.11.2025 // This is the earliest available vessel // Agent infrm on 19.11.2025- The cargo is currently at Port of Savannah  waiting to load the vessel.</t>
    </r>
  </si>
  <si>
    <t xml:space="preserve">Draft HBL/ MBL correct </t>
  </si>
  <si>
    <t>2387,5</t>
  </si>
  <si>
    <t>SHANGHAI</t>
  </si>
  <si>
    <t>SGE25260055 / 25-0004-509-00</t>
  </si>
  <si>
    <t>CLNVS25086186</t>
  </si>
  <si>
    <t>SGE25260055</t>
  </si>
  <si>
    <r>
      <rPr>
        <sz val="11"/>
        <color rgb="FF000000"/>
        <rFont val="Calibri"/>
        <scheme val="minor"/>
      </rPr>
      <t xml:space="preserve">HBL is alredy confirmed //Check vessel depart or not // for invoice - </t>
    </r>
    <r>
      <rPr>
        <b/>
        <sz val="11"/>
        <color rgb="FFFF0000"/>
        <rFont val="Calibri"/>
        <scheme val="minor"/>
      </rPr>
      <t>Quatation from MM</t>
    </r>
  </si>
  <si>
    <t>4300039871/4500640316</t>
  </si>
  <si>
    <t>COSCO FOS</t>
  </si>
  <si>
    <t>24.09.2025</t>
  </si>
  <si>
    <t>21.10.2025</t>
  </si>
  <si>
    <t>12.11.2025</t>
  </si>
  <si>
    <t>SGE25260086 / 25-0021-510-00</t>
  </si>
  <si>
    <t>DLNVS25107898</t>
  </si>
  <si>
    <t xml:space="preserve">SGE25260086 </t>
  </si>
  <si>
    <t>PK Benelux B.V.</t>
  </si>
  <si>
    <t>25-0011-510-00</t>
  </si>
  <si>
    <t>17.12.2025</t>
  </si>
  <si>
    <t>25-0008-511-00</t>
  </si>
  <si>
    <t>50-1125-5378-03</t>
  </si>
  <si>
    <r>
      <rPr>
        <sz val="12"/>
        <color rgb="FF000000"/>
        <rFont val="Calibri"/>
        <scheme val="minor"/>
      </rPr>
      <t>Reimbold - DG</t>
    </r>
  </si>
  <si>
    <t>Srilanka</t>
  </si>
  <si>
    <t>CMB</t>
  </si>
  <si>
    <t>16.12.2025</t>
  </si>
  <si>
    <t>25-0003-512-00</t>
  </si>
  <si>
    <t>CMB227992</t>
  </si>
  <si>
    <t>TSL/56223/2200059526</t>
  </si>
  <si>
    <t>TXN</t>
  </si>
  <si>
    <t xml:space="preserve">OOCL TAIPEI V. 088W             </t>
  </si>
  <si>
    <t>32-0004-512-00 // SGE25260120</t>
  </si>
  <si>
    <t>GTJCOL25110002</t>
  </si>
  <si>
    <t>SGE25260120</t>
  </si>
  <si>
    <t>Shipped- Pre-Alert sent  // Booked // Action tkn on 30.10.25 // Supplier recvd on 06.11.25 // Draft HBL rcved on 11.11.25 // TKM China infrmd on 18.11.25 that LCL consol is cancelled this week (17.11.25 to 23.11.25)</t>
  </si>
  <si>
    <t xml:space="preserve">CEPA / APTA is applicable-recvd  on 01.12.25 // Draft-Ok </t>
  </si>
  <si>
    <t xml:space="preserve">BEIJING KISITOLI // UNDER LC </t>
  </si>
  <si>
    <t>TSL/56812/2200060616 // LOT :- 01</t>
  </si>
  <si>
    <t xml:space="preserve">OOCL TAIPEI V. 088W                        </t>
  </si>
  <si>
    <r>
      <t>32-0002-512-00</t>
    </r>
    <r>
      <rPr>
        <b/>
        <sz val="11"/>
        <color rgb="FF000000"/>
        <rFont val="Calibri"/>
      </rPr>
      <t xml:space="preserve"> </t>
    </r>
    <r>
      <rPr>
        <sz val="11"/>
        <color rgb="FF000000"/>
        <rFont val="Calibri"/>
      </rPr>
      <t>// SGE25260127</t>
    </r>
  </si>
  <si>
    <t>GTJCOL25110011</t>
  </si>
  <si>
    <t>SGE25260127</t>
  </si>
  <si>
    <t>Shipped- Pre-Alert sent // Booked // Action tkn on 10.11.25 // Supplier response rcvd on 11.11.25 // TKM China infrmd on 18.11.25 that LCL consol is cancelled this week (17.11.25 to 23.11.25)</t>
  </si>
  <si>
    <t>APTA/CEPA aplicable // CEPA Recved</t>
  </si>
  <si>
    <t>TSL/56775/2200060535 // LOT-1</t>
  </si>
  <si>
    <t>32-0009-512-00 // SGE25260126</t>
  </si>
  <si>
    <t>GTJCOL25110010</t>
  </si>
  <si>
    <t>SGE25260126</t>
  </si>
  <si>
    <t>TSL/56526/2200060209</t>
  </si>
  <si>
    <t>ONE HAWK / 033W</t>
  </si>
  <si>
    <t>22-0010-512-00 // OE01001089</t>
  </si>
  <si>
    <t>TORCCU5213543V</t>
  </si>
  <si>
    <r>
      <t>Shipped- Pre-Alert sent</t>
    </r>
    <r>
      <rPr>
        <sz val="11"/>
        <color rgb="FFFF0000"/>
        <rFont val="Calibri"/>
      </rPr>
      <t xml:space="preserve"> </t>
    </r>
    <r>
      <rPr>
        <sz val="11"/>
        <color rgb="FF000000"/>
        <rFont val="Calibri"/>
      </rPr>
      <t>// Action tkn on 21.10.25 // Supplier response rcvd on 21.10.25 // Cut off : 04.11.25 // Reason for delay (04.11.25): Due to the unavailability of an earlier sailing, the cargo was not picked up in order to avoid possible storage charges at the CFS warehouse. Carrier information (05.11.2025): The original vessel was behind schedule, and the carrier planned to load the cargo on the next available vessel on Monday, 10.11.2025.</t>
    </r>
  </si>
  <si>
    <t xml:space="preserve">Final MBL rcved on 26.11.25 </t>
  </si>
  <si>
    <t xml:space="preserve">Metallon  // ST00001954 </t>
  </si>
  <si>
    <t>TSL/2200061153</t>
  </si>
  <si>
    <t xml:space="preserve">OOCL TAIPEI V. 088W   </t>
  </si>
  <si>
    <t xml:space="preserve">32-0005-512-00 // SGE25260114 </t>
  </si>
  <si>
    <t>GTJCOL25110003</t>
  </si>
  <si>
    <t>SGE25260114</t>
  </si>
  <si>
    <t>Shipped- Pre-Alert  sent  // Booked</t>
  </si>
  <si>
    <t xml:space="preserve">Metallon  // ST00001953 </t>
  </si>
  <si>
    <t>TSL/2200060648</t>
  </si>
  <si>
    <t xml:space="preserve">OOCL TAIPEI V. 088W    </t>
  </si>
  <si>
    <t xml:space="preserve">32-0006-512-00 /// SGE25260115 </t>
  </si>
  <si>
    <t>SGE25260115</t>
  </si>
  <si>
    <t>Shipped- Pre-Alert to be sent // Final pre -alert docs. rec on 01.12// Booked</t>
  </si>
  <si>
    <t>2025-40032 Lot 3</t>
  </si>
  <si>
    <t>24.11.2025</t>
  </si>
  <si>
    <t>27.12.2025</t>
  </si>
  <si>
    <t>25-0002-512-00</t>
  </si>
  <si>
    <t>SEIN25110125109</t>
  </si>
  <si>
    <t xml:space="preserve">HKT BEARINGS LIMITED </t>
  </si>
  <si>
    <t>32-0010-512-00 // JFCKR56593</t>
  </si>
  <si>
    <t>GLSAKOL2511094</t>
  </si>
  <si>
    <t>AKOL2511094-01</t>
  </si>
  <si>
    <t>Shipped- Pre-Alert sent // Booked // Action tkn on 18.11.25 // supplier response rcved on 18.11.25 // Carrier info (21.11.25)-Delayed due to berth congestion</t>
  </si>
  <si>
    <t xml:space="preserve">BEIJING  // ST00001981 </t>
  </si>
  <si>
    <t>TSL/2200060849</t>
  </si>
  <si>
    <t xml:space="preserve">OOCL TAIPEI V. 088W       </t>
  </si>
  <si>
    <t>32-0007-512-00  //SGE25260122</t>
  </si>
  <si>
    <t>GTJCOL25110007</t>
  </si>
  <si>
    <t>SGE25260122</t>
  </si>
  <si>
    <t>Shipped- Pre-Alert sent // Final pre -alert docs. rec on 01.12 // Booked</t>
  </si>
  <si>
    <t>DRAFT HBL rcved on 11.11.25 - correct</t>
  </si>
  <si>
    <t xml:space="preserve">Metallon  // ST00002024 </t>
  </si>
  <si>
    <t>TSL/2200060459</t>
  </si>
  <si>
    <t>OOCL TAIPEI V. 088W</t>
  </si>
  <si>
    <t>32-0008-512-00 // SGE25260138</t>
  </si>
  <si>
    <t>GTJCOL25110019</t>
  </si>
  <si>
    <t>SGE25260138</t>
  </si>
  <si>
    <t>Shipped- Pre-Alert t sent // Final pre -alert docs. rec on 01.12// Booked</t>
  </si>
  <si>
    <t>Draft HBL rec on 20.11.25- correct</t>
  </si>
  <si>
    <t>EM MOULDS // LOT :-09</t>
  </si>
  <si>
    <t>ONE FRIENDSHIP / 010E</t>
  </si>
  <si>
    <t>22-0014-512-00</t>
  </si>
  <si>
    <t>MILCCU5229976V</t>
  </si>
  <si>
    <t>Shipped- Pre-Alert sent // Final pre -alert docs.rec 02.12.25//  Booked // Closing : 20.11.25 // Release rcvd  on 14.11.25 // Rcvd revise release with correct lot number on 17.11.25</t>
  </si>
  <si>
    <t>MRN rec on 18.11.25 // Dear MBL Correct</t>
  </si>
  <si>
    <t>Quote Number WD2511199025</t>
  </si>
  <si>
    <t>TISWD/1564/2200060961</t>
  </si>
  <si>
    <t>HMM ST PETERSBURG / 0016E</t>
  </si>
  <si>
    <t xml:space="preserve">22-0023-512-00 // UINNSA021573 </t>
  </si>
  <si>
    <t>UINNSA021573</t>
  </si>
  <si>
    <t>SUSE25021497</t>
  </si>
  <si>
    <t>Shipped-Pre-Alert sent // Final &amp; correct HBL &amp; MBL rcvd on 04.12.25 // Booked // Action tkn on 12.11.25 // Supplier response rcvd on 12.11.25 // Delay reason (19.11.25)-Due to port congestion across Europe // Agent info. on 26.11.25- The vessel is not scheduled to depart until 29th November and is not expected to arrive in Hong Kong until 13th January.</t>
  </si>
  <si>
    <r>
      <t>Final HBL rcvd on 03.12.25 //</t>
    </r>
    <r>
      <rPr>
        <sz val="11"/>
        <color rgb="FFFF0000"/>
        <rFont val="Calibri"/>
      </rPr>
      <t xml:space="preserve"> </t>
    </r>
    <r>
      <rPr>
        <sz val="11"/>
        <color rgb="FF000000"/>
        <rFont val="Calibri"/>
      </rPr>
      <t>Final HBL/MBL rcvd on 04.12.25  //</t>
    </r>
    <r>
      <rPr>
        <sz val="11"/>
        <color rgb="FF0D0D0D"/>
        <rFont val="Calibri"/>
      </rPr>
      <t xml:space="preserve"> Final MBL with correct delviery agent details sent on 16.12.25</t>
    </r>
  </si>
  <si>
    <t>ATB SPECIAL PRODUCTS LTD</t>
  </si>
  <si>
    <t>TSL/56756/2200060525</t>
  </si>
  <si>
    <t>22-0024-512-00 // UINCCU021509</t>
  </si>
  <si>
    <t>SUSE25021509</t>
  </si>
  <si>
    <t>Shipped-Pre-Alert sent // Final &amp; correct HBL &amp; MBL rcvd on 05.12.25 // Booked // Cut off: 20.11.25 // Agent info. on 26.11.25- The vessel is not scheduled to depart until 29th November and is not expected to arrive in Hong Kong until 13th January. Resons:due to delays across Europe it departed on 29/11.</t>
  </si>
  <si>
    <t>Final HBL / MBL recvd on 04.12.25</t>
  </si>
  <si>
    <t>FORJAS IRIZAR // Complete Shipment LOT :- 01</t>
  </si>
  <si>
    <t>TSL/56490/2400002827</t>
  </si>
  <si>
    <t>YM TARGET / MD22539E</t>
  </si>
  <si>
    <t>22-0022-512-00</t>
  </si>
  <si>
    <t>BCNCCU5424233V</t>
  </si>
  <si>
    <t>Shipped Pre- Alert  sent // Final &amp; correct MBL rcvd on 05.12.25 // Booked // Action tkn on 10.11.25 // Supplier response rcvd on 10.11.25 // MRN by us // Cut off: 27.11.25 // New cut off : 21.11.25 // Pick-up Delay (dated 14.11.2025) carrier informed us that due to a transport delay, the cargo will now be picked up on Monday (17.11.25). Consequently, we will need to roll the cargo to the next available vessel.</t>
  </si>
  <si>
    <t>NS // FOB INV send on 15.12.25</t>
  </si>
  <si>
    <t>Quote Number WD2511159855</t>
  </si>
  <si>
    <t xml:space="preserve">SMS Concast AG // Urgent consignment </t>
  </si>
  <si>
    <t>NINL/17308/2299870228</t>
  </si>
  <si>
    <t>HMM ALGECIRAS V.018E</t>
  </si>
  <si>
    <t>Z25008657613 // 1/23/2026</t>
  </si>
  <si>
    <t>23-0001-512-00</t>
  </si>
  <si>
    <t>CCU209085</t>
  </si>
  <si>
    <t>Shipped pre-alert sent // Booked on 04.11.25 // Supplier response rcvd on 31.10.25 // MRN rcv on 03.11.25 // Supplier informed on 03.11.25 that Closing: 05.11.25, 12:00 hrs is not possible. and asked to change the vessel with the next closing // Carrier informed on 06.11.25 that vessel bit delayed due to port congestions // Carrier informed on 07.11.25 that vessel HMM St Petersburg is further delayed // Carrier infrm on 11.11.25 that please note vessel HMM St Petersburg will arrive earlier now // The carrier informed us on 18.11.25 that our warehouse has advised your shipment(s) were not loaded on the planned vessel HMM ST. PETERSBURG. We have just received this update, and the container is already en route to the terminal.</t>
  </si>
  <si>
    <t>TMT - Tapping Measuring Technology</t>
  </si>
  <si>
    <t>TSL/57092/2200061000</t>
  </si>
  <si>
    <t>Z25008694380 // 1/23/2026</t>
  </si>
  <si>
    <t>22-0002-512-00</t>
  </si>
  <si>
    <t>CCU209086</t>
  </si>
  <si>
    <t>Shipped pre-alert sent // Booked on 04.11.25 // MRN rcvd on 03.11.25 // Pick-up arranged for 05.11.25 // Carrier informed on 06.11.25 that vessel bit delayed due to port congestions // Carrier informed on 07.11.25 that vessel HMM St Petersburg is further delayed // Carrier infrm on 11.11.25 that please note vessel HMM St Petersburg will arrive earlier now // The carrier informed us on 18.11.25 that our warehouse has advised your shipment(s) were not loaded on the planned vessel HMM ST. PETERSBURG. We have just received this update, and the container is already en route to the terminal.</t>
  </si>
  <si>
    <t>PESMEL</t>
  </si>
  <si>
    <t>TSL/56725/2200060211</t>
  </si>
  <si>
    <t>Z25008731170 // 1/23/2026</t>
  </si>
  <si>
    <t>22-0001-512-00</t>
  </si>
  <si>
    <t>CCU209093</t>
  </si>
  <si>
    <r>
      <t>Shipped pre-alert sent // Booked</t>
    </r>
    <r>
      <rPr>
        <sz val="11"/>
        <color rgb="FFFF0000"/>
        <rFont val="Calibri"/>
      </rPr>
      <t xml:space="preserve"> </t>
    </r>
    <r>
      <rPr>
        <sz val="11"/>
        <color rgb="FF000000"/>
        <rFont val="Calibri"/>
      </rPr>
      <t>on 05.11.25 // Supplier response rcvd on 31.10.25 // MRN rcvd on 05.11.25 // Carrier informed on 06.11.25 that vessel is bit delayed due to port congestions // Carrier informed on 07.11.25 that vessel HMM St Petersburg is further delayed // Rolled to vessel HMM ALGECIRAS, as the cargo did not reach the warehouse before the closing of the previous vessel.</t>
    </r>
  </si>
  <si>
    <t>Stackable // Infrm that - they havr always an in transit time ex Finnland around 2 weeks, only one loading ex Finnland each week</t>
  </si>
  <si>
    <t>HAINZL // Quote dated 17.11.2025</t>
  </si>
  <si>
    <t>TSL/56467/2200060114</t>
  </si>
  <si>
    <t>Z25008731181 // 1/23/2026</t>
  </si>
  <si>
    <t>22-0008-512-00</t>
  </si>
  <si>
    <t>CCU209099</t>
  </si>
  <si>
    <t>Shipped pre-alert sent // Booked on 11.11.25 // MRN rcvd on 10.11.25 // Rolled to vessel HMM ALGECIRAS, as the cargo did not reach the warehouse before the closing of the previous vessel.</t>
  </si>
  <si>
    <t xml:space="preserve">DUMA // Final Shipment LOT :- 02 </t>
  </si>
  <si>
    <t>TSL/56270/4414253152</t>
  </si>
  <si>
    <t>Z25008931904 // 1/23/2026</t>
  </si>
  <si>
    <t>22-0012-512-00</t>
  </si>
  <si>
    <t>CCU209100</t>
  </si>
  <si>
    <t xml:space="preserve">Shipped pre-alert sent // Booked on 13.11.25 // MRN rcvd on 12.11.25 </t>
  </si>
  <si>
    <t>TSL/56018/2200059254</t>
  </si>
  <si>
    <t>Z25008975966 // 1/23/2026</t>
  </si>
  <si>
    <t>22-0013-512-00</t>
  </si>
  <si>
    <t>CCU209102</t>
  </si>
  <si>
    <t>Shipped pre-alert sent // Booked on 14.11.25 // MRN available</t>
  </si>
  <si>
    <t>TSL/56418/2200060017 //  Complete Shipment LOT :- 01</t>
  </si>
  <si>
    <t>Z25009059050 // 1/23/2026</t>
  </si>
  <si>
    <t>22-0020-512-00</t>
  </si>
  <si>
    <t>CCU209117</t>
  </si>
  <si>
    <t>Shipped pre-alert sent // Booked on 20.11.25 // MRN rcvd on 19.11.25 // Supplier infrmd on 20.11.25 that the goods will be ready for pick-up tomorrow 21.11.25</t>
  </si>
  <si>
    <t>Georg Springmann Technology GmbH // **Complete Shipment LOT :- 01 **</t>
  </si>
  <si>
    <t>NINL/17314/2299870258</t>
  </si>
  <si>
    <t>Z25009058766 // 1/23/2026</t>
  </si>
  <si>
    <t>23-0003-512-00</t>
  </si>
  <si>
    <t>CCU209112</t>
  </si>
  <si>
    <t>Shipped pre-alert sent // Booked on 19.11.25 // MRN rcvd on 18.11.25</t>
  </si>
  <si>
    <t>M.A.T. MALMEDIE</t>
  </si>
  <si>
    <t>TSL/57108/3700976334</t>
  </si>
  <si>
    <t>Z25009058840 // 1/23/2026</t>
  </si>
  <si>
    <t>22-0015-512-00</t>
  </si>
  <si>
    <t>CCU209108</t>
  </si>
  <si>
    <t xml:space="preserve">Shipped pre-alert sent // Booked on 18.11.25 // MRN rcvd on 18.11.25 </t>
  </si>
  <si>
    <t>Düsterloh Fluidtechnik GmbH</t>
  </si>
  <si>
    <t>TSL/55762/2200058801</t>
  </si>
  <si>
    <t>Z25009058850 // 1/23/2026</t>
  </si>
  <si>
    <t>22-0016-512-00</t>
  </si>
  <si>
    <t>CCU209113</t>
  </si>
  <si>
    <t>Shipped pre-alert sent // Booked on 19.11.25 // MRN available // The shipment has been stopped by customs as this has been selected for physical inspection // Carrier informed on 27.11.25 that the inspection has been completed and loaded to the booked vessel</t>
  </si>
  <si>
    <r>
      <t>Non-stackable //</t>
    </r>
    <r>
      <rPr>
        <b/>
        <sz val="11"/>
        <color rgb="FFFF0000"/>
        <rFont val="Calibri"/>
      </rPr>
      <t xml:space="preserve"> customs inspected the cargo Cost EUR 135,00 bill to supplier</t>
    </r>
  </si>
  <si>
    <t>Binder+Co AG,</t>
  </si>
  <si>
    <t xml:space="preserve">TSL/57252/2200061014 </t>
  </si>
  <si>
    <t>Z25009091433 // 1/23/2026</t>
  </si>
  <si>
    <t>22-0019-512-00</t>
  </si>
  <si>
    <t>CCU209115</t>
  </si>
  <si>
    <t>Shipped pre-alert sent // Booked on 19.11.25 // MRN available // The supplier informed on 19.11.2025 that loading is only possible today (19.11.2025) or again from next week. Please note that we will be closed on Thursday, 20 November, and Friday, 21 November due to inventory.</t>
  </si>
  <si>
    <t>Schäfer Pumpen &amp; Hydraulik GmbH</t>
  </si>
  <si>
    <t>TSL/56865/2200060738</t>
  </si>
  <si>
    <t>Z25009059049 // 1/23/2026</t>
  </si>
  <si>
    <t>22-0021-512-00</t>
  </si>
  <si>
    <t>CCU209118</t>
  </si>
  <si>
    <t>Shipped pre-alert sent // Booked on 20.11.25 // MRN rcvd on 20.11.25 // The pick-up was arranged for 24.11.25, but the trucker missed the pick-up. It has now been rescheduled for 25.11.25.</t>
  </si>
  <si>
    <t xml:space="preserve">TSL/55740/2200058755 </t>
  </si>
  <si>
    <t>Z25009070640 // 1/23/2026</t>
  </si>
  <si>
    <t>22-0025-512-00</t>
  </si>
  <si>
    <t>CCU209114</t>
  </si>
  <si>
    <t>Shipped pre-alert sent // Booked on 19.11.25 // MRN rcvd on 19.11.25</t>
  </si>
  <si>
    <t>Stackable // 2 MRN</t>
  </si>
  <si>
    <t>Both rec</t>
  </si>
  <si>
    <t>KOCKS TECHNIK GMBH &amp; CO KG // Partial Shipment LOT :- 02</t>
  </si>
  <si>
    <t>Z25009130536 // 1/23/2026</t>
  </si>
  <si>
    <t>22-0026-512-00</t>
  </si>
  <si>
    <t>CCU209120</t>
  </si>
  <si>
    <t>Shipped pre-alert sent // Booked on 24.11.25 // The revised documents will be issued with the FOB Incoterm mentioned // Supplier infrmd on 21.11.25 that MRN will be available on 24.11.25 // MRN rcvd on 24.11.2025 // Cut off: 03.12.25 // This shipment was booked on HMM GDANSK (ETD 12.12.25). Since it reached the warehouse before the HMM ALGECIRAS cutoff, we asked the carrier to move it to that console.</t>
  </si>
  <si>
    <t>Pyro Green-Gas Inc.</t>
  </si>
  <si>
    <t>TSL/55803/2200058768</t>
  </si>
  <si>
    <t>SITC CAGAYAN V. 2522S</t>
  </si>
  <si>
    <t>32-0001-512-00 // SGE25260128</t>
  </si>
  <si>
    <t>SHTRK25235686</t>
  </si>
  <si>
    <t>SGE25260128</t>
  </si>
  <si>
    <t xml:space="preserve">Shipped-Pre Alert sent // Final Pre-alert docs. rcvd on 08.12.25 // Booked on 11.11.25 // Action tkn 31.10.25 // TKM China informed  on 17.11.2025 that they will handle the customs clearance; otherwise, the consolidator is not willing to assume the associated clearance risks. // China Team Update 21.11.25 – Factory arrival at warehouse has been delayed. 02.12.25 – They have not yet received the carrier’s OBL/BL. // Shipment delay resons 02.12.25 - Seaport congestion </t>
  </si>
  <si>
    <r>
      <t xml:space="preserve"> </t>
    </r>
    <r>
      <rPr>
        <sz val="11"/>
        <color rgb="FF000000"/>
        <rFont val="Calibri"/>
      </rPr>
      <t>Supplier invoices docs. rcved and sent to TLL 12.12.25</t>
    </r>
  </si>
  <si>
    <t>TSL/57190/2200061143</t>
  </si>
  <si>
    <t>32-0011-512-00 // SGE25260143</t>
  </si>
  <si>
    <t>SHCAL25245484</t>
  </si>
  <si>
    <t>SGE25260143</t>
  </si>
  <si>
    <t>Shipped-Pre Alert sent // Final Pre-alert docs. rcvd on 08.12.25 // Booked // Action tkn on 19.11.25 // Supplier response rcvd on 24.11.25 // VESSEL will booking ETD 3RD DEC</t>
  </si>
  <si>
    <r>
      <t>TELEX RELEASE HBL send 15.12.25</t>
    </r>
    <r>
      <rPr>
        <sz val="11"/>
        <color rgb="FFFF0000"/>
        <rFont val="Calibri"/>
      </rPr>
      <t xml:space="preserve"> </t>
    </r>
  </si>
  <si>
    <t>TSL/56939/3700973038</t>
  </si>
  <si>
    <t>PORT KLANG VOYAGER / 2511S</t>
  </si>
  <si>
    <t>32-0012-512-00 // JFCKR56697</t>
  </si>
  <si>
    <t>GLSAKOL2512052</t>
  </si>
  <si>
    <t>AKOL2512052-01</t>
  </si>
  <si>
    <r>
      <t xml:space="preserve">Shipped- Pre-Alert sent // Sailing confirmation re on 08.12.25 //  Booked // Action tkn on 02.12.25// Supplier response rcvd on 04.12.25 // </t>
    </r>
    <r>
      <rPr>
        <b/>
        <sz val="11"/>
        <color rgb="FF000000"/>
        <rFont val="Calibri"/>
      </rPr>
      <t>Cut off- 05.12.25</t>
    </r>
  </si>
  <si>
    <r>
      <t>NS //</t>
    </r>
    <r>
      <rPr>
        <sz val="11"/>
        <color rgb="FFFF0000"/>
        <rFont val="Calibri"/>
      </rPr>
      <t xml:space="preserve"> </t>
    </r>
    <r>
      <rPr>
        <sz val="11"/>
        <color rgb="FF000000"/>
        <rFont val="Calibri"/>
      </rPr>
      <t xml:space="preserve">CEPA / APTA not applicable </t>
    </r>
  </si>
  <si>
    <t>B.S.A</t>
  </si>
  <si>
    <t>TCI/1018/2200059956</t>
  </si>
  <si>
    <t>YM TARGET / 025E</t>
  </si>
  <si>
    <t>23-0004-512-00</t>
  </si>
  <si>
    <t>MILCCU5230032V</t>
  </si>
  <si>
    <t>Shipped Pre-Alert sent // Final pre-alert docs. rcvd on 05.12.25 // Booked // Closing : 28.11.25 // MRN by us // Supplier response rec on 19.11.25 // The pick-up was arranged for 25.11.25, but the trucker missed the pick-up. It has now been rescheduled for 27.11.25</t>
  </si>
  <si>
    <t>Quote Number WD2511215721</t>
  </si>
  <si>
    <t>DERRICK LLC</t>
  </si>
  <si>
    <t>TSL/56836/2200060649</t>
  </si>
  <si>
    <t>ONE EAGLE V:036W</t>
  </si>
  <si>
    <t>ORDSE2500159 // 22-0017-512-00</t>
  </si>
  <si>
    <t>CUIANY25005910</t>
  </si>
  <si>
    <r>
      <t>Shipped-Pre-Alert sent // Final MBL rcvd on 19.12.25 //</t>
    </r>
    <r>
      <rPr>
        <b/>
        <sz val="11"/>
        <color rgb="FF000000"/>
        <rFont val="Calibri"/>
      </rPr>
      <t xml:space="preserve"> </t>
    </r>
    <r>
      <rPr>
        <sz val="11"/>
        <color rgb="FF000000"/>
        <rFont val="Calibri"/>
      </rPr>
      <t xml:space="preserve"> Booked // Action tkn on 30.10.25 // Supplier response rcvd on 31.10.25 //</t>
    </r>
    <r>
      <rPr>
        <b/>
        <sz val="11"/>
        <color rgb="FF000000"/>
        <rFont val="Calibri"/>
      </rPr>
      <t xml:space="preserve"> </t>
    </r>
    <r>
      <rPr>
        <sz val="11"/>
        <color rgb="FF000000"/>
        <rFont val="Calibri"/>
      </rPr>
      <t>Cut off: 12.11.25 // New Cut off: 21.11.25 // This is the earliest available vessel // Agent info 20.11.25- carrier ONE Line has informed us that the cut-offs have been changed for the booking. The CY cut-off has been advanced by two days, and we are therefore unable to meet the schedule for the vessel ONE HAWK as previously planned.</t>
    </r>
  </si>
  <si>
    <r>
      <t>Final HBL rcved on 04.12.25</t>
    </r>
    <r>
      <rPr>
        <b/>
        <sz val="11"/>
        <color rgb="FFFF0000"/>
        <rFont val="Calibri"/>
      </rPr>
      <t xml:space="preserve"> </t>
    </r>
    <r>
      <rPr>
        <b/>
        <sz val="11"/>
        <color rgb="FF000000"/>
        <rFont val="Calibri"/>
      </rPr>
      <t>/ Final MBL sent on 19.12.2025</t>
    </r>
  </si>
  <si>
    <t>Man-es - Balmer</t>
  </si>
  <si>
    <t>29.11.2025</t>
  </si>
  <si>
    <t>04.01.2026</t>
  </si>
  <si>
    <t>25-0001-512-00</t>
  </si>
  <si>
    <t>50-1125-5394-02</t>
  </si>
  <si>
    <t>2025-40046 Lot 3</t>
  </si>
  <si>
    <t>CMA CGM AQUILA</t>
  </si>
  <si>
    <t>27.11.2025</t>
  </si>
  <si>
    <t>05.01.2026</t>
  </si>
  <si>
    <t>25-0004-512-00</t>
  </si>
  <si>
    <t>HAMJEA5299811V</t>
  </si>
  <si>
    <t>2025-40038 II</t>
  </si>
  <si>
    <t>10.12.2025</t>
  </si>
  <si>
    <t>25-0006-512-00</t>
  </si>
  <si>
    <t>HAMJEA5300216V</t>
  </si>
  <si>
    <t>HELMKE GmbH</t>
  </si>
  <si>
    <t>TSL/56802/2400002853</t>
  </si>
  <si>
    <t>ONE ALTAIR V.072E</t>
  </si>
  <si>
    <t>Z25009370136 // 2/12/2026</t>
  </si>
  <si>
    <t>22-0029-512-00</t>
  </si>
  <si>
    <t>CCU209129</t>
  </si>
  <si>
    <t>Shipped pre-alert sent // Booked on 01.12.25 // MRN rcvd on 01.12.25 // Supplier responded on 24.11.25 that the cargo is not yet ready // The timeline for customs presentation is on 26.11.25 // Carrier infmd on 10.12.25 that vessel ONE Altair will arrive ealier now</t>
  </si>
  <si>
    <t>SIBRE // Complete Shipment LOT :- 01 **</t>
  </si>
  <si>
    <t xml:space="preserve">TSL/56995/3700973967 </t>
  </si>
  <si>
    <t>Z25009378467 // 2/12/2026</t>
  </si>
  <si>
    <t>22-0032-512-00</t>
  </si>
  <si>
    <t>CCU209131</t>
  </si>
  <si>
    <t>Shipped pre-alert sent // Booked on 02.12.25 // MRN and Supplier response rcvd on 28.11.25 // Carrier infmd on 10.12.25 that vessel ONE Altair will arrive ealier now</t>
  </si>
  <si>
    <t>Stackable //  1 x MARK DIFFERENCE</t>
  </si>
  <si>
    <t>TSL/56895/2200060749</t>
  </si>
  <si>
    <t>Z25009536557 // 2/12/2026</t>
  </si>
  <si>
    <t>22-0031-512-00</t>
  </si>
  <si>
    <t>CCU209132</t>
  </si>
  <si>
    <t>Shipped pre-alert sent // Booked on 02.12.25 // MRN rcvd on 02.12.25 // Carrier infmd on 10.12.25 that vessel ONE Altair will arrive ealier now</t>
  </si>
  <si>
    <t>TSL/57216/2200061257</t>
  </si>
  <si>
    <t>Z25009536725 // 2/12/2026</t>
  </si>
  <si>
    <t>22-0033-512-00</t>
  </si>
  <si>
    <t>CCU209133</t>
  </si>
  <si>
    <t>PAUL WURTH // Complete Shipment. (LOT-1)</t>
  </si>
  <si>
    <t>TSL/56743/2200060431</t>
  </si>
  <si>
    <t>Z25009536747 // 2/12/2026</t>
  </si>
  <si>
    <t>22-0034-512-00</t>
  </si>
  <si>
    <t>CCU209141</t>
  </si>
  <si>
    <t>Shipped pre-alert sent // Booked on 05.12.25 // Supplier response rcvd on 04.12.25 // MRN rcvd on 05.12.25 // Carrier infmd on 10.12.25 that vessel ONE Altair will arrive ealier now</t>
  </si>
  <si>
    <t>EBNER Industrieofenbau GmbH LOT 02</t>
  </si>
  <si>
    <t xml:space="preserve">TSL/57093/2200060931 </t>
  </si>
  <si>
    <t>ONE RECOMMENDATION V.007E</t>
  </si>
  <si>
    <t>Z25009371804 // 1/25/2026</t>
  </si>
  <si>
    <t>23-0005-512-00</t>
  </si>
  <si>
    <t>NSA259178</t>
  </si>
  <si>
    <t>Shipped pre-alert sent // Booked on 26.11.25 // MRN rcvd on 26.11.25 // Carrier infrmd on 27.11.25 that there was a vessel rotation for this shipment. The originally planned vessel has been replaced by “ONE RECOMMENDATION” due to the early arrival of the previous vessel, as the closing could not be met // Carrier informed on 01.12.25 that cut off and sailing dates has been updated due to schedule adjustments // Carrier informed on 08.12.25 that cut off and sailing dates has been updated due to schedule adjustments.</t>
  </si>
  <si>
    <t>stackable // The Wooden Case is stackable: THE FOLLOWING PACKAGE MUST - NOT BE STACKED MORE THAN 2 HIGH</t>
  </si>
  <si>
    <t>CISDI (PARTIAL LOT-2)</t>
  </si>
  <si>
    <t xml:space="preserve">SITC MINGCHENG V. 2526S </t>
  </si>
  <si>
    <t>32-0014-512-00 // SGE25260161</t>
  </si>
  <si>
    <t xml:space="preserve">SHCAL25255410 </t>
  </si>
  <si>
    <t>SGE25260161</t>
  </si>
  <si>
    <r>
      <t xml:space="preserve">Shipped- Pre-Alert sent </t>
    </r>
    <r>
      <rPr>
        <sz val="11"/>
        <color rgb="FF000000"/>
        <rFont val="Calibri"/>
      </rPr>
      <t xml:space="preserve">// Booked // Action tkn on 03.12.25 // </t>
    </r>
    <r>
      <rPr>
        <b/>
        <sz val="11"/>
        <color rgb="FF000000"/>
        <rFont val="Calibri"/>
      </rPr>
      <t>TKM china infmd on 08.12.25 that vessel will be booked with an ETD of 23th December.</t>
    </r>
  </si>
  <si>
    <t>CEPA / APTA  rcvd on 22.12.25</t>
  </si>
  <si>
    <t xml:space="preserve">METALLON   </t>
  </si>
  <si>
    <t>TSL/56970/2200060929</t>
  </si>
  <si>
    <t>EVER TOP V.016W</t>
  </si>
  <si>
    <t>20-0001-601-00 // SGE25260155</t>
  </si>
  <si>
    <t>GTJCOL25120004</t>
  </si>
  <si>
    <t>SGE25260155</t>
  </si>
  <si>
    <r>
      <t>Shipped Pre-Alert sent</t>
    </r>
    <r>
      <rPr>
        <sz val="11"/>
        <color rgb="FF000000"/>
        <rFont val="Calibri"/>
      </rPr>
      <t xml:space="preserve"> // Booked // Action tkn on 01.12.25 // Supplier response rcvd on 02.12.25 // </t>
    </r>
    <r>
      <rPr>
        <b/>
        <sz val="11"/>
        <color rgb="FF000000"/>
        <rFont val="Calibri"/>
      </rPr>
      <t>TKM china infmd on 02.12.25 that vessel will be booked with an ETD of 17th December. // Delay reason (19.12.25)-Port congestion</t>
    </r>
  </si>
  <si>
    <t xml:space="preserve">CEPA / APTA  applicable </t>
  </si>
  <si>
    <t>HKT BEARINGS LIMITED (LOT- 03)</t>
  </si>
  <si>
    <t>HYUNDAI HONGKONG / 0155W</t>
  </si>
  <si>
    <t>32-0016-512-00 // JFCKR56719</t>
  </si>
  <si>
    <t>GLSAKOL2512058</t>
  </si>
  <si>
    <t>AKOL2512058-01</t>
  </si>
  <si>
    <r>
      <t>Shipped- Pre-Alert to be sent // Booked //</t>
    </r>
    <r>
      <rPr>
        <b/>
        <sz val="11"/>
        <color rgb="FF000000"/>
        <rFont val="Calibri"/>
      </rPr>
      <t xml:space="preserve"> </t>
    </r>
    <r>
      <rPr>
        <sz val="11"/>
        <color rgb="FF000000"/>
        <rFont val="Calibri"/>
      </rPr>
      <t>Closing : 12.12.25 // Action tkn on 03.12.25 // Supplier respose rcvd on 04.12.25</t>
    </r>
  </si>
  <si>
    <t xml:space="preserve">NS // CEPA / APTA applicable </t>
  </si>
  <si>
    <t xml:space="preserve">SEOUL ENGINEERING (LOT-1) </t>
  </si>
  <si>
    <t>TSL/56822/2200060670</t>
  </si>
  <si>
    <t>32-0017-512-00 // JFCKR56746</t>
  </si>
  <si>
    <t>GLSAKOL2512059</t>
  </si>
  <si>
    <t>AKOL2512059-02</t>
  </si>
  <si>
    <r>
      <t>Shipped- Pre-Alert sent // Booked //</t>
    </r>
    <r>
      <rPr>
        <b/>
        <sz val="11"/>
        <color rgb="FF000000"/>
        <rFont val="Calibri"/>
      </rPr>
      <t xml:space="preserve"> </t>
    </r>
    <r>
      <rPr>
        <sz val="11"/>
        <color rgb="FF000000"/>
        <rFont val="Calibri"/>
      </rPr>
      <t xml:space="preserve">Closing : 12.12.25 </t>
    </r>
  </si>
  <si>
    <t>SEOUL ENGINEERING (LOT-1)</t>
  </si>
  <si>
    <t>TSL/56844/2200060719</t>
  </si>
  <si>
    <t>32-0018-512-00 // JFCKR56745</t>
  </si>
  <si>
    <t>AKOL2512059-01</t>
  </si>
  <si>
    <r>
      <t>Shipped- Pre-Alert sent</t>
    </r>
    <r>
      <rPr>
        <b/>
        <sz val="11"/>
        <color rgb="FF000000"/>
        <rFont val="Calibri"/>
      </rPr>
      <t xml:space="preserve"> </t>
    </r>
    <r>
      <rPr>
        <sz val="11"/>
        <color rgb="FF000000"/>
        <rFont val="Calibri"/>
      </rPr>
      <t xml:space="preserve">// Booked // Closing : 12.12.25 </t>
    </r>
  </si>
  <si>
    <t>Metallon Holdings // ST00002077</t>
  </si>
  <si>
    <t>TSL/2200061170</t>
  </si>
  <si>
    <t>OOCL HAMBURG 162W</t>
  </si>
  <si>
    <t>20-0004-601-00 // SGE25260160</t>
  </si>
  <si>
    <t xml:space="preserve">GTJCOL25120005 </t>
  </si>
  <si>
    <t>SGE25260160</t>
  </si>
  <si>
    <t>Shipped- Pre-Alert sent // Booked</t>
  </si>
  <si>
    <t>Metallon Holdings // ST00002092</t>
  </si>
  <si>
    <t>TSL/2200061024</t>
  </si>
  <si>
    <t>20-0003-601-00 // SGE25260168</t>
  </si>
  <si>
    <t>GTJCOL25120054</t>
  </si>
  <si>
    <t>SGE25260168</t>
  </si>
  <si>
    <t xml:space="preserve">Shipped- Pre-Alert sent  // Booked // Exw fee : USD 255 </t>
  </si>
  <si>
    <t xml:space="preserve">EM MOULDS </t>
  </si>
  <si>
    <t>TSL/57186/2200061226</t>
  </si>
  <si>
    <t>ONE FRUITION / 009E</t>
  </si>
  <si>
    <t>22-0030-512-00</t>
  </si>
  <si>
    <t>MILCCU5230250V</t>
  </si>
  <si>
    <t>Shipped- Pre-Alert sent // Saling confirmation rec on 18.12.25 // Final pre-alert docs. rec on 18.12.25//  Booked // Closing : 04.12.25 // Delay reason awaited // On the site current ETD showing 15.12.25 // Delay reason - Delay is due to strong congestion at Genoa Port</t>
  </si>
  <si>
    <r>
      <t xml:space="preserve">MRN on 04.12.25 // Draft MBL CORRECT // Send Philipp for HBL approval - </t>
    </r>
    <r>
      <rPr>
        <b/>
        <sz val="11"/>
        <color rgb="FFFF0000"/>
        <rFont val="Calibri"/>
      </rPr>
      <t>Sent on 19.12.25</t>
    </r>
  </si>
  <si>
    <t>Quote Number WD2511276944</t>
  </si>
  <si>
    <t xml:space="preserve">FIVES OTO </t>
  </si>
  <si>
    <t>TTD/4214/2400002811</t>
  </si>
  <si>
    <t>ONE FORWARD / 006E</t>
  </si>
  <si>
    <t>12-0011-601-00</t>
  </si>
  <si>
    <t>MILCCU5230423V</t>
  </si>
  <si>
    <r>
      <t>Shipped- Pre-Alert  sent</t>
    </r>
    <r>
      <rPr>
        <sz val="11"/>
        <color rgb="FFFF0000"/>
        <rFont val="Calibri"/>
      </rPr>
      <t xml:space="preserve"> </t>
    </r>
    <r>
      <rPr>
        <sz val="11"/>
        <color rgb="FF000000"/>
        <rFont val="Calibri"/>
      </rPr>
      <t>// Sailing confirmation &amp; docs rcvd on 29.12.25 // Booked on 04.12.25 // Closing : 11.12.25 // Could not book via site due to not refelecting supplier code; carrier rate was received late evening on 01.12.25. // Pick-up delay reason -due to peak season period in Italy // Delay reason rcvd on 23.12.25- The vessel has been delayed due to severe congestion at Genoa Port.</t>
    </r>
  </si>
  <si>
    <t>MRN rec on 16.12.25// MBL correct</t>
  </si>
  <si>
    <t>WD2512101851</t>
  </si>
  <si>
    <t>TSL/56786/2200060602</t>
  </si>
  <si>
    <t>ONE OLYMPUS / 079W</t>
  </si>
  <si>
    <t>12-0015-601-00 // ORDSE2500171-01</t>
  </si>
  <si>
    <t>CUIANY25006230</t>
  </si>
  <si>
    <r>
      <t>Shipped-Pre-Alert sent</t>
    </r>
    <r>
      <rPr>
        <b/>
        <sz val="11"/>
        <color rgb="FF000000"/>
        <rFont val="Calibri"/>
      </rPr>
      <t xml:space="preserve"> </t>
    </r>
    <r>
      <rPr>
        <sz val="11"/>
        <color rgb="FF000000"/>
        <rFont val="Calibri"/>
      </rPr>
      <t>/ Booked // Action tkn on 06.11.25 // Supplier response rcvd on 06.11.25 // Cut off: 17.11.25 // New cut off: 24.11.25 // New cut off: 05.12.25 // This is the earliest available vessel // Agent info: 22.11.25-Due to cargo missed warehouse cut off it has been placed on next available vessel // Agent info 26.11.25 -Due to equipment shortage at depot this week (Due to a cargo delivery delay at the warehouse) // Supplier's offices will be closed for 27th &amp; 28th November. They will resume normal business hours on 1st December.</t>
    </r>
  </si>
  <si>
    <r>
      <t xml:space="preserve">Non-stackable // Final HBL rcvd on 26.12.25 // </t>
    </r>
    <r>
      <rPr>
        <b/>
        <sz val="11"/>
        <color rgb="FFFF0000"/>
        <rFont val="Calibri"/>
      </rPr>
      <t>Draft MBL rcvd 11.12.25-Final awaited</t>
    </r>
  </si>
  <si>
    <t>TSL/56368/2200059887</t>
  </si>
  <si>
    <t>ITJ</t>
  </si>
  <si>
    <t>CAPE ARTEMISIO 0544E</t>
  </si>
  <si>
    <t>22-0027-512-00 // S251131646</t>
  </si>
  <si>
    <t>SS1125SP07937</t>
  </si>
  <si>
    <t>Shipped-Pre-Alert  sent  // Final HBL rcvd on 15.12.25 // Rev final docs rcvd on 18.12.25 // Booked // Cut off: 17.11.25 // Action tkn 04.11.25 // Supplier response rcvd on 07.11.25 // carrier infrmd us that cargo will be collected on November 17th, depart from the Itajaí warehouse on November 19th, and arrive at the Port of Santos on November 22nd // This is the earliest available vessel // Delay reason - The delay in the vessel’s arrival in Santos is due to weather conditions and operational delays at the ports prior to Santos // The vessel is expected to arrive in Santos on 12.12.25. // Carrier information rcvd on 08.12.25- Due to operational issues at Santos, the shipment could not be loaded on M/V ONE STRENGTH 2539E and has been transferred to M/V CAPE ARTEMISIO 0544E (ETA SSZ – 2025-12-07).</t>
  </si>
  <si>
    <r>
      <t>MBL &amp; HBL correc</t>
    </r>
    <r>
      <rPr>
        <sz val="11"/>
        <color rgb="FFFF0000"/>
        <rFont val="Calibri"/>
      </rPr>
      <t xml:space="preserve"> </t>
    </r>
    <r>
      <rPr>
        <sz val="11"/>
        <color rgb="FF000000"/>
        <rFont val="Calibri"/>
      </rPr>
      <t xml:space="preserve">// </t>
    </r>
    <r>
      <rPr>
        <b/>
        <sz val="11"/>
        <color rgb="FFFF0000"/>
        <rFont val="Calibri"/>
      </rPr>
      <t>all ok</t>
    </r>
  </si>
  <si>
    <t>TICRC/1657/2200061039</t>
  </si>
  <si>
    <t>HMM ALGECIRAS / 0018E</t>
  </si>
  <si>
    <t>23-0007-512-00 // UINNSA021552</t>
  </si>
  <si>
    <t>UINNSA021580</t>
  </si>
  <si>
    <t>SUSE25021552</t>
  </si>
  <si>
    <t>Shipped-Pre-Alert sent // Final HBL recved on 16.12.25 // Final MBL rcvd on 17.12.25 // Booked // Action tkn on 27.11.25 // Supplier response rcvd on 27.11.25 // Cut off: 04.12.25 // Border Force have now released the container and returned it to quay in time for the CTO Cut-off, so it has P2P on the intended sailing, meaning it has NOT changed from the HMM Algeciras as we feared it would. However the vessel has gone back a couple of days to the 12th.</t>
  </si>
  <si>
    <t xml:space="preserve">Final HBL/ MBL rcved on 16th/17th </t>
  </si>
  <si>
    <t>https://nvogo.nvoworldwide.com/tracker;trackingnr=SUSE25021552</t>
  </si>
  <si>
    <t>Forjas Irizar S.L.U.</t>
  </si>
  <si>
    <t>TSL/56610/2200060325</t>
  </si>
  <si>
    <t>ONE FUTURE / 006E</t>
  </si>
  <si>
    <t>22-0047-512-00</t>
  </si>
  <si>
    <t>BCNCCU5424500V</t>
  </si>
  <si>
    <r>
      <t>Shipped-Pre-Alert sent // Booked on 04.12.25 // Cut off - 12.12.25</t>
    </r>
    <r>
      <rPr>
        <b/>
        <sz val="11"/>
        <color rgb="FF000000"/>
        <rFont val="Calibri"/>
      </rPr>
      <t xml:space="preserve"> </t>
    </r>
    <r>
      <rPr>
        <sz val="11"/>
        <color rgb="FF000000"/>
        <rFont val="Calibri"/>
      </rPr>
      <t>//</t>
    </r>
    <r>
      <rPr>
        <b/>
        <sz val="11"/>
        <color rgb="FF000000"/>
        <rFont val="Calibri"/>
      </rPr>
      <t xml:space="preserve"> </t>
    </r>
    <r>
      <rPr>
        <sz val="11"/>
        <color rgb="FF000000"/>
        <rFont val="Calibri"/>
      </rPr>
      <t xml:space="preserve">Action tkn on 03.12.25 // Supplier response rcvd on 03.12.25 // TLL informed on 03.12.25 incoterm FOB not FCA // </t>
    </r>
    <r>
      <rPr>
        <b/>
        <sz val="11"/>
        <color rgb="FF000000"/>
        <rFont val="Calibri"/>
      </rPr>
      <t>Vessel delay 19.12.25 - DUE TO PORT CONGESTION</t>
    </r>
  </si>
  <si>
    <r>
      <t xml:space="preserve">NS // Draft MBL rcvd on 15.12.25-ok // </t>
    </r>
    <r>
      <rPr>
        <b/>
        <sz val="11"/>
        <color rgb="FFFF0000"/>
        <rFont val="Calibri"/>
      </rPr>
      <t xml:space="preserve"> Final MBL amend awaited </t>
    </r>
  </si>
  <si>
    <t xml:space="preserve">WD2512125233 </t>
  </si>
  <si>
    <t>Torrecid Mexico - DG</t>
  </si>
  <si>
    <t>MXATM</t>
  </si>
  <si>
    <t>MAERSK FELIXSTOWE</t>
  </si>
  <si>
    <t>13.12.2025</t>
  </si>
  <si>
    <t>25-0007-512-00</t>
  </si>
  <si>
    <t>HAMATM5300050V</t>
  </si>
  <si>
    <t>SOC-04404/04543</t>
  </si>
  <si>
    <t>MARSTAL MAERSK</t>
  </si>
  <si>
    <t>08.12.2025</t>
  </si>
  <si>
    <t>22.01.2026</t>
  </si>
  <si>
    <t>25-0008-512-00</t>
  </si>
  <si>
    <t>HAMPEN5300323V</t>
  </si>
  <si>
    <t>SOC-04542</t>
  </si>
  <si>
    <t>APL BARCELONA</t>
  </si>
  <si>
    <t>22.12.2025</t>
  </si>
  <si>
    <t>02.02.2026</t>
  </si>
  <si>
    <t>28-0003-601-00 / HAMJED5300482V</t>
  </si>
  <si>
    <t>HAMJED5300482V</t>
  </si>
  <si>
    <t>TSL/57232/2200061287</t>
  </si>
  <si>
    <t>HMM SOUTHAMPTON V.017E</t>
  </si>
  <si>
    <t>Z25009370147 // 2/24/2026</t>
  </si>
  <si>
    <t>12-0002-601-00</t>
  </si>
  <si>
    <t>CCU209125</t>
  </si>
  <si>
    <t>Shipped pre-alert sent // Booked on 27.12.25 // MRN rcvd on 27.11.2025 // The supplier informed on 27.11.25 that, due to internal staff instructions, collection on 28.11.2025 will only be possible between 07:30 and 11:30 a.m. The pick-up is therefore scheduled to take place either on 28.11.25 or on 01.12.25 // Carrier infmd that vessel ONE Altair is further delayed due to port congestions // Carrier infmd on 10.12.25 that vessel ONE Altair will arrive ealier now // Carrier infmd on 10.12.25 that The Z number is not going on RLS status and has to roll out // Carrier infmd that Custom released the goods and can load it on next vessel now. // Vessel roll out infrmation rcvd on 12.12.2025 - ONE Stork is not going to Hamburg port (Port omission)</t>
  </si>
  <si>
    <t>SMS Concast AG</t>
  </si>
  <si>
    <t>NINL/17307/2299870211</t>
  </si>
  <si>
    <t>Z25009536791 // 2/24/2026</t>
  </si>
  <si>
    <t>11-0001-601-00</t>
  </si>
  <si>
    <t>CCU209144</t>
  </si>
  <si>
    <t>Shipped pre-alert sent // Booked on 08.12.25 // MRN rcvd on 05.12.25 // Book in the closing 17.12.25 // Carrier infmd on 10.12.25 that vessel ONE Altair will arrive ealier now // The carrier informed on 10.12.2025 that the packages are damaged // Carrier repaired and sent the revised pictures of cargo on 19.12.25 // Vessel roll out infrmation rcvd on 12.12.2025 - ONE Stork is not going to Hamburg port (Port omission)</t>
  </si>
  <si>
    <r>
      <t>Non-stackable // The CWR is reflecting “Inappropriate packaging for the intended use" - BLOCKED</t>
    </r>
    <r>
      <rPr>
        <b/>
        <sz val="11"/>
        <color rgb="FFFF0000"/>
        <rFont val="Calibri"/>
      </rPr>
      <t xml:space="preserve"> </t>
    </r>
    <r>
      <rPr>
        <b/>
        <sz val="11"/>
        <color rgb="FF000000"/>
        <rFont val="Calibri"/>
      </rPr>
      <t>//</t>
    </r>
    <r>
      <rPr>
        <b/>
        <sz val="11"/>
        <color rgb="FFFF0000"/>
        <rFont val="Calibri"/>
      </rPr>
      <t xml:space="preserve"> estimated cost for repacking into a new box is approximately €1000-1100</t>
    </r>
    <r>
      <rPr>
        <b/>
        <sz val="11"/>
        <color rgb="FF000000"/>
        <rFont val="Calibri"/>
      </rPr>
      <t xml:space="preserve"> // Revised CWR rcvd on 19.12.25</t>
    </r>
  </si>
  <si>
    <t xml:space="preserve">EICH // Partial Shipment LOT :- 01 </t>
  </si>
  <si>
    <t>TSL/56627/4414878359</t>
  </si>
  <si>
    <t>Z25104767915 // 2/24/2026</t>
  </si>
  <si>
    <t>12-0003-601-00</t>
  </si>
  <si>
    <t>CCU209150</t>
  </si>
  <si>
    <t>Shipped pre-alert sent // Booked on 11.12.25 // MRN rcvd on 10.12.25 // Supplier response rcvd on 05.12.25 // Vessel roll out infrmation rcvd on 12.12.2025 - ONE Stork is not going to Hamburg port (Port omission) // The carrier informed us on 17.12.25 that there is an ATLAS error, hence requested to please check this with the party who created the EX1.</t>
  </si>
  <si>
    <t>BUCK // Complete Shipment. (LOT-1)</t>
  </si>
  <si>
    <t>TSL/56855/2200060736</t>
  </si>
  <si>
    <t>S25100135020 // 2/24/2026</t>
  </si>
  <si>
    <t>12-0004-601-00</t>
  </si>
  <si>
    <t>CCU209145</t>
  </si>
  <si>
    <t>Shipped pre-alert sent // Booked on 08.12.25 // Supplier response rcvd on 05.12.25 // Vessel roll out infrmation rcvd on 12.12.2025 - ONE Stork is not going to Hamburg port (Port omission)</t>
  </si>
  <si>
    <t>Non-stackable // MRN by us</t>
  </si>
  <si>
    <t xml:space="preserve">TSL/57218/3700979010 </t>
  </si>
  <si>
    <t>Z25009746549 // 2/24/2026</t>
  </si>
  <si>
    <t>12-0005-601-00</t>
  </si>
  <si>
    <t>CCU209147</t>
  </si>
  <si>
    <t>Shipped pre-alert sent // Booked on 10.12.25 // MRN rcvd on 09.12.25 // Vessel roll out infrmation rcvd on 12.12.2025 - ONE Stork is not going to Hamburg port (Port omission)</t>
  </si>
  <si>
    <t>CUNOVA // Partial Shipment. (LOT-1)</t>
  </si>
  <si>
    <t>TSL/57194/2200061227</t>
  </si>
  <si>
    <t>Z25009746550 // 2/24/2026</t>
  </si>
  <si>
    <t>12-0006-601-00</t>
  </si>
  <si>
    <t>CCU209149</t>
  </si>
  <si>
    <t>Shipped pre-alert sent // Booked on 10.12.25 // MRN rcvd on 10.12.25 // Vessel roll out infrmation rcvd on 12.12.2025 - ONE Stork is not going to Hamburg port (Port omission)</t>
  </si>
  <si>
    <t>cases are stackable up to 3-fold.</t>
  </si>
  <si>
    <t>KULLEN-KOTI GmbH</t>
  </si>
  <si>
    <t>TSL/57043/4415430066</t>
  </si>
  <si>
    <t>Z25009747541 // 2/24/2026</t>
  </si>
  <si>
    <t>12-0007-601-00</t>
  </si>
  <si>
    <t>CCU209152</t>
  </si>
  <si>
    <t>Shipped pre-alert sent // Booked on 11.12.25 // MRN &amp; supplier response rcvd on 10.12.25 // Vessel roll out infrmation rcvd on 12.12.2025 - ONE Stork is not going to Hamburg port (Port omission)</t>
  </si>
  <si>
    <t>TSL/57116/3700976335</t>
  </si>
  <si>
    <t>Z25009747552 // 2/24/2026</t>
  </si>
  <si>
    <t>12-0008-601-00</t>
  </si>
  <si>
    <t>CCU209151</t>
  </si>
  <si>
    <t>Shipped pre-alert sent // Booked on 11.12.25 // MRN &amp; supplier response rcvd on 10.12.25 // Vessel roll out infrmation rcvd on 12.12.2025 - ONE Stork is not going to Hamburg port (Port omission) // Trucker informed on 15.12.25 that due to extended waiting time, the pick-up has been rescheduled for 15.12.25.</t>
  </si>
  <si>
    <t>EM MOULDS // (LOT-10)</t>
  </si>
  <si>
    <t>12-0012-601-00</t>
  </si>
  <si>
    <t>MILCCU5230545V</t>
  </si>
  <si>
    <r>
      <t xml:space="preserve">Shipped pre-alert  sent // Sailing confirmation rcvd on 03.01.26 // </t>
    </r>
    <r>
      <rPr>
        <sz val="11"/>
        <color rgb="FF000000"/>
        <rFont val="Calibri"/>
      </rPr>
      <t>Booked on 10.12.25 // Closing : 18.12.25</t>
    </r>
  </si>
  <si>
    <t>MRN rec on 17.12.25 //MBL correct</t>
  </si>
  <si>
    <t>Quote Number WD2512164749</t>
  </si>
  <si>
    <t>The ESAB Group inc.</t>
  </si>
  <si>
    <t>TSL/55657/2200058483</t>
  </si>
  <si>
    <t>XIN FEI ZHOU / 106W</t>
  </si>
  <si>
    <t>12-0016-601-00 // ORDSE2500216-02</t>
  </si>
  <si>
    <t>CTXELA25014861</t>
  </si>
  <si>
    <r>
      <t>Shipped pre-alert  sent</t>
    </r>
    <r>
      <rPr>
        <b/>
        <sz val="11"/>
        <color rgb="FFFF0000"/>
        <rFont val="Calibri"/>
      </rPr>
      <t xml:space="preserve"> </t>
    </r>
    <r>
      <rPr>
        <b/>
        <sz val="11"/>
        <color rgb="FF000000"/>
        <rFont val="Calibri"/>
      </rPr>
      <t>// Reason awaited for the vessel change</t>
    </r>
    <r>
      <rPr>
        <b/>
        <sz val="11"/>
        <color rgb="FFFF0000"/>
        <rFont val="Calibri"/>
      </rPr>
      <t xml:space="preserve"> </t>
    </r>
    <r>
      <rPr>
        <sz val="11"/>
        <color rgb="FF000000"/>
        <rFont val="Calibri"/>
      </rPr>
      <t>// Booked on 05.12.25 // CFS Cut-off 15.12.25 // CFS Cut-off 10.12.25 // Action tkn on 19.11.25 // Supplier response rcvd on 25.11.25 // Supplier updated on 26.11.25: Our office will be closed for the holiday on Thursday, 27th November, and Friday, 28th November</t>
    </r>
  </si>
  <si>
    <r>
      <t xml:space="preserve">NS  // Draft HBL &amp; MBL rcvd on 06.01.25 </t>
    </r>
    <r>
      <rPr>
        <b/>
        <sz val="11"/>
        <color rgb="FFFF0000"/>
        <rFont val="Calibri"/>
      </rPr>
      <t xml:space="preserve"> </t>
    </r>
  </si>
  <si>
    <t>TSL/55656/2200058482</t>
  </si>
  <si>
    <t>12-0017-601-00 // ORDSE2500216-01</t>
  </si>
  <si>
    <r>
      <t>Shipped pre-alert sent</t>
    </r>
    <r>
      <rPr>
        <b/>
        <sz val="11"/>
        <color rgb="FFFF0000"/>
        <rFont val="Calibri"/>
      </rPr>
      <t xml:space="preserve"> </t>
    </r>
    <r>
      <rPr>
        <b/>
        <sz val="11"/>
        <color rgb="FF000000"/>
        <rFont val="Calibri"/>
      </rPr>
      <t xml:space="preserve"> //</t>
    </r>
    <r>
      <rPr>
        <b/>
        <sz val="11"/>
        <color rgb="FFFF0000"/>
        <rFont val="Calibri"/>
      </rPr>
      <t xml:space="preserve"> </t>
    </r>
    <r>
      <rPr>
        <b/>
        <sz val="11"/>
        <color rgb="FF000000"/>
        <rFont val="Calibri"/>
      </rPr>
      <t xml:space="preserve">Reason awaited for the vessel change </t>
    </r>
    <r>
      <rPr>
        <sz val="11"/>
        <color rgb="FF000000"/>
        <rFont val="Calibri"/>
      </rPr>
      <t>// Booked on 05.12.25 // CFS Cut-off 10.12.25 // Action tkn on 19.11.25 // Supplier response rcvd on 25.11.25 // Supplier updated on 26.11.25: Our office will be closed for the holiday on Thursday, 27th November, and Friday, 28th November.</t>
    </r>
  </si>
  <si>
    <r>
      <t>NS  // Draft HBL &amp; MBL rcvd on 06.01.25</t>
    </r>
    <r>
      <rPr>
        <b/>
        <sz val="11"/>
        <color rgb="FFFF0000"/>
        <rFont val="Calibri"/>
      </rPr>
      <t xml:space="preserve"> </t>
    </r>
  </si>
  <si>
    <t>TSL/56777/2200060592</t>
  </si>
  <si>
    <t>SEASPAN BRIGHTNESS /0100E</t>
  </si>
  <si>
    <t>12-0013-601-00</t>
  </si>
  <si>
    <t>MILNSA5230797V</t>
  </si>
  <si>
    <r>
      <t xml:space="preserve">Shipped - pre-alert sent // </t>
    </r>
    <r>
      <rPr>
        <sz val="11"/>
        <color rgb="FF000000"/>
        <rFont val="Calibri"/>
      </rPr>
      <t>Booked on 18.12.25 // Closing 23.12.25 // Supplier confirmation &amp; MRN rcvd on late evening on 17.12.25 // On Site still ETD showing 07.01.26 //</t>
    </r>
    <r>
      <rPr>
        <b/>
        <sz val="11"/>
        <color rgb="FF000000"/>
        <rFont val="Calibri"/>
      </rPr>
      <t xml:space="preserve"> Pre-alert delay -</t>
    </r>
    <r>
      <rPr>
        <sz val="11"/>
        <color rgb="FF000000"/>
        <rFont val="Calibri"/>
      </rPr>
      <t xml:space="preserve">Danieli’s sub-supplier provided an incorrect goods description to our carrier team. The carrier issued the final documents as per their instructions. </t>
    </r>
  </si>
  <si>
    <t>Quote Number WD2512216718</t>
  </si>
  <si>
    <t>MSC CLEA</t>
  </si>
  <si>
    <t>23.12.2025</t>
  </si>
  <si>
    <t>10.02.2026</t>
  </si>
  <si>
    <t>28-0004-601-00</t>
  </si>
  <si>
    <t>FTLA/07306/NSA</t>
  </si>
  <si>
    <t>ANR/NSA/13123</t>
  </si>
  <si>
    <t>FTL</t>
  </si>
  <si>
    <t>VELCO // Complete Shipment. (LOT-1)</t>
  </si>
  <si>
    <t>TSL/56979/2200060888</t>
  </si>
  <si>
    <t>HMM HAMBURG V.017E</t>
  </si>
  <si>
    <t>Z25009989600 // 2/28/2026</t>
  </si>
  <si>
    <t>12-0009-601-00</t>
  </si>
  <si>
    <t>CCU209157</t>
  </si>
  <si>
    <t>Shipped- Pre-alert sent // Booked on 17.12.25 // Supplier response rcvd on 04.12.25 // MRN rcvd on 17.12.25 // Carrier informed on 23.12.25 that the cut-off and sailing dates have been updated due to schedule adjustments // Carrier informed on 29.12.25 that the vessel "ONE TRIBUTE" got a delay due to berthing delays in previous ports // Reason for vessel changed (07.01.26)- Unfortunately, due to the non-delivery/cancellation of some major volume shipments, they will not be able to load a container on Tribute as originally planned // Carrier informed on 08.01.26 that the cut-off and sailing dates have been updated due to schedule adjustments</t>
  </si>
  <si>
    <t xml:space="preserve">PRIMETALS // Complete Shipment LOT :- 01 </t>
  </si>
  <si>
    <t>TSL/56730/2200060389</t>
  </si>
  <si>
    <t>Z26000012331 // 2/28/2026</t>
  </si>
  <si>
    <t>12-0010-601-00</t>
  </si>
  <si>
    <t>CCU209161</t>
  </si>
  <si>
    <r>
      <t>Shipped- Pre-alert sent //</t>
    </r>
    <r>
      <rPr>
        <sz val="11"/>
        <color rgb="FFFF0000"/>
        <rFont val="Calibri"/>
      </rPr>
      <t xml:space="preserve"> </t>
    </r>
    <r>
      <rPr>
        <sz val="11"/>
        <color rgb="FF000000"/>
        <rFont val="Calibri"/>
      </rPr>
      <t>Booked on 18.12.25 // Supplier response &amp; MRN rcvd on 17.12.25 // On 18.01.26 trucker informed that loading will not be possible tomorrow and possible from 07.01.26 // Carrier informed on 23.12.25 that the cut-off and sailing dates have been updated due to schedule adjustments // Carrier informed on 29.12.25 that the vessel "ONE TRIBUTE" got a delay due to berthing delays in previous ports // Rolled out to next vessel</t>
    </r>
  </si>
  <si>
    <t>Corts - Balmer</t>
  </si>
  <si>
    <t>18.01.2026</t>
  </si>
  <si>
    <t>19.02.2026</t>
  </si>
  <si>
    <t>28-0010-601-00</t>
  </si>
  <si>
    <t>50-1225-5448-01</t>
  </si>
  <si>
    <t>Saar Metal - Balmer</t>
  </si>
  <si>
    <t>28-0009-601-00</t>
  </si>
  <si>
    <t>50-1225-5448-05</t>
  </si>
  <si>
    <t>2025-40058</t>
  </si>
  <si>
    <t>MAERSK SALALAH</t>
  </si>
  <si>
    <t>20.02.2026</t>
  </si>
  <si>
    <t>28-0006-601-00</t>
  </si>
  <si>
    <t>HAMMAA5301250V</t>
  </si>
  <si>
    <t>Eich Rollenlager GmbH (FINAL LOT-2)</t>
  </si>
  <si>
    <t>ONE FRONTIER V.009E</t>
  </si>
  <si>
    <t>Z26000129028 // 3/9/2026</t>
  </si>
  <si>
    <t>12-0001-602-00</t>
  </si>
  <si>
    <t>CCU209165</t>
  </si>
  <si>
    <r>
      <t>Shipped - Pre-alert sent //</t>
    </r>
    <r>
      <rPr>
        <sz val="11"/>
        <color rgb="FFFF0000"/>
        <rFont val="Calibri"/>
      </rPr>
      <t xml:space="preserve"> </t>
    </r>
    <r>
      <rPr>
        <sz val="11"/>
        <color rgb="FF000000"/>
        <rFont val="Calibri"/>
      </rPr>
      <t>Booked on 09.01.26 // MRN rcvd on 08.01.26 // As per supplier on 18.12.25, their facility is closed from 22nd December 2025 until 5th of January 2026. So pick up will be planned after their return in week 1 2026 // Rolled out to next vessel on 15.01.26 as not reached the WH // The carrier informed us on 16.01.26 that the vessel ONE Frontier is now arriving earlier.</t>
    </r>
  </si>
  <si>
    <t>TSL/57064/2200061045</t>
  </si>
  <si>
    <t xml:space="preserve">OOCL LUXEMBOURG V.123W  </t>
  </si>
  <si>
    <t>12-0005-602-00 // SGE25260206</t>
  </si>
  <si>
    <t>SGE25260206</t>
  </si>
  <si>
    <t>Shipped - Pre- alert sent // Booked // Action tkn on 10.01.26 // Supplier response rcvd on 13.01.26 // TKM China advised on 13.01.26 that the booking has been confirmed with an ETD of 28th January.</t>
  </si>
  <si>
    <t xml:space="preserve">APTA/CEPA not aplicable // Draft HBL rcvd on 19.01.26 </t>
  </si>
  <si>
    <t>CHANGZHI  // ST00002216</t>
  </si>
  <si>
    <t>TSL/2200061471</t>
  </si>
  <si>
    <t>OOCL LUXEMBOURG V.123W</t>
  </si>
  <si>
    <t>20-0001-602-00// SGE25260216</t>
  </si>
  <si>
    <t>GTJCOL26010313</t>
  </si>
  <si>
    <t>SGE25260216</t>
  </si>
  <si>
    <t xml:space="preserve">Shipped - Pre- alert  sent // Booked // Action tkn on 19.01.26 </t>
  </si>
  <si>
    <t>TSL/57022/2200060987</t>
  </si>
  <si>
    <t>ONE MILLAU / 045W</t>
  </si>
  <si>
    <t>12-0006-602-00 // ORDSE0243227</t>
  </si>
  <si>
    <t>CHI /CTA / V03415</t>
  </si>
  <si>
    <t>CHI/CTA/V3415</t>
  </si>
  <si>
    <r>
      <t xml:space="preserve">Shipped-Pre alert sent // Booked on 30.12.25 // Action on 17.12.25 // Supplier response rcvd on 22.12.25 // Cut off: 07-01-26 // The supplier’s office was closed from 24.12.25 to 26.12.25 and is scheduled to remain closed on 01.01.26 and 02.01.26 // Pickup is planned for 30.12.25, as the supplier was opened on 29.12.25 and 30.12.25 // </t>
    </r>
    <r>
      <rPr>
        <b/>
        <sz val="11"/>
        <color rgb="FF000000"/>
        <rFont val="Calibri"/>
      </rPr>
      <t>The vessel delay is due to the carrier’s decision, as the vessel is running late (07.01.26).</t>
    </r>
  </si>
  <si>
    <t xml:space="preserve">NS // Final HBL /MBL rcvd on  26.01.26 </t>
  </si>
  <si>
    <t>4300040621/4500644117</t>
  </si>
  <si>
    <t>Startford</t>
  </si>
  <si>
    <t>25-0004-601-00 // SGE25260192</t>
  </si>
  <si>
    <t>AMIGL250615938A</t>
  </si>
  <si>
    <t>SGE25260192</t>
  </si>
  <si>
    <t>SOC04684</t>
  </si>
  <si>
    <t>ACK</t>
  </si>
  <si>
    <t>ONE Houston</t>
  </si>
  <si>
    <t xml:space="preserve">Z26000213955 </t>
  </si>
  <si>
    <t>28-0007-601-00 // 28-0004-602-00</t>
  </si>
  <si>
    <t>SEAS26010001806</t>
  </si>
  <si>
    <t>Goods has been delivered to the warehouse, light damaged // Intensiv was informed on 20.01.2026 and has accepted</t>
  </si>
  <si>
    <r>
      <t xml:space="preserve">THERMOWAVE // </t>
    </r>
    <r>
      <rPr>
        <b/>
        <sz val="11"/>
        <color rgb="FF000000"/>
        <rFont val="Calibri"/>
      </rPr>
      <t xml:space="preserve">Critical </t>
    </r>
    <r>
      <rPr>
        <sz val="11"/>
        <color rgb="FF000000"/>
        <rFont val="Calibri"/>
      </rPr>
      <t>// Complete Shipment. (LOT-1)</t>
    </r>
  </si>
  <si>
    <t>TSL/57178/2200061192</t>
  </si>
  <si>
    <t>HMM OSLO V.018E</t>
  </si>
  <si>
    <t>Z26000129810</t>
  </si>
  <si>
    <t>12-0002-602-00</t>
  </si>
  <si>
    <t>CCU209164</t>
  </si>
  <si>
    <t>Shipped- Pre-alert sent // Booked on 08.01.26 // MRN &amp; pick-up details rcvd on 08.01.26  // Supplier response rcvd on 22.12.25 // Supplier is closed until 06.01.26 // The pick-up has been re-arranged as it was not completed as per the original schedule // Rolled out to next vessel on 15.01.26 as not reached the WH // The carrier informed us on 16.01.2026 that the vessel ONE Frontier is now arriving earlier // On 15.01.26, the trucker informed us that the pick-up had been re-arranged for 16.01.26 due to some confusion on the trucker’s side // Please be informed that the trucker advised on 19.01.26 that the pick-up has been re-scheduled to 20.01.26 // On 16.01.2026, as per the trucker who spoke with the consignor, they were not aware of the scheduled pick-up. Accordingly, when the trucker reached the consignor’s address, the pick-up was not recognized // Cargo not picked up as on 20.01.26 and rolled to next vessel // vessel is one day delayed as on 02.02.26</t>
  </si>
  <si>
    <r>
      <rPr>
        <b/>
        <sz val="11"/>
        <color rgb="FF000000"/>
        <rFont val="Calibri"/>
      </rPr>
      <t xml:space="preserve">Stackable </t>
    </r>
    <r>
      <rPr>
        <sz val="11"/>
        <color rgb="FF000000"/>
        <rFont val="Calibri"/>
      </rPr>
      <t xml:space="preserve">// Attention: Palletized goods can only be loaded from the long side with forklift! NO container loading possible!!! // Closing : 27.01.2026 // SAC9002 // 91-0002-602-00 // 91-0002-602-01 // </t>
    </r>
  </si>
  <si>
    <t>ALPINE METAL // Complete Shipment. (LOT-1)</t>
  </si>
  <si>
    <t>TSL/57096/2200061105</t>
  </si>
  <si>
    <t>Z26000292880</t>
  </si>
  <si>
    <t>12-0003-602-00</t>
  </si>
  <si>
    <t>CCU209166</t>
  </si>
  <si>
    <t>Shipped- Pre-alert sent // Booked on 12.01.26 // Supplier is closed from 20.12.25 until 11.01.26 // Supplier response, MRN &amp; pick-up details rcvd on 12.01.26 // The carrier informed us on 16.01.26 that the vessel ONE Frontier is now arriving earlier // Cargo not reached the WH as on 20.01.26 and rolled to next vessel // Carrier informed on 27.01.26 that due to adverse weather conditions in Germany, some shipments for HMM Oslo could not arrive in time, resulting in a shortfall of approximately 25 CBM for this sailing // vessel is one day delayed as on 02.02.26</t>
  </si>
  <si>
    <t>HAINZL //  Complete Shipment LOT :- 01</t>
  </si>
  <si>
    <t>TSL/56647/2200060424</t>
  </si>
  <si>
    <t>NYK ORION V.081E</t>
  </si>
  <si>
    <t>Z26100246664</t>
  </si>
  <si>
    <t>12-0007-602-00</t>
  </si>
  <si>
    <t>CCU209179</t>
  </si>
  <si>
    <r>
      <rPr>
        <b/>
        <sz val="11"/>
        <color rgb="FF000000"/>
        <rFont val="Calibri"/>
      </rPr>
      <t xml:space="preserve">Shipped- Pre-alert to be sent </t>
    </r>
    <r>
      <rPr>
        <sz val="11"/>
        <color rgb="FF000000"/>
        <rFont val="Calibri"/>
      </rPr>
      <t>// Booked on 23.01.26 // Supplier's response &amp; MRN rcvd on 23.01.26 // Carrier informed on 27.01.26 that due to adverse weather conditions in Germany, some shipments for HMM Oslo could not arrive in time, resulting in a shortfall of approximately 25 CBM for this sailing // Rolled out on 27.01.26 as not reached the WH // Carrier informed on 02.02.26 that the vessel HMM Le Havre is delayed due to adverse weather conditions in Southern Europe // Carrier informed on 03.02.26 that HMM Le Havre is further delayed // On 04.02.26, the shipment was shifted to the next vessel due to significant delay of vessel HMM LE HAVRE.</t>
    </r>
  </si>
  <si>
    <r>
      <rPr>
        <b/>
        <sz val="11"/>
        <color rgb="FF000000"/>
        <rFont val="Calibri"/>
      </rPr>
      <t xml:space="preserve">Stackable </t>
    </r>
    <r>
      <rPr>
        <sz val="11"/>
        <color rgb="FF000000"/>
        <rFont val="Calibri"/>
      </rPr>
      <t>// New Closing : 04.02.2026 // SAC9253 // Closing : 13.02.2026 // Closing : 10.02.2026 // Closing : 05.02.2026 // SAC9261</t>
    </r>
  </si>
  <si>
    <t>CHANGZHI KALORDE</t>
  </si>
  <si>
    <t>TSL/57297/2200061417</t>
  </si>
  <si>
    <t>OOCL ASIA V.194 W</t>
  </si>
  <si>
    <t>20-0002-602-00</t>
  </si>
  <si>
    <t xml:space="preserve"> SGE25260233</t>
  </si>
  <si>
    <t>GTJCOL26010577</t>
  </si>
  <si>
    <t>SGE25260233</t>
  </si>
  <si>
    <t>Shipped- Pre Alert sent // Booked with ETD 03.02.26 // Action tkn on 22.01.26 // Supplier response rcvd on 23.01.26</t>
  </si>
  <si>
    <t xml:space="preserve">APTA/CEPA is aplicable // HBL Draft rcvd on 30.01.26 </t>
  </si>
  <si>
    <t xml:space="preserve">METALLON // ST00002245 </t>
  </si>
  <si>
    <t>TSL/2200061597</t>
  </si>
  <si>
    <t>20-0006-602-00</t>
  </si>
  <si>
    <t>SGE25260232</t>
  </si>
  <si>
    <t>GTJCOL26020025</t>
  </si>
  <si>
    <t>Shipped- Pre Alert sent // Supplier response rcvd on 02.02.26 // TKM China advised on 02.02.26 that the booking has been confirmed with an ETD of 11th Feb.</t>
  </si>
  <si>
    <t>Draft HBL recvd on 04.02.26</t>
  </si>
  <si>
    <t>KÖBO UK LTD</t>
  </si>
  <si>
    <t>TSL/57405/2200061495</t>
  </si>
  <si>
    <t>AL NEFUD V.063E</t>
  </si>
  <si>
    <t>12-0008-602-00</t>
  </si>
  <si>
    <t>UINCCU021717</t>
  </si>
  <si>
    <t>UINCCU021756</t>
  </si>
  <si>
    <t>SUSE26021717</t>
  </si>
  <si>
    <t>Shipped- Pre-alert sent // Booked 21.01.26 // Action tkn on 21.01.26 // Supplier response rcvd on 21.01.26 // Cut Off 30.01.26 // Carrier info 22.01.26- due to ongoing reliability issues on the Premier Alliance's FE2 &amp; FE3 services. We have made the decision to change carriers // The carrier informed on 05.02.2026 that the booking has been amended to sail on Al Nefud instead of Hanoi Express due to delay of the latter. The revised vessel is scheduled to arrive four days earlier than originally planned.</t>
  </si>
  <si>
    <r>
      <t xml:space="preserve">Non-stackable // </t>
    </r>
    <r>
      <rPr>
        <sz val="11"/>
        <color rgb="FF000000"/>
        <rFont val="Calibri"/>
      </rPr>
      <t xml:space="preserve">Final HBL rcvd on 09.02.26/ </t>
    </r>
    <r>
      <rPr>
        <b/>
        <sz val="11"/>
        <color rgb="FF000000"/>
        <rFont val="Calibri"/>
      </rPr>
      <t>Final MBL rcvd on 10.02.26</t>
    </r>
  </si>
  <si>
    <t>TSL/57219/2200061271</t>
  </si>
  <si>
    <t>ONE MONACO V.029W</t>
  </si>
  <si>
    <t>12-0010-602-00</t>
  </si>
  <si>
    <t>ORDSE0244271</t>
  </si>
  <si>
    <t>CHI /CTA /V03417</t>
  </si>
  <si>
    <t>CHI/CTA/V03417</t>
  </si>
  <si>
    <t>Shipped- Pre-Alert sent // Booked 17.01.26 // Action tkn on 08.01.26 // Supplier response rcvd on 08.01.26 // We are awaiting the pick-up details from the supplier. Supplier always contact the agent directly // Cut off: 28.01.26 // Pickup arranged on 23.01.26 as per agent information; supplier is awaiting payment from ASA Drilling // The carrier informed us on 06.02.26 that the shipment is awaiting vessel loading. However, one website shows the updated ETD as 08.02.26 // The carrier informed on 13.02.26 that the vessel was running late, and the ETD has been revised from 06.02.26 to 10.02.26. // Carrier info 13.02.26:- Per ocean carrier, the vessel was running late</t>
  </si>
  <si>
    <t>Draft HBL and MBL recvd on 01.02.26</t>
  </si>
  <si>
    <t>TPR Fiberdur GmbH &amp; Co. KG</t>
  </si>
  <si>
    <t>TSL/57257/2200061175</t>
  </si>
  <si>
    <t>HMM COLOMBO V.147E</t>
  </si>
  <si>
    <t>Z26000402400</t>
  </si>
  <si>
    <t>12-0004-602-00</t>
  </si>
  <si>
    <t xml:space="preserve">NSA259596 </t>
  </si>
  <si>
    <t>NSA259596</t>
  </si>
  <si>
    <r>
      <t xml:space="preserve">Shipped- Pre Alert sent </t>
    </r>
    <r>
      <rPr>
        <sz val="11"/>
        <color rgb="FF000000"/>
        <rFont val="Calibri"/>
      </rPr>
      <t xml:space="preserve">// Sailing confirmation rec on 23.02 //  Booked on 16.01.26 // </t>
    </r>
    <r>
      <rPr>
        <b/>
        <sz val="11"/>
        <color rgb="FF000000"/>
        <rFont val="Calibri"/>
      </rPr>
      <t>Overlength cargo</t>
    </r>
    <r>
      <rPr>
        <sz val="11"/>
        <color rgb="FF000000"/>
        <rFont val="Calibri"/>
      </rPr>
      <t xml:space="preserve"> // MRN rcvd on 16.01.26 // Carrier informed on 21.01.26 that is further delayed due to port congestions // The carrier informed us on 21.01.26 that the vessel HMM Oakland has been further delayed, with the closing now on 30.01.26. Accordingly, the shipment has been booked on the vessel ONE Houston, with a closing on 23.01.26 // Carrier informed on 22.01.26 that cut off and sailing dates has been updated due to schedule adjustments // The carrier informed us on 26.01.26 that cargo has to be rolled to the vessel HMM Oakland. Accordingly, the container will not be stuffed on ONE Houston due to insufficient cargo // Carrier informed on 28.01.26 that the cut-off and sailing dates have been updated due to schedule adjustments // The carrier informed on 30.01.26 that vessel HMM Oakland remains delayed due to ongoing extreme weather conditions in the Gulf of Biscay, impacting services to and from Northern Europe // The carrier informed us on 04.02.26 that the vessel HMM Oakland is still delayed // The carrier informed on 11.02.26 that the shipment was not loaded on the planned vessel, HMM Oakland. They have apologized for the inconvenience caused and advised that the shipment will now be loaded on HMM Colombo, with stuffing scheduled for 12.02.26 // The carrier advised that the shipment was rolled due to technical congestion and space constraints. Although the CBM was within limits, loading restrictions (including non-stackable cargo) prevented them from accommodating all planned shipments // Carrier informed on 17.02.26 that cut off and sailing dates has been updated due to schedule adjustments.</t>
    </r>
  </si>
  <si>
    <t xml:space="preserve">Non-stackable // Consider it as overlength cargo on invoicing. // Draft MBL rcvd on 28.01.26 // SAC9276 // New Closing : 06.02.2026 // Closing : 05.02.2026 // Closing : 23.01.2026 // Closing : 26.01.2026 // Closing : 23.01.2026 // SAC8996 // Closing : 23.01.2026 // SAC9275 // Closing : 04.02.2026 // SAC9275 </t>
  </si>
  <si>
    <t>AL ASDEQAA LAB ENGG EQUIP TRADING FZ-LLC</t>
  </si>
  <si>
    <t>TSL/57228/2200061256</t>
  </si>
  <si>
    <t>SWA</t>
  </si>
  <si>
    <t>INTERASIA TENACITY V. S017</t>
  </si>
  <si>
    <t>20-0005-602-00</t>
  </si>
  <si>
    <t xml:space="preserve">SGE25260253 </t>
  </si>
  <si>
    <t>GZCAL26007818</t>
  </si>
  <si>
    <r>
      <rPr>
        <sz val="11"/>
        <color rgb="FF000000"/>
        <rFont val="Calibri"/>
      </rPr>
      <t>Shipped- Pre Alert sent</t>
    </r>
    <r>
      <rPr>
        <b/>
        <sz val="11"/>
        <color rgb="FF000000"/>
        <rFont val="Calibri"/>
      </rPr>
      <t xml:space="preserve"> // Draft pre-alert docs rcvd on 14.02.26 //</t>
    </r>
    <r>
      <rPr>
        <sz val="11"/>
        <color rgb="FF000000"/>
        <rFont val="Calibri"/>
      </rPr>
      <t xml:space="preserve"> </t>
    </r>
    <r>
      <rPr>
        <b/>
        <sz val="11"/>
        <color rgb="FF000000"/>
        <rFont val="Calibri"/>
      </rPr>
      <t xml:space="preserve">Telex B/L is awaited </t>
    </r>
    <r>
      <rPr>
        <sz val="11"/>
        <color rgb="FF000000"/>
        <rFont val="Calibri"/>
      </rPr>
      <t>// Booked on 06.02.26 // Action tkn on 30.01.26 // Supplier response rcvd on 05.02.26 // TKM China advised on 05.02.26 that they will be booking a vessel with ETD 13th February.</t>
    </r>
  </si>
  <si>
    <t>GW is incorrectly mentioned in release // 15th Feb to 23rd Feb declared national holidays in China.</t>
  </si>
  <si>
    <t xml:space="preserve">LECO </t>
  </si>
  <si>
    <t>TSL/57500/2200061245</t>
  </si>
  <si>
    <t>ONE MILANO V.031W</t>
  </si>
  <si>
    <t>12-0011-602-00</t>
  </si>
  <si>
    <t>ORDSE0244673</t>
  </si>
  <si>
    <t>CHI/CTA/V03419</t>
  </si>
  <si>
    <r>
      <rPr>
        <b/>
        <sz val="11"/>
        <color rgb="FF000000"/>
        <rFont val="Calibri"/>
      </rPr>
      <t>Shipped- Pre Alert sent //</t>
    </r>
    <r>
      <rPr>
        <sz val="11"/>
        <color rgb="FF000000"/>
        <rFont val="Calibri"/>
      </rPr>
      <t xml:space="preserve"> Booked on 28.01.26 // Action tkn on 21.01.26 // Supplier respond rcvd on 22.01.26 // Cut off: 05.02.26 // As per agent information rcvd on 31.01.26, the supplier has advised that the cargo was dispatched by truck today. The estimated ETA is Tuesday, 3rd February.</t>
    </r>
  </si>
  <si>
    <r>
      <t>HBL/ MBL recvd on 07.02.26</t>
    </r>
    <r>
      <rPr>
        <b/>
        <sz val="11"/>
        <color rgb="FFFF0000"/>
        <rFont val="Calibri"/>
      </rPr>
      <t xml:space="preserve"> </t>
    </r>
  </si>
  <si>
    <t>KOCKS TECHNIK GMBH &amp; CO KG // Final Shipment LOT :- 03</t>
  </si>
  <si>
    <t>HMM LE HAVRE V.017E</t>
  </si>
  <si>
    <t>Z26000890416</t>
  </si>
  <si>
    <t>22-0001-603-00</t>
  </si>
  <si>
    <t>CCU209195</t>
  </si>
  <si>
    <t>CCU209197</t>
  </si>
  <si>
    <r>
      <rPr>
        <sz val="11"/>
        <color rgb="FF000000"/>
        <rFont val="Calibri"/>
      </rPr>
      <t>Shipped- Pre Alert sent</t>
    </r>
    <r>
      <rPr>
        <b/>
        <sz val="11"/>
        <color rgb="FFFF0000"/>
        <rFont val="Calibri"/>
      </rPr>
      <t xml:space="preserve"> </t>
    </r>
    <r>
      <rPr>
        <sz val="11"/>
        <color rgb="FF000000"/>
        <rFont val="Calibri"/>
      </rPr>
      <t>// Booked on 04.02.26 // MRN &amp; supplier's response received on 02.02.26 // Carrier info. on 23.02.26- HMM Le Havre is delayed due to port congestions.</t>
    </r>
  </si>
  <si>
    <t>Non-stackable // It is a stable wooden box, therefore stackable depending on the weight and dimensions of the box loaded on top.</t>
  </si>
  <si>
    <t>PAUL WURTH S.A. // Complete Shipment LOT :- 01</t>
  </si>
  <si>
    <t>TSL/56772/2200060579</t>
  </si>
  <si>
    <t>Z26001016386</t>
  </si>
  <si>
    <t>22-0003-603-00</t>
  </si>
  <si>
    <t>CCU209203</t>
  </si>
  <si>
    <r>
      <rPr>
        <sz val="11"/>
        <color rgb="FF000000"/>
        <rFont val="Calibri"/>
      </rPr>
      <t>Shipped- Pre Alert sent</t>
    </r>
    <r>
      <rPr>
        <b/>
        <sz val="11"/>
        <color rgb="FFFF0000"/>
        <rFont val="Calibri"/>
      </rPr>
      <t xml:space="preserve"> </t>
    </r>
    <r>
      <rPr>
        <sz val="11"/>
        <color rgb="FF000000"/>
        <rFont val="Calibri"/>
      </rPr>
      <t>// Booked on 09.02.26 // Supplier's response rcvd on 05.02.26 // MRN rcvd on 09.02.26</t>
    </r>
  </si>
  <si>
    <t>Non-stackable // Please mention our ref.no. 310592 on your invoice.</t>
  </si>
  <si>
    <r>
      <t xml:space="preserve">Reel // </t>
    </r>
    <r>
      <rPr>
        <b/>
        <sz val="11"/>
        <color rgb="FF000000"/>
        <rFont val="Calibri"/>
        <family val="2"/>
        <scheme val="minor"/>
      </rPr>
      <t>Non-Tata</t>
    </r>
  </si>
  <si>
    <t>19029063_31887</t>
  </si>
  <si>
    <t>Z26001026784</t>
  </si>
  <si>
    <t>25-0007-603-00</t>
  </si>
  <si>
    <r>
      <rPr>
        <sz val="11"/>
        <color rgb="FF000000"/>
        <rFont val="Calibri"/>
      </rPr>
      <t xml:space="preserve">Shipped- Pre Alert sent </t>
    </r>
    <r>
      <rPr>
        <b/>
        <sz val="11"/>
        <color rgb="FF000000"/>
        <rFont val="Calibri"/>
      </rPr>
      <t>// OVERLENGTH //</t>
    </r>
    <r>
      <rPr>
        <sz val="11"/>
        <color rgb="FF000000"/>
        <rFont val="Calibri"/>
      </rPr>
      <t xml:space="preserve"> Booked on 03.02.26 // MRN and pick-up details rcvd on </t>
    </r>
  </si>
  <si>
    <t>ATLANTIC GMBH // Complete Shipment. (LOT-1)</t>
  </si>
  <si>
    <t>TBD/2241/2200061219</t>
  </si>
  <si>
    <t>Z26001017206</t>
  </si>
  <si>
    <t>22-0002-603-00</t>
  </si>
  <si>
    <t>CCU209200</t>
  </si>
  <si>
    <r>
      <rPr>
        <sz val="11"/>
        <color rgb="FF000000"/>
        <rFont val="Calibri"/>
      </rPr>
      <t>Shipped- Pre Alert sent</t>
    </r>
    <r>
      <rPr>
        <b/>
        <sz val="11"/>
        <color rgb="FFFF0000"/>
        <rFont val="Calibri"/>
      </rPr>
      <t xml:space="preserve"> </t>
    </r>
    <r>
      <rPr>
        <sz val="11"/>
        <color rgb="FF000000"/>
        <rFont val="Calibri"/>
      </rPr>
      <t>// Booked on 06.02.26 // MRN &amp; supplier's response received on 05.02.26</t>
    </r>
  </si>
  <si>
    <r>
      <t>Impact - Maxxove //</t>
    </r>
    <r>
      <rPr>
        <b/>
        <sz val="11"/>
        <color rgb="FF000000"/>
        <rFont val="Calibri"/>
        <scheme val="minor"/>
      </rPr>
      <t xml:space="preserve"> Non TATA</t>
    </r>
    <r>
      <rPr>
        <sz val="11"/>
        <color rgb="FF000000"/>
        <rFont val="Calibri"/>
        <scheme val="minor"/>
      </rPr>
      <t xml:space="preserve"> </t>
    </r>
  </si>
  <si>
    <t>2025-40070 - second partial delivery</t>
  </si>
  <si>
    <t>Z26001021810</t>
  </si>
  <si>
    <t>25-0006-603-00</t>
  </si>
  <si>
    <t>CCU209202</t>
  </si>
  <si>
    <r>
      <rPr>
        <sz val="11"/>
        <color rgb="FF000000"/>
        <rFont val="Calibri"/>
      </rPr>
      <t>Shipped - Pre Alert sent // Booked on 09.02.26 //</t>
    </r>
    <r>
      <rPr>
        <b/>
        <sz val="11"/>
        <color rgb="FF000000"/>
        <rFont val="Calibri"/>
      </rPr>
      <t xml:space="preserve"> Original BL needed</t>
    </r>
  </si>
  <si>
    <t xml:space="preserve">WILLBRANDT KG // Final Shipment LOT :- 02 </t>
  </si>
  <si>
    <t>TSL/56990/2200060952</t>
  </si>
  <si>
    <t>Z26001017937</t>
  </si>
  <si>
    <t>22-0006-603-00</t>
  </si>
  <si>
    <t>CCU209211</t>
  </si>
  <si>
    <r>
      <rPr>
        <sz val="11"/>
        <color rgb="FF000000"/>
        <rFont val="Calibri"/>
      </rPr>
      <t>Shipped- Pre Alert sent</t>
    </r>
    <r>
      <rPr>
        <b/>
        <sz val="11"/>
        <color rgb="FFFF0000"/>
        <rFont val="Calibri"/>
      </rPr>
      <t xml:space="preserve">  </t>
    </r>
    <r>
      <rPr>
        <sz val="11"/>
        <color rgb="FF000000"/>
        <rFont val="Calibri"/>
      </rPr>
      <t xml:space="preserve">// Booked on 10.02.26 // Supplier's response &amp; MRN rcvd on 10.02.26 </t>
    </r>
  </si>
  <si>
    <t>Non-stackable // 1 x UNPACKED GOODS</t>
  </si>
  <si>
    <t>SMS CONCAST AG</t>
  </si>
  <si>
    <t xml:space="preserve">TSL/57303/2200061437 </t>
  </si>
  <si>
    <t>Z26001017948</t>
  </si>
  <si>
    <t>22-0007-603-00</t>
  </si>
  <si>
    <t>CCU209213</t>
  </si>
  <si>
    <t xml:space="preserve">Shipped- Pre Alert sent  // Booked on 11.02.26 // MRN rcvd on 10.02.26 </t>
  </si>
  <si>
    <t>EJP-TOSCA Strahlanlagen GmbH</t>
  </si>
  <si>
    <t>TSL/56530/2200060147</t>
  </si>
  <si>
    <t>ONE FREEDOM V. 012E</t>
  </si>
  <si>
    <t>22-0004-603-00</t>
  </si>
  <si>
    <t>MILCCU6231606V</t>
  </si>
  <si>
    <t>Shipped- Pre Alert sent // Sailing confirmation rec on 25.02.26  // Booked on 09.02.26 // Action tkn on 05.02.26 // Supplier response rcvd on 05.02.26 // Cut off : 12.02.26 // MRN rec 16.02.26</t>
  </si>
  <si>
    <t>Non-stackable // // Draft MBL rcvd on 10.02.26 -Correct</t>
  </si>
  <si>
    <t>REIMBOLD &amp; Strick</t>
  </si>
  <si>
    <t>Torrecid Korea Seefracht XP21697</t>
  </si>
  <si>
    <t>ONE HAMBURG</t>
  </si>
  <si>
    <t>Z26001114122</t>
  </si>
  <si>
    <t>25-0008-603-00</t>
  </si>
  <si>
    <t>PUS211295</t>
  </si>
  <si>
    <t>Torrecid Korea Seefracht XP21416</t>
  </si>
  <si>
    <t>B26000020909</t>
  </si>
  <si>
    <t>PUS211296</t>
  </si>
  <si>
    <t xml:space="preserve">SACO // problem with the pick-up. From shipper, goods have been picked-up on 12.02.2026, From Saco, goods couldn't have been picked-up. MRN not needed </t>
  </si>
  <si>
    <t>TSL/56689/2200059567</t>
  </si>
  <si>
    <t>ONE INNOVATION V.009E</t>
  </si>
  <si>
    <t>Z26001224021</t>
  </si>
  <si>
    <t>22-0009-603-00</t>
  </si>
  <si>
    <t xml:space="preserve">CCU209217 </t>
  </si>
  <si>
    <t>CCU209227</t>
  </si>
  <si>
    <t xml:space="preserve">Shipped - Pre-alert sent // Booked on 16.02.26 // Supplier's response rcvd on 12.02.26 // T1 docs rcvd on 20.02.26 // Carrier informed on 19.02.26 that Vessel changed to ONE Innovation due to early arrival of HMM Copenhagen and earlier VGM deadline. New schedule: Closing 24.02, ETD 02.03 // On 20.02.26, the carrier informed that the vessel ONE Innovation is delayed due to port congestion // Carrier informed on 05.03.26 that vessel delayed due to port congestions worldwide new ETD 06.03.26 </t>
  </si>
  <si>
    <t>WOUTER WITZEL // PARTIAL SHIPMENT LOT- 1</t>
  </si>
  <si>
    <t>TSL/57065/4414415840</t>
  </si>
  <si>
    <t>06.03.2026</t>
  </si>
  <si>
    <t>26.02.2026</t>
  </si>
  <si>
    <t>Z26001112825</t>
  </si>
  <si>
    <t>22-0008-603-00</t>
  </si>
  <si>
    <t>CCU209217</t>
  </si>
  <si>
    <t>Shipped - Pre-alert sent // Booked on 13.02.26 // MRN rcvd on 12.02.26 // Carrier informed on 19.02.26 that Vessel changed to ONE Innovation due to early arrival of HMM Copenhagen and earlier VGM deadline. New schedule: Closing 24.02, ETD 02.03 // On 20.02.26, the carrier informed that the vessel ONE Innovation is delayed due to port congestion // Carrier informed on 05.03.26 that vessel delayed due to port congestions worldwide new ETD 06.03.26.</t>
  </si>
  <si>
    <t>EVERTZ HYDROTECHNIK // COMPLETE SHIPMENT LOT- 1</t>
  </si>
  <si>
    <t>TSL/57217/2200061261</t>
  </si>
  <si>
    <t>Z26001131774</t>
  </si>
  <si>
    <t>22-0010-603-00</t>
  </si>
  <si>
    <t>CCU209221</t>
  </si>
  <si>
    <t>Shipped - Pre-alert sent // Booked on 16.02.26 // MRN rcvd on 13.02.2026 // Carrier informed on 19.02.26 that Vessel changed to ONE Innovation due to early arrival of HMM Copenhagen and earlier VGM deadline. New schedule: Closing 24.02, ETD 02.03 // On 20.02.26, the carrier informed that the vessel ONE Innovation is delayed due to port congestion // Carrier informed on 05.03.26 that vessel delayed due to port congestions worldwide new ETD 06.03.26.</t>
  </si>
  <si>
    <t>SMS GROUP // COMPLETE SHIPMENT LOT- 1</t>
  </si>
  <si>
    <t>NINL/17306/2299870217</t>
  </si>
  <si>
    <t>Z26001131763</t>
  </si>
  <si>
    <t>23-0002-603-00</t>
  </si>
  <si>
    <t>CCU209224</t>
  </si>
  <si>
    <t>Shipped - Pre-alert sent // Booked on 16.02.26 // Supplier response &amp; MRN rcvd on 16.02.26 // Carrier informed on 19.02.26 that Vessel changed to ONE Innovation due to early arrival of HMM Copenhagen and earlier VGM deadline. New schedule: Closing 24.02, ETD 02.03 // On 20.02.26, the carrier informed that the vessel ONE Innovation is delayed due to port congestion // Carrier informed on 05.03.26 that vessel delayed due to port congestions worldwide new ETD 06.03.26 .</t>
  </si>
  <si>
    <t>BINDER // COMPLETE SHIPMENT LOT- 1</t>
  </si>
  <si>
    <t>TSL/57564/2200061885</t>
  </si>
  <si>
    <t>Z26001130961</t>
  </si>
  <si>
    <t>22-0011-603-00</t>
  </si>
  <si>
    <t>CCU209226</t>
  </si>
  <si>
    <t>Shipped - Pre-alert sent // Booked on 16.02.26 // MRN rcvd on 16.02.26 // Carrier informed on 19.02.26 that Vessel changed to ONE Innovation due to early arrival of HMM Copenhagen and earlier VGM deadline. New schedule: Closing 24.02, ETD 02.03 // On 20.02.26, the carrier informed that the vessel ONE Innovation is delayed due to port congestion // Carrier informed on 05.03.26 that vessel delayed due to port congestions worldwide new ETD 06.03.26.</t>
  </si>
  <si>
    <t>FIB</t>
  </si>
  <si>
    <t>TISWD/1580/2200061821</t>
  </si>
  <si>
    <t>ONE RELIABILITY V.018E</t>
  </si>
  <si>
    <t>Z26001357820</t>
  </si>
  <si>
    <t>23-0001-603-00</t>
  </si>
  <si>
    <t>NSA259926</t>
  </si>
  <si>
    <t xml:space="preserve">Shipped - Pre-alert sent // Booked on 16.02.26 // Supplier's response rcvd on 12.02.26 // MRN rcvd on 25.02.26  // Carrier information rcvd on 24.02.26- cut off and sailing dates has been updated due to schedule adjustments. </t>
  </si>
  <si>
    <t>EVERLLENCE - Balmer Lawrie</t>
  </si>
  <si>
    <t>Z26000413706</t>
  </si>
  <si>
    <t>28-0003-602-00</t>
  </si>
  <si>
    <t>50-0126-5019-14</t>
  </si>
  <si>
    <t xml:space="preserve">MRN  received on 13.01.2026// goods have been picked-up on 19.01.2026 // amendement on draft BL awaited  // revised version sent </t>
  </si>
  <si>
    <t>XP21618 Grafitech // MM-016-10-25</t>
  </si>
  <si>
    <t>AMD</t>
  </si>
  <si>
    <t>Z26000512482</t>
  </si>
  <si>
    <t>28-0002-602-00</t>
  </si>
  <si>
    <t>HAMAMD6302033V</t>
  </si>
  <si>
    <t>draft submitted on 23.01.2026 // revised awaited // final HBL confirmed // final MBL awaited</t>
  </si>
  <si>
    <t>FET - Balmer Lawrie</t>
  </si>
  <si>
    <t>Z26100290531</t>
  </si>
  <si>
    <t>28-0001-602-00</t>
  </si>
  <si>
    <t>50-0226-5041-09</t>
  </si>
  <si>
    <t>MRN and LC awaited // Instruction received on 22.01.2026 // draft bl submitted , Booking confirmation received on 23.01.2026</t>
  </si>
  <si>
    <t>CORTS - Balmer Lawrie</t>
  </si>
  <si>
    <t xml:space="preserve">OC 2520563 // 4130002900 </t>
  </si>
  <si>
    <t>22.02.2026</t>
  </si>
  <si>
    <t>Z26001252683</t>
  </si>
  <si>
    <t>25-0005-603-00</t>
  </si>
  <si>
    <t>50-0226-5058-02</t>
  </si>
  <si>
    <t>2025-40058 II</t>
  </si>
  <si>
    <t>MAERSK TUKANG</t>
  </si>
  <si>
    <t>Z26000887251</t>
  </si>
  <si>
    <t>25-0001-603-00</t>
  </si>
  <si>
    <t>SEIN26020007503</t>
  </si>
  <si>
    <t>WOAC // original BL needed // non stackable</t>
  </si>
  <si>
    <t>Metallon Holdings Limited // ST00002289</t>
  </si>
  <si>
    <t xml:space="preserve">TSL/2200061391 </t>
  </si>
  <si>
    <t>OOCL TAIPEI V.090W</t>
  </si>
  <si>
    <t>32-0001-603-00</t>
  </si>
  <si>
    <t>SGE25260271</t>
  </si>
  <si>
    <t>GTJCOL26020289</t>
  </si>
  <si>
    <t>Shipped - Pre-alert sent // Booked // China team is closed 15th Feb to 23rd Feb.</t>
  </si>
  <si>
    <t>DANIELI  LOT :- 2</t>
  </si>
  <si>
    <t>GSL ELENI / 608W</t>
  </si>
  <si>
    <t>22-0012-603-00</t>
  </si>
  <si>
    <t>MILNSA6231589V</t>
  </si>
  <si>
    <r>
      <t>Shipped - Pre-alert sent // Fianl docs. rcvd on 11.03.26 // In the tracking site current ETD showing 01.03.26 // New closing 18.02.26 // Booked on 06.02.26 // Action tkn on 06.02.26 // Supplier response rcvd on 06.02.26 // New cut off : 17.02.26 // cut off : 11.02.26 //</t>
    </r>
    <r>
      <rPr>
        <sz val="11"/>
        <color rgb="FFFF0000"/>
        <rFont val="Calibri"/>
      </rPr>
      <t xml:space="preserve"> </t>
    </r>
    <r>
      <rPr>
        <sz val="11"/>
        <color rgb="FF000000"/>
        <rFont val="Calibri"/>
      </rPr>
      <t>MRN by us //</t>
    </r>
    <r>
      <rPr>
        <sz val="11"/>
        <color rgb="FFFF0000"/>
        <rFont val="Calibri"/>
      </rPr>
      <t xml:space="preserve"> </t>
    </r>
    <r>
      <rPr>
        <sz val="11"/>
        <color rgb="FF000000"/>
        <rFont val="Calibri"/>
      </rPr>
      <t xml:space="preserve">The carrier informed on 13.02 that due to over-allocation of m/v HYUNDAI HONG KONG for Week 8, the shipment could not be loaded as planned. It will now be loaded on m/v GSL ELENI with ETD 27.02.  which is the first available sailing // Delay information received on 06.03.26 with updated schedule on 07.03.26. </t>
    </r>
  </si>
  <si>
    <r>
      <rPr>
        <b/>
        <sz val="11"/>
        <color rgb="FF000000"/>
        <rFont val="Calibri"/>
      </rPr>
      <t>Non-stackable //</t>
    </r>
    <r>
      <rPr>
        <sz val="11"/>
        <color rgb="FF000000"/>
        <rFont val="Calibri"/>
      </rPr>
      <t xml:space="preserve"> Draft MBL rcvd on 10.02.26 - correct // Mrn rec on 13.02</t>
    </r>
  </si>
  <si>
    <t>JTEKT FLUID POWER SYSTEMS</t>
  </si>
  <si>
    <t>WILLICH</t>
  </si>
  <si>
    <t>ONE Hammersmith</t>
  </si>
  <si>
    <t>10.10.2025</t>
  </si>
  <si>
    <t>26.11.2025</t>
  </si>
  <si>
    <t>80-0001-512-00</t>
  </si>
  <si>
    <t>4300040721/4500644540</t>
  </si>
  <si>
    <t>YM Centennial</t>
  </si>
  <si>
    <t>25-0005-601-00</t>
  </si>
  <si>
    <t>SGE25260170</t>
  </si>
  <si>
    <t>AMIGL250613083A</t>
  </si>
  <si>
    <t>4300040709/4500644485</t>
  </si>
  <si>
    <t>28-0010-602-00</t>
  </si>
  <si>
    <t>SGE25260212</t>
  </si>
  <si>
    <t>DLHKG26010467</t>
  </si>
  <si>
    <t xml:space="preserve">Carborundum </t>
  </si>
  <si>
    <t>Z26001302467</t>
  </si>
  <si>
    <t>25-0015-603-00</t>
  </si>
  <si>
    <t>SEIN26030010301</t>
  </si>
  <si>
    <t>WOAC, sailing awaited - received MBL, pre-alert sent</t>
  </si>
  <si>
    <t xml:space="preserve">EXIT CUSTOMS CODE HAMBURG= DE/004851 </t>
  </si>
  <si>
    <t>CUSTOMS EXIT - Barcelona / code : ES000812</t>
  </si>
  <si>
    <t>Cnee/Notify</t>
  </si>
  <si>
    <t>TATA Steel Ltd</t>
  </si>
  <si>
    <t>Shipper:</t>
  </si>
  <si>
    <t>TKM GLOBAL LOGISTICS LTD</t>
  </si>
  <si>
    <t>IEC Code: 0388039124</t>
  </si>
  <si>
    <t>TKM Global GmbH</t>
  </si>
  <si>
    <t>TKM Global Logistics Ltd</t>
  </si>
  <si>
    <t>EVEREST CHAMBER, B-206, MATHURADAS VASANJI RD,</t>
  </si>
  <si>
    <t>Esplanade 41</t>
  </si>
  <si>
    <t>Infinity IT Lagoon</t>
  </si>
  <si>
    <t>NEAR MAROL METRO STATION, ANDHER EAST,</t>
  </si>
  <si>
    <t>20354 Hamburg, Germany</t>
  </si>
  <si>
    <t>7th Floor, Sector V, Bidhannagar</t>
  </si>
  <si>
    <t>MUMBAI- 400059, MAHARASHTRA, INDIA</t>
  </si>
  <si>
    <t xml:space="preserve">TKM Global GmbH </t>
  </si>
  <si>
    <t>700091 Kolkata, India</t>
  </si>
  <si>
    <t>PAN: AABCT2426M</t>
  </si>
  <si>
    <t>EORI: DE3236978</t>
  </si>
  <si>
    <t>GST 19AABCT2426M1Z4</t>
  </si>
  <si>
    <t>GST: 27AABCT2426M1Z7</t>
  </si>
  <si>
    <t>Janhavi@tkmglobal.com</t>
  </si>
  <si>
    <t>TKMCCU@TkmGlobal.com</t>
  </si>
  <si>
    <t>CELL: +91 9833407164</t>
  </si>
  <si>
    <t>CONTACT: PARTHA DAS +91 98311 17122</t>
  </si>
  <si>
    <t>Freight Prepaid</t>
  </si>
  <si>
    <t>PARTHA@TKMGLOBAL.COM</t>
  </si>
  <si>
    <t>Express B/L</t>
  </si>
  <si>
    <t>1.ONE ORPHEUS 075W=ETD-08.12.25 </t>
  </si>
  <si>
    <t>Marks:</t>
  </si>
  <si>
    <t>99.344KGS</t>
  </si>
  <si>
    <t>19,984cbm</t>
  </si>
  <si>
    <t>2.ONE HAMBURG / 083W=ETD- 18.11.25</t>
  </si>
  <si>
    <t>TATA Steel Limited</t>
  </si>
  <si>
    <t>s.t.c.</t>
  </si>
  <si>
    <t>3.ONE OLYMPUS / 079W=ETD-24.12.25</t>
  </si>
  <si>
    <t>1 Set Spare</t>
  </si>
  <si>
    <t>Pressurization Valve, Hot Stove</t>
  </si>
  <si>
    <t>Inv.: 37001608</t>
  </si>
  <si>
    <t>HS-Code: 84818085</t>
  </si>
  <si>
    <t>2 cases</t>
  </si>
  <si>
    <t>1540,0KGS</t>
  </si>
  <si>
    <t>3,063cbm</t>
  </si>
  <si>
    <t>Jindal Steel &amp; Power Ltd</t>
  </si>
  <si>
    <t>Supply of Lance Tips as per</t>
  </si>
  <si>
    <t>PO NO: 4561104547 DTD 03.09.2022</t>
  </si>
  <si>
    <t>TERMS CIF Kolkata Seaport in India</t>
  </si>
  <si>
    <t>Incoterms 2020</t>
  </si>
  <si>
    <t>HS-Code: 84179000</t>
  </si>
  <si>
    <t>7 cases</t>
  </si>
  <si>
    <t>11.080,0KGS</t>
  </si>
  <si>
    <t>11,660cbm</t>
  </si>
  <si>
    <t xml:space="preserve">Bearing Retainer </t>
  </si>
  <si>
    <t>Sleeving Ring Unit</t>
  </si>
  <si>
    <t>Sleeve Unit</t>
  </si>
  <si>
    <t>Inv.: 60171691 + 60171689</t>
  </si>
  <si>
    <t>HS-Code: 84559000</t>
  </si>
  <si>
    <t>1 case</t>
  </si>
  <si>
    <t>153,0KGS</t>
  </si>
  <si>
    <t>0,384cbm</t>
  </si>
  <si>
    <t>Universal Compensator DN 200</t>
  </si>
  <si>
    <t>Inv.: 260147</t>
  </si>
  <si>
    <t>HS-Code: 83071000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</si>
</sst>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0.000"/>
    <numFmt numFmtId="166" formatCode="dd\.mm\.yyyy;@"/>
    <numFmt numFmtId="167" formatCode="#,##0.000"/>
    <numFmt numFmtId="168" formatCode="#,##0.0000"/>
    <numFmt numFmtId="169" formatCode="_(* #,##0.000_);_(* \(#,##0.000\);_(* &quot;-&quot;??_);_(@_)"/>
    <numFmt numFmtId="170" formatCode="dd/mm/yyyy;@"/>
    <numFmt numFmtId="171" formatCode="d/mm/yyyy;@"/>
    <numFmt numFmtId="172" formatCode="dd/mm/yyyy"/>
    <numFmt numFmtId="173" formatCode="[$]dd\.mm\.yyyy;@" x16r2:formatCode16="[$-gsw-CH,1]dd\.mm\.yyyy;@"/>
  </numFmts>
  <fonts count="86">
    <font>
      <sz val="11"/>
      <color theme="1"/>
      <name val="Calibri"/>
      <family val="2"/>
      <scheme val="minor"/>
    </font>
    <font>
      <sz val="11"/>
      <color theme="1"/>
      <name val="Calibri"/>
      <scheme val="minor"/>
    </font>
    <font>
      <b/>
      <sz val="10"/>
      <color theme="1"/>
      <name val="Palatino Linotype"/>
      <family val="1"/>
    </font>
    <font>
      <sz val="11"/>
      <color rgb="FF000000"/>
      <name val="Calibri"/>
      <family val="2"/>
      <scheme val="minor"/>
    </font>
    <font>
      <sz val="11"/>
      <color rgb="FFFF0000"/>
      <name val="Calibri"/>
      <family val="2"/>
      <scheme val="minor"/>
    </font>
    <font>
      <sz val="8"/>
      <name val="Calibri"/>
      <family val="2"/>
      <scheme val="minor"/>
    </font>
    <font>
      <b/>
      <sz val="11"/>
      <color rgb="FFFF0000"/>
      <name val="Calibri"/>
      <family val="2"/>
      <scheme val="minor"/>
    </font>
    <font>
      <sz val="10"/>
      <name val="Arial"/>
      <family val="2"/>
    </font>
    <font>
      <b/>
      <sz val="11"/>
      <color theme="1"/>
      <name val="Calibri"/>
      <family val="2"/>
      <scheme val="minor"/>
    </font>
    <font>
      <sz val="11"/>
      <color rgb="FF000000"/>
      <name val="Calibri"/>
      <family val="2"/>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sz val="10"/>
      <name val="Helv"/>
      <family val="2"/>
    </font>
    <font>
      <sz val="12"/>
      <name val="宋体"/>
      <charset val="134"/>
    </font>
    <font>
      <sz val="11"/>
      <color rgb="FF9C6500"/>
      <name val="Calibri"/>
      <family val="2"/>
      <scheme val="minor"/>
    </font>
    <font>
      <b/>
      <sz val="18"/>
      <color theme="3"/>
      <name val="Cambria"/>
      <family val="2"/>
      <scheme val="major"/>
    </font>
    <font>
      <sz val="10"/>
      <name val="Arial"/>
      <family val="2"/>
    </font>
    <font>
      <sz val="10"/>
      <name val="Arial"/>
      <family val="2"/>
    </font>
    <font>
      <u/>
      <sz val="11"/>
      <color theme="10"/>
      <name val="Calibri"/>
      <family val="2"/>
      <scheme val="minor"/>
    </font>
    <font>
      <b/>
      <sz val="11"/>
      <color rgb="FF000000"/>
      <name val="Calibri"/>
      <family val="2"/>
    </font>
    <font>
      <b/>
      <sz val="11"/>
      <color rgb="FF000000"/>
      <name val="Calibri"/>
      <family val="2"/>
      <scheme val="minor"/>
    </font>
    <font>
      <sz val="11"/>
      <name val="Calibri"/>
      <family val="2"/>
      <scheme val="minor"/>
    </font>
    <font>
      <sz val="11"/>
      <color rgb="FF000000"/>
      <name val="Calibri"/>
    </font>
    <font>
      <sz val="11"/>
      <color theme="1"/>
      <name val="Calibri"/>
    </font>
    <font>
      <b/>
      <sz val="11"/>
      <color rgb="FF000000"/>
      <name val="Calibri"/>
    </font>
    <font>
      <sz val="11"/>
      <color rgb="FFFF0000"/>
      <name val="Calibri"/>
    </font>
    <font>
      <sz val="11"/>
      <color rgb="FF000000"/>
      <name val="Calibri"/>
      <scheme val="minor"/>
    </font>
    <font>
      <sz val="11"/>
      <color rgb="FFFF0000"/>
      <name val="Calibri"/>
      <scheme val="minor"/>
    </font>
    <font>
      <sz val="9"/>
      <color rgb="FF000000"/>
      <name val="Verdana"/>
    </font>
    <font>
      <b/>
      <sz val="11"/>
      <color rgb="FF000000"/>
      <name val="Calibri"/>
      <scheme val="minor"/>
    </font>
    <font>
      <strike/>
      <sz val="11"/>
      <color rgb="FF000000"/>
      <name val="Calibri"/>
      <scheme val="minor"/>
    </font>
    <font>
      <b/>
      <sz val="11"/>
      <color rgb="FFFF0000"/>
      <name val="Calibri"/>
    </font>
    <font>
      <b/>
      <sz val="11"/>
      <color rgb="FFFF0000"/>
      <name val="Calibri"/>
      <scheme val="minor"/>
    </font>
    <font>
      <sz val="11"/>
      <name val="Calibri"/>
    </font>
    <font>
      <sz val="9"/>
      <color theme="1"/>
      <name val="Verdana"/>
      <charset val="1"/>
    </font>
    <font>
      <sz val="12"/>
      <color theme="1"/>
      <name val="Calibri"/>
    </font>
    <font>
      <sz val="9"/>
      <color theme="1"/>
      <name val="Arial"/>
    </font>
    <font>
      <sz val="11"/>
      <color rgb="FF1F4E79"/>
      <name val="Calibri"/>
      <charset val="1"/>
    </font>
    <font>
      <b/>
      <sz val="11"/>
      <color theme="1"/>
      <name val="Calibri"/>
      <family val="2"/>
    </font>
    <font>
      <b/>
      <sz val="11"/>
      <color theme="1"/>
      <name val="Calibri"/>
    </font>
    <font>
      <sz val="8"/>
      <color rgb="FF000000"/>
      <name val="Verdana"/>
      <family val="2"/>
    </font>
    <font>
      <sz val="10"/>
      <color rgb="FF555555"/>
      <name val="Hind Guntur"/>
      <family val="2"/>
      <charset val="1"/>
    </font>
    <font>
      <sz val="10"/>
      <color rgb="FF000000"/>
      <name val="Calibri"/>
      <scheme val="minor"/>
    </font>
    <font>
      <b/>
      <sz val="10"/>
      <color rgb="FF000000"/>
      <name val="Calibri"/>
      <scheme val="minor"/>
    </font>
    <font>
      <b/>
      <sz val="11"/>
      <name val="Calibri"/>
    </font>
    <font>
      <sz val="10"/>
      <color rgb="FF000000"/>
      <name val="Calibri"/>
      <family val="2"/>
      <scheme val="minor"/>
    </font>
    <font>
      <sz val="12"/>
      <color rgb="FF000000"/>
      <name val="Arial"/>
    </font>
    <font>
      <sz val="11"/>
      <color rgb="FF000000"/>
      <name val="Calibri"/>
      <charset val="1"/>
    </font>
    <font>
      <sz val="10"/>
      <color theme="1"/>
      <name val="Calibri"/>
      <family val="2"/>
      <scheme val="minor"/>
    </font>
    <font>
      <b/>
      <sz val="10"/>
      <color theme="1" tint="4.9989318521683403E-2"/>
      <name val="Palatino Linotype"/>
      <family val="1"/>
    </font>
    <font>
      <b/>
      <sz val="11"/>
      <color theme="1" tint="4.9989318521683403E-2"/>
      <name val="Calibri"/>
      <family val="2"/>
      <scheme val="minor"/>
    </font>
    <font>
      <sz val="8"/>
      <color rgb="FF000000"/>
      <name val="Verdana"/>
    </font>
    <font>
      <u/>
      <sz val="11"/>
      <color theme="1"/>
      <name val="Calibri"/>
      <family val="2"/>
      <scheme val="minor"/>
    </font>
    <font>
      <b/>
      <sz val="11"/>
      <color theme="1"/>
      <name val="Calibri"/>
      <scheme val="minor"/>
    </font>
    <font>
      <sz val="11"/>
      <color rgb="FF0D0D0D"/>
      <name val="Calibri"/>
    </font>
    <font>
      <sz val="11"/>
      <color rgb="FF0D0D0D"/>
      <name val="Calibri"/>
      <scheme val="minor"/>
    </font>
    <font>
      <sz val="12"/>
      <color rgb="FF242424"/>
      <name val="Calibri"/>
    </font>
    <font>
      <vertAlign val="superscript"/>
      <sz val="12"/>
      <color rgb="FF242424"/>
      <name val="Calibri"/>
    </font>
    <font>
      <sz val="11"/>
      <color rgb="FF000000"/>
      <name val="Calibri"/>
      <family val="2"/>
      <charset val="1"/>
    </font>
    <font>
      <b/>
      <sz val="11"/>
      <color rgb="FF242424"/>
      <name val="Calibri"/>
      <charset val="1"/>
    </font>
    <font>
      <sz val="12"/>
      <color rgb="FF242424"/>
      <name val="Segoe UI"/>
      <charset val="1"/>
    </font>
    <font>
      <b/>
      <sz val="12"/>
      <color rgb="FF000000"/>
      <name val="Arial"/>
    </font>
    <font>
      <sz val="12"/>
      <color theme="1"/>
      <name val="Calibri"/>
      <family val="2"/>
      <scheme val="minor"/>
    </font>
    <font>
      <sz val="12"/>
      <color rgb="FF000000"/>
      <name val="Calibri"/>
      <scheme val="minor"/>
    </font>
    <font>
      <sz val="12"/>
      <color rgb="FF000000"/>
      <name val="Aptos"/>
      <charset val="1"/>
    </font>
    <font>
      <sz val="12"/>
      <color rgb="FF000000"/>
      <name val="Calibri"/>
      <family val="2"/>
      <scheme val="minor"/>
    </font>
    <font>
      <b/>
      <sz val="11"/>
      <color rgb="FFFF0000"/>
      <name val="Calibri"/>
      <family val="2"/>
    </font>
    <font>
      <sz val="12"/>
      <color rgb="FF000000"/>
      <name val="Calibri"/>
      <family val="2"/>
    </font>
    <font>
      <sz val="11"/>
      <color rgb="FFFF0000"/>
      <name val="Calibri"/>
      <family val="2"/>
    </font>
    <font>
      <u/>
      <sz val="11"/>
      <color rgb="FF0000FF"/>
      <name val="Calibri"/>
      <family val="2"/>
    </font>
    <font>
      <sz val="9"/>
      <color rgb="FF242424"/>
      <name val="Segoe UI"/>
      <charset val="1"/>
    </font>
    <font>
      <b/>
      <sz val="11"/>
      <name val="Calibri"/>
      <family val="2"/>
      <scheme val="minor"/>
    </font>
    <font>
      <b/>
      <u/>
      <sz val="11"/>
      <color theme="10"/>
      <name val="Calibri"/>
      <family val="2"/>
      <scheme val="minor"/>
    </font>
    <font>
      <sz val="11"/>
      <color theme="1"/>
      <name val="Calibri"/>
      <family val="2"/>
    </font>
  </fonts>
  <fills count="5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00B050"/>
        <bgColor rgb="FF000000"/>
      </patternFill>
    </fill>
    <fill>
      <patternFill patternType="solid">
        <fgColor theme="0"/>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92D050"/>
        <bgColor rgb="FF000000"/>
      </patternFill>
    </fill>
    <fill>
      <patternFill patternType="solid">
        <fgColor rgb="FFFABF8F"/>
        <bgColor rgb="FF000000"/>
      </patternFill>
    </fill>
    <fill>
      <patternFill patternType="solid">
        <fgColor theme="8" tint="0.39997558519241921"/>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indexed="64"/>
      </left>
      <right style="thin">
        <color theme="4" tint="0.39997558519241921"/>
      </right>
      <top style="thin">
        <color theme="4" tint="0.39997558519241921"/>
      </top>
      <bottom/>
      <diagonal/>
    </border>
    <border>
      <left style="thin">
        <color indexed="64"/>
      </left>
      <right style="thin">
        <color indexed="64"/>
      </right>
      <top style="double">
        <color theme="4"/>
      </top>
      <bottom style="thin">
        <color indexed="64"/>
      </bottom>
      <diagonal/>
    </border>
    <border>
      <left style="thin">
        <color indexed="64"/>
      </left>
      <right/>
      <top style="thin">
        <color indexed="64"/>
      </top>
      <bottom style="thin">
        <color theme="4" tint="0.39997558519241921"/>
      </bottom>
      <diagonal/>
    </border>
    <border>
      <left style="thin">
        <color indexed="64"/>
      </left>
      <right style="thin">
        <color theme="4" tint="0.39997558519241921"/>
      </right>
      <top style="thin">
        <color indexed="64"/>
      </top>
      <bottom style="thin">
        <color theme="4" tint="0.39997558519241921"/>
      </bottom>
      <diagonal/>
    </border>
    <border>
      <left style="thin">
        <color indexed="64"/>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top style="thin">
        <color indexed="64"/>
      </top>
      <bottom style="thin">
        <color theme="4" tint="0.39997558519241921"/>
      </bottom>
      <diagonal/>
    </border>
    <border>
      <left style="thin">
        <color indexed="64"/>
      </left>
      <right/>
      <top style="double">
        <color theme="4"/>
      </top>
      <bottom style="thin">
        <color theme="4" tint="0.39997558519241921"/>
      </bottom>
      <diagonal/>
    </border>
    <border>
      <left/>
      <right/>
      <top style="double">
        <color theme="4"/>
      </top>
      <bottom style="thin">
        <color theme="4" tint="0.39997558519241921"/>
      </bottom>
      <diagonal/>
    </border>
    <border>
      <left style="thin">
        <color indexed="64"/>
      </left>
      <right style="thin">
        <color theme="4" tint="0.39997558519241921"/>
      </right>
      <top style="double">
        <color theme="4"/>
      </top>
      <bottom style="thin">
        <color theme="4" tint="0.39997558519241921"/>
      </bottom>
      <diagonal/>
    </border>
    <border>
      <left style="thin">
        <color indexed="64"/>
      </left>
      <right style="thin">
        <color theme="4" tint="0.39997558519241921"/>
      </right>
      <top style="thin">
        <color indexed="64"/>
      </top>
      <bottom style="thin">
        <color indexed="64"/>
      </bottom>
      <diagonal/>
    </border>
    <border>
      <left style="thin">
        <color rgb="FF000000"/>
      </left>
      <right/>
      <top style="thin">
        <color rgb="FF000000"/>
      </top>
      <bottom style="thin">
        <color theme="4" tint="0.39997558519241921"/>
      </bottom>
      <diagonal/>
    </border>
    <border>
      <left style="thin">
        <color rgb="FF000000"/>
      </left>
      <right/>
      <top style="thin">
        <color theme="4" tint="0.39997558519241921"/>
      </top>
      <bottom style="thin">
        <color theme="4" tint="0.39997558519241921"/>
      </bottom>
      <diagonal/>
    </border>
    <border>
      <left style="thin">
        <color rgb="FF000000"/>
      </left>
      <right style="thin">
        <color indexed="64"/>
      </right>
      <top style="thin">
        <color indexed="64"/>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indexed="64"/>
      </left>
      <right/>
      <top style="thin">
        <color rgb="FF000000"/>
      </top>
      <bottom style="thin">
        <color theme="4" tint="0.39997558519241921"/>
      </bottom>
      <diagonal/>
    </border>
    <border>
      <left/>
      <right/>
      <top style="thin">
        <color rgb="FF000000"/>
      </top>
      <bottom style="thin">
        <color theme="4" tint="0.39997558519241921"/>
      </bottom>
      <diagonal/>
    </border>
    <border>
      <left style="thin">
        <color rgb="FF000000"/>
      </left>
      <right/>
      <top style="thin">
        <color indexed="64"/>
      </top>
      <bottom style="thin">
        <color theme="4" tint="0.39997558519241921"/>
      </bottom>
      <diagonal/>
    </border>
    <border>
      <left style="thin">
        <color rgb="FF000000"/>
      </left>
      <right style="thin">
        <color indexed="64"/>
      </right>
      <top style="thin">
        <color rgb="FF000000"/>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rgb="FF000000"/>
      </left>
      <right style="thin">
        <color theme="4" tint="0.39997558519241921"/>
      </right>
      <top style="thin">
        <color rgb="FF000000"/>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indexed="64"/>
      </top>
      <bottom/>
      <diagonal/>
    </border>
    <border>
      <left/>
      <right/>
      <top/>
      <bottom style="thin">
        <color theme="4" tint="0.39997558519241921"/>
      </bottom>
      <diagonal/>
    </border>
    <border>
      <left style="thin">
        <color rgb="FF000000"/>
      </left>
      <right/>
      <top/>
      <bottom style="thin">
        <color theme="4" tint="0.39997558519241921"/>
      </bottom>
      <diagonal/>
    </border>
    <border>
      <left style="thin">
        <color rgb="FF000000"/>
      </left>
      <right/>
      <top style="thin">
        <color rgb="FF000000"/>
      </top>
      <bottom style="thin">
        <color rgb="FF44B3E1"/>
      </bottom>
      <diagonal/>
    </border>
    <border>
      <left style="thin">
        <color indexed="64"/>
      </left>
      <right style="thin">
        <color indexed="64"/>
      </right>
      <top/>
      <bottom style="thin">
        <color indexed="64"/>
      </bottom>
      <diagonal/>
    </border>
    <border>
      <left/>
      <right/>
      <top/>
      <bottom style="thin">
        <color rgb="FF95B3D7"/>
      </bottom>
      <diagonal/>
    </border>
    <border>
      <left/>
      <right style="thin">
        <color rgb="FF95B3D7"/>
      </right>
      <top/>
      <bottom style="thin">
        <color rgb="FF95B3D7"/>
      </bottom>
      <diagonal/>
    </border>
    <border>
      <left style="thin">
        <color indexed="64"/>
      </left>
      <right/>
      <top/>
      <bottom style="thin">
        <color indexed="64"/>
      </bottom>
      <diagonal/>
    </border>
  </borders>
  <cellStyleXfs count="127">
    <xf numFmtId="0" fontId="0" fillId="0" borderId="0"/>
    <xf numFmtId="0" fontId="7" fillId="0" borderId="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6" borderId="0" applyNumberFormat="0" applyBorder="0" applyAlignment="0" applyProtection="0"/>
    <xf numFmtId="0" fontId="15" fillId="7" borderId="0" applyNumberFormat="0" applyBorder="0" applyAlignment="0" applyProtection="0"/>
    <xf numFmtId="0" fontId="16" fillId="9" borderId="7" applyNumberFormat="0" applyAlignment="0" applyProtection="0"/>
    <xf numFmtId="0" fontId="17" fillId="10" borderId="8" applyNumberFormat="0" applyAlignment="0" applyProtection="0"/>
    <xf numFmtId="0" fontId="18" fillId="10" borderId="7" applyNumberFormat="0" applyAlignment="0" applyProtection="0"/>
    <xf numFmtId="0" fontId="19" fillId="0" borderId="9" applyNumberFormat="0" applyFill="0" applyAlignment="0" applyProtection="0"/>
    <xf numFmtId="0" fontId="20" fillId="11" borderId="10" applyNumberFormat="0" applyAlignment="0" applyProtection="0"/>
    <xf numFmtId="0" fontId="4" fillId="0" borderId="0" applyNumberFormat="0" applyFill="0" applyBorder="0" applyAlignment="0" applyProtection="0"/>
    <xf numFmtId="0" fontId="21" fillId="0" borderId="0" applyNumberFormat="0" applyFill="0" applyBorder="0" applyAlignment="0" applyProtection="0"/>
    <xf numFmtId="0" fontId="8" fillId="0" borderId="12" applyNumberFormat="0" applyFill="0" applyAlignment="0" applyProtection="0"/>
    <xf numFmtId="0" fontId="22"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2"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2"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2"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2"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2"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23" fillId="0" borderId="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2" fillId="36" borderId="0" applyNumberFormat="0" applyBorder="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0" fontId="10" fillId="12" borderId="11" applyNumberFormat="0" applyFont="0" applyAlignment="0" applyProtection="0"/>
    <xf numFmtId="164" fontId="25" fillId="0" borderId="0" applyFont="0" applyFill="0" applyBorder="0" applyAlignment="0" applyProtection="0"/>
    <xf numFmtId="0" fontId="26" fillId="8" borderId="0" applyNumberFormat="0" applyBorder="0" applyAlignment="0" applyProtection="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10" fillId="0" borderId="0"/>
    <xf numFmtId="0" fontId="10" fillId="0" borderId="0"/>
    <xf numFmtId="9" fontId="25" fillId="0" borderId="0" applyFont="0" applyFill="0" applyBorder="0" applyAlignment="0" applyProtection="0"/>
    <xf numFmtId="0" fontId="24" fillId="0" borderId="0"/>
    <xf numFmtId="0" fontId="27" fillId="0" borderId="0" applyNumberFormat="0" applyFill="0" applyBorder="0" applyAlignment="0" applyProtection="0"/>
    <xf numFmtId="0" fontId="28" fillId="0" borderId="0"/>
    <xf numFmtId="0" fontId="29" fillId="0" borderId="0"/>
    <xf numFmtId="0" fontId="7" fillId="0" borderId="0"/>
    <xf numFmtId="0" fontId="7" fillId="0" borderId="0"/>
    <xf numFmtId="0" fontId="30" fillId="0" borderId="0" applyNumberFormat="0" applyFill="0" applyBorder="0" applyAlignment="0" applyProtection="0"/>
  </cellStyleXfs>
  <cellXfs count="1525">
    <xf numFmtId="0" fontId="0" fillId="0" borderId="0" xfId="0"/>
    <xf numFmtId="14" fontId="0" fillId="0" borderId="0" xfId="0" applyNumberFormat="1"/>
    <xf numFmtId="0" fontId="0" fillId="0" borderId="0" xfId="0" applyAlignment="1">
      <alignment vertical="center"/>
    </xf>
    <xf numFmtId="0" fontId="0" fillId="0" borderId="0" xfId="0" applyAlignment="1">
      <alignment horizontal="center" vertical="center"/>
    </xf>
    <xf numFmtId="0" fontId="3" fillId="3" borderId="13" xfId="0" applyFont="1" applyFill="1" applyBorder="1" applyAlignment="1">
      <alignment horizontal="center" vertical="center" wrapText="1"/>
    </xf>
    <xf numFmtId="167" fontId="3" fillId="3" borderId="13" xfId="0" applyNumberFormat="1" applyFont="1" applyFill="1" applyBorder="1" applyAlignment="1">
      <alignment horizontal="right" vertical="center"/>
    </xf>
    <xf numFmtId="166" fontId="3" fillId="3" borderId="13" xfId="0" applyNumberFormat="1" applyFont="1" applyFill="1" applyBorder="1" applyAlignment="1">
      <alignment horizontal="center" vertical="center" wrapText="1"/>
    </xf>
    <xf numFmtId="0" fontId="0" fillId="3" borderId="13" xfId="0" applyFill="1" applyBorder="1" applyAlignment="1">
      <alignment horizontal="center" vertical="center" wrapText="1"/>
    </xf>
    <xf numFmtId="166" fontId="0" fillId="3" borderId="13" xfId="0" applyNumberFormat="1" applyFill="1" applyBorder="1" applyAlignment="1">
      <alignment horizontal="center" vertical="center" wrapText="1"/>
    </xf>
    <xf numFmtId="167" fontId="0" fillId="3" borderId="13" xfId="0" applyNumberFormat="1" applyFill="1" applyBorder="1" applyAlignment="1">
      <alignment horizontal="right" vertical="center"/>
    </xf>
    <xf numFmtId="166" fontId="0" fillId="3" borderId="13" xfId="0" applyNumberFormat="1" applyFill="1" applyBorder="1" applyAlignment="1">
      <alignment horizontal="center" vertical="center"/>
    </xf>
    <xf numFmtId="14" fontId="0" fillId="3" borderId="13" xfId="0" applyNumberFormat="1" applyFill="1" applyBorder="1" applyAlignment="1">
      <alignment horizontal="center" vertical="center"/>
    </xf>
    <xf numFmtId="0" fontId="0" fillId="3" borderId="13" xfId="0" applyFill="1" applyBorder="1" applyAlignment="1">
      <alignment horizontal="center" vertical="center"/>
    </xf>
    <xf numFmtId="14" fontId="0" fillId="3" borderId="13" xfId="0" applyNumberFormat="1" applyFill="1" applyBorder="1" applyAlignment="1">
      <alignment horizontal="left" vertical="center"/>
    </xf>
    <xf numFmtId="0" fontId="0" fillId="3" borderId="13" xfId="0" applyFill="1" applyBorder="1" applyAlignment="1">
      <alignment horizontal="left" vertical="center"/>
    </xf>
    <xf numFmtId="167" fontId="0" fillId="3" borderId="13" xfId="0" applyNumberFormat="1" applyFill="1" applyBorder="1" applyAlignment="1">
      <alignment horizontal="right" vertical="center" wrapText="1"/>
    </xf>
    <xf numFmtId="0" fontId="0" fillId="0" borderId="0" xfId="0" applyAlignment="1">
      <alignment horizontal="center" vertical="center" wrapText="1"/>
    </xf>
    <xf numFmtId="0" fontId="3" fillId="0" borderId="0" xfId="0" applyFont="1" applyAlignment="1">
      <alignment vertical="center"/>
    </xf>
    <xf numFmtId="166" fontId="0" fillId="3" borderId="14" xfId="0" applyNumberFormat="1" applyFill="1" applyBorder="1" applyAlignment="1">
      <alignment horizontal="center" vertical="center" wrapText="1"/>
    </xf>
    <xf numFmtId="0" fontId="0" fillId="3" borderId="15" xfId="0" applyFill="1" applyBorder="1" applyAlignment="1">
      <alignment horizontal="center" vertical="center" wrapText="1"/>
    </xf>
    <xf numFmtId="167" fontId="0" fillId="3" borderId="13" xfId="0" applyNumberFormat="1" applyFill="1" applyBorder="1" applyAlignment="1">
      <alignment horizontal="center" vertical="center"/>
    </xf>
    <xf numFmtId="167" fontId="3" fillId="3" borderId="13" xfId="0" applyNumberFormat="1" applyFont="1" applyFill="1" applyBorder="1" applyAlignment="1">
      <alignment horizontal="right" vertical="center" wrapText="1"/>
    </xf>
    <xf numFmtId="165" fontId="0" fillId="3" borderId="0" xfId="0" applyNumberFormat="1" applyFill="1"/>
    <xf numFmtId="14" fontId="3" fillId="3" borderId="13" xfId="0" applyNumberFormat="1" applyFont="1" applyFill="1" applyBorder="1" applyAlignment="1">
      <alignment horizontal="center" vertical="center"/>
    </xf>
    <xf numFmtId="14" fontId="3" fillId="3" borderId="13" xfId="0" applyNumberFormat="1" applyFont="1" applyFill="1" applyBorder="1" applyAlignment="1">
      <alignment horizontal="left" vertical="center"/>
    </xf>
    <xf numFmtId="0" fontId="3" fillId="3" borderId="13" xfId="0" applyFont="1" applyFill="1" applyBorder="1" applyAlignment="1">
      <alignment horizontal="center" vertical="center"/>
    </xf>
    <xf numFmtId="14" fontId="0" fillId="3" borderId="17" xfId="0" applyNumberFormat="1" applyFill="1" applyBorder="1" applyAlignment="1">
      <alignment horizontal="center" vertical="center"/>
    </xf>
    <xf numFmtId="14" fontId="3" fillId="3" borderId="17" xfId="0" applyNumberFormat="1" applyFont="1" applyFill="1" applyBorder="1" applyAlignment="1">
      <alignment horizontal="center" vertical="center"/>
    </xf>
    <xf numFmtId="14" fontId="0" fillId="3" borderId="1" xfId="0" applyNumberForma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applyAlignment="1">
      <alignment horizontal="center"/>
    </xf>
    <xf numFmtId="14" fontId="0" fillId="3" borderId="2" xfId="0" applyNumberFormat="1" applyFill="1" applyBorder="1" applyAlignment="1">
      <alignment horizontal="center"/>
    </xf>
    <xf numFmtId="0" fontId="0" fillId="3" borderId="1" xfId="0" applyFill="1" applyBorder="1" applyAlignment="1">
      <alignment horizontal="center" wrapText="1"/>
    </xf>
    <xf numFmtId="0" fontId="0" fillId="3" borderId="17" xfId="0" applyFill="1" applyBorder="1" applyAlignment="1">
      <alignment horizontal="center" vertical="center" wrapText="1"/>
    </xf>
    <xf numFmtId="0" fontId="3" fillId="3" borderId="17" xfId="0" applyFont="1" applyFill="1" applyBorder="1" applyAlignment="1">
      <alignment horizontal="center" vertical="center" wrapText="1"/>
    </xf>
    <xf numFmtId="0" fontId="0" fillId="3" borderId="14" xfId="0" applyFill="1" applyBorder="1" applyAlignment="1">
      <alignment horizontal="center" vertical="center" wrapText="1"/>
    </xf>
    <xf numFmtId="167" fontId="0" fillId="3" borderId="14" xfId="0" applyNumberFormat="1" applyFill="1" applyBorder="1" applyAlignment="1">
      <alignment horizontal="right" vertical="center"/>
    </xf>
    <xf numFmtId="167" fontId="0" fillId="3" borderId="14" xfId="0" applyNumberFormat="1" applyFill="1" applyBorder="1" applyAlignment="1">
      <alignment horizontal="right" vertical="center" wrapText="1"/>
    </xf>
    <xf numFmtId="14" fontId="0" fillId="3" borderId="14" xfId="0" applyNumberFormat="1" applyFill="1" applyBorder="1" applyAlignment="1">
      <alignment horizontal="center" vertical="center"/>
    </xf>
    <xf numFmtId="0" fontId="0" fillId="0" borderId="0" xfId="0" applyAlignment="1">
      <alignment horizontal="center"/>
    </xf>
    <xf numFmtId="0" fontId="3" fillId="3" borderId="1" xfId="0" applyFont="1" applyFill="1" applyBorder="1" applyAlignment="1">
      <alignment horizontal="center"/>
    </xf>
    <xf numFmtId="165" fontId="0" fillId="3" borderId="1" xfId="0" applyNumberFormat="1" applyFill="1" applyBorder="1" applyAlignment="1">
      <alignment horizontal="right"/>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14" fontId="0" fillId="3" borderId="2" xfId="0" applyNumberFormat="1" applyFill="1" applyBorder="1" applyAlignment="1">
      <alignment horizontal="center" vertical="center"/>
    </xf>
    <xf numFmtId="0" fontId="8" fillId="0" borderId="0" xfId="0" applyFont="1" applyAlignment="1">
      <alignment vertical="center"/>
    </xf>
    <xf numFmtId="0" fontId="0" fillId="3" borderId="0" xfId="0" applyFill="1" applyAlignment="1">
      <alignment vertical="center"/>
    </xf>
    <xf numFmtId="0" fontId="0" fillId="0" borderId="0" xfId="0" applyAlignment="1">
      <alignment horizontal="left"/>
    </xf>
    <xf numFmtId="0" fontId="0" fillId="3" borderId="1" xfId="0" applyFill="1" applyBorder="1" applyAlignment="1">
      <alignment vertical="center"/>
    </xf>
    <xf numFmtId="0" fontId="34" fillId="0" borderId="0" xfId="0" applyFont="1"/>
    <xf numFmtId="0" fontId="36" fillId="0" borderId="0" xfId="0" applyFont="1"/>
    <xf numFmtId="0" fontId="8" fillId="0" borderId="0" xfId="0" applyFont="1"/>
    <xf numFmtId="0" fontId="48" fillId="0" borderId="0" xfId="0" applyFont="1"/>
    <xf numFmtId="0" fontId="49" fillId="0" borderId="0" xfId="0" applyFont="1"/>
    <xf numFmtId="0" fontId="30" fillId="0" borderId="0" xfId="126"/>
    <xf numFmtId="0" fontId="30" fillId="0" borderId="0" xfId="126" applyAlignment="1">
      <alignment horizontal="left"/>
    </xf>
    <xf numFmtId="0" fontId="8" fillId="0" borderId="19" xfId="0" applyFont="1" applyBorder="1"/>
    <xf numFmtId="0" fontId="8" fillId="4" borderId="20" xfId="0" applyFont="1" applyFill="1" applyBorder="1" applyAlignment="1">
      <alignment horizontal="center"/>
    </xf>
    <xf numFmtId="0" fontId="8" fillId="0" borderId="20" xfId="0" applyFont="1" applyBorder="1"/>
    <xf numFmtId="2" fontId="8" fillId="4" borderId="20" xfId="0" applyNumberFormat="1" applyFont="1" applyFill="1" applyBorder="1" applyAlignment="1">
      <alignment horizontal="center"/>
    </xf>
    <xf numFmtId="165" fontId="8" fillId="4" borderId="21" xfId="0" applyNumberFormat="1" applyFont="1" applyFill="1" applyBorder="1"/>
    <xf numFmtId="0" fontId="0" fillId="0" borderId="22" xfId="0" applyBorder="1"/>
    <xf numFmtId="0" fontId="0" fillId="0" borderId="23" xfId="0" applyBorder="1"/>
    <xf numFmtId="0" fontId="0" fillId="0" borderId="22" xfId="0" applyBorder="1" applyAlignment="1">
      <alignment horizontal="center"/>
    </xf>
    <xf numFmtId="0" fontId="0" fillId="0" borderId="24" xfId="0" applyBorder="1"/>
    <xf numFmtId="0" fontId="0" fillId="0" borderId="25" xfId="0" applyBorder="1"/>
    <xf numFmtId="0" fontId="0" fillId="0" borderId="26" xfId="0" applyBorder="1"/>
    <xf numFmtId="0" fontId="2" fillId="2" borderId="13" xfId="0" applyFont="1" applyFill="1" applyBorder="1" applyAlignment="1">
      <alignment horizontal="center" vertical="center" wrapText="1"/>
    </xf>
    <xf numFmtId="0" fontId="9" fillId="3" borderId="13" xfId="0" applyFont="1" applyFill="1" applyBorder="1" applyAlignment="1">
      <alignment horizontal="left"/>
    </xf>
    <xf numFmtId="0" fontId="9" fillId="38" borderId="13" xfId="0" applyFont="1" applyFill="1" applyBorder="1" applyAlignment="1">
      <alignment horizontal="left" wrapText="1"/>
    </xf>
    <xf numFmtId="0" fontId="9" fillId="38" borderId="13" xfId="0" applyFont="1" applyFill="1" applyBorder="1" applyAlignment="1">
      <alignment horizontal="left"/>
    </xf>
    <xf numFmtId="14" fontId="9" fillId="3" borderId="13" xfId="0" applyNumberFormat="1" applyFont="1" applyFill="1" applyBorder="1" applyAlignment="1">
      <alignment horizontal="left" vertical="center"/>
    </xf>
    <xf numFmtId="14" fontId="34" fillId="3" borderId="13" xfId="0" applyNumberFormat="1" applyFont="1" applyFill="1" applyBorder="1" applyAlignment="1">
      <alignment horizontal="left" vertical="center"/>
    </xf>
    <xf numFmtId="0" fontId="34" fillId="3" borderId="13" xfId="0" applyFont="1" applyFill="1" applyBorder="1" applyAlignment="1">
      <alignment horizontal="left"/>
    </xf>
    <xf numFmtId="14" fontId="3" fillId="3" borderId="13" xfId="0" applyNumberFormat="1" applyFont="1" applyFill="1" applyBorder="1" applyAlignment="1">
      <alignment horizontal="left" vertical="top" wrapText="1"/>
    </xf>
    <xf numFmtId="0" fontId="0" fillId="0" borderId="1" xfId="0" applyBorder="1" applyAlignment="1">
      <alignment vertical="center"/>
    </xf>
    <xf numFmtId="14" fontId="8" fillId="3" borderId="13" xfId="0" applyNumberFormat="1" applyFont="1" applyFill="1" applyBorder="1" applyAlignment="1">
      <alignment horizontal="left" vertical="center"/>
    </xf>
    <xf numFmtId="4" fontId="0" fillId="3" borderId="1" xfId="0" applyNumberFormat="1" applyFill="1" applyBorder="1" applyAlignment="1">
      <alignment horizontal="center" vertical="center"/>
    </xf>
    <xf numFmtId="167" fontId="0" fillId="3" borderId="1" xfId="0" applyNumberFormat="1" applyFill="1" applyBorder="1" applyAlignment="1">
      <alignment horizontal="right" vertical="center"/>
    </xf>
    <xf numFmtId="14" fontId="0" fillId="3" borderId="2" xfId="0" applyNumberFormat="1" applyFill="1" applyBorder="1" applyAlignment="1">
      <alignment horizontal="left" vertical="center"/>
    </xf>
    <xf numFmtId="0" fontId="3" fillId="0" borderId="0" xfId="0" applyFont="1" applyAlignment="1">
      <alignment horizontal="center" vertical="center"/>
    </xf>
    <xf numFmtId="14" fontId="32" fillId="3" borderId="13" xfId="0" applyNumberFormat="1" applyFont="1" applyFill="1" applyBorder="1" applyAlignment="1">
      <alignment horizontal="left" vertical="center"/>
    </xf>
    <xf numFmtId="14" fontId="33" fillId="3" borderId="13" xfId="0" applyNumberFormat="1" applyFont="1" applyFill="1" applyBorder="1" applyAlignment="1">
      <alignment horizontal="left" vertical="center"/>
    </xf>
    <xf numFmtId="14" fontId="6" fillId="3" borderId="13" xfId="0" applyNumberFormat="1" applyFont="1" applyFill="1" applyBorder="1" applyAlignment="1">
      <alignment horizontal="left" vertical="center"/>
    </xf>
    <xf numFmtId="14" fontId="38" fillId="3" borderId="13" xfId="0" applyNumberFormat="1" applyFont="1" applyFill="1" applyBorder="1" applyAlignment="1">
      <alignment horizontal="left" vertical="center"/>
    </xf>
    <xf numFmtId="14" fontId="4" fillId="3" borderId="13" xfId="0" applyNumberFormat="1" applyFont="1" applyFill="1" applyBorder="1" applyAlignment="1">
      <alignment horizontal="left" vertical="center"/>
    </xf>
    <xf numFmtId="0" fontId="0" fillId="39" borderId="0" xfId="0" applyFill="1" applyAlignment="1">
      <alignment vertical="center"/>
    </xf>
    <xf numFmtId="18" fontId="0" fillId="3" borderId="13" xfId="0" applyNumberFormat="1" applyFill="1" applyBorder="1" applyAlignment="1">
      <alignment horizontal="center" vertical="center" wrapText="1"/>
    </xf>
    <xf numFmtId="0" fontId="34" fillId="3" borderId="13" xfId="0" applyFont="1" applyFill="1" applyBorder="1" applyAlignment="1">
      <alignment horizontal="center"/>
    </xf>
    <xf numFmtId="0" fontId="35" fillId="3" borderId="13" xfId="0" applyFont="1" applyFill="1" applyBorder="1" applyAlignment="1">
      <alignment horizontal="left"/>
    </xf>
    <xf numFmtId="14" fontId="32" fillId="3" borderId="17" xfId="0" applyNumberFormat="1" applyFont="1" applyFill="1" applyBorder="1" applyAlignment="1">
      <alignment horizontal="left" vertical="center"/>
    </xf>
    <xf numFmtId="14" fontId="8" fillId="3" borderId="17" xfId="0" applyNumberFormat="1" applyFont="1" applyFill="1" applyBorder="1" applyAlignment="1">
      <alignment horizontal="left" vertical="center"/>
    </xf>
    <xf numFmtId="165" fontId="3" fillId="3" borderId="13" xfId="0" applyNumberFormat="1" applyFont="1" applyFill="1" applyBorder="1" applyAlignment="1">
      <alignment horizontal="right" vertical="center" wrapText="1"/>
    </xf>
    <xf numFmtId="0" fontId="50" fillId="3" borderId="13" xfId="0" applyFont="1" applyFill="1" applyBorder="1" applyAlignment="1">
      <alignment horizontal="left"/>
    </xf>
    <xf numFmtId="14" fontId="0" fillId="3" borderId="15" xfId="0" applyNumberFormat="1" applyFill="1" applyBorder="1" applyAlignment="1">
      <alignment horizontal="center" vertical="center"/>
    </xf>
    <xf numFmtId="14" fontId="0" fillId="3" borderId="13" xfId="0" applyNumberFormat="1" applyFill="1" applyBorder="1" applyAlignment="1">
      <alignment vertical="center"/>
    </xf>
    <xf numFmtId="14" fontId="3" fillId="3" borderId="13" xfId="0" applyNumberFormat="1" applyFont="1" applyFill="1" applyBorder="1" applyAlignment="1">
      <alignment vertical="center"/>
    </xf>
    <xf numFmtId="0" fontId="3" fillId="3" borderId="13" xfId="0" applyFont="1" applyFill="1" applyBorder="1" applyAlignment="1">
      <alignment vertical="center"/>
    </xf>
    <xf numFmtId="0" fontId="0" fillId="3" borderId="13" xfId="0" applyFill="1" applyBorder="1" applyAlignment="1">
      <alignment vertical="center"/>
    </xf>
    <xf numFmtId="0" fontId="0" fillId="3" borderId="14" xfId="0" applyFill="1" applyBorder="1" applyAlignment="1">
      <alignment horizontal="center" vertical="center"/>
    </xf>
    <xf numFmtId="0" fontId="34" fillId="3" borderId="14" xfId="0" applyFont="1" applyFill="1" applyBorder="1" applyAlignment="1">
      <alignment horizontal="left"/>
    </xf>
    <xf numFmtId="14" fontId="0" fillId="3" borderId="28" xfId="0" applyNumberFormat="1" applyFill="1" applyBorder="1" applyAlignment="1">
      <alignment horizontal="left" vertical="center"/>
    </xf>
    <xf numFmtId="14" fontId="8" fillId="3" borderId="28" xfId="0" applyNumberFormat="1" applyFont="1" applyFill="1" applyBorder="1" applyAlignment="1">
      <alignment horizontal="left" vertical="center"/>
    </xf>
    <xf numFmtId="14" fontId="3" fillId="3" borderId="15" xfId="0" applyNumberFormat="1" applyFont="1" applyFill="1" applyBorder="1" applyAlignment="1">
      <alignment horizontal="left" vertical="center"/>
    </xf>
    <xf numFmtId="14" fontId="0" fillId="3" borderId="17" xfId="0" applyNumberFormat="1" applyFill="1" applyBorder="1" applyAlignment="1">
      <alignment horizontal="left" vertical="center"/>
    </xf>
    <xf numFmtId="0" fontId="34" fillId="3" borderId="15" xfId="0" applyFont="1" applyFill="1" applyBorder="1" applyAlignment="1">
      <alignment horizontal="left"/>
    </xf>
    <xf numFmtId="0" fontId="0" fillId="3" borderId="13" xfId="0" applyFill="1" applyBorder="1" applyAlignment="1">
      <alignment horizontal="right" vertical="center" wrapText="1"/>
    </xf>
    <xf numFmtId="165" fontId="0" fillId="3" borderId="16" xfId="0" applyNumberFormat="1" applyFill="1" applyBorder="1" applyAlignment="1">
      <alignment horizontal="right" vertical="center" wrapText="1"/>
    </xf>
    <xf numFmtId="14" fontId="36" fillId="3" borderId="17" xfId="0" applyNumberFormat="1" applyFont="1" applyFill="1" applyBorder="1" applyAlignment="1">
      <alignment horizontal="left" vertical="center"/>
    </xf>
    <xf numFmtId="14" fontId="3" fillId="3" borderId="16" xfId="0" applyNumberFormat="1" applyFont="1" applyFill="1" applyBorder="1" applyAlignment="1">
      <alignment vertical="center"/>
    </xf>
    <xf numFmtId="14" fontId="0" fillId="3" borderId="13" xfId="0" applyNumberFormat="1" applyFill="1" applyBorder="1" applyAlignment="1">
      <alignment horizontal="left" vertical="top" wrapText="1"/>
    </xf>
    <xf numFmtId="166" fontId="3" fillId="3" borderId="28" xfId="0" applyNumberFormat="1" applyFont="1" applyFill="1" applyBorder="1" applyAlignment="1">
      <alignment horizontal="center" vertical="center" wrapText="1"/>
    </xf>
    <xf numFmtId="0" fontId="3" fillId="3" borderId="14" xfId="0" applyFont="1" applyFill="1" applyBorder="1" applyAlignment="1">
      <alignment horizontal="center" vertical="center" wrapText="1"/>
    </xf>
    <xf numFmtId="0" fontId="8" fillId="0" borderId="0" xfId="0" applyFont="1" applyAlignment="1">
      <alignment horizontal="center" vertical="center"/>
    </xf>
    <xf numFmtId="0" fontId="34" fillId="3" borderId="13" xfId="0" applyFont="1" applyFill="1" applyBorder="1" applyAlignment="1">
      <alignment horizontal="center" vertical="center"/>
    </xf>
    <xf numFmtId="0" fontId="35" fillId="3" borderId="15" xfId="0" applyFont="1" applyFill="1" applyBorder="1" applyAlignment="1">
      <alignment horizontal="left"/>
    </xf>
    <xf numFmtId="14" fontId="34" fillId="3" borderId="15" xfId="0" applyNumberFormat="1" applyFont="1" applyFill="1" applyBorder="1" applyAlignment="1">
      <alignment horizontal="left" vertical="center"/>
    </xf>
    <xf numFmtId="168" fontId="0" fillId="3" borderId="13" xfId="0" applyNumberFormat="1" applyFill="1" applyBorder="1" applyAlignment="1">
      <alignment horizontal="right" vertical="center"/>
    </xf>
    <xf numFmtId="14" fontId="3" fillId="3" borderId="17" xfId="0" applyNumberFormat="1" applyFont="1" applyFill="1" applyBorder="1" applyAlignment="1">
      <alignment horizontal="left" vertical="center"/>
    </xf>
    <xf numFmtId="167" fontId="0" fillId="3" borderId="16" xfId="0" applyNumberFormat="1" applyFill="1" applyBorder="1" applyAlignment="1">
      <alignment horizontal="right" vertical="center"/>
    </xf>
    <xf numFmtId="0" fontId="0" fillId="3" borderId="16" xfId="0" applyFill="1" applyBorder="1" applyAlignment="1">
      <alignment horizontal="center" vertical="center"/>
    </xf>
    <xf numFmtId="0" fontId="3" fillId="3" borderId="14" xfId="0" applyFont="1" applyFill="1" applyBorder="1" applyAlignment="1">
      <alignment horizontal="center" vertical="center"/>
    </xf>
    <xf numFmtId="14" fontId="3" fillId="3" borderId="14" xfId="0" applyNumberFormat="1" applyFont="1" applyFill="1" applyBorder="1" applyAlignment="1">
      <alignment horizontal="left" vertical="center"/>
    </xf>
    <xf numFmtId="0" fontId="34" fillId="3" borderId="15" xfId="0" applyFont="1" applyFill="1" applyBorder="1" applyAlignment="1">
      <alignment horizontal="left" vertical="center"/>
    </xf>
    <xf numFmtId="14" fontId="0" fillId="3" borderId="13" xfId="0" applyNumberFormat="1" applyFill="1" applyBorder="1" applyAlignment="1">
      <alignment horizontal="center" vertical="center" wrapText="1"/>
    </xf>
    <xf numFmtId="0" fontId="38" fillId="3" borderId="15" xfId="0" applyFont="1" applyFill="1" applyBorder="1" applyAlignment="1">
      <alignment horizontal="center" vertical="center" wrapText="1"/>
    </xf>
    <xf numFmtId="0" fontId="35" fillId="3" borderId="15" xfId="0" applyFont="1" applyFill="1" applyBorder="1" applyAlignment="1">
      <alignment horizontal="left" vertical="center"/>
    </xf>
    <xf numFmtId="14" fontId="36" fillId="3" borderId="13" xfId="0" applyNumberFormat="1" applyFont="1" applyFill="1" applyBorder="1" applyAlignment="1">
      <alignment horizontal="left" vertical="center"/>
    </xf>
    <xf numFmtId="14" fontId="34" fillId="3" borderId="17" xfId="0" applyNumberFormat="1" applyFont="1" applyFill="1" applyBorder="1" applyAlignment="1">
      <alignment horizontal="left" vertical="center"/>
    </xf>
    <xf numFmtId="14" fontId="38" fillId="3" borderId="16" xfId="0" applyNumberFormat="1" applyFont="1" applyFill="1" applyBorder="1" applyAlignment="1">
      <alignment horizontal="left" vertical="center"/>
    </xf>
    <xf numFmtId="14" fontId="0" fillId="3" borderId="14" xfId="0" applyNumberFormat="1" applyFill="1" applyBorder="1" applyAlignment="1">
      <alignment horizontal="left" vertical="center"/>
    </xf>
    <xf numFmtId="14" fontId="32" fillId="3" borderId="15" xfId="0" applyNumberFormat="1" applyFont="1" applyFill="1" applyBorder="1" applyAlignment="1">
      <alignment horizontal="left" vertical="center"/>
    </xf>
    <xf numFmtId="14" fontId="3" fillId="3" borderId="18" xfId="0" applyNumberFormat="1" applyFont="1" applyFill="1" applyBorder="1" applyAlignment="1">
      <alignment horizontal="left" vertical="center"/>
    </xf>
    <xf numFmtId="0" fontId="0" fillId="3" borderId="1" xfId="0" applyFill="1" applyBorder="1" applyAlignment="1">
      <alignment vertical="center" wrapText="1"/>
    </xf>
    <xf numFmtId="0" fontId="3" fillId="3" borderId="13" xfId="0" applyFont="1" applyFill="1" applyBorder="1" applyAlignment="1">
      <alignment vertical="center" wrapText="1"/>
    </xf>
    <xf numFmtId="0" fontId="0" fillId="3" borderId="13" xfId="0" applyFill="1" applyBorder="1" applyAlignment="1">
      <alignment vertical="center" wrapText="1"/>
    </xf>
    <xf numFmtId="0" fontId="3" fillId="3" borderId="1" xfId="0" applyFont="1" applyFill="1" applyBorder="1" applyAlignment="1">
      <alignment vertical="center"/>
    </xf>
    <xf numFmtId="14" fontId="34" fillId="3" borderId="14" xfId="0" applyNumberFormat="1" applyFont="1" applyFill="1" applyBorder="1" applyAlignment="1">
      <alignment horizontal="left" vertical="center"/>
    </xf>
    <xf numFmtId="0" fontId="0" fillId="3" borderId="15" xfId="0" applyFill="1" applyBorder="1" applyAlignment="1">
      <alignment horizontal="center" vertical="center"/>
    </xf>
    <xf numFmtId="167" fontId="0" fillId="3" borderId="15" xfId="0" applyNumberFormat="1" applyFill="1" applyBorder="1" applyAlignment="1">
      <alignment horizontal="right" vertical="center"/>
    </xf>
    <xf numFmtId="0" fontId="0" fillId="3" borderId="15" xfId="0" applyFill="1" applyBorder="1" applyAlignment="1">
      <alignment horizontal="right" vertical="center" wrapText="1"/>
    </xf>
    <xf numFmtId="14" fontId="35" fillId="3" borderId="32" xfId="0" applyNumberFormat="1" applyFont="1" applyFill="1" applyBorder="1" applyAlignment="1">
      <alignment horizontal="left" vertical="center"/>
    </xf>
    <xf numFmtId="14" fontId="0" fillId="3" borderId="15" xfId="0" applyNumberFormat="1" applyFill="1" applyBorder="1" applyAlignment="1">
      <alignment horizontal="left" vertical="center"/>
    </xf>
    <xf numFmtId="165" fontId="0" fillId="3" borderId="13" xfId="0" applyNumberFormat="1" applyFill="1" applyBorder="1" applyAlignment="1">
      <alignment horizontal="right" vertical="center" wrapText="1"/>
    </xf>
    <xf numFmtId="14" fontId="0" fillId="3" borderId="29" xfId="0" applyNumberFormat="1" applyFill="1" applyBorder="1" applyAlignment="1">
      <alignment horizontal="left" vertical="center"/>
    </xf>
    <xf numFmtId="14" fontId="34" fillId="3" borderId="28" xfId="0" applyNumberFormat="1" applyFont="1" applyFill="1" applyBorder="1" applyAlignment="1">
      <alignment horizontal="left" vertical="center"/>
    </xf>
    <xf numFmtId="0" fontId="3" fillId="3" borderId="13" xfId="0" applyFont="1" applyFill="1" applyBorder="1" applyAlignment="1">
      <alignment horizontal="left" vertical="center"/>
    </xf>
    <xf numFmtId="0" fontId="4" fillId="0" borderId="0" xfId="0" applyFont="1" applyAlignment="1">
      <alignment vertical="center"/>
    </xf>
    <xf numFmtId="0" fontId="0" fillId="3" borderId="1" xfId="0" applyFill="1" applyBorder="1" applyAlignment="1">
      <alignment horizontal="left" vertical="center" wrapText="1"/>
    </xf>
    <xf numFmtId="0" fontId="33" fillId="3" borderId="1" xfId="0" applyFont="1" applyFill="1" applyBorder="1" applyAlignment="1">
      <alignment horizontal="center" vertical="center" wrapText="1"/>
    </xf>
    <xf numFmtId="0" fontId="33" fillId="3" borderId="1" xfId="0" applyFont="1" applyFill="1" applyBorder="1" applyAlignment="1">
      <alignment vertical="center"/>
    </xf>
    <xf numFmtId="0" fontId="4" fillId="3" borderId="1" xfId="0" applyFont="1" applyFill="1" applyBorder="1" applyAlignment="1">
      <alignment vertical="center"/>
    </xf>
    <xf numFmtId="0" fontId="0" fillId="40" borderId="1" xfId="0" applyFill="1" applyBorder="1" applyAlignment="1">
      <alignment horizontal="center" vertical="center" wrapText="1"/>
    </xf>
    <xf numFmtId="0" fontId="0" fillId="40" borderId="1" xfId="0" applyFill="1" applyBorder="1" applyAlignment="1">
      <alignment horizontal="left" vertical="center" wrapText="1"/>
    </xf>
    <xf numFmtId="0" fontId="6" fillId="41" borderId="1" xfId="0" applyFont="1" applyFill="1" applyBorder="1" applyAlignment="1">
      <alignment horizontal="center" vertical="center" wrapText="1"/>
    </xf>
    <xf numFmtId="0" fontId="0" fillId="3" borderId="1" xfId="0" applyFill="1" applyBorder="1" applyAlignment="1">
      <alignment horizontal="left" vertical="center"/>
    </xf>
    <xf numFmtId="0" fontId="4" fillId="3" borderId="1" xfId="0" applyFont="1" applyFill="1" applyBorder="1" applyAlignment="1">
      <alignment horizontal="left" vertical="center"/>
    </xf>
    <xf numFmtId="0" fontId="3" fillId="3" borderId="1" xfId="0" applyFont="1" applyFill="1" applyBorder="1" applyAlignment="1">
      <alignment horizontal="left" vertical="center"/>
    </xf>
    <xf numFmtId="4" fontId="0" fillId="3" borderId="1" xfId="0" applyNumberFormat="1" applyFill="1" applyBorder="1" applyAlignment="1">
      <alignment horizontal="left" vertical="center"/>
    </xf>
    <xf numFmtId="0" fontId="3" fillId="3" borderId="13" xfId="0" applyFont="1" applyFill="1" applyBorder="1" applyAlignment="1">
      <alignment horizontal="left" vertical="center" wrapText="1"/>
    </xf>
    <xf numFmtId="166" fontId="0" fillId="3" borderId="13" xfId="0" applyNumberFormat="1" applyFill="1" applyBorder="1" applyAlignment="1">
      <alignment horizontal="left" vertical="center"/>
    </xf>
    <xf numFmtId="0" fontId="34" fillId="3" borderId="13" xfId="0" applyFont="1" applyFill="1" applyBorder="1" applyAlignment="1">
      <alignment vertical="center"/>
    </xf>
    <xf numFmtId="0" fontId="0" fillId="40" borderId="13" xfId="0" applyFill="1" applyBorder="1" applyAlignment="1">
      <alignment horizontal="left" vertical="center"/>
    </xf>
    <xf numFmtId="0" fontId="0" fillId="3" borderId="14" xfId="0" applyFill="1" applyBorder="1" applyAlignment="1">
      <alignment horizontal="left" vertical="center"/>
    </xf>
    <xf numFmtId="11" fontId="9" fillId="3" borderId="13" xfId="0" applyNumberFormat="1" applyFont="1" applyFill="1" applyBorder="1" applyAlignment="1">
      <alignment vertical="center"/>
    </xf>
    <xf numFmtId="11" fontId="9" fillId="38" borderId="13" xfId="0" applyNumberFormat="1" applyFont="1" applyFill="1" applyBorder="1" applyAlignment="1">
      <alignment vertical="center"/>
    </xf>
    <xf numFmtId="0" fontId="52" fillId="3" borderId="1" xfId="0" applyFont="1" applyFill="1" applyBorder="1" applyAlignment="1">
      <alignment vertical="center"/>
    </xf>
    <xf numFmtId="14" fontId="0" fillId="3" borderId="16" xfId="0" applyNumberFormat="1" applyFill="1" applyBorder="1" applyAlignment="1">
      <alignment horizontal="center" vertical="center"/>
    </xf>
    <xf numFmtId="0" fontId="9" fillId="3" borderId="1" xfId="0" applyFont="1" applyFill="1" applyBorder="1"/>
    <xf numFmtId="0" fontId="0" fillId="3" borderId="32" xfId="0" applyFill="1" applyBorder="1" applyAlignment="1">
      <alignment horizontal="center" vertical="center" wrapText="1"/>
    </xf>
    <xf numFmtId="14" fontId="8" fillId="3" borderId="32" xfId="0" applyNumberFormat="1" applyFont="1" applyFill="1" applyBorder="1" applyAlignment="1">
      <alignment horizontal="left" vertical="center"/>
    </xf>
    <xf numFmtId="14" fontId="0" fillId="3" borderId="32" xfId="0" applyNumberFormat="1" applyFill="1" applyBorder="1" applyAlignment="1">
      <alignment horizontal="left" vertical="center"/>
    </xf>
    <xf numFmtId="14" fontId="0" fillId="3" borderId="28" xfId="0" applyNumberFormat="1" applyFill="1" applyBorder="1" applyAlignment="1">
      <alignment horizontal="center" vertical="center"/>
    </xf>
    <xf numFmtId="14" fontId="32" fillId="3" borderId="28" xfId="0" applyNumberFormat="1" applyFont="1" applyFill="1" applyBorder="1" applyAlignment="1">
      <alignment horizontal="left" vertical="center"/>
    </xf>
    <xf numFmtId="14" fontId="3" fillId="3" borderId="28" xfId="0" applyNumberFormat="1" applyFont="1" applyFill="1" applyBorder="1" applyAlignment="1">
      <alignment horizontal="left" vertical="center"/>
    </xf>
    <xf numFmtId="0" fontId="0" fillId="3" borderId="14" xfId="0" applyFill="1" applyBorder="1" applyAlignment="1">
      <alignment horizontal="right" vertical="center" wrapText="1"/>
    </xf>
    <xf numFmtId="14" fontId="0" fillId="3" borderId="18" xfId="0" applyNumberFormat="1" applyFill="1" applyBorder="1" applyAlignment="1">
      <alignment horizontal="center" vertical="center"/>
    </xf>
    <xf numFmtId="14" fontId="3" fillId="3" borderId="14" xfId="0" applyNumberFormat="1" applyFont="1" applyFill="1" applyBorder="1" applyAlignment="1">
      <alignment horizontal="center" vertical="center"/>
    </xf>
    <xf numFmtId="0" fontId="34" fillId="3" borderId="13" xfId="0" applyFont="1" applyFill="1" applyBorder="1" applyAlignment="1">
      <alignment horizontal="left" vertical="center"/>
    </xf>
    <xf numFmtId="167" fontId="8" fillId="3" borderId="13" xfId="0" applyNumberFormat="1" applyFont="1" applyFill="1" applyBorder="1" applyAlignment="1">
      <alignment horizontal="right" vertical="center"/>
    </xf>
    <xf numFmtId="0" fontId="0" fillId="3" borderId="13" xfId="0" applyFill="1" applyBorder="1" applyAlignment="1">
      <alignment horizontal="left" vertical="center" wrapText="1" indent="1"/>
    </xf>
    <xf numFmtId="0" fontId="0" fillId="3" borderId="13" xfId="0" applyFill="1" applyBorder="1" applyAlignment="1">
      <alignment horizontal="left" vertical="center" wrapText="1" indent="2"/>
    </xf>
    <xf numFmtId="0" fontId="0" fillId="3" borderId="14" xfId="0" applyFill="1" applyBorder="1" applyAlignment="1">
      <alignment horizontal="left" indent="1"/>
    </xf>
    <xf numFmtId="0" fontId="0" fillId="3" borderId="14" xfId="0" applyFill="1" applyBorder="1" applyAlignment="1">
      <alignment horizontal="left" vertical="center" wrapText="1" indent="2"/>
    </xf>
    <xf numFmtId="0" fontId="0" fillId="3" borderId="28" xfId="0" applyFill="1" applyBorder="1" applyAlignment="1">
      <alignment horizontal="center" vertical="center" wrapText="1"/>
    </xf>
    <xf numFmtId="14" fontId="0" fillId="3" borderId="18" xfId="0" applyNumberFormat="1" applyFill="1" applyBorder="1" applyAlignment="1">
      <alignment horizontal="left" vertical="center" indent="1"/>
    </xf>
    <xf numFmtId="14" fontId="0" fillId="3" borderId="16" xfId="0" applyNumberFormat="1" applyFill="1" applyBorder="1" applyAlignment="1">
      <alignment horizontal="left" vertical="center" indent="1"/>
    </xf>
    <xf numFmtId="14" fontId="3" fillId="3" borderId="18" xfId="0" applyNumberFormat="1" applyFont="1" applyFill="1" applyBorder="1" applyAlignment="1">
      <alignment horizontal="left" vertical="center" indent="1"/>
    </xf>
    <xf numFmtId="0" fontId="0" fillId="3" borderId="13" xfId="0" applyFill="1" applyBorder="1" applyAlignment="1">
      <alignment horizontal="center" vertical="center" wrapText="1" indent="1"/>
    </xf>
    <xf numFmtId="166" fontId="0" fillId="3" borderId="13" xfId="0" applyNumberFormat="1" applyFill="1" applyBorder="1" applyAlignment="1">
      <alignment horizontal="center" vertical="center" wrapText="1" indent="1"/>
    </xf>
    <xf numFmtId="14" fontId="0" fillId="3" borderId="13" xfId="0" applyNumberFormat="1" applyFill="1" applyBorder="1" applyAlignment="1">
      <alignment vertical="center" indent="1"/>
    </xf>
    <xf numFmtId="0" fontId="32" fillId="3" borderId="13" xfId="0" applyFont="1" applyFill="1" applyBorder="1" applyAlignment="1">
      <alignment horizontal="left" vertical="center" wrapText="1"/>
    </xf>
    <xf numFmtId="14" fontId="0" fillId="3" borderId="13" xfId="0" applyNumberFormat="1" applyFill="1" applyBorder="1" applyAlignment="1">
      <alignment horizontal="center" vertical="center" indent="1"/>
    </xf>
    <xf numFmtId="0" fontId="0" fillId="3" borderId="16" xfId="0" applyFill="1" applyBorder="1" applyAlignment="1">
      <alignment horizontal="left" vertical="center" wrapText="1" indent="2"/>
    </xf>
    <xf numFmtId="0" fontId="0" fillId="3" borderId="13" xfId="0" applyFill="1" applyBorder="1" applyAlignment="1">
      <alignment horizontal="center"/>
    </xf>
    <xf numFmtId="14" fontId="3" fillId="3" borderId="14" xfId="0" applyNumberFormat="1" applyFont="1" applyFill="1" applyBorder="1" applyAlignment="1">
      <alignment vertical="center"/>
    </xf>
    <xf numFmtId="14" fontId="0" fillId="3" borderId="16" xfId="0" applyNumberFormat="1" applyFill="1" applyBorder="1" applyAlignment="1">
      <alignment horizontal="center" vertical="center" indent="1"/>
    </xf>
    <xf numFmtId="14" fontId="0" fillId="3" borderId="1" xfId="0" applyNumberFormat="1" applyFill="1" applyBorder="1" applyAlignment="1">
      <alignment horizontal="left"/>
    </xf>
    <xf numFmtId="0" fontId="3" fillId="3" borderId="0" xfId="0" applyFont="1" applyFill="1" applyAlignment="1">
      <alignment horizontal="left"/>
    </xf>
    <xf numFmtId="0" fontId="0" fillId="3" borderId="13" xfId="0" applyFill="1" applyBorder="1" applyAlignment="1">
      <alignment horizontal="center" vertical="center" indent="1"/>
    </xf>
    <xf numFmtId="14" fontId="0" fillId="3" borderId="13" xfId="0" applyNumberFormat="1" applyFill="1" applyBorder="1" applyAlignment="1">
      <alignment horizontal="left" vertical="center" indent="1"/>
    </xf>
    <xf numFmtId="0" fontId="3" fillId="3" borderId="13" xfId="0" applyFont="1" applyFill="1" applyBorder="1" applyAlignment="1">
      <alignment horizontal="left" vertical="center" wrapText="1" indent="2"/>
    </xf>
    <xf numFmtId="0" fontId="3" fillId="3" borderId="13" xfId="0" applyFont="1" applyFill="1" applyBorder="1" applyAlignment="1">
      <alignment horizontal="center" vertical="center" wrapText="1" indent="1"/>
    </xf>
    <xf numFmtId="0" fontId="34" fillId="3" borderId="13" xfId="0" applyFont="1" applyFill="1" applyBorder="1"/>
    <xf numFmtId="167" fontId="3" fillId="3" borderId="13" xfId="0" applyNumberFormat="1" applyFont="1" applyFill="1" applyBorder="1" applyAlignment="1">
      <alignment horizontal="center" vertical="center"/>
    </xf>
    <xf numFmtId="165" fontId="0" fillId="3" borderId="13" xfId="0" applyNumberFormat="1" applyFill="1" applyBorder="1" applyAlignment="1">
      <alignment horizontal="center" vertical="center" wrapText="1"/>
    </xf>
    <xf numFmtId="14" fontId="32" fillId="3" borderId="14" xfId="0" applyNumberFormat="1" applyFont="1" applyFill="1" applyBorder="1" applyAlignment="1">
      <alignment horizontal="left" vertical="center"/>
    </xf>
    <xf numFmtId="14" fontId="3" fillId="3" borderId="30" xfId="0" applyNumberFormat="1" applyFont="1" applyFill="1" applyBorder="1" applyAlignment="1">
      <alignment horizontal="left" vertical="center"/>
    </xf>
    <xf numFmtId="167" fontId="3" fillId="3" borderId="16" xfId="0" applyNumberFormat="1" applyFont="1" applyFill="1" applyBorder="1" applyAlignment="1">
      <alignment horizontal="center" vertical="center"/>
    </xf>
    <xf numFmtId="0" fontId="34" fillId="3" borderId="17" xfId="0" applyFont="1" applyFill="1" applyBorder="1"/>
    <xf numFmtId="14" fontId="0" fillId="3" borderId="31" xfId="0" applyNumberFormat="1" applyFill="1" applyBorder="1" applyAlignment="1">
      <alignment horizontal="left" vertical="center" indent="1"/>
    </xf>
    <xf numFmtId="0" fontId="0" fillId="3" borderId="14" xfId="0" applyFill="1" applyBorder="1" applyAlignment="1">
      <alignment horizontal="center" vertical="center" indent="1"/>
    </xf>
    <xf numFmtId="0" fontId="0" fillId="3" borderId="28" xfId="0" applyFill="1" applyBorder="1" applyAlignment="1">
      <alignment horizontal="center" vertical="center" wrapText="1" indent="1"/>
    </xf>
    <xf numFmtId="14" fontId="0" fillId="3" borderId="14" xfId="0" applyNumberFormat="1" applyFill="1" applyBorder="1" applyAlignment="1">
      <alignment horizontal="center" vertical="center" indent="1"/>
    </xf>
    <xf numFmtId="0" fontId="34" fillId="3" borderId="14" xfId="0" applyFont="1" applyFill="1" applyBorder="1"/>
    <xf numFmtId="0" fontId="0" fillId="3" borderId="0" xfId="0" applyFill="1" applyAlignment="1">
      <alignment horizontal="center"/>
    </xf>
    <xf numFmtId="0" fontId="34" fillId="3" borderId="1" xfId="0" applyFont="1" applyFill="1" applyBorder="1"/>
    <xf numFmtId="0" fontId="0" fillId="3" borderId="14" xfId="0" applyFill="1" applyBorder="1" applyAlignment="1">
      <alignment vertical="center" indent="1"/>
    </xf>
    <xf numFmtId="0" fontId="0" fillId="3" borderId="13" xfId="0" applyFill="1" applyBorder="1" applyAlignment="1">
      <alignment horizontal="left" vertical="center" indent="1"/>
    </xf>
    <xf numFmtId="0" fontId="0" fillId="3" borderId="13" xfId="0" applyFill="1" applyBorder="1" applyAlignment="1">
      <alignment horizontal="left" vertical="center" indent="2"/>
    </xf>
    <xf numFmtId="43" fontId="0" fillId="3" borderId="13" xfId="0" applyNumberFormat="1" applyFill="1" applyBorder="1" applyAlignment="1">
      <alignment horizontal="center" vertical="center"/>
    </xf>
    <xf numFmtId="0" fontId="0" fillId="3" borderId="13" xfId="0" applyFill="1" applyBorder="1" applyAlignment="1">
      <alignment vertical="center" indent="1"/>
    </xf>
    <xf numFmtId="14" fontId="32" fillId="3" borderId="14" xfId="0" applyNumberFormat="1" applyFont="1" applyFill="1" applyBorder="1" applyAlignment="1">
      <alignment vertical="center"/>
    </xf>
    <xf numFmtId="0" fontId="0" fillId="3" borderId="30" xfId="0" applyFill="1" applyBorder="1" applyAlignment="1">
      <alignment horizontal="center" vertical="center" wrapText="1"/>
    </xf>
    <xf numFmtId="167" fontId="3" fillId="3" borderId="15" xfId="0" applyNumberFormat="1" applyFont="1" applyFill="1" applyBorder="1" applyAlignment="1">
      <alignment horizontal="center" vertical="center"/>
    </xf>
    <xf numFmtId="0" fontId="0" fillId="3" borderId="32" xfId="0" applyFill="1" applyBorder="1" applyAlignment="1">
      <alignment horizontal="center" vertical="center" wrapText="1" indent="1"/>
    </xf>
    <xf numFmtId="14" fontId="0" fillId="3" borderId="15" xfId="0" applyNumberFormat="1" applyFill="1" applyBorder="1" applyAlignment="1">
      <alignment horizontal="center" vertical="center" indent="1"/>
    </xf>
    <xf numFmtId="0" fontId="34" fillId="3" borderId="30" xfId="0" applyFont="1" applyFill="1" applyBorder="1"/>
    <xf numFmtId="0" fontId="0" fillId="3" borderId="14" xfId="0" applyFill="1" applyBorder="1" applyAlignment="1">
      <alignment horizontal="left" vertical="center" indent="2"/>
    </xf>
    <xf numFmtId="0" fontId="0" fillId="3" borderId="33" xfId="0" applyFill="1" applyBorder="1" applyAlignment="1">
      <alignment horizontal="center" vertical="center" wrapText="1" indent="1"/>
    </xf>
    <xf numFmtId="0" fontId="0" fillId="3" borderId="16" xfId="0" applyFill="1" applyBorder="1" applyAlignment="1">
      <alignment horizontal="center" vertical="center" indent="1"/>
    </xf>
    <xf numFmtId="165" fontId="0" fillId="3" borderId="16" xfId="0" applyNumberFormat="1" applyFill="1" applyBorder="1" applyAlignment="1">
      <alignment horizontal="center" vertical="center" indent="1"/>
    </xf>
    <xf numFmtId="0" fontId="0" fillId="3" borderId="14" xfId="0" applyFill="1" applyBorder="1" applyAlignment="1">
      <alignment horizontal="center" vertical="center" wrapText="1" indent="1"/>
    </xf>
    <xf numFmtId="0" fontId="3" fillId="3" borderId="15" xfId="0" applyFont="1" applyFill="1" applyBorder="1" applyAlignment="1">
      <alignment horizontal="center" vertical="center"/>
    </xf>
    <xf numFmtId="167" fontId="3" fillId="3" borderId="31" xfId="0" applyNumberFormat="1" applyFont="1" applyFill="1" applyBorder="1" applyAlignment="1">
      <alignment horizontal="center" vertical="center"/>
    </xf>
    <xf numFmtId="14" fontId="32" fillId="3" borderId="13" xfId="0" applyNumberFormat="1" applyFont="1" applyFill="1" applyBorder="1" applyAlignment="1">
      <alignment vertical="center"/>
    </xf>
    <xf numFmtId="43" fontId="3" fillId="3" borderId="13" xfId="0" applyNumberFormat="1" applyFont="1" applyFill="1" applyBorder="1" applyAlignment="1">
      <alignment horizontal="center" vertical="center" wrapText="1"/>
    </xf>
    <xf numFmtId="165" fontId="0" fillId="3" borderId="13" xfId="0" applyNumberFormat="1" applyFill="1" applyBorder="1" applyAlignment="1">
      <alignment horizontal="center" vertical="center"/>
    </xf>
    <xf numFmtId="14" fontId="38" fillId="3" borderId="13" xfId="0" applyNumberFormat="1" applyFont="1" applyFill="1" applyBorder="1" applyAlignment="1">
      <alignment vertical="center"/>
    </xf>
    <xf numFmtId="14" fontId="3" fillId="3" borderId="28" xfId="0" applyNumberFormat="1" applyFont="1" applyFill="1" applyBorder="1" applyAlignment="1">
      <alignment vertical="center"/>
    </xf>
    <xf numFmtId="14" fontId="34" fillId="3" borderId="14" xfId="0" applyNumberFormat="1" applyFont="1" applyFill="1" applyBorder="1" applyAlignment="1">
      <alignment vertical="center"/>
    </xf>
    <xf numFmtId="14" fontId="0" fillId="3" borderId="31" xfId="0" applyNumberFormat="1" applyFill="1" applyBorder="1" applyAlignment="1">
      <alignment horizontal="center" vertical="center" indent="1"/>
    </xf>
    <xf numFmtId="14" fontId="3" fillId="3" borderId="18" xfId="0" applyNumberFormat="1" applyFont="1" applyFill="1" applyBorder="1" applyAlignment="1">
      <alignment vertical="center"/>
    </xf>
    <xf numFmtId="14" fontId="38" fillId="3" borderId="18" xfId="0" applyNumberFormat="1" applyFont="1" applyFill="1" applyBorder="1" applyAlignment="1">
      <alignment vertical="center"/>
    </xf>
    <xf numFmtId="14" fontId="34" fillId="3" borderId="13" xfId="0" applyNumberFormat="1" applyFont="1" applyFill="1" applyBorder="1" applyAlignment="1">
      <alignment vertical="center"/>
    </xf>
    <xf numFmtId="43" fontId="0" fillId="3" borderId="13" xfId="0" applyNumberFormat="1" applyFill="1" applyBorder="1" applyAlignment="1">
      <alignment horizontal="center" vertical="center" wrapText="1"/>
    </xf>
    <xf numFmtId="0" fontId="0" fillId="3" borderId="18" xfId="0" applyFill="1" applyBorder="1" applyAlignment="1">
      <alignment horizontal="left" vertical="center"/>
    </xf>
    <xf numFmtId="165" fontId="0" fillId="3" borderId="13" xfId="0" applyNumberFormat="1" applyFill="1" applyBorder="1" applyAlignment="1">
      <alignment vertical="center" wrapText="1"/>
    </xf>
    <xf numFmtId="43" fontId="3" fillId="3" borderId="13" xfId="0" applyNumberFormat="1" applyFont="1" applyFill="1" applyBorder="1" applyAlignment="1">
      <alignment horizontal="center" vertical="center"/>
    </xf>
    <xf numFmtId="165" fontId="3" fillId="3" borderId="13" xfId="0" applyNumberFormat="1" applyFont="1" applyFill="1" applyBorder="1" applyAlignment="1">
      <alignment vertical="center"/>
    </xf>
    <xf numFmtId="165" fontId="0" fillId="3" borderId="13" xfId="0" applyNumberFormat="1" applyFill="1" applyBorder="1" applyAlignment="1">
      <alignment vertical="center"/>
    </xf>
    <xf numFmtId="167" fontId="0" fillId="3" borderId="13" xfId="0" applyNumberFormat="1" applyFill="1" applyBorder="1" applyAlignment="1">
      <alignment vertical="center"/>
    </xf>
    <xf numFmtId="0" fontId="0" fillId="3" borderId="17" xfId="0" applyFill="1" applyBorder="1" applyAlignment="1">
      <alignment horizontal="center" vertical="center"/>
    </xf>
    <xf numFmtId="14" fontId="0" fillId="3" borderId="14" xfId="0" applyNumberFormat="1" applyFill="1" applyBorder="1" applyAlignment="1">
      <alignment horizontal="center" vertical="center" wrapText="1"/>
    </xf>
    <xf numFmtId="165" fontId="0" fillId="3" borderId="14" xfId="0" applyNumberFormat="1" applyFill="1" applyBorder="1" applyAlignment="1">
      <alignment horizontal="right" vertical="center" wrapText="1"/>
    </xf>
    <xf numFmtId="0" fontId="0" fillId="3" borderId="13" xfId="0" applyFill="1" applyBorder="1" applyAlignment="1">
      <alignment horizontal="right" vertical="center"/>
    </xf>
    <xf numFmtId="0" fontId="0" fillId="3" borderId="13" xfId="0" applyFill="1" applyBorder="1" applyAlignment="1">
      <alignment horizontal="right" vertical="center" indent="1"/>
    </xf>
    <xf numFmtId="165" fontId="0" fillId="3" borderId="13" xfId="0" applyNumberFormat="1" applyFill="1" applyBorder="1" applyAlignment="1">
      <alignment horizontal="right" vertical="center"/>
    </xf>
    <xf numFmtId="0" fontId="38" fillId="3" borderId="14" xfId="0" applyFont="1" applyFill="1" applyBorder="1" applyAlignment="1">
      <alignment horizontal="left" vertical="center" indent="2"/>
    </xf>
    <xf numFmtId="0" fontId="38" fillId="3" borderId="13" xfId="0" applyFont="1" applyFill="1" applyBorder="1" applyAlignment="1">
      <alignment horizontal="left" vertical="center"/>
    </xf>
    <xf numFmtId="167" fontId="0" fillId="3" borderId="13" xfId="0" applyNumberFormat="1" applyFill="1" applyBorder="1" applyAlignment="1">
      <alignment horizontal="right" vertical="center" indent="1"/>
    </xf>
    <xf numFmtId="43" fontId="0" fillId="3" borderId="14" xfId="0" applyNumberFormat="1" applyFill="1" applyBorder="1" applyAlignment="1">
      <alignment horizontal="center" vertical="center"/>
    </xf>
    <xf numFmtId="169" fontId="0" fillId="3" borderId="13" xfId="0" applyNumberFormat="1" applyFill="1" applyBorder="1" applyAlignment="1">
      <alignment horizontal="right" vertical="center"/>
    </xf>
    <xf numFmtId="0" fontId="38" fillId="3" borderId="14" xfId="0" applyFont="1" applyFill="1" applyBorder="1" applyAlignment="1">
      <alignment horizontal="left" vertical="center" wrapText="1" indent="2"/>
    </xf>
    <xf numFmtId="0" fontId="0" fillId="3" borderId="1" xfId="0" applyFill="1" applyBorder="1" applyAlignment="1">
      <alignment wrapText="1"/>
    </xf>
    <xf numFmtId="0" fontId="0" fillId="3" borderId="16" xfId="0" applyFill="1" applyBorder="1" applyAlignment="1">
      <alignment vertical="center" wrapText="1"/>
    </xf>
    <xf numFmtId="0" fontId="3" fillId="3" borderId="16" xfId="0" applyFont="1" applyFill="1" applyBorder="1" applyAlignment="1">
      <alignment vertical="center" wrapText="1"/>
    </xf>
    <xf numFmtId="0" fontId="0" fillId="3" borderId="14" xfId="0" applyFill="1" applyBorder="1" applyAlignment="1">
      <alignment vertical="center" wrapText="1"/>
    </xf>
    <xf numFmtId="0" fontId="0" fillId="3" borderId="15" xfId="0" applyFill="1" applyBorder="1" applyAlignment="1">
      <alignment vertical="center" wrapText="1"/>
    </xf>
    <xf numFmtId="0" fontId="0" fillId="3" borderId="18" xfId="0" applyFill="1" applyBorder="1" applyAlignment="1">
      <alignment vertical="center" wrapText="1"/>
    </xf>
    <xf numFmtId="0" fontId="0" fillId="3" borderId="18" xfId="0" applyFill="1" applyBorder="1" applyAlignment="1">
      <alignment vertical="center" wrapText="1" indent="2"/>
    </xf>
    <xf numFmtId="0" fontId="38" fillId="3" borderId="18" xfId="0" applyFont="1" applyFill="1" applyBorder="1" applyAlignment="1">
      <alignment vertical="center" wrapText="1" indent="2"/>
    </xf>
    <xf numFmtId="0" fontId="0" fillId="3" borderId="13" xfId="0" applyFill="1" applyBorder="1" applyAlignment="1">
      <alignment vertical="center" wrapText="1" indent="2"/>
    </xf>
    <xf numFmtId="0" fontId="38" fillId="3" borderId="13" xfId="0" applyFont="1" applyFill="1" applyBorder="1" applyAlignment="1">
      <alignment vertical="center" indent="2"/>
    </xf>
    <xf numFmtId="0" fontId="0" fillId="3" borderId="16" xfId="0" applyFill="1" applyBorder="1" applyAlignment="1">
      <alignment vertical="center" wrapText="1" indent="2"/>
    </xf>
    <xf numFmtId="0" fontId="3" fillId="3" borderId="16" xfId="0" applyFont="1" applyFill="1" applyBorder="1" applyAlignment="1">
      <alignment vertical="center" wrapText="1" indent="2"/>
    </xf>
    <xf numFmtId="0" fontId="3" fillId="3" borderId="18" xfId="0" applyFont="1" applyFill="1" applyBorder="1" applyAlignment="1">
      <alignment vertical="center" wrapText="1" indent="2"/>
    </xf>
    <xf numFmtId="0" fontId="3" fillId="3" borderId="31" xfId="0" applyFont="1" applyFill="1" applyBorder="1" applyAlignment="1">
      <alignment vertical="center" wrapText="1" indent="2"/>
    </xf>
    <xf numFmtId="0" fontId="3" fillId="3" borderId="13" xfId="0" applyFont="1" applyFill="1" applyBorder="1" applyAlignment="1">
      <alignment vertical="center" wrapText="1" indent="2"/>
    </xf>
    <xf numFmtId="0" fontId="38" fillId="3" borderId="15" xfId="0" applyFont="1" applyFill="1" applyBorder="1" applyAlignment="1">
      <alignment vertical="center" wrapText="1" indent="2"/>
    </xf>
    <xf numFmtId="0" fontId="32" fillId="3" borderId="13" xfId="0" applyFont="1" applyFill="1" applyBorder="1" applyAlignment="1">
      <alignment vertical="center" indent="2"/>
    </xf>
    <xf numFmtId="0" fontId="38" fillId="3" borderId="13" xfId="0" applyFont="1" applyFill="1" applyBorder="1" applyAlignment="1">
      <alignment vertical="center" wrapText="1" indent="2"/>
    </xf>
    <xf numFmtId="0" fontId="3" fillId="3" borderId="14" xfId="0" applyFont="1" applyFill="1" applyBorder="1" applyAlignment="1">
      <alignment vertical="center" wrapText="1" indent="2"/>
    </xf>
    <xf numFmtId="0" fontId="57" fillId="3" borderId="16" xfId="0" applyFont="1" applyFill="1" applyBorder="1" applyAlignment="1">
      <alignment vertical="center" indent="2"/>
    </xf>
    <xf numFmtId="0" fontId="57" fillId="3" borderId="13" xfId="0" applyFont="1" applyFill="1" applyBorder="1" applyAlignment="1">
      <alignment vertical="center" indent="2"/>
    </xf>
    <xf numFmtId="0" fontId="38" fillId="3" borderId="14" xfId="0" applyFont="1" applyFill="1" applyBorder="1" applyAlignment="1">
      <alignment vertical="center" wrapText="1" indent="2"/>
    </xf>
    <xf numFmtId="0" fontId="38" fillId="3" borderId="14" xfId="0" applyFont="1" applyFill="1" applyBorder="1" applyAlignment="1">
      <alignment vertical="center" indent="2"/>
    </xf>
    <xf numFmtId="0" fontId="0" fillId="3" borderId="14" xfId="0" applyFill="1" applyBorder="1" applyAlignment="1">
      <alignment vertical="center" wrapText="1" indent="2"/>
    </xf>
    <xf numFmtId="0" fontId="0" fillId="3" borderId="13" xfId="0" applyFill="1" applyBorder="1" applyAlignment="1">
      <alignment vertical="center" indent="2"/>
    </xf>
    <xf numFmtId="0" fontId="34" fillId="3" borderId="13" xfId="0" applyFont="1" applyFill="1" applyBorder="1" applyAlignment="1">
      <alignment horizontal="left" wrapText="1"/>
    </xf>
    <xf numFmtId="169" fontId="0" fillId="3" borderId="14" xfId="0" applyNumberFormat="1" applyFill="1" applyBorder="1" applyAlignment="1">
      <alignment horizontal="right" vertical="center"/>
    </xf>
    <xf numFmtId="0" fontId="34" fillId="3" borderId="14" xfId="0" applyFont="1" applyFill="1" applyBorder="1" applyAlignment="1">
      <alignment horizontal="left" vertical="center"/>
    </xf>
    <xf numFmtId="0" fontId="37" fillId="3" borderId="13" xfId="0" applyFont="1" applyFill="1" applyBorder="1"/>
    <xf numFmtId="0" fontId="8" fillId="3" borderId="13" xfId="0" applyFont="1" applyFill="1" applyBorder="1" applyAlignment="1">
      <alignment horizontal="center" vertical="center" wrapText="1"/>
    </xf>
    <xf numFmtId="43" fontId="32" fillId="3" borderId="13" xfId="0" applyNumberFormat="1" applyFont="1" applyFill="1" applyBorder="1" applyAlignment="1">
      <alignment horizontal="center" vertical="center"/>
    </xf>
    <xf numFmtId="0" fontId="32" fillId="3" borderId="14" xfId="0" applyFont="1" applyFill="1" applyBorder="1" applyAlignment="1">
      <alignment horizontal="left" vertical="center" wrapText="1" indent="2"/>
    </xf>
    <xf numFmtId="0" fontId="3" fillId="43" borderId="14" xfId="0" applyFont="1" applyFill="1" applyBorder="1" applyAlignment="1">
      <alignment horizontal="left" vertical="center" indent="2"/>
    </xf>
    <xf numFmtId="0" fontId="3" fillId="43" borderId="14" xfId="0" applyFont="1" applyFill="1" applyBorder="1" applyAlignment="1">
      <alignment horizontal="center" vertical="center" wrapText="1"/>
    </xf>
    <xf numFmtId="0" fontId="0" fillId="43" borderId="14" xfId="0" applyFill="1" applyBorder="1" applyAlignment="1">
      <alignment horizontal="center" vertical="center" wrapText="1"/>
    </xf>
    <xf numFmtId="43" fontId="0" fillId="43" borderId="14" xfId="0" applyNumberFormat="1" applyFill="1" applyBorder="1" applyAlignment="1">
      <alignment horizontal="center" vertical="center"/>
    </xf>
    <xf numFmtId="165" fontId="0" fillId="43" borderId="14" xfId="0" applyNumberFormat="1" applyFill="1" applyBorder="1" applyAlignment="1">
      <alignment horizontal="right" vertical="center" wrapText="1"/>
    </xf>
    <xf numFmtId="0" fontId="0" fillId="43" borderId="14" xfId="0" applyFill="1" applyBorder="1" applyAlignment="1">
      <alignment horizontal="center" vertical="center" wrapText="1" indent="1"/>
    </xf>
    <xf numFmtId="14" fontId="0" fillId="43" borderId="14" xfId="0" applyNumberFormat="1" applyFill="1" applyBorder="1" applyAlignment="1">
      <alignment horizontal="center" vertical="center" indent="1"/>
    </xf>
    <xf numFmtId="14" fontId="0" fillId="43" borderId="14" xfId="0" applyNumberFormat="1" applyFill="1" applyBorder="1" applyAlignment="1">
      <alignment horizontal="center" vertical="center"/>
    </xf>
    <xf numFmtId="14" fontId="3" fillId="43" borderId="28" xfId="0" applyNumberFormat="1" applyFont="1" applyFill="1" applyBorder="1" applyAlignment="1">
      <alignment vertical="center"/>
    </xf>
    <xf numFmtId="0" fontId="8" fillId="3" borderId="36" xfId="0" applyFont="1" applyFill="1" applyBorder="1" applyAlignment="1">
      <alignment vertical="center"/>
    </xf>
    <xf numFmtId="0" fontId="61" fillId="2" borderId="37" xfId="0" applyFont="1" applyFill="1" applyBorder="1" applyAlignment="1">
      <alignment vertical="center" wrapText="1"/>
    </xf>
    <xf numFmtId="0" fontId="61" fillId="2" borderId="37" xfId="0" applyFont="1" applyFill="1" applyBorder="1" applyAlignment="1">
      <alignment horizontal="center" vertical="center" wrapText="1"/>
    </xf>
    <xf numFmtId="166" fontId="61" fillId="2" borderId="37" xfId="0" applyNumberFormat="1" applyFont="1" applyFill="1" applyBorder="1" applyAlignment="1">
      <alignment horizontal="center" vertical="center" wrapText="1"/>
    </xf>
    <xf numFmtId="4" fontId="61" fillId="2" borderId="37" xfId="0" applyNumberFormat="1" applyFont="1" applyFill="1" applyBorder="1" applyAlignment="1">
      <alignment horizontal="right" vertical="center" wrapText="1"/>
    </xf>
    <xf numFmtId="0" fontId="61" fillId="2" borderId="37" xfId="0" applyFont="1" applyFill="1" applyBorder="1" applyAlignment="1">
      <alignment horizontal="left" vertical="center" wrapText="1"/>
    </xf>
    <xf numFmtId="0" fontId="61" fillId="2" borderId="38" xfId="0" applyFont="1" applyFill="1" applyBorder="1" applyAlignment="1">
      <alignment horizontal="center" vertical="center" wrapText="1"/>
    </xf>
    <xf numFmtId="0" fontId="62" fillId="44" borderId="39" xfId="0" applyFont="1" applyFill="1" applyBorder="1" applyAlignment="1">
      <alignment horizontal="left" vertical="center"/>
    </xf>
    <xf numFmtId="0" fontId="0" fillId="3" borderId="37" xfId="0" applyFill="1" applyBorder="1" applyAlignment="1">
      <alignment vertical="center" wrapText="1"/>
    </xf>
    <xf numFmtId="0" fontId="0" fillId="3" borderId="37" xfId="0" applyFill="1" applyBorder="1" applyAlignment="1">
      <alignment horizontal="center" vertical="center" wrapText="1"/>
    </xf>
    <xf numFmtId="0" fontId="0" fillId="3" borderId="37" xfId="0" applyFill="1" applyBorder="1" applyAlignment="1">
      <alignment horizontal="center" vertical="center"/>
    </xf>
    <xf numFmtId="166" fontId="0" fillId="3" borderId="37" xfId="0" applyNumberFormat="1" applyFill="1" applyBorder="1" applyAlignment="1">
      <alignment horizontal="center" vertical="center"/>
    </xf>
    <xf numFmtId="4" fontId="0" fillId="3" borderId="37" xfId="0" applyNumberFormat="1" applyFill="1" applyBorder="1" applyAlignment="1">
      <alignment horizontal="right" vertical="center"/>
    </xf>
    <xf numFmtId="0" fontId="0" fillId="3" borderId="37" xfId="0" applyFill="1" applyBorder="1" applyAlignment="1">
      <alignment vertical="center"/>
    </xf>
    <xf numFmtId="0" fontId="0" fillId="3" borderId="37" xfId="0" applyFill="1" applyBorder="1" applyAlignment="1">
      <alignment horizontal="left" vertical="center" wrapText="1"/>
    </xf>
    <xf numFmtId="166" fontId="0" fillId="3" borderId="37" xfId="0" applyNumberFormat="1" applyFill="1" applyBorder="1" applyAlignment="1">
      <alignment horizontal="left" vertical="center" wrapText="1"/>
    </xf>
    <xf numFmtId="14" fontId="0" fillId="3" borderId="37" xfId="0" applyNumberFormat="1" applyFill="1" applyBorder="1" applyAlignment="1">
      <alignment horizontal="left" vertical="center"/>
    </xf>
    <xf numFmtId="14" fontId="0" fillId="3" borderId="38" xfId="0" applyNumberFormat="1" applyFill="1" applyBorder="1" applyAlignment="1">
      <alignment vertical="center"/>
    </xf>
    <xf numFmtId="0" fontId="0" fillId="3" borderId="40" xfId="0" applyFill="1" applyBorder="1" applyAlignment="1">
      <alignment vertical="center"/>
    </xf>
    <xf numFmtId="0" fontId="33" fillId="3" borderId="37" xfId="0" applyFont="1" applyFill="1" applyBorder="1" applyAlignment="1">
      <alignment vertical="center" wrapText="1"/>
    </xf>
    <xf numFmtId="0" fontId="33" fillId="3" borderId="37" xfId="0" applyFont="1" applyFill="1" applyBorder="1" applyAlignment="1">
      <alignment horizontal="center" vertical="center" wrapText="1"/>
    </xf>
    <xf numFmtId="0" fontId="33" fillId="3" borderId="37" xfId="0" applyFont="1" applyFill="1" applyBorder="1" applyAlignment="1">
      <alignment horizontal="center" vertical="center"/>
    </xf>
    <xf numFmtId="166" fontId="33" fillId="3" borderId="37" xfId="0" applyNumberFormat="1" applyFont="1" applyFill="1" applyBorder="1" applyAlignment="1">
      <alignment horizontal="center" vertical="center"/>
    </xf>
    <xf numFmtId="4" fontId="33" fillId="3" borderId="37" xfId="0" applyNumberFormat="1" applyFont="1" applyFill="1" applyBorder="1" applyAlignment="1">
      <alignment horizontal="right" vertical="center"/>
    </xf>
    <xf numFmtId="0" fontId="33" fillId="3" borderId="37" xfId="0" applyFont="1" applyFill="1" applyBorder="1" applyAlignment="1">
      <alignment vertical="center"/>
    </xf>
    <xf numFmtId="0" fontId="33" fillId="3" borderId="37" xfId="0" applyFont="1" applyFill="1" applyBorder="1" applyAlignment="1">
      <alignment horizontal="left" vertical="center" wrapText="1"/>
    </xf>
    <xf numFmtId="166" fontId="33" fillId="3" borderId="37" xfId="0" applyNumberFormat="1" applyFont="1" applyFill="1" applyBorder="1" applyAlignment="1">
      <alignment horizontal="left" vertical="center" wrapText="1"/>
    </xf>
    <xf numFmtId="0" fontId="6" fillId="3" borderId="37" xfId="0" applyFont="1" applyFill="1" applyBorder="1" applyAlignment="1">
      <alignment horizontal="center" vertical="center"/>
    </xf>
    <xf numFmtId="166" fontId="33" fillId="3" borderId="41" xfId="0" applyNumberFormat="1" applyFont="1" applyFill="1" applyBorder="1" applyAlignment="1">
      <alignment horizontal="left" vertical="center" wrapText="1"/>
    </xf>
    <xf numFmtId="14" fontId="33" fillId="3" borderId="41" xfId="0" applyNumberFormat="1" applyFont="1" applyFill="1" applyBorder="1" applyAlignment="1">
      <alignment horizontal="left" vertical="center" wrapText="1"/>
    </xf>
    <xf numFmtId="14" fontId="33" fillId="3" borderId="38" xfId="0" applyNumberFormat="1" applyFont="1" applyFill="1" applyBorder="1" applyAlignment="1">
      <alignment horizontal="right" vertical="center" wrapText="1"/>
    </xf>
    <xf numFmtId="0" fontId="33" fillId="3" borderId="40" xfId="0" applyFont="1" applyFill="1" applyBorder="1" applyAlignment="1">
      <alignment horizontal="right" vertical="center" wrapText="1"/>
    </xf>
    <xf numFmtId="0" fontId="0" fillId="3" borderId="37" xfId="0" applyFill="1" applyBorder="1" applyAlignment="1">
      <alignment horizontal="left" vertical="center"/>
    </xf>
    <xf numFmtId="0" fontId="0" fillId="3" borderId="38" xfId="0" applyFill="1" applyBorder="1" applyAlignment="1">
      <alignment vertical="center"/>
    </xf>
    <xf numFmtId="166" fontId="0" fillId="3" borderId="37" xfId="0" applyNumberFormat="1" applyFill="1" applyBorder="1" applyAlignment="1">
      <alignment horizontal="center" vertical="center" wrapText="1"/>
    </xf>
    <xf numFmtId="4" fontId="0" fillId="3" borderId="37" xfId="0" applyNumberFormat="1" applyFill="1" applyBorder="1" applyAlignment="1">
      <alignment horizontal="right" vertical="center" wrapText="1"/>
    </xf>
    <xf numFmtId="14" fontId="0" fillId="3" borderId="37" xfId="0" applyNumberFormat="1" applyFill="1" applyBorder="1" applyAlignment="1">
      <alignment horizontal="left" vertical="center" wrapText="1"/>
    </xf>
    <xf numFmtId="14" fontId="0" fillId="3" borderId="38" xfId="0" applyNumberFormat="1" applyFill="1" applyBorder="1" applyAlignment="1">
      <alignment horizontal="center" vertical="center" wrapText="1"/>
    </xf>
    <xf numFmtId="0" fontId="0" fillId="3" borderId="40" xfId="0" applyFill="1" applyBorder="1" applyAlignment="1">
      <alignment horizontal="center" vertical="center" wrapText="1"/>
    </xf>
    <xf numFmtId="0" fontId="0" fillId="3" borderId="38" xfId="0" applyFill="1" applyBorder="1" applyAlignment="1">
      <alignment horizontal="center" vertical="center" wrapText="1"/>
    </xf>
    <xf numFmtId="0" fontId="4" fillId="3" borderId="37" xfId="0" applyFont="1" applyFill="1" applyBorder="1" applyAlignment="1">
      <alignment vertical="center" wrapText="1"/>
    </xf>
    <xf numFmtId="0" fontId="4" fillId="3" borderId="37" xfId="0" applyFont="1" applyFill="1" applyBorder="1" applyAlignment="1">
      <alignment horizontal="center" vertical="center" wrapText="1"/>
    </xf>
    <xf numFmtId="0" fontId="4" fillId="3" borderId="37" xfId="0" applyFont="1" applyFill="1" applyBorder="1" applyAlignment="1">
      <alignment horizontal="center" vertical="center"/>
    </xf>
    <xf numFmtId="166" fontId="4" fillId="3" borderId="37" xfId="0" applyNumberFormat="1" applyFont="1" applyFill="1" applyBorder="1" applyAlignment="1">
      <alignment horizontal="center" vertical="center"/>
    </xf>
    <xf numFmtId="4" fontId="4" fillId="3" borderId="37" xfId="0" applyNumberFormat="1" applyFont="1" applyFill="1" applyBorder="1" applyAlignment="1">
      <alignment horizontal="right" vertical="center"/>
    </xf>
    <xf numFmtId="0" fontId="4" fillId="3" borderId="37" xfId="0" applyFont="1" applyFill="1" applyBorder="1" applyAlignment="1">
      <alignment vertical="center"/>
    </xf>
    <xf numFmtId="0" fontId="4" fillId="3" borderId="37" xfId="0" applyFont="1" applyFill="1" applyBorder="1" applyAlignment="1">
      <alignment horizontal="left" vertical="center" wrapText="1"/>
    </xf>
    <xf numFmtId="166" fontId="4" fillId="3" borderId="37" xfId="0" applyNumberFormat="1" applyFont="1" applyFill="1" applyBorder="1" applyAlignment="1">
      <alignment horizontal="left" vertical="center" wrapText="1"/>
    </xf>
    <xf numFmtId="14" fontId="4" fillId="3" borderId="37" xfId="0" applyNumberFormat="1" applyFont="1" applyFill="1" applyBorder="1" applyAlignment="1">
      <alignment horizontal="left" vertical="center"/>
    </xf>
    <xf numFmtId="14" fontId="4" fillId="3" borderId="38" xfId="0" applyNumberFormat="1" applyFont="1" applyFill="1" applyBorder="1" applyAlignment="1">
      <alignment vertical="center"/>
    </xf>
    <xf numFmtId="0" fontId="4" fillId="3" borderId="40" xfId="0" applyFont="1" applyFill="1" applyBorder="1" applyAlignment="1">
      <alignment vertical="center"/>
    </xf>
    <xf numFmtId="0" fontId="0" fillId="40" borderId="37" xfId="0" applyFill="1" applyBorder="1" applyAlignment="1">
      <alignment vertical="center" wrapText="1"/>
    </xf>
    <xf numFmtId="0" fontId="0" fillId="40" borderId="37" xfId="0" applyFill="1" applyBorder="1" applyAlignment="1">
      <alignment horizontal="center" vertical="center" wrapText="1"/>
    </xf>
    <xf numFmtId="0" fontId="0" fillId="40" borderId="37" xfId="0" applyFill="1" applyBorder="1" applyAlignment="1">
      <alignment horizontal="center" vertical="center"/>
    </xf>
    <xf numFmtId="166" fontId="0" fillId="40" borderId="37" xfId="0" applyNumberFormat="1" applyFill="1" applyBorder="1" applyAlignment="1">
      <alignment horizontal="center" vertical="center"/>
    </xf>
    <xf numFmtId="4" fontId="0" fillId="40" borderId="37" xfId="0" applyNumberFormat="1" applyFill="1" applyBorder="1" applyAlignment="1">
      <alignment horizontal="right" vertical="center"/>
    </xf>
    <xf numFmtId="0" fontId="0" fillId="40" borderId="37" xfId="0" applyFill="1" applyBorder="1" applyAlignment="1">
      <alignment vertical="center"/>
    </xf>
    <xf numFmtId="0" fontId="0" fillId="40" borderId="37" xfId="0" applyFill="1" applyBorder="1" applyAlignment="1">
      <alignment horizontal="left" vertical="center" wrapText="1"/>
    </xf>
    <xf numFmtId="166" fontId="0" fillId="40" borderId="37" xfId="0" applyNumberFormat="1" applyFill="1" applyBorder="1" applyAlignment="1">
      <alignment horizontal="left" vertical="center" wrapText="1"/>
    </xf>
    <xf numFmtId="14" fontId="0" fillId="40" borderId="37" xfId="0" applyNumberFormat="1" applyFill="1" applyBorder="1" applyAlignment="1">
      <alignment horizontal="left" vertical="center"/>
    </xf>
    <xf numFmtId="14" fontId="0" fillId="40" borderId="38" xfId="0" applyNumberFormat="1" applyFill="1" applyBorder="1" applyAlignment="1">
      <alignment vertical="center"/>
    </xf>
    <xf numFmtId="0" fontId="0" fillId="40" borderId="40" xfId="0" applyFill="1" applyBorder="1" applyAlignment="1">
      <alignment vertical="center"/>
    </xf>
    <xf numFmtId="14" fontId="33" fillId="3" borderId="37" xfId="0" applyNumberFormat="1" applyFont="1" applyFill="1" applyBorder="1" applyAlignment="1">
      <alignment horizontal="left" vertical="center"/>
    </xf>
    <xf numFmtId="14" fontId="33" fillId="3" borderId="38" xfId="0" applyNumberFormat="1" applyFont="1" applyFill="1" applyBorder="1" applyAlignment="1">
      <alignment vertical="center"/>
    </xf>
    <xf numFmtId="0" fontId="33" fillId="3" borderId="40" xfId="0" applyFont="1" applyFill="1" applyBorder="1" applyAlignment="1">
      <alignment vertical="center"/>
    </xf>
    <xf numFmtId="0" fontId="6" fillId="3" borderId="37" xfId="0" applyFont="1" applyFill="1" applyBorder="1" applyAlignment="1">
      <alignment vertical="center" wrapText="1"/>
    </xf>
    <xf numFmtId="0" fontId="6" fillId="3" borderId="37" xfId="0" applyFont="1" applyFill="1" applyBorder="1" applyAlignment="1">
      <alignment horizontal="center" vertical="center" wrapText="1"/>
    </xf>
    <xf numFmtId="166" fontId="6" fillId="3" borderId="37" xfId="0" applyNumberFormat="1" applyFont="1" applyFill="1" applyBorder="1" applyAlignment="1">
      <alignment horizontal="center" vertical="center"/>
    </xf>
    <xf numFmtId="4" fontId="6" fillId="3" borderId="37" xfId="0" applyNumberFormat="1" applyFont="1" applyFill="1" applyBorder="1" applyAlignment="1">
      <alignment horizontal="right" vertical="center"/>
    </xf>
    <xf numFmtId="0" fontId="6" fillId="3" borderId="37" xfId="0" applyFont="1" applyFill="1" applyBorder="1" applyAlignment="1">
      <alignment vertical="center"/>
    </xf>
    <xf numFmtId="0" fontId="6" fillId="3" borderId="37" xfId="0" applyFont="1" applyFill="1" applyBorder="1" applyAlignment="1">
      <alignment horizontal="left" vertical="center" wrapText="1"/>
    </xf>
    <xf numFmtId="166" fontId="6" fillId="3" borderId="37" xfId="0" applyNumberFormat="1" applyFont="1" applyFill="1" applyBorder="1" applyAlignment="1">
      <alignment horizontal="left" vertical="center" wrapText="1"/>
    </xf>
    <xf numFmtId="14" fontId="6" fillId="3" borderId="37" xfId="0" applyNumberFormat="1" applyFont="1" applyFill="1" applyBorder="1" applyAlignment="1">
      <alignment horizontal="left" vertical="center"/>
    </xf>
    <xf numFmtId="14" fontId="6" fillId="3" borderId="38" xfId="0" applyNumberFormat="1" applyFont="1" applyFill="1" applyBorder="1" applyAlignment="1">
      <alignment vertical="center"/>
    </xf>
    <xf numFmtId="0" fontId="6" fillId="3" borderId="40" xfId="0" applyFont="1" applyFill="1" applyBorder="1" applyAlignment="1">
      <alignment vertical="center"/>
    </xf>
    <xf numFmtId="14" fontId="8" fillId="3" borderId="37" xfId="0" applyNumberFormat="1" applyFont="1" applyFill="1" applyBorder="1" applyAlignment="1">
      <alignment horizontal="left" vertical="center"/>
    </xf>
    <xf numFmtId="14" fontId="8" fillId="3" borderId="38" xfId="0" applyNumberFormat="1" applyFont="1" applyFill="1" applyBorder="1" applyAlignment="1">
      <alignment vertical="center"/>
    </xf>
    <xf numFmtId="0" fontId="8" fillId="3" borderId="40" xfId="0" applyFont="1" applyFill="1" applyBorder="1" applyAlignment="1">
      <alignment vertical="center"/>
    </xf>
    <xf numFmtId="0" fontId="6" fillId="3" borderId="38" xfId="0" applyFont="1" applyFill="1" applyBorder="1" applyAlignment="1">
      <alignment vertical="center"/>
    </xf>
    <xf numFmtId="0" fontId="0" fillId="40" borderId="37" xfId="0" applyFill="1" applyBorder="1" applyAlignment="1">
      <alignment horizontal="left" vertical="center"/>
    </xf>
    <xf numFmtId="0" fontId="0" fillId="40" borderId="38" xfId="0" applyFill="1" applyBorder="1" applyAlignment="1">
      <alignment vertical="center"/>
    </xf>
    <xf numFmtId="166" fontId="0" fillId="3" borderId="37" xfId="0" applyNumberFormat="1" applyFill="1" applyBorder="1" applyAlignment="1">
      <alignment horizontal="left" vertical="center"/>
    </xf>
    <xf numFmtId="166" fontId="6" fillId="3" borderId="37" xfId="0" applyNumberFormat="1" applyFont="1" applyFill="1" applyBorder="1" applyAlignment="1">
      <alignment horizontal="center" vertical="center" wrapText="1"/>
    </xf>
    <xf numFmtId="4" fontId="6" fillId="3" borderId="37" xfId="0" applyNumberFormat="1" applyFont="1" applyFill="1" applyBorder="1" applyAlignment="1">
      <alignment horizontal="right" vertical="center" wrapText="1"/>
    </xf>
    <xf numFmtId="14" fontId="6" fillId="3" borderId="37" xfId="0" applyNumberFormat="1" applyFont="1" applyFill="1" applyBorder="1" applyAlignment="1">
      <alignment horizontal="left" vertical="center" wrapText="1"/>
    </xf>
    <xf numFmtId="0" fontId="6" fillId="3" borderId="38" xfId="0" applyFont="1" applyFill="1" applyBorder="1" applyAlignment="1">
      <alignment horizontal="center" vertical="center" wrapText="1"/>
    </xf>
    <xf numFmtId="0" fontId="6" fillId="3" borderId="40" xfId="0" applyFont="1" applyFill="1" applyBorder="1" applyAlignment="1">
      <alignment horizontal="center" vertical="center" wrapText="1"/>
    </xf>
    <xf numFmtId="0" fontId="6" fillId="41" borderId="37" xfId="0" applyFont="1" applyFill="1" applyBorder="1" applyAlignment="1">
      <alignment vertical="center" wrapText="1"/>
    </xf>
    <xf numFmtId="0" fontId="6" fillId="41" borderId="37" xfId="0" applyFont="1" applyFill="1" applyBorder="1" applyAlignment="1">
      <alignment horizontal="center" vertical="center" wrapText="1"/>
    </xf>
    <xf numFmtId="0" fontId="6" fillId="41" borderId="37" xfId="0" applyFont="1" applyFill="1" applyBorder="1" applyAlignment="1">
      <alignment horizontal="center" vertical="center"/>
    </xf>
    <xf numFmtId="166" fontId="6" fillId="41" borderId="37" xfId="0" applyNumberFormat="1" applyFont="1" applyFill="1" applyBorder="1" applyAlignment="1">
      <alignment horizontal="center" vertical="center"/>
    </xf>
    <xf numFmtId="4" fontId="6" fillId="41" borderId="37" xfId="0" applyNumberFormat="1" applyFont="1" applyFill="1" applyBorder="1" applyAlignment="1">
      <alignment horizontal="right" vertical="center"/>
    </xf>
    <xf numFmtId="0" fontId="6" fillId="41" borderId="37" xfId="0" applyFont="1" applyFill="1" applyBorder="1" applyAlignment="1">
      <alignment vertical="center"/>
    </xf>
    <xf numFmtId="0" fontId="6" fillId="41" borderId="37" xfId="0" applyFont="1" applyFill="1" applyBorder="1" applyAlignment="1">
      <alignment horizontal="left" vertical="center" wrapText="1"/>
    </xf>
    <xf numFmtId="166" fontId="6" fillId="41" borderId="37" xfId="0" applyNumberFormat="1" applyFont="1" applyFill="1" applyBorder="1" applyAlignment="1">
      <alignment horizontal="left" vertical="center" wrapText="1"/>
    </xf>
    <xf numFmtId="14" fontId="6" fillId="41" borderId="37" xfId="0" applyNumberFormat="1" applyFont="1" applyFill="1" applyBorder="1" applyAlignment="1">
      <alignment horizontal="left" vertical="center"/>
    </xf>
    <xf numFmtId="14" fontId="6" fillId="41" borderId="38" xfId="0" applyNumberFormat="1" applyFont="1" applyFill="1" applyBorder="1" applyAlignment="1">
      <alignment vertical="center"/>
    </xf>
    <xf numFmtId="0" fontId="6" fillId="41" borderId="40" xfId="0" applyFont="1" applyFill="1" applyBorder="1" applyAlignment="1">
      <alignment vertical="center"/>
    </xf>
    <xf numFmtId="0" fontId="6" fillId="42" borderId="37" xfId="0" applyFont="1" applyFill="1" applyBorder="1" applyAlignment="1">
      <alignment vertical="center" wrapText="1"/>
    </xf>
    <xf numFmtId="0" fontId="6" fillId="42" borderId="37" xfId="0" applyFont="1" applyFill="1" applyBorder="1" applyAlignment="1">
      <alignment horizontal="center" vertical="center" wrapText="1"/>
    </xf>
    <xf numFmtId="0" fontId="6" fillId="42" borderId="37" xfId="0" applyFont="1" applyFill="1" applyBorder="1" applyAlignment="1">
      <alignment horizontal="center" vertical="center"/>
    </xf>
    <xf numFmtId="166" fontId="6" fillId="42" borderId="37" xfId="0" applyNumberFormat="1" applyFont="1" applyFill="1" applyBorder="1" applyAlignment="1">
      <alignment horizontal="center" vertical="center"/>
    </xf>
    <xf numFmtId="4" fontId="6" fillId="42" borderId="37" xfId="0" applyNumberFormat="1" applyFont="1" applyFill="1" applyBorder="1" applyAlignment="1">
      <alignment horizontal="right" vertical="center"/>
    </xf>
    <xf numFmtId="0" fontId="6" fillId="42" borderId="37" xfId="0" applyFont="1" applyFill="1" applyBorder="1" applyAlignment="1">
      <alignment vertical="center"/>
    </xf>
    <xf numFmtId="0" fontId="6" fillId="42" borderId="37" xfId="0" applyFont="1" applyFill="1" applyBorder="1" applyAlignment="1">
      <alignment horizontal="left" vertical="center" wrapText="1"/>
    </xf>
    <xf numFmtId="166" fontId="6" fillId="42" borderId="37" xfId="0" applyNumberFormat="1" applyFont="1" applyFill="1" applyBorder="1" applyAlignment="1">
      <alignment horizontal="left" vertical="center" wrapText="1"/>
    </xf>
    <xf numFmtId="14" fontId="6" fillId="42" borderId="37" xfId="0" applyNumberFormat="1" applyFont="1" applyFill="1" applyBorder="1" applyAlignment="1">
      <alignment horizontal="left" vertical="center"/>
    </xf>
    <xf numFmtId="0" fontId="6" fillId="42" borderId="38" xfId="0" applyFont="1" applyFill="1" applyBorder="1" applyAlignment="1">
      <alignment vertical="center"/>
    </xf>
    <xf numFmtId="0" fontId="6" fillId="42" borderId="40" xfId="0" applyFont="1" applyFill="1" applyBorder="1" applyAlignment="1">
      <alignment vertical="center"/>
    </xf>
    <xf numFmtId="0" fontId="33" fillId="3" borderId="38" xfId="0" applyFont="1" applyFill="1" applyBorder="1" applyAlignment="1">
      <alignment vertical="center"/>
    </xf>
    <xf numFmtId="166" fontId="6" fillId="3" borderId="37" xfId="0" applyNumberFormat="1" applyFont="1" applyFill="1" applyBorder="1" applyAlignment="1">
      <alignment horizontal="left" vertical="center"/>
    </xf>
    <xf numFmtId="14" fontId="33" fillId="3" borderId="37" xfId="0" applyNumberFormat="1" applyFont="1" applyFill="1" applyBorder="1" applyAlignment="1">
      <alignment horizontal="left" vertical="center" wrapText="1"/>
    </xf>
    <xf numFmtId="0" fontId="33" fillId="40" borderId="37" xfId="0" applyFont="1" applyFill="1" applyBorder="1" applyAlignment="1">
      <alignment vertical="center" wrapText="1"/>
    </xf>
    <xf numFmtId="0" fontId="33" fillId="40" borderId="37" xfId="0" applyFont="1" applyFill="1" applyBorder="1" applyAlignment="1">
      <alignment horizontal="center" vertical="center" wrapText="1"/>
    </xf>
    <xf numFmtId="0" fontId="33" fillId="40" borderId="37" xfId="0" applyFont="1" applyFill="1" applyBorder="1" applyAlignment="1">
      <alignment horizontal="center" vertical="center"/>
    </xf>
    <xf numFmtId="166" fontId="33" fillId="40" borderId="37" xfId="0" applyNumberFormat="1" applyFont="1" applyFill="1" applyBorder="1" applyAlignment="1">
      <alignment horizontal="center" vertical="center"/>
    </xf>
    <xf numFmtId="4" fontId="33" fillId="40" borderId="37" xfId="0" applyNumberFormat="1" applyFont="1" applyFill="1" applyBorder="1" applyAlignment="1">
      <alignment horizontal="right" vertical="center"/>
    </xf>
    <xf numFmtId="0" fontId="33" fillId="40" borderId="37" xfId="0" applyFont="1" applyFill="1" applyBorder="1" applyAlignment="1">
      <alignment vertical="center"/>
    </xf>
    <xf numFmtId="0" fontId="33" fillId="40" borderId="37" xfId="0" applyFont="1" applyFill="1" applyBorder="1" applyAlignment="1">
      <alignment horizontal="left" vertical="center" wrapText="1"/>
    </xf>
    <xf numFmtId="166" fontId="33" fillId="40" borderId="37" xfId="0" applyNumberFormat="1" applyFont="1" applyFill="1" applyBorder="1" applyAlignment="1">
      <alignment horizontal="left" vertical="center" wrapText="1"/>
    </xf>
    <xf numFmtId="14" fontId="33" fillId="40" borderId="37" xfId="0" applyNumberFormat="1" applyFont="1" applyFill="1" applyBorder="1" applyAlignment="1">
      <alignment horizontal="left" vertical="center"/>
    </xf>
    <xf numFmtId="14" fontId="33" fillId="40" borderId="38" xfId="0" applyNumberFormat="1" applyFont="1" applyFill="1" applyBorder="1" applyAlignment="1">
      <alignment vertical="center"/>
    </xf>
    <xf numFmtId="0" fontId="33" fillId="40" borderId="40" xfId="0" applyFont="1" applyFill="1" applyBorder="1" applyAlignment="1">
      <alignment vertical="center"/>
    </xf>
    <xf numFmtId="14" fontId="0" fillId="3" borderId="37" xfId="0" applyNumberFormat="1" applyFill="1" applyBorder="1" applyAlignment="1">
      <alignment horizontal="center" vertical="center"/>
    </xf>
    <xf numFmtId="0" fontId="0" fillId="3" borderId="38" xfId="0" applyFill="1" applyBorder="1" applyAlignment="1">
      <alignment horizontal="center" vertical="center"/>
    </xf>
    <xf numFmtId="0" fontId="0" fillId="3" borderId="40" xfId="0" applyFill="1" applyBorder="1" applyAlignment="1">
      <alignment horizontal="center" vertical="center"/>
    </xf>
    <xf numFmtId="166" fontId="8" fillId="3" borderId="37" xfId="0" applyNumberFormat="1" applyFont="1" applyFill="1" applyBorder="1" applyAlignment="1">
      <alignment horizontal="left" vertical="center" wrapText="1"/>
    </xf>
    <xf numFmtId="166" fontId="6" fillId="41" borderId="37" xfId="0" applyNumberFormat="1" applyFont="1" applyFill="1" applyBorder="1" applyAlignment="1">
      <alignment horizontal="center" vertical="center" wrapText="1"/>
    </xf>
    <xf numFmtId="4" fontId="6" fillId="41" borderId="37" xfId="0" applyNumberFormat="1" applyFont="1" applyFill="1" applyBorder="1" applyAlignment="1">
      <alignment horizontal="right" vertical="center" wrapText="1"/>
    </xf>
    <xf numFmtId="14" fontId="6" fillId="41" borderId="37" xfId="0" applyNumberFormat="1" applyFont="1" applyFill="1" applyBorder="1" applyAlignment="1">
      <alignment horizontal="left" vertical="center" wrapText="1"/>
    </xf>
    <xf numFmtId="0" fontId="6" fillId="41" borderId="38" xfId="0" applyFont="1" applyFill="1" applyBorder="1" applyAlignment="1">
      <alignment horizontal="center" vertical="center" wrapText="1"/>
    </xf>
    <xf numFmtId="0" fontId="6" fillId="41" borderId="40" xfId="0" applyFont="1" applyFill="1" applyBorder="1" applyAlignment="1">
      <alignment horizontal="center" vertical="center" wrapText="1"/>
    </xf>
    <xf numFmtId="0" fontId="45" fillId="3" borderId="37" xfId="0" applyFont="1" applyFill="1" applyBorder="1" applyAlignment="1">
      <alignment vertical="center" wrapText="1"/>
    </xf>
    <xf numFmtId="0" fontId="45" fillId="3" borderId="37" xfId="0" applyFont="1" applyFill="1" applyBorder="1" applyAlignment="1">
      <alignment horizontal="center" vertical="center" wrapText="1"/>
    </xf>
    <xf numFmtId="0" fontId="34" fillId="3" borderId="37" xfId="0" applyFont="1" applyFill="1" applyBorder="1" applyAlignment="1">
      <alignment horizontal="center" vertical="center" wrapText="1"/>
    </xf>
    <xf numFmtId="166" fontId="34" fillId="3" borderId="37" xfId="0" applyNumberFormat="1" applyFont="1" applyFill="1" applyBorder="1" applyAlignment="1">
      <alignment horizontal="center" vertical="center" wrapText="1"/>
    </xf>
    <xf numFmtId="0" fontId="34" fillId="3" borderId="37" xfId="0" applyFont="1" applyFill="1" applyBorder="1" applyAlignment="1">
      <alignment vertical="center" wrapText="1"/>
    </xf>
    <xf numFmtId="166" fontId="34" fillId="3" borderId="37" xfId="0" applyNumberFormat="1" applyFont="1" applyFill="1" applyBorder="1" applyAlignment="1">
      <alignment horizontal="left" vertical="center" wrapText="1"/>
    </xf>
    <xf numFmtId="14" fontId="34" fillId="3" borderId="37" xfId="0" applyNumberFormat="1" applyFont="1" applyFill="1" applyBorder="1" applyAlignment="1">
      <alignment horizontal="left" vertical="center" wrapText="1"/>
    </xf>
    <xf numFmtId="166" fontId="33" fillId="3" borderId="37" xfId="0" applyNumberFormat="1" applyFont="1" applyFill="1" applyBorder="1" applyAlignment="1">
      <alignment horizontal="center" vertical="center" wrapText="1"/>
    </xf>
    <xf numFmtId="4" fontId="33" fillId="3" borderId="37" xfId="0" applyNumberFormat="1" applyFont="1" applyFill="1" applyBorder="1" applyAlignment="1">
      <alignment horizontal="right" vertical="center" wrapText="1"/>
    </xf>
    <xf numFmtId="0" fontId="33" fillId="3" borderId="38" xfId="0" applyFont="1" applyFill="1" applyBorder="1" applyAlignment="1">
      <alignment horizontal="center" vertical="center" wrapText="1"/>
    </xf>
    <xf numFmtId="0" fontId="33" fillId="3" borderId="40" xfId="0" applyFont="1" applyFill="1" applyBorder="1" applyAlignment="1">
      <alignment horizontal="center" vertical="center" wrapText="1"/>
    </xf>
    <xf numFmtId="0" fontId="33" fillId="3" borderId="37" xfId="0" applyFont="1" applyFill="1" applyBorder="1" applyAlignment="1">
      <alignment horizontal="left" vertical="center"/>
    </xf>
    <xf numFmtId="0" fontId="0" fillId="40" borderId="38" xfId="0" applyFill="1" applyBorder="1" applyAlignment="1">
      <alignment horizontal="center" vertical="center"/>
    </xf>
    <xf numFmtId="0" fontId="0" fillId="40" borderId="40" xfId="0" applyFill="1" applyBorder="1" applyAlignment="1">
      <alignment horizontal="center" vertical="center"/>
    </xf>
    <xf numFmtId="166" fontId="0" fillId="40" borderId="37" xfId="0" applyNumberFormat="1" applyFill="1" applyBorder="1" applyAlignment="1">
      <alignment horizontal="left" vertical="center"/>
    </xf>
    <xf numFmtId="0" fontId="8" fillId="45" borderId="42" xfId="0" applyFont="1" applyFill="1" applyBorder="1"/>
    <xf numFmtId="0" fontId="8" fillId="45" borderId="43" xfId="0" applyFont="1" applyFill="1" applyBorder="1" applyAlignment="1">
      <alignment horizontal="center"/>
    </xf>
    <xf numFmtId="0" fontId="8" fillId="3" borderId="42" xfId="0" applyFont="1" applyFill="1" applyBorder="1" applyAlignment="1">
      <alignment horizontal="center" vertical="center"/>
    </xf>
    <xf numFmtId="0" fontId="8" fillId="3" borderId="42" xfId="0" applyFont="1" applyFill="1" applyBorder="1" applyAlignment="1">
      <alignment horizontal="right" vertical="center"/>
    </xf>
    <xf numFmtId="0" fontId="8" fillId="3" borderId="42" xfId="0" applyFont="1" applyFill="1" applyBorder="1" applyAlignment="1">
      <alignment vertical="center"/>
    </xf>
    <xf numFmtId="0" fontId="8" fillId="3" borderId="42" xfId="0" applyFont="1" applyFill="1" applyBorder="1" applyAlignment="1">
      <alignment horizontal="left" vertical="center"/>
    </xf>
    <xf numFmtId="0" fontId="8" fillId="3" borderId="42" xfId="0" applyFont="1" applyFill="1" applyBorder="1" applyAlignment="1">
      <alignment horizontal="left" vertical="center" wrapText="1"/>
    </xf>
    <xf numFmtId="0" fontId="8" fillId="3" borderId="44" xfId="0" applyFont="1" applyFill="1" applyBorder="1" applyAlignment="1">
      <alignment vertical="center"/>
    </xf>
    <xf numFmtId="0" fontId="0" fillId="0" borderId="37" xfId="0" applyBorder="1" applyAlignment="1">
      <alignment vertical="center" wrapText="1"/>
    </xf>
    <xf numFmtId="0" fontId="0" fillId="0" borderId="37" xfId="0" applyBorder="1" applyAlignment="1">
      <alignment horizontal="center" vertical="center" wrapText="1"/>
    </xf>
    <xf numFmtId="0" fontId="0" fillId="0" borderId="37" xfId="0" applyBorder="1" applyAlignment="1">
      <alignment horizontal="center" vertical="center"/>
    </xf>
    <xf numFmtId="166" fontId="0" fillId="0" borderId="37" xfId="0" applyNumberFormat="1" applyBorder="1" applyAlignment="1">
      <alignment horizontal="center" vertical="center"/>
    </xf>
    <xf numFmtId="4" fontId="0" fillId="0" borderId="37" xfId="0" applyNumberFormat="1" applyBorder="1" applyAlignment="1">
      <alignment horizontal="right" vertical="center"/>
    </xf>
    <xf numFmtId="0" fontId="0" fillId="0" borderId="37" xfId="0" applyBorder="1" applyAlignment="1">
      <alignment vertical="center"/>
    </xf>
    <xf numFmtId="14" fontId="0" fillId="0" borderId="37" xfId="0" applyNumberFormat="1" applyBorder="1" applyAlignment="1">
      <alignment horizontal="left" vertical="center"/>
    </xf>
    <xf numFmtId="166" fontId="0" fillId="0" borderId="37" xfId="0" applyNumberFormat="1" applyBorder="1" applyAlignment="1">
      <alignment horizontal="left" vertical="center" wrapText="1"/>
    </xf>
    <xf numFmtId="14" fontId="0" fillId="0" borderId="40" xfId="0" applyNumberFormat="1" applyBorder="1" applyAlignment="1">
      <alignment vertical="center"/>
    </xf>
    <xf numFmtId="0" fontId="0" fillId="45" borderId="37" xfId="0" applyFill="1" applyBorder="1" applyAlignment="1">
      <alignment vertical="center" wrapText="1"/>
    </xf>
    <xf numFmtId="0" fontId="0" fillId="45" borderId="37" xfId="0" applyFill="1" applyBorder="1" applyAlignment="1">
      <alignment horizontal="center" vertical="center" wrapText="1"/>
    </xf>
    <xf numFmtId="0" fontId="0" fillId="45" borderId="37" xfId="0" applyFill="1" applyBorder="1" applyAlignment="1">
      <alignment horizontal="center" vertical="center"/>
    </xf>
    <xf numFmtId="166" fontId="0" fillId="45" borderId="37" xfId="0" applyNumberFormat="1" applyFill="1" applyBorder="1" applyAlignment="1">
      <alignment horizontal="center" vertical="center"/>
    </xf>
    <xf numFmtId="4" fontId="0" fillId="45" borderId="37" xfId="0" applyNumberFormat="1" applyFill="1" applyBorder="1" applyAlignment="1">
      <alignment horizontal="right" vertical="center"/>
    </xf>
    <xf numFmtId="0" fontId="0" fillId="45" borderId="37" xfId="0" applyFill="1" applyBorder="1" applyAlignment="1">
      <alignment vertical="center"/>
    </xf>
    <xf numFmtId="14" fontId="0" fillId="45" borderId="37" xfId="0" applyNumberFormat="1" applyFill="1" applyBorder="1" applyAlignment="1">
      <alignment horizontal="left" vertical="center"/>
    </xf>
    <xf numFmtId="166" fontId="0" fillId="45" borderId="37" xfId="0" applyNumberFormat="1" applyFill="1" applyBorder="1" applyAlignment="1">
      <alignment horizontal="left" vertical="center" wrapText="1"/>
    </xf>
    <xf numFmtId="14" fontId="0" fillId="45" borderId="40" xfId="0" applyNumberFormat="1" applyFill="1" applyBorder="1" applyAlignment="1">
      <alignment vertical="center"/>
    </xf>
    <xf numFmtId="0" fontId="0" fillId="45" borderId="1" xfId="0" applyFill="1" applyBorder="1" applyAlignment="1">
      <alignment vertical="center"/>
    </xf>
    <xf numFmtId="14" fontId="0" fillId="3" borderId="40" xfId="0" applyNumberFormat="1" applyFill="1" applyBorder="1" applyAlignment="1">
      <alignment vertical="center"/>
    </xf>
    <xf numFmtId="166" fontId="0" fillId="40" borderId="37" xfId="0" applyNumberFormat="1" applyFill="1" applyBorder="1" applyAlignment="1">
      <alignment horizontal="center" vertical="center" wrapText="1"/>
    </xf>
    <xf numFmtId="4" fontId="0" fillId="40" borderId="37" xfId="0" applyNumberFormat="1" applyFill="1" applyBorder="1" applyAlignment="1">
      <alignment horizontal="right" vertical="center" wrapText="1"/>
    </xf>
    <xf numFmtId="14" fontId="0" fillId="40" borderId="37" xfId="0" applyNumberFormat="1" applyFill="1" applyBorder="1" applyAlignment="1">
      <alignment horizontal="left" vertical="center" wrapText="1"/>
    </xf>
    <xf numFmtId="0" fontId="0" fillId="40" borderId="40" xfId="0" applyFill="1" applyBorder="1" applyAlignment="1">
      <alignment horizontal="center" vertical="center" wrapText="1"/>
    </xf>
    <xf numFmtId="0" fontId="0" fillId="3" borderId="45" xfId="0" applyFill="1" applyBorder="1" applyAlignment="1">
      <alignment vertical="center"/>
    </xf>
    <xf numFmtId="0" fontId="0" fillId="3" borderId="45" xfId="0" applyFill="1" applyBorder="1" applyAlignment="1">
      <alignment horizontal="center" vertical="center" wrapText="1"/>
    </xf>
    <xf numFmtId="0" fontId="0" fillId="40" borderId="38" xfId="0" applyFill="1" applyBorder="1" applyAlignment="1">
      <alignment horizontal="center" vertical="center" wrapText="1"/>
    </xf>
    <xf numFmtId="0" fontId="0" fillId="40" borderId="45" xfId="0" applyFill="1" applyBorder="1" applyAlignment="1">
      <alignment horizontal="center" vertical="center" wrapText="1"/>
    </xf>
    <xf numFmtId="14" fontId="0" fillId="3" borderId="40" xfId="0" applyNumberFormat="1" applyFill="1" applyBorder="1" applyAlignment="1">
      <alignment horizontal="left" vertical="center"/>
    </xf>
    <xf numFmtId="14" fontId="33" fillId="3" borderId="40" xfId="0" applyNumberFormat="1" applyFont="1" applyFill="1" applyBorder="1" applyAlignment="1">
      <alignment vertical="center"/>
    </xf>
    <xf numFmtId="0" fontId="0" fillId="3" borderId="40" xfId="0" applyFill="1" applyBorder="1" applyAlignment="1">
      <alignment horizontal="left" vertical="center" wrapText="1"/>
    </xf>
    <xf numFmtId="0" fontId="4" fillId="3" borderId="37" xfId="0" applyFont="1" applyFill="1" applyBorder="1" applyAlignment="1">
      <alignment horizontal="left" vertical="center"/>
    </xf>
    <xf numFmtId="166" fontId="4" fillId="3" borderId="37" xfId="0" applyNumberFormat="1" applyFont="1" applyFill="1" applyBorder="1" applyAlignment="1">
      <alignment horizontal="left" vertical="center"/>
    </xf>
    <xf numFmtId="0" fontId="0" fillId="40" borderId="40" xfId="0" applyFill="1" applyBorder="1" applyAlignment="1">
      <alignment horizontal="left" vertical="center" wrapText="1"/>
    </xf>
    <xf numFmtId="0" fontId="3" fillId="3" borderId="37" xfId="0" applyFont="1" applyFill="1" applyBorder="1" applyAlignment="1">
      <alignment vertical="center" wrapText="1"/>
    </xf>
    <xf numFmtId="0" fontId="3" fillId="3" borderId="37" xfId="0" applyFont="1" applyFill="1" applyBorder="1" applyAlignment="1">
      <alignment horizontal="center" vertical="center" wrapText="1"/>
    </xf>
    <xf numFmtId="0" fontId="3" fillId="3" borderId="37" xfId="0" applyFont="1" applyFill="1" applyBorder="1" applyAlignment="1">
      <alignment horizontal="center" vertical="center"/>
    </xf>
    <xf numFmtId="166" fontId="3" fillId="3" borderId="37" xfId="0" applyNumberFormat="1" applyFont="1" applyFill="1" applyBorder="1" applyAlignment="1">
      <alignment horizontal="center" vertical="center"/>
    </xf>
    <xf numFmtId="4" fontId="3" fillId="3" borderId="37" xfId="0" applyNumberFormat="1" applyFont="1" applyFill="1" applyBorder="1" applyAlignment="1">
      <alignment horizontal="right" vertical="center"/>
    </xf>
    <xf numFmtId="0" fontId="3" fillId="3" borderId="37" xfId="0" applyFont="1" applyFill="1" applyBorder="1" applyAlignment="1">
      <alignment horizontal="left" vertical="center" wrapText="1"/>
    </xf>
    <xf numFmtId="166" fontId="3" fillId="3" borderId="37" xfId="0" applyNumberFormat="1" applyFont="1" applyFill="1" applyBorder="1" applyAlignment="1">
      <alignment horizontal="left" vertical="center"/>
    </xf>
    <xf numFmtId="0" fontId="3" fillId="3" borderId="37" xfId="0" applyFont="1" applyFill="1" applyBorder="1" applyAlignment="1">
      <alignment horizontal="left" vertical="center"/>
    </xf>
    <xf numFmtId="0" fontId="3" fillId="3" borderId="40" xfId="0" applyFont="1" applyFill="1" applyBorder="1" applyAlignment="1">
      <alignment vertical="center"/>
    </xf>
    <xf numFmtId="14" fontId="3" fillId="3" borderId="37" xfId="0" applyNumberFormat="1" applyFont="1" applyFill="1" applyBorder="1" applyAlignment="1">
      <alignment horizontal="left" vertical="center"/>
    </xf>
    <xf numFmtId="4" fontId="0" fillId="3" borderId="37" xfId="0" applyNumberFormat="1" applyFill="1" applyBorder="1" applyAlignment="1">
      <alignment horizontal="center" vertical="center" wrapText="1"/>
    </xf>
    <xf numFmtId="0" fontId="34" fillId="38" borderId="40" xfId="0" applyFont="1" applyFill="1" applyBorder="1" applyAlignment="1">
      <alignment vertical="center"/>
    </xf>
    <xf numFmtId="4" fontId="0" fillId="3" borderId="37" xfId="0" applyNumberFormat="1" applyFill="1" applyBorder="1" applyAlignment="1">
      <alignment horizontal="left" vertical="center" wrapText="1"/>
    </xf>
    <xf numFmtId="0" fontId="0" fillId="3" borderId="40" xfId="0" applyFill="1" applyBorder="1" applyAlignment="1">
      <alignment horizontal="left" vertical="center"/>
    </xf>
    <xf numFmtId="4" fontId="4" fillId="3" borderId="37" xfId="0" applyNumberFormat="1" applyFont="1" applyFill="1" applyBorder="1" applyAlignment="1">
      <alignment horizontal="right" vertical="center" wrapText="1"/>
    </xf>
    <xf numFmtId="4" fontId="4" fillId="3" borderId="37" xfId="0" applyNumberFormat="1" applyFont="1" applyFill="1" applyBorder="1" applyAlignment="1">
      <alignment horizontal="left" vertical="center" wrapText="1"/>
    </xf>
    <xf numFmtId="0" fontId="3" fillId="3" borderId="46" xfId="0" applyFont="1" applyFill="1" applyBorder="1" applyAlignment="1">
      <alignment vertical="center" wrapText="1"/>
    </xf>
    <xf numFmtId="0" fontId="3" fillId="3" borderId="47" xfId="0" applyFont="1" applyFill="1" applyBorder="1" applyAlignment="1">
      <alignment horizontal="center" vertical="center" wrapText="1"/>
    </xf>
    <xf numFmtId="0" fontId="3" fillId="3" borderId="46" xfId="0" applyFont="1" applyFill="1" applyBorder="1" applyAlignment="1">
      <alignment horizontal="center" vertical="center" wrapText="1"/>
    </xf>
    <xf numFmtId="166" fontId="3" fillId="3" borderId="46" xfId="0" applyNumberFormat="1" applyFont="1" applyFill="1" applyBorder="1" applyAlignment="1">
      <alignment horizontal="center" vertical="center"/>
    </xf>
    <xf numFmtId="0" fontId="3" fillId="3" borderId="46" xfId="0" applyFont="1" applyFill="1" applyBorder="1" applyAlignment="1">
      <alignment horizontal="left" vertical="center" wrapText="1"/>
    </xf>
    <xf numFmtId="0" fontId="0" fillId="3" borderId="46" xfId="0" applyFill="1" applyBorder="1" applyAlignment="1">
      <alignment horizontal="left" vertical="center"/>
    </xf>
    <xf numFmtId="166" fontId="0" fillId="3" borderId="46" xfId="0" applyNumberFormat="1" applyFill="1" applyBorder="1" applyAlignment="1">
      <alignment horizontal="left" vertical="center"/>
    </xf>
    <xf numFmtId="0" fontId="0" fillId="3" borderId="48" xfId="0" applyFill="1" applyBorder="1" applyAlignment="1">
      <alignment vertical="center"/>
    </xf>
    <xf numFmtId="0" fontId="3" fillId="3" borderId="46" xfId="0" applyFont="1" applyFill="1" applyBorder="1" applyAlignment="1">
      <alignment horizontal="left" vertical="center"/>
    </xf>
    <xf numFmtId="166" fontId="3" fillId="3" borderId="46" xfId="0" applyNumberFormat="1" applyFont="1" applyFill="1" applyBorder="1" applyAlignment="1">
      <alignment horizontal="left" vertical="center"/>
    </xf>
    <xf numFmtId="0" fontId="3" fillId="3" borderId="48" xfId="0" applyFont="1" applyFill="1" applyBorder="1" applyAlignment="1">
      <alignment vertical="center"/>
    </xf>
    <xf numFmtId="0" fontId="4" fillId="3" borderId="46" xfId="0" applyFont="1" applyFill="1" applyBorder="1" applyAlignment="1">
      <alignment vertical="center" wrapText="1"/>
    </xf>
    <xf numFmtId="0" fontId="4" fillId="3" borderId="47" xfId="0" applyFont="1" applyFill="1" applyBorder="1" applyAlignment="1">
      <alignment horizontal="center" vertical="center" wrapText="1"/>
    </xf>
    <xf numFmtId="0" fontId="4" fillId="3" borderId="46" xfId="0" applyFont="1" applyFill="1" applyBorder="1" applyAlignment="1">
      <alignment horizontal="center" vertical="center" wrapText="1"/>
    </xf>
    <xf numFmtId="166" fontId="4" fillId="3" borderId="46" xfId="0" applyNumberFormat="1" applyFont="1" applyFill="1" applyBorder="1" applyAlignment="1">
      <alignment horizontal="center" vertical="center"/>
    </xf>
    <xf numFmtId="0" fontId="4" fillId="3" borderId="46" xfId="0" applyFont="1" applyFill="1" applyBorder="1" applyAlignment="1">
      <alignment horizontal="left" vertical="center" wrapText="1"/>
    </xf>
    <xf numFmtId="0" fontId="4" fillId="3" borderId="46" xfId="0" applyFont="1" applyFill="1" applyBorder="1" applyAlignment="1">
      <alignment horizontal="left" vertical="center"/>
    </xf>
    <xf numFmtId="166" fontId="4" fillId="3" borderId="46" xfId="0" applyNumberFormat="1" applyFont="1" applyFill="1" applyBorder="1" applyAlignment="1">
      <alignment horizontal="left" vertical="center"/>
    </xf>
    <xf numFmtId="0" fontId="4" fillId="3" borderId="48" xfId="0" applyFont="1" applyFill="1" applyBorder="1" applyAlignment="1">
      <alignment vertical="center"/>
    </xf>
    <xf numFmtId="4" fontId="4" fillId="3" borderId="46" xfId="0" applyNumberFormat="1" applyFont="1" applyFill="1" applyBorder="1" applyAlignment="1">
      <alignment horizontal="left" vertical="center" wrapText="1"/>
    </xf>
    <xf numFmtId="0" fontId="0" fillId="3" borderId="46" xfId="0" applyFill="1" applyBorder="1" applyAlignment="1">
      <alignment vertical="center"/>
    </xf>
    <xf numFmtId="0" fontId="0" fillId="3" borderId="47" xfId="0" applyFill="1" applyBorder="1" applyAlignment="1">
      <alignment horizontal="center" vertical="center"/>
    </xf>
    <xf numFmtId="0" fontId="0" fillId="3" borderId="46" xfId="0" applyFill="1" applyBorder="1" applyAlignment="1">
      <alignment horizontal="center" vertical="center"/>
    </xf>
    <xf numFmtId="166" fontId="0" fillId="3" borderId="46" xfId="0" applyNumberFormat="1" applyFill="1" applyBorder="1" applyAlignment="1">
      <alignment horizontal="center" vertical="center"/>
    </xf>
    <xf numFmtId="0" fontId="46" fillId="3" borderId="46" xfId="0" applyFont="1" applyFill="1" applyBorder="1" applyAlignment="1">
      <alignment horizontal="left" vertical="center"/>
    </xf>
    <xf numFmtId="14" fontId="0" fillId="3" borderId="46" xfId="0" applyNumberFormat="1" applyFill="1" applyBorder="1" applyAlignment="1">
      <alignment horizontal="left" vertical="center"/>
    </xf>
    <xf numFmtId="4" fontId="0" fillId="3" borderId="46" xfId="0" applyNumberFormat="1" applyFill="1" applyBorder="1" applyAlignment="1">
      <alignment horizontal="left" vertical="center" wrapText="1"/>
    </xf>
    <xf numFmtId="166" fontId="32" fillId="3" borderId="46" xfId="0" applyNumberFormat="1" applyFont="1" applyFill="1" applyBorder="1" applyAlignment="1">
      <alignment horizontal="left" vertical="center"/>
    </xf>
    <xf numFmtId="0" fontId="3" fillId="3" borderId="49" xfId="0" applyFont="1" applyFill="1" applyBorder="1" applyAlignment="1">
      <alignment vertical="center"/>
    </xf>
    <xf numFmtId="0" fontId="3" fillId="3" borderId="49" xfId="0" applyFont="1" applyFill="1" applyBorder="1" applyAlignment="1">
      <alignment horizontal="left" vertical="center"/>
    </xf>
    <xf numFmtId="0" fontId="3" fillId="3" borderId="50" xfId="0" applyFont="1" applyFill="1" applyBorder="1" applyAlignment="1">
      <alignment horizontal="left" vertical="center"/>
    </xf>
    <xf numFmtId="166" fontId="32" fillId="3" borderId="37" xfId="0" applyNumberFormat="1" applyFont="1" applyFill="1" applyBorder="1" applyAlignment="1">
      <alignment horizontal="left" vertical="center"/>
    </xf>
    <xf numFmtId="166" fontId="32" fillId="3" borderId="51" xfId="0" applyNumberFormat="1" applyFont="1" applyFill="1" applyBorder="1" applyAlignment="1">
      <alignment horizontal="left" vertical="center"/>
    </xf>
    <xf numFmtId="0" fontId="3" fillId="3" borderId="52" xfId="0" applyFont="1" applyFill="1" applyBorder="1" applyAlignment="1">
      <alignment horizontal="center" vertical="center" wrapText="1"/>
    </xf>
    <xf numFmtId="0" fontId="34" fillId="3" borderId="49" xfId="0" applyFont="1" applyFill="1" applyBorder="1" applyAlignment="1">
      <alignment vertical="center"/>
    </xf>
    <xf numFmtId="0" fontId="3" fillId="3" borderId="46" xfId="0" applyFont="1" applyFill="1" applyBorder="1" applyAlignment="1">
      <alignment horizontal="center" vertical="center"/>
    </xf>
    <xf numFmtId="4" fontId="0" fillId="3" borderId="46" xfId="0" applyNumberFormat="1" applyFill="1" applyBorder="1" applyAlignment="1">
      <alignment horizontal="right" vertical="center" wrapText="1"/>
    </xf>
    <xf numFmtId="0" fontId="0" fillId="3" borderId="49" xfId="0" applyFill="1" applyBorder="1" applyAlignment="1">
      <alignment vertical="center"/>
    </xf>
    <xf numFmtId="4" fontId="3" fillId="3" borderId="37" xfId="0" applyNumberFormat="1" applyFont="1" applyFill="1" applyBorder="1" applyAlignment="1">
      <alignment horizontal="right" vertical="center" wrapText="1"/>
    </xf>
    <xf numFmtId="4" fontId="3" fillId="3" borderId="46" xfId="0" applyNumberFormat="1" applyFont="1" applyFill="1" applyBorder="1" applyAlignment="1">
      <alignment horizontal="left" vertical="center" wrapText="1"/>
    </xf>
    <xf numFmtId="0" fontId="3" fillId="3" borderId="53" xfId="0" applyFont="1" applyFill="1" applyBorder="1" applyAlignment="1">
      <alignment vertical="center"/>
    </xf>
    <xf numFmtId="0" fontId="3" fillId="3" borderId="54" xfId="0" applyFont="1" applyFill="1" applyBorder="1" applyAlignment="1">
      <alignment vertical="center"/>
    </xf>
    <xf numFmtId="166" fontId="32" fillId="3" borderId="37" xfId="0" applyNumberFormat="1" applyFont="1" applyFill="1" applyBorder="1" applyAlignment="1">
      <alignment horizontal="center" vertical="center"/>
    </xf>
    <xf numFmtId="0" fontId="0" fillId="40" borderId="46" xfId="0" applyFill="1" applyBorder="1" applyAlignment="1">
      <alignment vertical="center"/>
    </xf>
    <xf numFmtId="0" fontId="0" fillId="40" borderId="47" xfId="0" applyFill="1" applyBorder="1" applyAlignment="1">
      <alignment horizontal="center" vertical="center"/>
    </xf>
    <xf numFmtId="0" fontId="0" fillId="40" borderId="46" xfId="0" applyFill="1" applyBorder="1" applyAlignment="1">
      <alignment horizontal="center" vertical="center"/>
    </xf>
    <xf numFmtId="166" fontId="0" fillId="40" borderId="46" xfId="0" applyNumberFormat="1" applyFill="1" applyBorder="1" applyAlignment="1">
      <alignment horizontal="center" vertical="center"/>
    </xf>
    <xf numFmtId="0" fontId="0" fillId="37" borderId="46" xfId="0" applyFill="1" applyBorder="1" applyAlignment="1">
      <alignment horizontal="left" vertical="center"/>
    </xf>
    <xf numFmtId="166" fontId="0" fillId="40" borderId="46" xfId="0" applyNumberFormat="1" applyFill="1" applyBorder="1" applyAlignment="1">
      <alignment horizontal="left" vertical="center"/>
    </xf>
    <xf numFmtId="0" fontId="0" fillId="40" borderId="46" xfId="0" applyFill="1" applyBorder="1" applyAlignment="1">
      <alignment horizontal="left" vertical="center"/>
    </xf>
    <xf numFmtId="0" fontId="0" fillId="40" borderId="49" xfId="0" applyFill="1" applyBorder="1" applyAlignment="1">
      <alignment vertical="center"/>
    </xf>
    <xf numFmtId="0" fontId="0" fillId="3" borderId="55" xfId="0" applyFill="1" applyBorder="1" applyAlignment="1">
      <alignment vertical="center"/>
    </xf>
    <xf numFmtId="166" fontId="3" fillId="3" borderId="51" xfId="0" applyNumberFormat="1" applyFont="1" applyFill="1" applyBorder="1" applyAlignment="1">
      <alignment horizontal="left" vertical="center"/>
    </xf>
    <xf numFmtId="0" fontId="3" fillId="3" borderId="51" xfId="0" applyFont="1" applyFill="1" applyBorder="1" applyAlignment="1">
      <alignment horizontal="left" vertical="center"/>
    </xf>
    <xf numFmtId="0" fontId="3" fillId="3" borderId="56" xfId="0" applyFont="1" applyFill="1" applyBorder="1" applyAlignment="1">
      <alignment horizontal="center" vertical="center" wrapText="1"/>
    </xf>
    <xf numFmtId="166" fontId="3" fillId="3" borderId="41" xfId="0" applyNumberFormat="1" applyFont="1" applyFill="1" applyBorder="1" applyAlignment="1">
      <alignment horizontal="left" vertical="center"/>
    </xf>
    <xf numFmtId="0" fontId="0" fillId="3" borderId="46" xfId="0" applyFill="1" applyBorder="1" applyAlignment="1">
      <alignment horizontal="center" vertical="center" wrapText="1"/>
    </xf>
    <xf numFmtId="0" fontId="0" fillId="3" borderId="46" xfId="0" applyFill="1" applyBorder="1" applyAlignment="1">
      <alignment vertical="center" wrapText="1"/>
    </xf>
    <xf numFmtId="4" fontId="0" fillId="3" borderId="46" xfId="0" applyNumberFormat="1" applyFill="1" applyBorder="1" applyAlignment="1">
      <alignment horizontal="right" vertical="center"/>
    </xf>
    <xf numFmtId="0" fontId="3" fillId="3" borderId="37" xfId="0" applyFont="1" applyFill="1" applyBorder="1" applyAlignment="1">
      <alignment vertical="center"/>
    </xf>
    <xf numFmtId="4" fontId="3" fillId="3" borderId="46" xfId="0" applyNumberFormat="1" applyFont="1" applyFill="1" applyBorder="1" applyAlignment="1">
      <alignment horizontal="right" vertical="center"/>
    </xf>
    <xf numFmtId="14" fontId="3" fillId="3" borderId="46" xfId="0" applyNumberFormat="1" applyFont="1" applyFill="1" applyBorder="1" applyAlignment="1">
      <alignment horizontal="left" vertical="center"/>
    </xf>
    <xf numFmtId="0" fontId="47" fillId="3" borderId="46" xfId="0" applyFont="1" applyFill="1" applyBorder="1" applyAlignment="1">
      <alignment horizontal="center" vertical="center"/>
    </xf>
    <xf numFmtId="0" fontId="35" fillId="3" borderId="46" xfId="0" applyFont="1" applyFill="1" applyBorder="1" applyAlignment="1">
      <alignment vertical="center"/>
    </xf>
    <xf numFmtId="0" fontId="0" fillId="3" borderId="49" xfId="0" applyFill="1" applyBorder="1" applyAlignment="1">
      <alignment horizontal="left" vertical="center"/>
    </xf>
    <xf numFmtId="3" fontId="0" fillId="3" borderId="46" xfId="0" applyNumberFormat="1" applyFill="1" applyBorder="1" applyAlignment="1">
      <alignment horizontal="right" vertical="center"/>
    </xf>
    <xf numFmtId="0" fontId="3" fillId="3" borderId="46" xfId="0" quotePrefix="1" applyFont="1" applyFill="1" applyBorder="1" applyAlignment="1">
      <alignment horizontal="left" vertical="center" wrapText="1"/>
    </xf>
    <xf numFmtId="0" fontId="34" fillId="3" borderId="37" xfId="0" applyFont="1" applyFill="1" applyBorder="1" applyAlignment="1">
      <alignment vertical="center"/>
    </xf>
    <xf numFmtId="0" fontId="3" fillId="3" borderId="46" xfId="0" applyFont="1" applyFill="1" applyBorder="1" applyAlignment="1">
      <alignment vertical="center"/>
    </xf>
    <xf numFmtId="3" fontId="3" fillId="3" borderId="46" xfId="0" applyNumberFormat="1" applyFont="1" applyFill="1" applyBorder="1" applyAlignment="1">
      <alignment horizontal="right" vertical="center"/>
    </xf>
    <xf numFmtId="4" fontId="3" fillId="3" borderId="46" xfId="0" applyNumberFormat="1" applyFont="1" applyFill="1" applyBorder="1" applyAlignment="1">
      <alignment horizontal="right" vertical="center" wrapText="1"/>
    </xf>
    <xf numFmtId="0" fontId="0" fillId="40" borderId="46" xfId="0" applyFill="1" applyBorder="1" applyAlignment="1">
      <alignment horizontal="right" vertical="center"/>
    </xf>
    <xf numFmtId="0" fontId="0" fillId="40" borderId="57" xfId="0" applyFill="1" applyBorder="1" applyAlignment="1">
      <alignment vertical="center"/>
    </xf>
    <xf numFmtId="0" fontId="45" fillId="3" borderId="37" xfId="0" applyFont="1" applyFill="1" applyBorder="1" applyAlignment="1">
      <alignment vertical="center"/>
    </xf>
    <xf numFmtId="0" fontId="45" fillId="3" borderId="37" xfId="0" applyFont="1" applyFill="1" applyBorder="1" applyAlignment="1">
      <alignment horizontal="center" vertical="center"/>
    </xf>
    <xf numFmtId="0" fontId="34" fillId="3" borderId="37" xfId="0" applyFont="1" applyFill="1" applyBorder="1" applyAlignment="1">
      <alignment horizontal="center" vertical="center"/>
    </xf>
    <xf numFmtId="4" fontId="34" fillId="3" borderId="37" xfId="0" applyNumberFormat="1" applyFont="1" applyFill="1" applyBorder="1" applyAlignment="1">
      <alignment horizontal="right" vertical="center"/>
    </xf>
    <xf numFmtId="14" fontId="34" fillId="3" borderId="37" xfId="0" applyNumberFormat="1" applyFont="1" applyFill="1" applyBorder="1" applyAlignment="1">
      <alignment vertical="center"/>
    </xf>
    <xf numFmtId="11" fontId="34" fillId="3" borderId="40" xfId="0" applyNumberFormat="1" applyFont="1" applyFill="1" applyBorder="1" applyAlignment="1">
      <alignment vertical="center"/>
    </xf>
    <xf numFmtId="0" fontId="34" fillId="3" borderId="46" xfId="0" applyFont="1" applyFill="1" applyBorder="1" applyAlignment="1">
      <alignment vertical="center"/>
    </xf>
    <xf numFmtId="0" fontId="34" fillId="3" borderId="52" xfId="0" applyFont="1" applyFill="1" applyBorder="1" applyAlignment="1">
      <alignment vertical="center"/>
    </xf>
    <xf numFmtId="0" fontId="45" fillId="38" borderId="37" xfId="0" applyFont="1" applyFill="1" applyBorder="1" applyAlignment="1">
      <alignment vertical="center"/>
    </xf>
    <xf numFmtId="0" fontId="45" fillId="38" borderId="37" xfId="0" applyFont="1" applyFill="1" applyBorder="1" applyAlignment="1">
      <alignment horizontal="center" vertical="center"/>
    </xf>
    <xf numFmtId="0" fontId="34" fillId="38" borderId="37" xfId="0" applyFont="1" applyFill="1" applyBorder="1" applyAlignment="1">
      <alignment horizontal="center" vertical="center"/>
    </xf>
    <xf numFmtId="4" fontId="34" fillId="38" borderId="37" xfId="0" applyNumberFormat="1" applyFont="1" applyFill="1" applyBorder="1" applyAlignment="1">
      <alignment vertical="center"/>
    </xf>
    <xf numFmtId="0" fontId="34" fillId="38" borderId="37" xfId="0" applyFont="1" applyFill="1" applyBorder="1" applyAlignment="1">
      <alignment vertical="center"/>
    </xf>
    <xf numFmtId="0" fontId="34" fillId="38" borderId="46" xfId="0" applyFont="1" applyFill="1" applyBorder="1" applyAlignment="1">
      <alignment vertical="center"/>
    </xf>
    <xf numFmtId="0" fontId="34" fillId="38" borderId="52" xfId="0" applyFont="1" applyFill="1" applyBorder="1" applyAlignment="1">
      <alignment vertical="center"/>
    </xf>
    <xf numFmtId="0" fontId="34" fillId="38" borderId="49" xfId="0" applyFont="1" applyFill="1" applyBorder="1" applyAlignment="1">
      <alignment vertical="center"/>
    </xf>
    <xf numFmtId="0" fontId="34" fillId="3" borderId="37" xfId="0" applyFont="1" applyFill="1" applyBorder="1" applyAlignment="1">
      <alignment horizontal="left" vertical="center"/>
    </xf>
    <xf numFmtId="0" fontId="0" fillId="3" borderId="52" xfId="0" applyFill="1" applyBorder="1" applyAlignment="1">
      <alignment horizontal="center" vertical="center"/>
    </xf>
    <xf numFmtId="0" fontId="0" fillId="3" borderId="52" xfId="0" applyFill="1" applyBorder="1" applyAlignment="1">
      <alignment horizontal="center" vertical="center" wrapText="1"/>
    </xf>
    <xf numFmtId="167" fontId="0" fillId="3" borderId="52" xfId="0" applyNumberFormat="1" applyFill="1" applyBorder="1" applyAlignment="1">
      <alignment horizontal="right" vertical="center"/>
    </xf>
    <xf numFmtId="167" fontId="0" fillId="3" borderId="46" xfId="0" applyNumberFormat="1" applyFill="1" applyBorder="1" applyAlignment="1">
      <alignment horizontal="right" vertical="center"/>
    </xf>
    <xf numFmtId="0" fontId="3" fillId="3" borderId="50" xfId="0" applyFont="1" applyFill="1" applyBorder="1" applyAlignment="1">
      <alignment horizontal="center" vertical="center"/>
    </xf>
    <xf numFmtId="4" fontId="34" fillId="3" borderId="37" xfId="0" applyNumberFormat="1" applyFont="1" applyFill="1" applyBorder="1" applyAlignment="1">
      <alignment vertical="center"/>
    </xf>
    <xf numFmtId="166" fontId="3" fillId="3" borderId="50" xfId="0" applyNumberFormat="1" applyFont="1" applyFill="1" applyBorder="1" applyAlignment="1">
      <alignment horizontal="left" vertical="center"/>
    </xf>
    <xf numFmtId="0" fontId="63" fillId="3" borderId="37" xfId="0" applyFont="1" applyFill="1" applyBorder="1" applyAlignment="1">
      <alignment vertical="center"/>
    </xf>
    <xf numFmtId="0" fontId="34" fillId="3" borderId="40" xfId="0" applyFont="1" applyFill="1" applyBorder="1" applyAlignment="1">
      <alignment vertical="center"/>
    </xf>
    <xf numFmtId="166" fontId="6" fillId="40" borderId="46" xfId="0" applyNumberFormat="1" applyFont="1" applyFill="1" applyBorder="1" applyAlignment="1">
      <alignment horizontal="left" vertical="center"/>
    </xf>
    <xf numFmtId="0" fontId="34" fillId="38" borderId="37" xfId="0" applyFont="1" applyFill="1" applyBorder="1"/>
    <xf numFmtId="0" fontId="56" fillId="3" borderId="40" xfId="0" applyFont="1" applyFill="1" applyBorder="1"/>
    <xf numFmtId="166" fontId="6" fillId="40" borderId="49" xfId="0" applyNumberFormat="1" applyFont="1" applyFill="1" applyBorder="1" applyAlignment="1">
      <alignment horizontal="left" vertical="center"/>
    </xf>
    <xf numFmtId="0" fontId="34" fillId="3" borderId="37" xfId="0" applyFont="1" applyFill="1" applyBorder="1"/>
    <xf numFmtId="0" fontId="34" fillId="3" borderId="50" xfId="0" applyFont="1" applyFill="1" applyBorder="1"/>
    <xf numFmtId="0" fontId="34" fillId="3" borderId="40" xfId="0" applyFont="1" applyFill="1" applyBorder="1"/>
    <xf numFmtId="166" fontId="0" fillId="3" borderId="51" xfId="0" applyNumberFormat="1" applyFill="1" applyBorder="1" applyAlignment="1">
      <alignment horizontal="left" vertical="center"/>
    </xf>
    <xf numFmtId="0" fontId="4" fillId="3" borderId="49" xfId="0" applyFont="1" applyFill="1" applyBorder="1" applyAlignment="1">
      <alignment vertical="center"/>
    </xf>
    <xf numFmtId="166" fontId="6" fillId="3" borderId="46" xfId="0" applyNumberFormat="1" applyFont="1" applyFill="1" applyBorder="1" applyAlignment="1">
      <alignment horizontal="left" vertical="center"/>
    </xf>
    <xf numFmtId="0" fontId="0" fillId="3" borderId="55" xfId="0" applyFill="1" applyBorder="1" applyAlignment="1">
      <alignment horizontal="left" vertical="center"/>
    </xf>
    <xf numFmtId="0" fontId="0" fillId="40" borderId="55" xfId="0" applyFill="1" applyBorder="1" applyAlignment="1">
      <alignment vertical="center"/>
    </xf>
    <xf numFmtId="0" fontId="34" fillId="3" borderId="14" xfId="0" applyFont="1" applyFill="1" applyBorder="1" applyAlignment="1">
      <alignment horizontal="left" vertical="center" indent="2"/>
    </xf>
    <xf numFmtId="0" fontId="8" fillId="3" borderId="13" xfId="0" applyFont="1" applyFill="1" applyBorder="1" applyAlignment="1">
      <alignment horizontal="left" vertical="center"/>
    </xf>
    <xf numFmtId="0" fontId="41" fillId="3" borderId="14" xfId="0" applyFont="1" applyFill="1" applyBorder="1" applyAlignment="1">
      <alignment horizontal="left" vertical="center" indent="2"/>
    </xf>
    <xf numFmtId="0" fontId="3" fillId="3" borderId="14" xfId="0" applyFont="1" applyFill="1" applyBorder="1" applyAlignment="1">
      <alignment horizontal="left" vertical="center" wrapText="1" indent="2"/>
    </xf>
    <xf numFmtId="14" fontId="3" fillId="3" borderId="30" xfId="0" applyNumberFormat="1" applyFont="1" applyFill="1" applyBorder="1" applyAlignment="1">
      <alignment vertical="center"/>
    </xf>
    <xf numFmtId="0" fontId="38" fillId="3" borderId="13" xfId="0" applyFont="1" applyFill="1" applyBorder="1" applyAlignment="1">
      <alignment horizontal="left" vertical="center" wrapText="1" indent="2"/>
    </xf>
    <xf numFmtId="0" fontId="0" fillId="46" borderId="13" xfId="0" applyFill="1" applyBorder="1" applyAlignment="1">
      <alignment horizontal="center" vertical="center" wrapText="1"/>
    </xf>
    <xf numFmtId="43" fontId="0" fillId="46" borderId="13" xfId="0" applyNumberFormat="1" applyFill="1" applyBorder="1" applyAlignment="1">
      <alignment horizontal="center" vertical="center"/>
    </xf>
    <xf numFmtId="165" fontId="0" fillId="46" borderId="13" xfId="0" applyNumberFormat="1" applyFill="1" applyBorder="1" applyAlignment="1">
      <alignment horizontal="right" vertical="center" wrapText="1"/>
    </xf>
    <xf numFmtId="0" fontId="0" fillId="46" borderId="13" xfId="0" applyFill="1" applyBorder="1" applyAlignment="1">
      <alignment horizontal="center" vertical="center" wrapText="1" indent="1"/>
    </xf>
    <xf numFmtId="166" fontId="0" fillId="46" borderId="13" xfId="0" applyNumberFormat="1" applyFill="1" applyBorder="1" applyAlignment="1">
      <alignment horizontal="center" vertical="center" wrapText="1"/>
    </xf>
    <xf numFmtId="14" fontId="0" fillId="46" borderId="13" xfId="0" applyNumberFormat="1" applyFill="1" applyBorder="1" applyAlignment="1">
      <alignment horizontal="center" vertical="center" indent="1"/>
    </xf>
    <xf numFmtId="14" fontId="0" fillId="46" borderId="13" xfId="0" applyNumberFormat="1" applyFill="1" applyBorder="1" applyAlignment="1">
      <alignment horizontal="center" vertical="center"/>
    </xf>
    <xf numFmtId="0" fontId="0" fillId="46" borderId="13" xfId="0" applyFill="1" applyBorder="1" applyAlignment="1">
      <alignment horizontal="center" vertical="center" indent="1"/>
    </xf>
    <xf numFmtId="14" fontId="3" fillId="46" borderId="13" xfId="0" applyNumberFormat="1" applyFont="1" applyFill="1" applyBorder="1" applyAlignment="1">
      <alignment vertical="center"/>
    </xf>
    <xf numFmtId="0" fontId="3" fillId="3" borderId="30" xfId="0" applyFont="1" applyFill="1" applyBorder="1" applyAlignment="1">
      <alignment horizontal="left" vertical="center" wrapText="1" indent="2"/>
    </xf>
    <xf numFmtId="0" fontId="3" fillId="3" borderId="30" xfId="0" applyFont="1" applyFill="1" applyBorder="1" applyAlignment="1">
      <alignment horizontal="center" vertical="center" wrapText="1"/>
    </xf>
    <xf numFmtId="43" fontId="0" fillId="3" borderId="30" xfId="0" applyNumberFormat="1" applyFill="1" applyBorder="1" applyAlignment="1">
      <alignment horizontal="center" vertical="center"/>
    </xf>
    <xf numFmtId="165" fontId="0" fillId="3" borderId="30" xfId="0" applyNumberFormat="1" applyFill="1" applyBorder="1" applyAlignment="1">
      <alignment horizontal="right" vertical="center" wrapText="1"/>
    </xf>
    <xf numFmtId="0" fontId="0" fillId="3" borderId="30" xfId="0" applyFill="1" applyBorder="1" applyAlignment="1">
      <alignment horizontal="center" vertical="center" wrapText="1" indent="1"/>
    </xf>
    <xf numFmtId="14" fontId="0" fillId="3" borderId="30" xfId="0" applyNumberFormat="1" applyFill="1" applyBorder="1" applyAlignment="1">
      <alignment horizontal="center" vertical="center" indent="1"/>
    </xf>
    <xf numFmtId="14" fontId="0" fillId="3" borderId="30" xfId="0" applyNumberFormat="1" applyFill="1" applyBorder="1" applyAlignment="1">
      <alignment horizontal="center" vertical="center"/>
    </xf>
    <xf numFmtId="0" fontId="34" fillId="3" borderId="13" xfId="0" applyFont="1" applyFill="1" applyBorder="1" applyAlignment="1">
      <alignment horizontal="left" vertical="center" wrapText="1"/>
    </xf>
    <xf numFmtId="0" fontId="38" fillId="46" borderId="13" xfId="0" applyFont="1" applyFill="1" applyBorder="1" applyAlignment="1">
      <alignment horizontal="left" vertical="center" indent="2"/>
    </xf>
    <xf numFmtId="0" fontId="0" fillId="47" borderId="13" xfId="0" applyFill="1" applyBorder="1" applyAlignment="1">
      <alignment horizontal="center" vertical="center" wrapText="1"/>
    </xf>
    <xf numFmtId="0" fontId="0" fillId="47" borderId="13" xfId="0" applyFill="1" applyBorder="1" applyAlignment="1">
      <alignment horizontal="center" vertical="center"/>
    </xf>
    <xf numFmtId="43" fontId="0" fillId="47" borderId="13" xfId="0" applyNumberFormat="1" applyFill="1" applyBorder="1" applyAlignment="1">
      <alignment horizontal="center" vertical="center"/>
    </xf>
    <xf numFmtId="169" fontId="3" fillId="47" borderId="13" xfId="0" applyNumberFormat="1" applyFont="1" applyFill="1" applyBorder="1" applyAlignment="1">
      <alignment horizontal="center" vertical="center"/>
    </xf>
    <xf numFmtId="0" fontId="0" fillId="47" borderId="13" xfId="0" applyFill="1" applyBorder="1" applyAlignment="1">
      <alignment horizontal="center" vertical="center" wrapText="1" indent="1"/>
    </xf>
    <xf numFmtId="14" fontId="0" fillId="47" borderId="13" xfId="0" applyNumberFormat="1" applyFill="1" applyBorder="1" applyAlignment="1">
      <alignment horizontal="center" vertical="center"/>
    </xf>
    <xf numFmtId="0" fontId="34" fillId="47" borderId="13" xfId="0" applyFont="1" applyFill="1" applyBorder="1" applyAlignment="1">
      <alignment horizontal="left" vertical="center"/>
    </xf>
    <xf numFmtId="0" fontId="0" fillId="3" borderId="18" xfId="0" applyFill="1" applyBorder="1" applyAlignment="1">
      <alignment horizontal="left" vertical="center" wrapText="1" indent="2"/>
    </xf>
    <xf numFmtId="0" fontId="0" fillId="3" borderId="28" xfId="0" applyFill="1" applyBorder="1" applyAlignment="1">
      <alignment horizontal="center" vertical="center" indent="1"/>
    </xf>
    <xf numFmtId="0" fontId="6" fillId="47" borderId="14" xfId="0" applyFont="1" applyFill="1" applyBorder="1" applyAlignment="1">
      <alignment horizontal="left" vertical="center" wrapText="1" indent="2"/>
    </xf>
    <xf numFmtId="169" fontId="0" fillId="3" borderId="14" xfId="0" applyNumberFormat="1" applyFill="1" applyBorder="1" applyAlignment="1">
      <alignment horizontal="center" vertical="center"/>
    </xf>
    <xf numFmtId="0" fontId="34" fillId="3" borderId="16" xfId="0" applyFont="1" applyFill="1" applyBorder="1" applyAlignment="1">
      <alignment horizontal="left" vertical="center"/>
    </xf>
    <xf numFmtId="0" fontId="3" fillId="3" borderId="13" xfId="0" applyFont="1" applyFill="1" applyBorder="1" applyAlignment="1">
      <alignment horizontal="left" vertical="center" indent="2"/>
    </xf>
    <xf numFmtId="0" fontId="38" fillId="46" borderId="13" xfId="0" applyFont="1" applyFill="1" applyBorder="1" applyAlignment="1">
      <alignment horizontal="left" vertical="center" wrapText="1" indent="2"/>
    </xf>
    <xf numFmtId="14" fontId="34" fillId="3" borderId="30" xfId="0" applyNumberFormat="1" applyFont="1" applyFill="1" applyBorder="1" applyAlignment="1">
      <alignment vertical="center"/>
    </xf>
    <xf numFmtId="0" fontId="3" fillId="3" borderId="18" xfId="0" applyFont="1" applyFill="1" applyBorder="1" applyAlignment="1">
      <alignment horizontal="left" vertical="center" wrapText="1" indent="2"/>
    </xf>
    <xf numFmtId="0" fontId="8" fillId="3" borderId="14" xfId="0" applyFont="1" applyFill="1" applyBorder="1" applyAlignment="1">
      <alignment horizontal="center" vertical="center"/>
    </xf>
    <xf numFmtId="43" fontId="38" fillId="3" borderId="13" xfId="0" applyNumberFormat="1" applyFont="1" applyFill="1" applyBorder="1" applyAlignment="1">
      <alignment horizontal="center" vertical="center"/>
    </xf>
    <xf numFmtId="0" fontId="38" fillId="3" borderId="16" xfId="0" applyFont="1" applyFill="1" applyBorder="1" applyAlignment="1">
      <alignment horizontal="left" vertical="center" indent="2"/>
    </xf>
    <xf numFmtId="0" fontId="3" fillId="3" borderId="18" xfId="0" applyFont="1" applyFill="1" applyBorder="1" applyAlignment="1">
      <alignment horizontal="left" vertical="center" indent="2"/>
    </xf>
    <xf numFmtId="0" fontId="0" fillId="3" borderId="14" xfId="0" applyFill="1" applyBorder="1" applyAlignment="1">
      <alignment horizontal="left" vertical="center" indent="1"/>
    </xf>
    <xf numFmtId="169" fontId="3" fillId="3" borderId="13" xfId="0" applyNumberFormat="1" applyFont="1" applyFill="1" applyBorder="1" applyAlignment="1">
      <alignment horizontal="right" vertical="center"/>
    </xf>
    <xf numFmtId="0" fontId="0" fillId="3" borderId="17" xfId="0" applyFill="1" applyBorder="1" applyAlignment="1">
      <alignment horizontal="left" vertical="center" indent="1"/>
    </xf>
    <xf numFmtId="0" fontId="8" fillId="0" borderId="13" xfId="0" applyFont="1" applyBorder="1" applyAlignment="1">
      <alignment horizontal="center" vertical="center"/>
    </xf>
    <xf numFmtId="43" fontId="0" fillId="3" borderId="14" xfId="0" applyNumberFormat="1" applyFill="1" applyBorder="1" applyAlignment="1">
      <alignment horizontal="center" vertical="center" wrapText="1"/>
    </xf>
    <xf numFmtId="169" fontId="3" fillId="3" borderId="13" xfId="0" applyNumberFormat="1" applyFont="1" applyFill="1" applyBorder="1" applyAlignment="1">
      <alignment horizontal="center" vertical="center"/>
    </xf>
    <xf numFmtId="2" fontId="0" fillId="3" borderId="13" xfId="0" applyNumberFormat="1" applyFill="1" applyBorder="1" applyAlignment="1">
      <alignment horizontal="right" vertical="center" wrapText="1"/>
    </xf>
    <xf numFmtId="14" fontId="8" fillId="3" borderId="13" xfId="0" applyNumberFormat="1" applyFont="1" applyFill="1" applyBorder="1" applyAlignment="1">
      <alignment horizontal="center" vertical="center"/>
    </xf>
    <xf numFmtId="0" fontId="0" fillId="3" borderId="16" xfId="0" applyFill="1" applyBorder="1" applyAlignment="1">
      <alignment horizontal="left" vertical="center"/>
    </xf>
    <xf numFmtId="0" fontId="0" fillId="3" borderId="28" xfId="0" applyFill="1" applyBorder="1" applyAlignment="1">
      <alignment horizontal="left" vertical="center" indent="1"/>
    </xf>
    <xf numFmtId="169" fontId="0" fillId="3" borderId="13" xfId="0" applyNumberFormat="1" applyFill="1" applyBorder="1" applyAlignment="1">
      <alignment horizontal="center" vertical="center"/>
    </xf>
    <xf numFmtId="0" fontId="0" fillId="3" borderId="18" xfId="0" applyFill="1" applyBorder="1" applyAlignment="1">
      <alignment horizontal="left" vertical="center" indent="1"/>
    </xf>
    <xf numFmtId="0" fontId="8" fillId="0" borderId="0" xfId="0" applyFont="1" applyAlignment="1">
      <alignment horizontal="center"/>
    </xf>
    <xf numFmtId="14" fontId="0" fillId="3" borderId="16" xfId="0" applyNumberFormat="1" applyFill="1" applyBorder="1" applyAlignment="1">
      <alignment horizontal="left" vertical="center"/>
    </xf>
    <xf numFmtId="14" fontId="3" fillId="3" borderId="16" xfId="0" applyNumberFormat="1" applyFont="1" applyFill="1" applyBorder="1" applyAlignment="1">
      <alignment horizontal="left" vertical="center"/>
    </xf>
    <xf numFmtId="0" fontId="0" fillId="3" borderId="16" xfId="0" applyFill="1" applyBorder="1" applyAlignment="1">
      <alignment horizontal="left"/>
    </xf>
    <xf numFmtId="14" fontId="0" fillId="3" borderId="18" xfId="0" applyNumberFormat="1" applyFill="1" applyBorder="1" applyAlignment="1">
      <alignment horizontal="left" vertical="center"/>
    </xf>
    <xf numFmtId="14" fontId="0" fillId="3" borderId="0" xfId="0" applyNumberFormat="1" applyFill="1" applyAlignment="1">
      <alignment horizontal="left" vertical="center"/>
    </xf>
    <xf numFmtId="0" fontId="34" fillId="3" borderId="27" xfId="0" applyFont="1" applyFill="1" applyBorder="1" applyAlignment="1">
      <alignment horizontal="left"/>
    </xf>
    <xf numFmtId="0" fontId="34" fillId="3" borderId="27" xfId="0" applyFont="1" applyFill="1" applyBorder="1" applyAlignment="1">
      <alignment horizontal="left" vertical="center"/>
    </xf>
    <xf numFmtId="14" fontId="0" fillId="3" borderId="31" xfId="0" applyNumberFormat="1" applyFill="1" applyBorder="1" applyAlignment="1">
      <alignment horizontal="left" vertical="center"/>
    </xf>
    <xf numFmtId="0" fontId="3" fillId="3" borderId="16" xfId="0" applyFont="1" applyFill="1" applyBorder="1" applyAlignment="1">
      <alignment horizontal="left" vertical="center"/>
    </xf>
    <xf numFmtId="0" fontId="0" fillId="3" borderId="13" xfId="0" applyFill="1" applyBorder="1" applyAlignment="1">
      <alignment horizontal="left"/>
    </xf>
    <xf numFmtId="14" fontId="0" fillId="3" borderId="31" xfId="0" applyNumberFormat="1" applyFill="1" applyBorder="1" applyAlignment="1">
      <alignment horizontal="left" vertical="center" wrapText="1"/>
    </xf>
    <xf numFmtId="14" fontId="0" fillId="3" borderId="27" xfId="0" applyNumberFormat="1" applyFill="1" applyBorder="1" applyAlignment="1">
      <alignment horizontal="left" vertical="center"/>
    </xf>
    <xf numFmtId="0" fontId="0" fillId="3" borderId="18" xfId="0" applyFill="1" applyBorder="1" applyAlignment="1">
      <alignment horizontal="left"/>
    </xf>
    <xf numFmtId="0" fontId="34" fillId="3" borderId="0" xfId="0" applyFont="1" applyFill="1" applyAlignment="1">
      <alignment horizontal="left" vertical="center"/>
    </xf>
    <xf numFmtId="0" fontId="0" fillId="3" borderId="13" xfId="0" applyFill="1" applyBorder="1" applyAlignment="1">
      <alignment horizontal="left" indent="1"/>
    </xf>
    <xf numFmtId="0" fontId="0" fillId="3" borderId="33" xfId="0" applyFill="1" applyBorder="1" applyAlignment="1">
      <alignment horizontal="left" indent="1"/>
    </xf>
    <xf numFmtId="14" fontId="0" fillId="3" borderId="34" xfId="0" applyNumberFormat="1" applyFill="1" applyBorder="1" applyAlignment="1">
      <alignment horizontal="left" vertical="center" indent="1"/>
    </xf>
    <xf numFmtId="14" fontId="0" fillId="3" borderId="15" xfId="0" applyNumberFormat="1" applyFill="1" applyBorder="1" applyAlignment="1">
      <alignment horizontal="left" vertical="center" indent="1"/>
    </xf>
    <xf numFmtId="0" fontId="9" fillId="3" borderId="0" xfId="0" applyFont="1" applyFill="1" applyAlignment="1">
      <alignment horizontal="left"/>
    </xf>
    <xf numFmtId="0" fontId="0" fillId="43" borderId="14" xfId="0" applyFill="1" applyBorder="1" applyAlignment="1">
      <alignment horizontal="left" vertical="center" indent="1"/>
    </xf>
    <xf numFmtId="0" fontId="0" fillId="43" borderId="18" xfId="0" applyFill="1" applyBorder="1" applyAlignment="1">
      <alignment horizontal="left" vertical="center" indent="1"/>
    </xf>
    <xf numFmtId="0" fontId="0" fillId="46" borderId="13" xfId="0" applyFill="1" applyBorder="1" applyAlignment="1">
      <alignment horizontal="left" vertical="center" indent="1"/>
    </xf>
    <xf numFmtId="0" fontId="0" fillId="3" borderId="30" xfId="0" applyFill="1" applyBorder="1" applyAlignment="1">
      <alignment horizontal="left" vertical="center" indent="1"/>
    </xf>
    <xf numFmtId="0" fontId="0" fillId="47" borderId="13" xfId="0" applyFill="1" applyBorder="1" applyAlignment="1">
      <alignment horizontal="left" vertical="center" indent="1"/>
    </xf>
    <xf numFmtId="0" fontId="34" fillId="38" borderId="13" xfId="0" applyFont="1" applyFill="1" applyBorder="1" applyAlignment="1">
      <alignment horizontal="left"/>
    </xf>
    <xf numFmtId="0" fontId="34" fillId="38" borderId="16" xfId="0" applyFont="1" applyFill="1" applyBorder="1" applyAlignment="1">
      <alignment horizontal="left"/>
    </xf>
    <xf numFmtId="0" fontId="34" fillId="38" borderId="31" xfId="0" applyFont="1" applyFill="1" applyBorder="1" applyAlignment="1">
      <alignment horizontal="left"/>
    </xf>
    <xf numFmtId="0" fontId="34" fillId="38" borderId="15" xfId="0" applyFont="1" applyFill="1" applyBorder="1" applyAlignment="1">
      <alignment horizontal="left"/>
    </xf>
    <xf numFmtId="0" fontId="3" fillId="3" borderId="13" xfId="0" applyFont="1" applyFill="1" applyBorder="1" applyAlignment="1">
      <alignment horizontal="left" vertical="center" indent="1"/>
    </xf>
    <xf numFmtId="0" fontId="3" fillId="3" borderId="14" xfId="0" applyFont="1" applyFill="1" applyBorder="1" applyAlignment="1">
      <alignment horizontal="left" vertical="center" indent="1"/>
    </xf>
    <xf numFmtId="0" fontId="0" fillId="3" borderId="15" xfId="0" applyFill="1" applyBorder="1" applyAlignment="1">
      <alignment horizontal="left" vertical="center" indent="1"/>
    </xf>
    <xf numFmtId="0" fontId="0" fillId="3" borderId="34" xfId="0" applyFill="1" applyBorder="1" applyAlignment="1">
      <alignment horizontal="left" vertical="center" wrapText="1" indent="2"/>
    </xf>
    <xf numFmtId="165" fontId="0" fillId="3" borderId="15" xfId="0" applyNumberFormat="1" applyFill="1" applyBorder="1" applyAlignment="1">
      <alignment horizontal="right" vertical="center" wrapText="1"/>
    </xf>
    <xf numFmtId="0" fontId="0" fillId="3" borderId="33" xfId="0" applyFill="1" applyBorder="1" applyAlignment="1">
      <alignment horizontal="center" vertical="center" indent="1"/>
    </xf>
    <xf numFmtId="0" fontId="0" fillId="3" borderId="18" xfId="0" applyFill="1" applyBorder="1" applyAlignment="1">
      <alignment horizontal="center" vertical="center" indent="1"/>
    </xf>
    <xf numFmtId="0" fontId="0" fillId="3" borderId="15" xfId="0" applyFill="1" applyBorder="1" applyAlignment="1">
      <alignment horizontal="center" vertical="center" indent="1"/>
    </xf>
    <xf numFmtId="0" fontId="3" fillId="3" borderId="13" xfId="0" applyFont="1" applyFill="1" applyBorder="1" applyAlignment="1">
      <alignment horizontal="center" vertical="center" indent="1"/>
    </xf>
    <xf numFmtId="0" fontId="8" fillId="3" borderId="13" xfId="0" applyFont="1" applyFill="1" applyBorder="1" applyAlignment="1">
      <alignment horizontal="center" vertical="center"/>
    </xf>
    <xf numFmtId="165" fontId="0" fillId="37" borderId="13" xfId="0" applyNumberFormat="1" applyFill="1" applyBorder="1" applyAlignment="1">
      <alignment horizontal="right" vertical="center" wrapText="1"/>
    </xf>
    <xf numFmtId="0" fontId="0" fillId="37" borderId="13" xfId="0" applyFill="1" applyBorder="1" applyAlignment="1">
      <alignment horizontal="left" vertical="center" wrapText="1" indent="2"/>
    </xf>
    <xf numFmtId="0" fontId="0" fillId="37" borderId="13" xfId="0" applyFill="1" applyBorder="1" applyAlignment="1">
      <alignment horizontal="center" vertical="center" wrapText="1"/>
    </xf>
    <xf numFmtId="43" fontId="0" fillId="37" borderId="13" xfId="0" applyNumberFormat="1" applyFill="1" applyBorder="1" applyAlignment="1">
      <alignment horizontal="center" vertical="center"/>
    </xf>
    <xf numFmtId="0" fontId="0" fillId="37" borderId="13" xfId="0" applyFill="1" applyBorder="1" applyAlignment="1">
      <alignment horizontal="center" vertical="center" wrapText="1" indent="1"/>
    </xf>
    <xf numFmtId="14" fontId="0" fillId="37" borderId="13" xfId="0" applyNumberFormat="1" applyFill="1" applyBorder="1" applyAlignment="1">
      <alignment horizontal="center" vertical="center" indent="1"/>
    </xf>
    <xf numFmtId="14" fontId="0" fillId="37" borderId="13" xfId="0" applyNumberFormat="1" applyFill="1" applyBorder="1" applyAlignment="1">
      <alignment horizontal="center" vertical="center"/>
    </xf>
    <xf numFmtId="0" fontId="0" fillId="37" borderId="13" xfId="0" applyFill="1" applyBorder="1" applyAlignment="1">
      <alignment vertical="center" indent="1"/>
    </xf>
    <xf numFmtId="0" fontId="0" fillId="37" borderId="13" xfId="0" applyFill="1" applyBorder="1" applyAlignment="1">
      <alignment horizontal="left" vertical="center" indent="1"/>
    </xf>
    <xf numFmtId="14" fontId="3" fillId="37" borderId="13" xfId="0" applyNumberFormat="1" applyFont="1" applyFill="1" applyBorder="1" applyAlignment="1">
      <alignment vertical="center"/>
    </xf>
    <xf numFmtId="14" fontId="3" fillId="3" borderId="13" xfId="0" applyNumberFormat="1" applyFont="1" applyFill="1" applyBorder="1" applyAlignment="1">
      <alignment horizontal="center" vertical="center" wrapText="1"/>
    </xf>
    <xf numFmtId="0" fontId="0" fillId="3" borderId="16" xfId="0" applyFill="1" applyBorder="1" applyAlignment="1">
      <alignment horizontal="left" vertical="center" indent="1"/>
    </xf>
    <xf numFmtId="14" fontId="3" fillId="3" borderId="31" xfId="0" applyNumberFormat="1" applyFont="1" applyFill="1" applyBorder="1" applyAlignment="1">
      <alignment vertical="center"/>
    </xf>
    <xf numFmtId="14" fontId="0" fillId="3" borderId="0" xfId="0" applyNumberFormat="1" applyFill="1" applyAlignment="1">
      <alignment horizontal="left"/>
    </xf>
    <xf numFmtId="0" fontId="34" fillId="3" borderId="0" xfId="0" applyFont="1" applyFill="1" applyAlignment="1">
      <alignment horizontal="left"/>
    </xf>
    <xf numFmtId="14" fontId="3" fillId="3" borderId="0" xfId="0" applyNumberFormat="1" applyFont="1" applyFill="1" applyAlignment="1">
      <alignment horizontal="left" vertical="center"/>
    </xf>
    <xf numFmtId="14" fontId="34" fillId="3" borderId="0" xfId="0" applyNumberFormat="1" applyFont="1" applyFill="1" applyAlignment="1">
      <alignment horizontal="left" vertical="center"/>
    </xf>
    <xf numFmtId="14" fontId="3" fillId="3" borderId="0" xfId="0" applyNumberFormat="1" applyFont="1" applyFill="1" applyAlignment="1">
      <alignment horizontal="left" vertical="top" wrapText="1"/>
    </xf>
    <xf numFmtId="14" fontId="33" fillId="3" borderId="0" xfId="0" applyNumberFormat="1" applyFont="1" applyFill="1" applyAlignment="1">
      <alignment horizontal="left" vertical="center"/>
    </xf>
    <xf numFmtId="14" fontId="4" fillId="3" borderId="0" xfId="0" applyNumberFormat="1" applyFont="1" applyFill="1" applyAlignment="1">
      <alignment horizontal="left" vertical="center"/>
    </xf>
    <xf numFmtId="14" fontId="3" fillId="3" borderId="33" xfId="0" applyNumberFormat="1" applyFont="1" applyFill="1" applyBorder="1" applyAlignment="1">
      <alignment horizontal="left" vertical="center"/>
    </xf>
    <xf numFmtId="14" fontId="34" fillId="3" borderId="28" xfId="0" applyNumberFormat="1" applyFont="1" applyFill="1" applyBorder="1" applyAlignment="1">
      <alignment vertical="center"/>
    </xf>
    <xf numFmtId="14" fontId="34" fillId="3" borderId="18" xfId="0" applyNumberFormat="1" applyFont="1" applyFill="1" applyBorder="1" applyAlignment="1">
      <alignment vertical="center"/>
    </xf>
    <xf numFmtId="14" fontId="3" fillId="3" borderId="14" xfId="0" applyNumberFormat="1" applyFont="1" applyFill="1" applyBorder="1" applyAlignment="1">
      <alignment horizontal="center" vertical="center" indent="1"/>
    </xf>
    <xf numFmtId="0" fontId="6" fillId="0" borderId="13" xfId="0" applyFont="1" applyBorder="1" applyAlignment="1">
      <alignment horizontal="left" vertical="center"/>
    </xf>
    <xf numFmtId="0" fontId="3" fillId="3" borderId="13" xfId="0" applyFont="1" applyFill="1" applyBorder="1" applyAlignment="1">
      <alignment horizontal="center" vertical="center" indent="2"/>
    </xf>
    <xf numFmtId="1" fontId="0" fillId="40" borderId="13" xfId="0" applyNumberFormat="1" applyFill="1" applyBorder="1" applyAlignment="1">
      <alignment horizontal="center" vertical="center"/>
    </xf>
    <xf numFmtId="1" fontId="0" fillId="3" borderId="13" xfId="0" applyNumberFormat="1" applyFill="1" applyBorder="1" applyAlignment="1">
      <alignment horizontal="center" vertical="center"/>
    </xf>
    <xf numFmtId="0" fontId="0" fillId="40" borderId="46" xfId="0" applyFill="1" applyBorder="1" applyAlignment="1">
      <alignment horizontal="left" vertical="center" indent="1"/>
    </xf>
    <xf numFmtId="0" fontId="0" fillId="40" borderId="46" xfId="0" applyFill="1" applyBorder="1" applyAlignment="1">
      <alignment horizontal="left" vertical="center" indent="2"/>
    </xf>
    <xf numFmtId="170" fontId="0" fillId="40" borderId="46" xfId="0" applyNumberFormat="1" applyFill="1" applyBorder="1" applyAlignment="1">
      <alignment horizontal="center" vertical="center"/>
    </xf>
    <xf numFmtId="0" fontId="0" fillId="40" borderId="41" xfId="0" applyFill="1" applyBorder="1" applyAlignment="1">
      <alignment horizontal="center" vertical="center"/>
    </xf>
    <xf numFmtId="166" fontId="0" fillId="40" borderId="46" xfId="0" applyNumberFormat="1" applyFill="1" applyBorder="1" applyAlignment="1">
      <alignment vertical="center"/>
    </xf>
    <xf numFmtId="0" fontId="0" fillId="40" borderId="49" xfId="0" applyFill="1" applyBorder="1" applyAlignment="1">
      <alignment horizontal="left" vertical="center" indent="1"/>
    </xf>
    <xf numFmtId="0" fontId="3" fillId="3" borderId="46" xfId="0" applyFont="1" applyFill="1" applyBorder="1" applyAlignment="1">
      <alignment horizontal="left" vertical="center" indent="1"/>
    </xf>
    <xf numFmtId="0" fontId="0" fillId="3" borderId="46" xfId="0" applyFill="1" applyBorder="1" applyAlignment="1">
      <alignment horizontal="left" vertical="center" indent="2"/>
    </xf>
    <xf numFmtId="170" fontId="0" fillId="3" borderId="46" xfId="0" applyNumberFormat="1" applyFill="1" applyBorder="1" applyAlignment="1">
      <alignment horizontal="center" vertical="center"/>
    </xf>
    <xf numFmtId="0" fontId="0" fillId="3" borderId="41" xfId="0" applyFill="1" applyBorder="1" applyAlignment="1">
      <alignment horizontal="center" vertical="center"/>
    </xf>
    <xf numFmtId="0" fontId="0" fillId="3" borderId="46" xfId="0" applyFill="1" applyBorder="1" applyAlignment="1">
      <alignment horizontal="left" vertical="center" indent="1"/>
    </xf>
    <xf numFmtId="0" fontId="0" fillId="3" borderId="49" xfId="0" applyFill="1" applyBorder="1" applyAlignment="1">
      <alignment horizontal="left" vertical="center" indent="1"/>
    </xf>
    <xf numFmtId="0" fontId="9" fillId="40" borderId="46" xfId="0" applyFont="1" applyFill="1" applyBorder="1" applyAlignment="1">
      <alignment horizontal="left" vertical="center" indent="1"/>
    </xf>
    <xf numFmtId="166" fontId="3" fillId="3" borderId="59" xfId="0" applyNumberFormat="1" applyFont="1" applyFill="1" applyBorder="1" applyAlignment="1">
      <alignment horizontal="center" vertical="center"/>
    </xf>
    <xf numFmtId="166" fontId="4" fillId="3" borderId="59" xfId="0" applyNumberFormat="1" applyFont="1" applyFill="1" applyBorder="1" applyAlignment="1">
      <alignment horizontal="center" vertical="center"/>
    </xf>
    <xf numFmtId="166" fontId="0" fillId="3" borderId="59" xfId="0" applyNumberFormat="1" applyFill="1" applyBorder="1" applyAlignment="1">
      <alignment horizontal="center" vertical="center"/>
    </xf>
    <xf numFmtId="166" fontId="0" fillId="40" borderId="59" xfId="0" applyNumberFormat="1" applyFill="1" applyBorder="1" applyAlignment="1">
      <alignment horizontal="center" vertical="center"/>
    </xf>
    <xf numFmtId="166" fontId="0" fillId="3" borderId="60" xfId="0" applyNumberFormat="1" applyFill="1" applyBorder="1" applyAlignment="1">
      <alignment horizontal="center" vertical="center"/>
    </xf>
    <xf numFmtId="166" fontId="3" fillId="3" borderId="51" xfId="0" applyNumberFormat="1" applyFont="1" applyFill="1" applyBorder="1" applyAlignment="1">
      <alignment horizontal="center" vertical="center"/>
    </xf>
    <xf numFmtId="0" fontId="0" fillId="40" borderId="59" xfId="0" applyFill="1" applyBorder="1" applyAlignment="1">
      <alignment horizontal="center" vertical="center"/>
    </xf>
    <xf numFmtId="14" fontId="8" fillId="3" borderId="13" xfId="0" applyNumberFormat="1" applyFont="1" applyFill="1" applyBorder="1" applyAlignment="1">
      <alignment vertical="center"/>
    </xf>
    <xf numFmtId="0" fontId="32" fillId="3" borderId="13" xfId="0" applyFont="1" applyFill="1" applyBorder="1" applyAlignment="1">
      <alignment horizontal="left" vertical="center" wrapText="1" indent="2"/>
    </xf>
    <xf numFmtId="0" fontId="2" fillId="2" borderId="13" xfId="0" applyFont="1" applyFill="1" applyBorder="1" applyAlignment="1">
      <alignment horizontal="center" vertical="center" wrapText="1" indent="1"/>
    </xf>
    <xf numFmtId="14" fontId="3" fillId="3" borderId="29" xfId="0" applyNumberFormat="1" applyFont="1" applyFill="1" applyBorder="1" applyAlignment="1">
      <alignment vertical="center"/>
    </xf>
    <xf numFmtId="0" fontId="32" fillId="3" borderId="13" xfId="0" applyFont="1" applyFill="1" applyBorder="1" applyAlignment="1">
      <alignment horizontal="left" vertical="center"/>
    </xf>
    <xf numFmtId="0" fontId="51" fillId="3" borderId="13" xfId="0" applyFont="1" applyFill="1" applyBorder="1" applyAlignment="1">
      <alignment horizontal="left"/>
    </xf>
    <xf numFmtId="0" fontId="34" fillId="38" borderId="13" xfId="0" applyFont="1" applyFill="1" applyBorder="1" applyAlignment="1">
      <alignment horizontal="left" wrapText="1"/>
    </xf>
    <xf numFmtId="14" fontId="3" fillId="3" borderId="15" xfId="0" applyNumberFormat="1" applyFont="1" applyFill="1" applyBorder="1" applyAlignment="1">
      <alignment vertical="center"/>
    </xf>
    <xf numFmtId="0" fontId="3" fillId="3" borderId="17" xfId="0" applyFont="1" applyFill="1" applyBorder="1" applyAlignment="1">
      <alignment horizontal="left" vertical="center"/>
    </xf>
    <xf numFmtId="0" fontId="34" fillId="38" borderId="0" xfId="0" applyFont="1" applyFill="1" applyAlignment="1">
      <alignment horizontal="left"/>
    </xf>
    <xf numFmtId="0" fontId="34" fillId="38" borderId="0" xfId="0" applyFont="1" applyFill="1" applyAlignment="1">
      <alignment horizontal="left" wrapText="1"/>
    </xf>
    <xf numFmtId="0" fontId="0" fillId="3" borderId="13" xfId="0" applyFill="1" applyBorder="1" applyAlignment="1">
      <alignment horizontal="center" vertical="center" wrapText="1" indent="2"/>
    </xf>
    <xf numFmtId="14" fontId="32" fillId="3" borderId="13" xfId="0" applyNumberFormat="1" applyFont="1" applyFill="1" applyBorder="1" applyAlignment="1">
      <alignment horizontal="center" vertical="center"/>
    </xf>
    <xf numFmtId="0" fontId="4" fillId="0" borderId="13" xfId="0" applyFont="1" applyBorder="1" applyAlignment="1">
      <alignment horizontal="left" vertical="center"/>
    </xf>
    <xf numFmtId="14" fontId="41" fillId="3" borderId="13" xfId="0" applyNumberFormat="1" applyFont="1" applyFill="1" applyBorder="1" applyAlignment="1">
      <alignment horizontal="center" vertical="center"/>
    </xf>
    <xf numFmtId="0" fontId="0" fillId="37" borderId="13" xfId="0" applyFill="1" applyBorder="1" applyAlignment="1">
      <alignment horizontal="center" vertical="center"/>
    </xf>
    <xf numFmtId="0" fontId="34" fillId="3" borderId="14" xfId="0" applyFont="1" applyFill="1" applyBorder="1" applyAlignment="1">
      <alignment vertical="center"/>
    </xf>
    <xf numFmtId="0" fontId="0" fillId="3" borderId="16" xfId="0" applyFill="1" applyBorder="1" applyAlignment="1">
      <alignment vertical="center" indent="1"/>
    </xf>
    <xf numFmtId="0" fontId="34" fillId="3" borderId="15" xfId="0" applyFont="1" applyFill="1" applyBorder="1" applyAlignment="1">
      <alignment vertical="center"/>
    </xf>
    <xf numFmtId="0" fontId="38" fillId="3" borderId="13" xfId="0" applyFont="1" applyFill="1" applyBorder="1" applyAlignment="1">
      <alignment horizontal="left" vertical="center" indent="2"/>
    </xf>
    <xf numFmtId="0" fontId="0" fillId="46" borderId="13" xfId="0" applyFill="1" applyBorder="1" applyAlignment="1">
      <alignment horizontal="center" vertical="center"/>
    </xf>
    <xf numFmtId="14" fontId="0" fillId="3" borderId="62" xfId="0" applyNumberFormat="1" applyFill="1" applyBorder="1" applyAlignment="1">
      <alignment horizontal="left"/>
    </xf>
    <xf numFmtId="14" fontId="0" fillId="3" borderId="1" xfId="0" applyNumberFormat="1" applyFill="1" applyBorder="1" applyAlignment="1">
      <alignment horizontal="center"/>
    </xf>
    <xf numFmtId="14" fontId="0" fillId="3" borderId="15" xfId="0" applyNumberFormat="1" applyFill="1" applyBorder="1" applyAlignment="1">
      <alignment horizontal="center" vertical="center" wrapText="1"/>
    </xf>
    <xf numFmtId="14" fontId="3" fillId="3" borderId="2" xfId="0" applyNumberFormat="1" applyFont="1" applyFill="1" applyBorder="1" applyAlignment="1">
      <alignment horizontal="center" wrapText="1"/>
    </xf>
    <xf numFmtId="14" fontId="32" fillId="3" borderId="13" xfId="0" applyNumberFormat="1" applyFont="1" applyFill="1" applyBorder="1" applyAlignment="1">
      <alignment horizontal="center" vertical="center" wrapText="1"/>
    </xf>
    <xf numFmtId="14" fontId="0" fillId="3" borderId="2" xfId="0" applyNumberFormat="1" applyFill="1" applyBorder="1" applyAlignment="1">
      <alignment horizontal="center" vertical="center" wrapText="1"/>
    </xf>
    <xf numFmtId="14" fontId="3" fillId="3" borderId="14" xfId="0" applyNumberFormat="1" applyFont="1" applyFill="1" applyBorder="1" applyAlignment="1">
      <alignment horizontal="center" vertical="center" wrapText="1"/>
    </xf>
    <xf numFmtId="14" fontId="3" fillId="3" borderId="28" xfId="0" applyNumberFormat="1" applyFont="1" applyFill="1" applyBorder="1" applyAlignment="1">
      <alignment horizontal="center" vertical="center" wrapText="1"/>
    </xf>
    <xf numFmtId="14" fontId="0" fillId="3" borderId="30" xfId="0" applyNumberFormat="1" applyFill="1" applyBorder="1" applyAlignment="1">
      <alignment horizontal="center" vertical="center" wrapText="1"/>
    </xf>
    <xf numFmtId="14" fontId="3" fillId="3" borderId="13" xfId="0" applyNumberFormat="1" applyFont="1" applyFill="1" applyBorder="1" applyAlignment="1">
      <alignment vertical="center" wrapText="1"/>
    </xf>
    <xf numFmtId="14" fontId="0" fillId="3" borderId="13" xfId="0" applyNumberFormat="1" applyFill="1" applyBorder="1" applyAlignment="1">
      <alignment vertical="center" wrapText="1"/>
    </xf>
    <xf numFmtId="14" fontId="32" fillId="3" borderId="14" xfId="0" applyNumberFormat="1" applyFont="1" applyFill="1" applyBorder="1" applyAlignment="1">
      <alignment horizontal="center" vertical="center" wrapText="1"/>
    </xf>
    <xf numFmtId="14" fontId="3" fillId="43" borderId="14" xfId="0" applyNumberFormat="1" applyFont="1" applyFill="1" applyBorder="1" applyAlignment="1">
      <alignment horizontal="center" vertical="center" wrapText="1"/>
    </xf>
    <xf numFmtId="14" fontId="0" fillId="37" borderId="13" xfId="0" applyNumberFormat="1" applyFill="1" applyBorder="1" applyAlignment="1">
      <alignment horizontal="center" vertical="center" wrapText="1"/>
    </xf>
    <xf numFmtId="14" fontId="3" fillId="46" borderId="16" xfId="0" applyNumberFormat="1" applyFont="1" applyFill="1" applyBorder="1" applyAlignment="1">
      <alignment horizontal="center" vertical="center" wrapText="1"/>
    </xf>
    <xf numFmtId="14" fontId="3" fillId="3" borderId="30" xfId="0" applyNumberFormat="1" applyFont="1" applyFill="1" applyBorder="1" applyAlignment="1">
      <alignment horizontal="center" vertical="center" wrapText="1"/>
    </xf>
    <xf numFmtId="14" fontId="0" fillId="47" borderId="13" xfId="0" applyNumberFormat="1" applyFill="1" applyBorder="1" applyAlignment="1">
      <alignment horizontal="center" vertical="center" wrapText="1"/>
    </xf>
    <xf numFmtId="14" fontId="6" fillId="46" borderId="13" xfId="0" applyNumberFormat="1" applyFont="1" applyFill="1" applyBorder="1" applyAlignment="1">
      <alignment horizontal="center" vertical="center" wrapText="1"/>
    </xf>
    <xf numFmtId="14" fontId="0" fillId="3" borderId="2" xfId="0" applyNumberFormat="1" applyFill="1" applyBorder="1" applyAlignment="1">
      <alignment horizontal="center" wrapText="1"/>
    </xf>
    <xf numFmtId="14" fontId="0" fillId="3" borderId="17" xfId="0" applyNumberFormat="1" applyFill="1" applyBorder="1" applyAlignment="1">
      <alignment horizontal="center" vertical="center" wrapText="1"/>
    </xf>
    <xf numFmtId="14" fontId="3" fillId="3" borderId="15" xfId="0" applyNumberFormat="1" applyFont="1" applyFill="1" applyBorder="1" applyAlignment="1">
      <alignment horizontal="center" vertical="center" wrapText="1"/>
    </xf>
    <xf numFmtId="14" fontId="3" fillId="46" borderId="13" xfId="0" applyNumberFormat="1" applyFont="1" applyFill="1" applyBorder="1" applyAlignment="1">
      <alignment horizontal="center" vertical="center" wrapText="1"/>
    </xf>
    <xf numFmtId="14" fontId="3" fillId="3" borderId="16" xfId="0" applyNumberFormat="1" applyFont="1" applyFill="1" applyBorder="1" applyAlignment="1">
      <alignment horizontal="center" vertical="center" wrapText="1"/>
    </xf>
    <xf numFmtId="14" fontId="6" fillId="46" borderId="13" xfId="0" applyNumberFormat="1" applyFont="1" applyFill="1" applyBorder="1" applyAlignment="1">
      <alignment horizontal="center" vertical="center"/>
    </xf>
    <xf numFmtId="14" fontId="8" fillId="3" borderId="13" xfId="0" applyNumberFormat="1" applyFont="1" applyFill="1" applyBorder="1" applyAlignment="1">
      <alignment horizontal="center" vertical="center" wrapText="1"/>
    </xf>
    <xf numFmtId="14" fontId="0" fillId="43" borderId="14" xfId="0" applyNumberFormat="1" applyFill="1" applyBorder="1" applyAlignment="1">
      <alignment horizontal="center" vertical="center" wrapText="1"/>
    </xf>
    <xf numFmtId="14" fontId="60" fillId="3" borderId="13" xfId="0" applyNumberFormat="1" applyFont="1" applyFill="1" applyBorder="1" applyAlignment="1">
      <alignment horizontal="center" vertical="center" wrapText="1"/>
    </xf>
    <xf numFmtId="14" fontId="0" fillId="46" borderId="13" xfId="0" applyNumberFormat="1" applyFill="1" applyBorder="1" applyAlignment="1">
      <alignment horizontal="center" vertical="center" wrapText="1"/>
    </xf>
    <xf numFmtId="14" fontId="0" fillId="3" borderId="16" xfId="0" applyNumberFormat="1" applyFill="1" applyBorder="1" applyAlignment="1">
      <alignment horizontal="center" vertical="center" wrapText="1"/>
    </xf>
    <xf numFmtId="14" fontId="0" fillId="3" borderId="13" xfId="0" applyNumberFormat="1" applyFill="1" applyBorder="1" applyAlignment="1">
      <alignment horizontal="center"/>
    </xf>
    <xf numFmtId="14" fontId="0" fillId="47" borderId="13" xfId="0" applyNumberFormat="1" applyFill="1" applyBorder="1" applyAlignment="1">
      <alignment horizontal="center" vertical="center" indent="1"/>
    </xf>
    <xf numFmtId="14" fontId="0" fillId="0" borderId="0" xfId="0" applyNumberFormat="1" applyAlignment="1">
      <alignment horizontal="center"/>
    </xf>
    <xf numFmtId="14" fontId="38" fillId="3" borderId="13" xfId="0" applyNumberFormat="1" applyFont="1" applyFill="1" applyBorder="1" applyAlignment="1">
      <alignment horizontal="center" vertical="center"/>
    </xf>
    <xf numFmtId="166" fontId="2" fillId="2" borderId="13" xfId="0" applyNumberFormat="1" applyFont="1" applyFill="1" applyBorder="1" applyAlignment="1">
      <alignment horizontal="center" vertical="center" wrapText="1"/>
    </xf>
    <xf numFmtId="165" fontId="2" fillId="2" borderId="13" xfId="0" applyNumberFormat="1" applyFont="1" applyFill="1" applyBorder="1" applyAlignment="1">
      <alignment horizontal="center" vertical="center" wrapText="1"/>
    </xf>
    <xf numFmtId="0" fontId="6" fillId="0" borderId="13" xfId="0" applyFont="1" applyBorder="1" applyAlignment="1">
      <alignment horizontal="left" vertical="center" wrapText="1"/>
    </xf>
    <xf numFmtId="0" fontId="3" fillId="48" borderId="13" xfId="0" applyFont="1" applyFill="1" applyBorder="1" applyAlignment="1">
      <alignment horizontal="left" vertical="center" wrapText="1" indent="2"/>
    </xf>
    <xf numFmtId="0" fontId="0" fillId="48" borderId="13" xfId="0" applyFill="1" applyBorder="1" applyAlignment="1">
      <alignment horizontal="left" vertical="center" wrapText="1" indent="2"/>
    </xf>
    <xf numFmtId="14" fontId="0" fillId="48" borderId="13" xfId="0" applyNumberFormat="1" applyFill="1" applyBorder="1" applyAlignment="1">
      <alignment horizontal="center" vertical="center"/>
    </xf>
    <xf numFmtId="0" fontId="0" fillId="48" borderId="13" xfId="0" applyFill="1" applyBorder="1" applyAlignment="1">
      <alignment horizontal="center" vertical="center" wrapText="1"/>
    </xf>
    <xf numFmtId="165" fontId="0" fillId="48" borderId="13" xfId="0" applyNumberFormat="1" applyFill="1" applyBorder="1" applyAlignment="1">
      <alignment horizontal="right" vertical="center" wrapText="1"/>
    </xf>
    <xf numFmtId="0" fontId="0" fillId="48" borderId="13" xfId="0" applyFill="1" applyBorder="1" applyAlignment="1">
      <alignment horizontal="center" vertical="center" wrapText="1" indent="1"/>
    </xf>
    <xf numFmtId="14" fontId="3" fillId="48" borderId="13" xfId="0" applyNumberFormat="1" applyFont="1" applyFill="1" applyBorder="1" applyAlignment="1">
      <alignment horizontal="center" vertical="center"/>
    </xf>
    <xf numFmtId="0" fontId="0" fillId="48" borderId="13" xfId="0" applyFill="1" applyBorder="1" applyAlignment="1">
      <alignment horizontal="center" vertical="center"/>
    </xf>
    <xf numFmtId="14" fontId="0" fillId="48" borderId="13" xfId="0" applyNumberFormat="1" applyFill="1" applyBorder="1" applyAlignment="1">
      <alignment horizontal="center" vertical="center" indent="1"/>
    </xf>
    <xf numFmtId="0" fontId="0" fillId="48" borderId="13" xfId="0" applyFill="1" applyBorder="1" applyAlignment="1">
      <alignment vertical="center" indent="1"/>
    </xf>
    <xf numFmtId="14" fontId="3" fillId="48" borderId="13" xfId="0" applyNumberFormat="1" applyFont="1" applyFill="1" applyBorder="1" applyAlignment="1">
      <alignment horizontal="left" vertical="center"/>
    </xf>
    <xf numFmtId="14" fontId="43" fillId="48" borderId="13" xfId="0" applyNumberFormat="1" applyFont="1" applyFill="1" applyBorder="1" applyAlignment="1">
      <alignment vertical="center"/>
    </xf>
    <xf numFmtId="0" fontId="3" fillId="37" borderId="13" xfId="0" applyFont="1" applyFill="1" applyBorder="1" applyAlignment="1">
      <alignment horizontal="left" vertical="center" wrapText="1" indent="2"/>
    </xf>
    <xf numFmtId="14" fontId="3" fillId="37" borderId="13" xfId="0" applyNumberFormat="1" applyFont="1" applyFill="1" applyBorder="1" applyAlignment="1">
      <alignment horizontal="center" vertical="center"/>
    </xf>
    <xf numFmtId="14" fontId="38" fillId="37" borderId="13" xfId="0" applyNumberFormat="1" applyFont="1" applyFill="1" applyBorder="1" applyAlignment="1">
      <alignment horizontal="left" vertical="center"/>
    </xf>
    <xf numFmtId="14" fontId="38" fillId="37" borderId="13" xfId="0" applyNumberFormat="1" applyFont="1" applyFill="1" applyBorder="1" applyAlignment="1">
      <alignment horizontal="center" vertical="center"/>
    </xf>
    <xf numFmtId="2" fontId="2" fillId="2" borderId="13" xfId="0" applyNumberFormat="1" applyFont="1" applyFill="1" applyBorder="1" applyAlignment="1">
      <alignment horizontal="center" vertical="center" wrapText="1"/>
    </xf>
    <xf numFmtId="0" fontId="41" fillId="3" borderId="13" xfId="0" applyFont="1" applyFill="1" applyBorder="1" applyAlignment="1">
      <alignment horizontal="left" vertical="center" indent="2"/>
    </xf>
    <xf numFmtId="0" fontId="3" fillId="3" borderId="13" xfId="0" applyFont="1" applyFill="1" applyBorder="1" applyAlignment="1">
      <alignment horizontal="center" vertical="center" wrapText="1" indent="2"/>
    </xf>
    <xf numFmtId="14" fontId="3" fillId="3" borderId="13" xfId="0" applyNumberFormat="1" applyFont="1" applyFill="1" applyBorder="1" applyAlignment="1">
      <alignment horizontal="center" vertical="center" indent="2"/>
    </xf>
    <xf numFmtId="0" fontId="30" fillId="0" borderId="0" xfId="126" applyAlignment="1">
      <alignment vertical="center"/>
    </xf>
    <xf numFmtId="0" fontId="3" fillId="3" borderId="14" xfId="0" applyFont="1" applyFill="1" applyBorder="1" applyAlignment="1">
      <alignment horizontal="center" vertical="center" wrapText="1" indent="1"/>
    </xf>
    <xf numFmtId="14" fontId="0" fillId="3" borderId="13" xfId="0" applyNumberFormat="1" applyFill="1" applyBorder="1" applyAlignment="1">
      <alignment horizontal="left" vertical="center" wrapText="1" indent="2"/>
    </xf>
    <xf numFmtId="14" fontId="0" fillId="3" borderId="13" xfId="0" applyNumberFormat="1" applyFill="1" applyBorder="1" applyAlignment="1">
      <alignment horizontal="left" vertical="center" wrapText="1"/>
    </xf>
    <xf numFmtId="0" fontId="3" fillId="3" borderId="14" xfId="0" applyFont="1" applyFill="1" applyBorder="1" applyAlignment="1">
      <alignment horizontal="center" vertical="center" wrapText="1" indent="2"/>
    </xf>
    <xf numFmtId="0" fontId="0" fillId="3" borderId="13" xfId="0" applyFill="1" applyBorder="1" applyAlignment="1">
      <alignment horizontal="center" vertical="center" indent="2"/>
    </xf>
    <xf numFmtId="2" fontId="0" fillId="3" borderId="13" xfId="0" applyNumberFormat="1" applyFill="1" applyBorder="1" applyAlignment="1">
      <alignment horizontal="center" vertical="center"/>
    </xf>
    <xf numFmtId="14" fontId="0" fillId="3" borderId="13" xfId="0" applyNumberFormat="1" applyFill="1" applyBorder="1" applyAlignment="1">
      <alignment horizontal="center" vertical="center" wrapText="1" indent="2"/>
    </xf>
    <xf numFmtId="165" fontId="0" fillId="46" borderId="13" xfId="0" applyNumberFormat="1" applyFill="1" applyBorder="1" applyAlignment="1">
      <alignment horizontal="center" vertical="center"/>
    </xf>
    <xf numFmtId="0" fontId="2" fillId="2" borderId="13" xfId="0" applyFont="1" applyFill="1" applyBorder="1" applyAlignment="1">
      <alignment horizontal="left" vertical="center" wrapText="1" indent="2"/>
    </xf>
    <xf numFmtId="14" fontId="41" fillId="37" borderId="13" xfId="0" applyNumberFormat="1" applyFont="1" applyFill="1" applyBorder="1" applyAlignment="1">
      <alignment horizontal="left" vertical="center"/>
    </xf>
    <xf numFmtId="165" fontId="0" fillId="3" borderId="14" xfId="0" applyNumberFormat="1" applyFill="1" applyBorder="1" applyAlignment="1">
      <alignment horizontal="right" vertical="center"/>
    </xf>
    <xf numFmtId="0" fontId="0" fillId="3" borderId="18" xfId="0" applyFill="1" applyBorder="1" applyAlignment="1">
      <alignment vertical="center" indent="1"/>
    </xf>
    <xf numFmtId="0" fontId="0" fillId="3" borderId="28" xfId="0" applyFill="1" applyBorder="1" applyAlignment="1">
      <alignment horizontal="left" vertical="center"/>
    </xf>
    <xf numFmtId="0" fontId="4" fillId="0" borderId="14" xfId="0" applyFont="1" applyBorder="1" applyAlignment="1">
      <alignment horizontal="left" vertical="center"/>
    </xf>
    <xf numFmtId="0" fontId="0" fillId="37" borderId="13" xfId="0" applyFill="1" applyBorder="1" applyAlignment="1">
      <alignment horizontal="center" vertical="center" indent="1"/>
    </xf>
    <xf numFmtId="0" fontId="0" fillId="3" borderId="16" xfId="0" applyFill="1" applyBorder="1" applyAlignment="1">
      <alignment horizontal="center" vertical="center" wrapText="1"/>
    </xf>
    <xf numFmtId="165" fontId="0" fillId="3" borderId="14" xfId="0" applyNumberFormat="1" applyFill="1" applyBorder="1" applyAlignment="1">
      <alignment horizontal="center" vertical="center"/>
    </xf>
    <xf numFmtId="0" fontId="38" fillId="3" borderId="13" xfId="0" applyFont="1" applyFill="1" applyBorder="1" applyAlignment="1">
      <alignment vertical="center"/>
    </xf>
    <xf numFmtId="0" fontId="38" fillId="3" borderId="17" xfId="0" applyFont="1" applyFill="1" applyBorder="1" applyAlignment="1">
      <alignment horizontal="left" vertical="center"/>
    </xf>
    <xf numFmtId="14" fontId="0" fillId="3" borderId="16" xfId="0" applyNumberFormat="1" applyFill="1" applyBorder="1" applyAlignment="1">
      <alignment horizontal="left" vertical="center" wrapText="1"/>
    </xf>
    <xf numFmtId="0" fontId="0" fillId="3" borderId="14" xfId="0" applyFill="1" applyBorder="1" applyAlignment="1">
      <alignment horizontal="left" vertical="center" wrapText="1" indent="1"/>
    </xf>
    <xf numFmtId="0" fontId="8" fillId="3" borderId="13" xfId="0" applyFont="1" applyFill="1" applyBorder="1" applyAlignment="1">
      <alignment horizontal="left" vertical="center" indent="1"/>
    </xf>
    <xf numFmtId="0" fontId="0" fillId="48" borderId="13" xfId="0" applyFill="1" applyBorder="1" applyAlignment="1">
      <alignment horizontal="left" vertical="center" indent="1"/>
    </xf>
    <xf numFmtId="0" fontId="0" fillId="3" borderId="17" xfId="0" applyFill="1" applyBorder="1" applyAlignment="1">
      <alignment horizontal="center" vertical="center" indent="1"/>
    </xf>
    <xf numFmtId="2" fontId="0" fillId="3" borderId="16" xfId="0" applyNumberFormat="1" applyFill="1" applyBorder="1" applyAlignment="1">
      <alignment horizontal="center" vertical="center"/>
    </xf>
    <xf numFmtId="165" fontId="0" fillId="3" borderId="16" xfId="0" applyNumberFormat="1" applyFill="1" applyBorder="1" applyAlignment="1">
      <alignment horizontal="center" vertical="center"/>
    </xf>
    <xf numFmtId="2" fontId="0" fillId="3" borderId="14" xfId="0" applyNumberFormat="1" applyFill="1" applyBorder="1" applyAlignment="1">
      <alignment horizontal="center" vertical="center"/>
    </xf>
    <xf numFmtId="165" fontId="0" fillId="3" borderId="30" xfId="0" applyNumberFormat="1" applyFill="1" applyBorder="1" applyAlignment="1">
      <alignment horizontal="center" vertical="center"/>
    </xf>
    <xf numFmtId="0" fontId="3" fillId="3" borderId="16" xfId="0" applyFont="1" applyFill="1" applyBorder="1" applyAlignment="1">
      <alignment horizontal="left" vertical="center" wrapText="1" indent="2"/>
    </xf>
    <xf numFmtId="0" fontId="0" fillId="3" borderId="17" xfId="0" applyFill="1" applyBorder="1" applyAlignment="1">
      <alignment horizontal="center" vertical="center" wrapText="1" indent="2"/>
    </xf>
    <xf numFmtId="165" fontId="0" fillId="3" borderId="15" xfId="0" applyNumberFormat="1" applyFill="1" applyBorder="1" applyAlignment="1">
      <alignment horizontal="center" vertical="center"/>
    </xf>
    <xf numFmtId="0" fontId="0" fillId="3" borderId="16" xfId="0" applyFill="1" applyBorder="1" applyAlignment="1">
      <alignment horizontal="left" vertical="center" indent="2"/>
    </xf>
    <xf numFmtId="0" fontId="38" fillId="3" borderId="13" xfId="0" applyFont="1" applyFill="1" applyBorder="1"/>
    <xf numFmtId="0" fontId="8" fillId="0" borderId="13" xfId="0" applyFont="1" applyBorder="1" applyAlignment="1">
      <alignment horizontal="left" vertical="center"/>
    </xf>
    <xf numFmtId="0" fontId="64" fillId="0" borderId="0" xfId="126" applyFont="1"/>
    <xf numFmtId="0" fontId="59" fillId="3" borderId="13" xfId="0" applyFont="1" applyFill="1" applyBorder="1"/>
    <xf numFmtId="14" fontId="32" fillId="3" borderId="17" xfId="0" applyNumberFormat="1" applyFont="1" applyFill="1" applyBorder="1" applyAlignment="1">
      <alignment horizontal="center" vertical="center"/>
    </xf>
    <xf numFmtId="0" fontId="3" fillId="3" borderId="0" xfId="0" applyFont="1" applyFill="1"/>
    <xf numFmtId="43" fontId="0" fillId="3" borderId="16" xfId="0" applyNumberFormat="1" applyFill="1" applyBorder="1" applyAlignment="1">
      <alignment horizontal="center" vertical="center"/>
    </xf>
    <xf numFmtId="0" fontId="70" fillId="0" borderId="0" xfId="0" applyFont="1"/>
    <xf numFmtId="0" fontId="48" fillId="0" borderId="0" xfId="0" applyFont="1" applyAlignment="1">
      <alignment wrapText="1"/>
    </xf>
    <xf numFmtId="0" fontId="48" fillId="0" borderId="0" xfId="0" applyFont="1" applyAlignment="1">
      <alignment vertical="top" wrapText="1"/>
    </xf>
    <xf numFmtId="0" fontId="0" fillId="3" borderId="17" xfId="0" applyFill="1" applyBorder="1" applyAlignment="1">
      <alignment horizontal="center" vertical="center" wrapText="1" indent="1"/>
    </xf>
    <xf numFmtId="0" fontId="34" fillId="3" borderId="30" xfId="0" applyFont="1" applyFill="1" applyBorder="1" applyAlignment="1">
      <alignment vertical="center"/>
    </xf>
    <xf numFmtId="14" fontId="41" fillId="3" borderId="13" xfId="0" applyNumberFormat="1" applyFont="1" applyFill="1" applyBorder="1" applyAlignment="1">
      <alignment horizontal="left" vertical="center"/>
    </xf>
    <xf numFmtId="0" fontId="37" fillId="3" borderId="13" xfId="0" applyFont="1" applyFill="1" applyBorder="1" applyAlignment="1">
      <alignment vertical="center"/>
    </xf>
    <xf numFmtId="0" fontId="38" fillId="3" borderId="13" xfId="0" applyFont="1" applyFill="1" applyBorder="1" applyAlignment="1">
      <alignment horizontal="center" vertical="center" indent="1"/>
    </xf>
    <xf numFmtId="0" fontId="32" fillId="3" borderId="13" xfId="0" applyFont="1" applyFill="1" applyBorder="1" applyAlignment="1">
      <alignment horizontal="left" vertical="center" indent="2"/>
    </xf>
    <xf numFmtId="0" fontId="0" fillId="3" borderId="14" xfId="0" applyFill="1" applyBorder="1" applyAlignment="1">
      <alignment horizontal="center" vertical="center" indent="2"/>
    </xf>
    <xf numFmtId="1" fontId="0" fillId="3" borderId="13" xfId="0" applyNumberFormat="1" applyFill="1" applyBorder="1" applyAlignment="1">
      <alignment horizontal="center" vertical="center" indent="1"/>
    </xf>
    <xf numFmtId="0" fontId="34" fillId="3" borderId="13" xfId="0" applyFont="1" applyFill="1" applyBorder="1" applyAlignment="1">
      <alignment vertical="center" wrapText="1"/>
    </xf>
    <xf numFmtId="14" fontId="0" fillId="3" borderId="17" xfId="0" applyNumberFormat="1" applyFill="1" applyBorder="1" applyAlignment="1">
      <alignment horizontal="center" vertical="center" indent="1"/>
    </xf>
    <xf numFmtId="0" fontId="38" fillId="3" borderId="15" xfId="0" applyFont="1" applyFill="1" applyBorder="1" applyAlignment="1">
      <alignment horizontal="left" vertical="center" wrapText="1" indent="2"/>
    </xf>
    <xf numFmtId="14" fontId="6" fillId="46" borderId="16" xfId="0" applyNumberFormat="1" applyFont="1" applyFill="1" applyBorder="1" applyAlignment="1">
      <alignment horizontal="center" vertical="center"/>
    </xf>
    <xf numFmtId="0" fontId="2" fillId="2" borderId="13" xfId="0" applyFont="1" applyFill="1" applyBorder="1" applyAlignment="1">
      <alignment horizontal="center" vertical="center" indent="2"/>
    </xf>
    <xf numFmtId="14" fontId="38" fillId="3" borderId="14" xfId="0" applyNumberFormat="1" applyFont="1" applyFill="1" applyBorder="1" applyAlignment="1">
      <alignment horizontal="left" vertical="center"/>
    </xf>
    <xf numFmtId="0" fontId="71" fillId="49" borderId="0" xfId="0" applyFont="1" applyFill="1" applyAlignment="1">
      <alignment wrapText="1"/>
    </xf>
    <xf numFmtId="0" fontId="72" fillId="0" borderId="0" xfId="0" applyFont="1"/>
    <xf numFmtId="0" fontId="73" fillId="0" borderId="0" xfId="0" applyFont="1"/>
    <xf numFmtId="0" fontId="3" fillId="43" borderId="13" xfId="0" applyFont="1" applyFill="1" applyBorder="1" applyAlignment="1">
      <alignment horizontal="left" vertical="center" wrapText="1" indent="2"/>
    </xf>
    <xf numFmtId="0" fontId="0" fillId="43" borderId="13" xfId="0" applyFill="1" applyBorder="1" applyAlignment="1">
      <alignment horizontal="center" vertical="center" wrapText="1"/>
    </xf>
    <xf numFmtId="43" fontId="0" fillId="43" borderId="13" xfId="0" applyNumberFormat="1" applyFill="1" applyBorder="1" applyAlignment="1">
      <alignment horizontal="center" vertical="center"/>
    </xf>
    <xf numFmtId="165" fontId="0" fillId="43" borderId="13" xfId="0" applyNumberFormat="1" applyFill="1" applyBorder="1" applyAlignment="1">
      <alignment horizontal="center" vertical="center"/>
    </xf>
    <xf numFmtId="0" fontId="0" fillId="43" borderId="13" xfId="0" applyFill="1" applyBorder="1" applyAlignment="1">
      <alignment horizontal="center" vertical="center" wrapText="1" indent="1"/>
    </xf>
    <xf numFmtId="14" fontId="0" fillId="43" borderId="13" xfId="0" applyNumberFormat="1" applyFill="1" applyBorder="1" applyAlignment="1">
      <alignment horizontal="center" vertical="center"/>
    </xf>
    <xf numFmtId="0" fontId="0" fillId="43" borderId="13" xfId="0" applyFill="1" applyBorder="1" applyAlignment="1">
      <alignment horizontal="center" vertical="center"/>
    </xf>
    <xf numFmtId="166" fontId="0" fillId="43" borderId="13" xfId="0" applyNumberFormat="1" applyFill="1" applyBorder="1" applyAlignment="1">
      <alignment horizontal="center" vertical="center" wrapText="1"/>
    </xf>
    <xf numFmtId="166" fontId="0" fillId="43" borderId="16" xfId="0" applyNumberFormat="1" applyFill="1" applyBorder="1" applyAlignment="1">
      <alignment horizontal="center" vertical="center" wrapText="1"/>
    </xf>
    <xf numFmtId="14" fontId="0" fillId="43" borderId="17" xfId="0" applyNumberFormat="1" applyFill="1" applyBorder="1" applyAlignment="1">
      <alignment horizontal="center" vertical="center"/>
    </xf>
    <xf numFmtId="0" fontId="0" fillId="43" borderId="15" xfId="0" applyFill="1" applyBorder="1" applyAlignment="1">
      <alignment horizontal="center" vertical="center"/>
    </xf>
    <xf numFmtId="14" fontId="0" fillId="43" borderId="13" xfId="0" applyNumberFormat="1" applyFill="1" applyBorder="1" applyAlignment="1">
      <alignment horizontal="center" vertical="center" indent="1"/>
    </xf>
    <xf numFmtId="0" fontId="0" fillId="43" borderId="13" xfId="0" applyFill="1" applyBorder="1" applyAlignment="1">
      <alignment horizontal="left" vertical="center" indent="1"/>
    </xf>
    <xf numFmtId="0" fontId="0" fillId="43" borderId="13" xfId="0" applyFill="1" applyBorder="1" applyAlignment="1">
      <alignment horizontal="center" vertical="center" indent="1"/>
    </xf>
    <xf numFmtId="14" fontId="32" fillId="43" borderId="13" xfId="0" applyNumberFormat="1" applyFont="1" applyFill="1" applyBorder="1" applyAlignment="1">
      <alignment vertical="center"/>
    </xf>
    <xf numFmtId="14" fontId="3" fillId="43" borderId="13" xfId="0" applyNumberFormat="1" applyFont="1" applyFill="1" applyBorder="1" applyAlignment="1">
      <alignment horizontal="center" vertical="center"/>
    </xf>
    <xf numFmtId="165" fontId="3" fillId="3" borderId="13" xfId="0" applyNumberFormat="1" applyFont="1" applyFill="1" applyBorder="1" applyAlignment="1">
      <alignment horizontal="center" vertical="center"/>
    </xf>
    <xf numFmtId="14" fontId="3" fillId="3" borderId="13" xfId="0" applyNumberFormat="1" applyFont="1" applyFill="1" applyBorder="1" applyAlignment="1">
      <alignment horizontal="center" vertical="center" indent="1"/>
    </xf>
    <xf numFmtId="0" fontId="38" fillId="3" borderId="16" xfId="0" applyFont="1" applyFill="1" applyBorder="1" applyAlignment="1">
      <alignment horizontal="left" vertical="center" wrapText="1" indent="2"/>
    </xf>
    <xf numFmtId="0" fontId="34" fillId="3" borderId="13" xfId="0" applyFont="1" applyFill="1" applyBorder="1" applyAlignment="1">
      <alignment horizontal="left" vertical="center" wrapText="1" indent="2"/>
    </xf>
    <xf numFmtId="0" fontId="32" fillId="3" borderId="13" xfId="0" applyFont="1" applyFill="1" applyBorder="1" applyAlignment="1">
      <alignment horizontal="center" vertical="center"/>
    </xf>
    <xf numFmtId="14" fontId="67" fillId="3" borderId="13" xfId="0" applyNumberFormat="1" applyFont="1" applyFill="1" applyBorder="1" applyAlignment="1">
      <alignment horizontal="left" vertical="center"/>
    </xf>
    <xf numFmtId="14" fontId="0" fillId="3" borderId="13" xfId="0" applyNumberFormat="1" applyFill="1" applyBorder="1" applyAlignment="1">
      <alignment horizontal="center" vertical="center" wrapText="1" indent="1"/>
    </xf>
    <xf numFmtId="165" fontId="0" fillId="3" borderId="13" xfId="0" applyNumberFormat="1" applyFill="1" applyBorder="1" applyAlignment="1">
      <alignment horizontal="center" vertical="center" wrapText="1" indent="1"/>
    </xf>
    <xf numFmtId="165" fontId="0" fillId="3" borderId="13" xfId="0" applyNumberFormat="1" applyFill="1" applyBorder="1" applyAlignment="1">
      <alignment horizontal="center" vertical="center" indent="1"/>
    </xf>
    <xf numFmtId="14" fontId="34" fillId="3" borderId="13" xfId="0" applyNumberFormat="1" applyFont="1" applyFill="1" applyBorder="1" applyAlignment="1">
      <alignment horizontal="left" vertical="top"/>
    </xf>
    <xf numFmtId="43" fontId="8" fillId="3" borderId="13" xfId="0" applyNumberFormat="1" applyFont="1" applyFill="1" applyBorder="1" applyAlignment="1">
      <alignment horizontal="center" vertical="center"/>
    </xf>
    <xf numFmtId="0" fontId="0" fillId="0" borderId="13" xfId="0" applyBorder="1" applyAlignment="1">
      <alignment horizontal="left" vertical="center"/>
    </xf>
    <xf numFmtId="0" fontId="0" fillId="37" borderId="13" xfId="0" applyFill="1" applyBorder="1" applyAlignment="1">
      <alignment horizontal="center" vertical="center" indent="2"/>
    </xf>
    <xf numFmtId="165" fontId="3" fillId="3" borderId="13" xfId="0" applyNumberFormat="1" applyFont="1" applyFill="1" applyBorder="1" applyAlignment="1">
      <alignment horizontal="center" vertical="center" wrapText="1" indent="1"/>
    </xf>
    <xf numFmtId="0" fontId="0" fillId="3" borderId="14" xfId="0" applyFill="1" applyBorder="1" applyAlignment="1">
      <alignment horizontal="center" vertical="center" wrapText="1" indent="2"/>
    </xf>
    <xf numFmtId="0" fontId="0" fillId="3" borderId="15" xfId="0" applyFill="1" applyBorder="1" applyAlignment="1">
      <alignment horizontal="center" vertical="center" wrapText="1" indent="2"/>
    </xf>
    <xf numFmtId="0" fontId="0" fillId="3" borderId="30" xfId="0" applyFill="1" applyBorder="1" applyAlignment="1">
      <alignment horizontal="center" vertical="center" wrapText="1" indent="2"/>
    </xf>
    <xf numFmtId="0" fontId="0" fillId="3" borderId="15" xfId="0" applyFill="1" applyBorder="1" applyAlignment="1">
      <alignment horizontal="center" vertical="center" indent="2"/>
    </xf>
    <xf numFmtId="0" fontId="0" fillId="3" borderId="30" xfId="0" applyFill="1" applyBorder="1" applyAlignment="1">
      <alignment horizontal="center" vertical="center" indent="2"/>
    </xf>
    <xf numFmtId="0" fontId="3" fillId="3" borderId="14" xfId="0" applyFont="1" applyFill="1" applyBorder="1" applyAlignment="1">
      <alignment horizontal="center" vertical="center" indent="2"/>
    </xf>
    <xf numFmtId="0" fontId="8" fillId="3" borderId="14" xfId="0" applyFont="1" applyFill="1" applyBorder="1" applyAlignment="1">
      <alignment horizontal="center" vertical="center" indent="2"/>
    </xf>
    <xf numFmtId="0" fontId="0" fillId="43" borderId="14" xfId="0" applyFill="1" applyBorder="1" applyAlignment="1">
      <alignment horizontal="center" vertical="center" indent="2"/>
    </xf>
    <xf numFmtId="0" fontId="0" fillId="46" borderId="13" xfId="0" applyFill="1" applyBorder="1" applyAlignment="1">
      <alignment horizontal="center" vertical="center" indent="2"/>
    </xf>
    <xf numFmtId="0" fontId="0" fillId="47" borderId="14" xfId="0" applyFill="1" applyBorder="1" applyAlignment="1">
      <alignment horizontal="center" vertical="center" indent="2"/>
    </xf>
    <xf numFmtId="0" fontId="8" fillId="46" borderId="13" xfId="0" applyFont="1" applyFill="1" applyBorder="1" applyAlignment="1">
      <alignment horizontal="center" vertical="center" indent="2"/>
    </xf>
    <xf numFmtId="0" fontId="38" fillId="3" borderId="14" xfId="0" applyFont="1" applyFill="1" applyBorder="1" applyAlignment="1">
      <alignment horizontal="center" vertical="center" wrapText="1" indent="2"/>
    </xf>
    <xf numFmtId="0" fontId="8" fillId="3" borderId="13" xfId="0" applyFont="1" applyFill="1" applyBorder="1" applyAlignment="1">
      <alignment horizontal="center" vertical="center" indent="2"/>
    </xf>
    <xf numFmtId="0" fontId="0" fillId="3" borderId="34" xfId="0" applyFill="1" applyBorder="1" applyAlignment="1">
      <alignment horizontal="center" vertical="center" wrapText="1" indent="2"/>
    </xf>
    <xf numFmtId="0" fontId="0" fillId="3" borderId="18" xfId="0" applyFill="1" applyBorder="1" applyAlignment="1">
      <alignment horizontal="center" vertical="center" wrapText="1" indent="2"/>
    </xf>
    <xf numFmtId="0" fontId="0" fillId="37" borderId="13" xfId="0" applyFill="1" applyBorder="1" applyAlignment="1">
      <alignment horizontal="center" vertical="center" wrapText="1" indent="2"/>
    </xf>
    <xf numFmtId="0" fontId="0" fillId="48" borderId="13" xfId="0" applyFill="1" applyBorder="1" applyAlignment="1">
      <alignment horizontal="center" vertical="center" wrapText="1" indent="2"/>
    </xf>
    <xf numFmtId="0" fontId="38" fillId="3" borderId="13" xfId="0" applyFont="1" applyFill="1" applyBorder="1" applyAlignment="1">
      <alignment horizontal="center" vertical="center" wrapText="1" indent="2"/>
    </xf>
    <xf numFmtId="0" fontId="3" fillId="3" borderId="15" xfId="0" applyFont="1" applyFill="1" applyBorder="1" applyAlignment="1">
      <alignment horizontal="center" vertical="center" indent="2"/>
    </xf>
    <xf numFmtId="0" fontId="3" fillId="43" borderId="13" xfId="0" applyFont="1" applyFill="1" applyBorder="1" applyAlignment="1">
      <alignment horizontal="center" vertical="center" wrapText="1" indent="2"/>
    </xf>
    <xf numFmtId="0" fontId="32" fillId="3" borderId="13" xfId="0" applyFont="1" applyFill="1" applyBorder="1" applyAlignment="1">
      <alignment horizontal="center" vertical="center" indent="2"/>
    </xf>
    <xf numFmtId="2" fontId="0" fillId="3" borderId="1" xfId="0" applyNumberFormat="1" applyFill="1" applyBorder="1" applyAlignment="1">
      <alignment horizontal="center"/>
    </xf>
    <xf numFmtId="167" fontId="3" fillId="3" borderId="13" xfId="0" applyNumberFormat="1" applyFont="1" applyFill="1" applyBorder="1" applyAlignment="1">
      <alignment horizontal="center" vertical="center" wrapText="1"/>
    </xf>
    <xf numFmtId="167" fontId="0" fillId="3" borderId="13" xfId="0" applyNumberFormat="1" applyFill="1" applyBorder="1" applyAlignment="1">
      <alignment horizontal="center" vertical="center" wrapText="1"/>
    </xf>
    <xf numFmtId="4" fontId="0" fillId="3" borderId="13" xfId="0" applyNumberFormat="1" applyFill="1" applyBorder="1" applyAlignment="1">
      <alignment horizontal="center" vertical="center" wrapText="1"/>
    </xf>
    <xf numFmtId="167" fontId="32" fillId="3" borderId="13" xfId="0" applyNumberFormat="1" applyFont="1" applyFill="1" applyBorder="1" applyAlignment="1">
      <alignment horizontal="center" vertical="center"/>
    </xf>
    <xf numFmtId="167" fontId="0" fillId="3" borderId="14" xfId="0" applyNumberFormat="1" applyFill="1" applyBorder="1" applyAlignment="1">
      <alignment horizontal="center" vertical="center"/>
    </xf>
    <xf numFmtId="167" fontId="0" fillId="3" borderId="15" xfId="0" applyNumberFormat="1" applyFill="1" applyBorder="1" applyAlignment="1">
      <alignment horizontal="center" vertical="center" wrapText="1"/>
    </xf>
    <xf numFmtId="167" fontId="0" fillId="3" borderId="15" xfId="0" applyNumberFormat="1" applyFill="1" applyBorder="1" applyAlignment="1">
      <alignment horizontal="center" vertical="center"/>
    </xf>
    <xf numFmtId="167" fontId="8" fillId="3" borderId="13" xfId="0" applyNumberFormat="1" applyFont="1" applyFill="1" applyBorder="1" applyAlignment="1">
      <alignment horizontal="center" vertical="center"/>
    </xf>
    <xf numFmtId="167" fontId="0" fillId="3" borderId="18" xfId="0" applyNumberFormat="1" applyFill="1" applyBorder="1" applyAlignment="1">
      <alignment horizontal="center" vertical="center"/>
    </xf>
    <xf numFmtId="43" fontId="0" fillId="3" borderId="31" xfId="0" applyNumberFormat="1" applyFill="1" applyBorder="1" applyAlignment="1">
      <alignment horizontal="center" vertical="center"/>
    </xf>
    <xf numFmtId="43" fontId="3" fillId="3" borderId="15" xfId="0" applyNumberFormat="1" applyFont="1" applyFill="1" applyBorder="1" applyAlignment="1">
      <alignment horizontal="center" vertical="center"/>
    </xf>
    <xf numFmtId="43" fontId="0" fillId="3" borderId="18" xfId="0" applyNumberFormat="1" applyFill="1" applyBorder="1" applyAlignment="1">
      <alignment horizontal="center" vertical="center"/>
    </xf>
    <xf numFmtId="43" fontId="3" fillId="3" borderId="17" xfId="0" applyNumberFormat="1" applyFont="1" applyFill="1" applyBorder="1" applyAlignment="1">
      <alignment horizontal="center" vertical="center"/>
    </xf>
    <xf numFmtId="2" fontId="0" fillId="3" borderId="13" xfId="0" applyNumberFormat="1" applyFill="1" applyBorder="1" applyAlignment="1">
      <alignment horizontal="center" vertical="center" wrapText="1" indent="2"/>
    </xf>
    <xf numFmtId="2" fontId="0" fillId="3" borderId="13" xfId="0" applyNumberFormat="1" applyFill="1" applyBorder="1" applyAlignment="1">
      <alignment horizontal="center" vertical="center" wrapText="1"/>
    </xf>
    <xf numFmtId="2" fontId="3" fillId="3" borderId="13" xfId="0" applyNumberFormat="1" applyFont="1" applyFill="1" applyBorder="1" applyAlignment="1">
      <alignment horizontal="center" vertical="center" wrapText="1" indent="2"/>
    </xf>
    <xf numFmtId="2" fontId="0" fillId="37" borderId="13" xfId="0" applyNumberFormat="1" applyFill="1" applyBorder="1" applyAlignment="1">
      <alignment horizontal="center" vertical="center"/>
    </xf>
    <xf numFmtId="2" fontId="0" fillId="48" borderId="13" xfId="0" applyNumberFormat="1" applyFill="1" applyBorder="1" applyAlignment="1">
      <alignment horizontal="center" vertical="center"/>
    </xf>
    <xf numFmtId="2" fontId="3" fillId="3" borderId="13" xfId="0" applyNumberFormat="1" applyFont="1" applyFill="1" applyBorder="1" applyAlignment="1">
      <alignment horizontal="center" vertical="center"/>
    </xf>
    <xf numFmtId="0" fontId="36" fillId="3" borderId="13" xfId="0" applyFont="1" applyFill="1" applyBorder="1" applyAlignment="1">
      <alignment horizontal="left" vertical="center" indent="2"/>
    </xf>
    <xf numFmtId="0" fontId="0" fillId="3" borderId="0" xfId="0" applyFill="1"/>
    <xf numFmtId="14" fontId="65" fillId="3" borderId="13" xfId="0" applyNumberFormat="1" applyFont="1" applyFill="1" applyBorder="1" applyAlignment="1">
      <alignment horizontal="left" vertical="center"/>
    </xf>
    <xf numFmtId="14" fontId="41" fillId="43" borderId="13" xfId="0" applyNumberFormat="1" applyFont="1" applyFill="1" applyBorder="1" applyAlignment="1">
      <alignment horizontal="left" vertical="center"/>
    </xf>
    <xf numFmtId="0" fontId="0" fillId="3" borderId="17" xfId="0" applyFill="1" applyBorder="1" applyAlignment="1">
      <alignment horizontal="left" vertical="center"/>
    </xf>
    <xf numFmtId="14" fontId="0" fillId="3" borderId="33" xfId="0" applyNumberFormat="1" applyFill="1" applyBorder="1" applyAlignment="1">
      <alignment horizontal="left" vertical="center"/>
    </xf>
    <xf numFmtId="0" fontId="0" fillId="3" borderId="0" xfId="0" applyFill="1" applyAlignment="1">
      <alignment horizontal="left" vertical="center"/>
    </xf>
    <xf numFmtId="14" fontId="0" fillId="3" borderId="14" xfId="0" applyNumberFormat="1" applyFill="1" applyBorder="1" applyAlignment="1">
      <alignment vertical="center"/>
    </xf>
    <xf numFmtId="14" fontId="0" fillId="3" borderId="28" xfId="0" applyNumberFormat="1" applyFill="1" applyBorder="1" applyAlignment="1">
      <alignment vertical="center"/>
    </xf>
    <xf numFmtId="14" fontId="4" fillId="43" borderId="13" xfId="0" applyNumberFormat="1" applyFont="1" applyFill="1" applyBorder="1" applyAlignment="1">
      <alignment vertical="center"/>
    </xf>
    <xf numFmtId="14" fontId="4" fillId="3" borderId="13" xfId="0" applyNumberFormat="1" applyFont="1" applyFill="1" applyBorder="1" applyAlignment="1">
      <alignment vertical="center"/>
    </xf>
    <xf numFmtId="14" fontId="0" fillId="37" borderId="13" xfId="0" applyNumberFormat="1" applyFill="1" applyBorder="1" applyAlignment="1">
      <alignment vertical="center"/>
    </xf>
    <xf numFmtId="14" fontId="34" fillId="46" borderId="13" xfId="0" applyNumberFormat="1" applyFont="1" applyFill="1" applyBorder="1" applyAlignment="1">
      <alignment vertical="center"/>
    </xf>
    <xf numFmtId="0" fontId="0" fillId="47" borderId="13" xfId="0" applyFill="1" applyBorder="1" applyAlignment="1">
      <alignment horizontal="left" vertical="center"/>
    </xf>
    <xf numFmtId="0" fontId="0" fillId="3" borderId="15" xfId="0" applyFill="1" applyBorder="1" applyAlignment="1">
      <alignment horizontal="left" vertical="center"/>
    </xf>
    <xf numFmtId="14" fontId="0" fillId="3" borderId="18" xfId="0" applyNumberFormat="1" applyFill="1" applyBorder="1" applyAlignment="1">
      <alignment vertical="center"/>
    </xf>
    <xf numFmtId="0" fontId="30" fillId="3" borderId="13" xfId="126" applyFill="1" applyBorder="1" applyAlignment="1">
      <alignment horizontal="left" vertical="center"/>
    </xf>
    <xf numFmtId="14" fontId="34" fillId="37" borderId="13" xfId="0" applyNumberFormat="1" applyFont="1" applyFill="1" applyBorder="1" applyAlignment="1">
      <alignment vertical="center"/>
    </xf>
    <xf numFmtId="14" fontId="35" fillId="3" borderId="13" xfId="0" applyNumberFormat="1" applyFont="1" applyFill="1" applyBorder="1" applyAlignment="1">
      <alignment horizontal="left" vertical="center"/>
    </xf>
    <xf numFmtId="0" fontId="3" fillId="3" borderId="16" xfId="0" applyFont="1" applyFill="1" applyBorder="1" applyAlignment="1">
      <alignment horizontal="left" vertical="center" indent="2"/>
    </xf>
    <xf numFmtId="0" fontId="0" fillId="3" borderId="15" xfId="0" applyFill="1" applyBorder="1" applyAlignment="1">
      <alignment horizontal="left" vertical="center" indent="2"/>
    </xf>
    <xf numFmtId="0" fontId="65" fillId="3" borderId="13" xfId="0" applyFont="1" applyFill="1" applyBorder="1" applyAlignment="1">
      <alignment horizontal="left" vertical="center"/>
    </xf>
    <xf numFmtId="0" fontId="6" fillId="0" borderId="0" xfId="0" applyFont="1" applyAlignment="1">
      <alignment vertical="center"/>
    </xf>
    <xf numFmtId="43" fontId="0" fillId="3" borderId="13" xfId="0" applyNumberFormat="1" applyFill="1" applyBorder="1" applyAlignment="1">
      <alignment horizontal="right" vertical="center"/>
    </xf>
    <xf numFmtId="0" fontId="0" fillId="3" borderId="15" xfId="0" applyFill="1" applyBorder="1" applyAlignment="1">
      <alignment horizontal="left" vertical="center" wrapText="1" indent="2"/>
    </xf>
    <xf numFmtId="0" fontId="3" fillId="3" borderId="15" xfId="0" applyFont="1" applyFill="1" applyBorder="1" applyAlignment="1">
      <alignment horizontal="left" vertical="center" wrapText="1" indent="2"/>
    </xf>
    <xf numFmtId="0" fontId="3" fillId="3" borderId="16" xfId="0" applyFont="1" applyFill="1" applyBorder="1" applyAlignment="1">
      <alignment horizontal="center" vertical="center" wrapText="1"/>
    </xf>
    <xf numFmtId="0" fontId="41" fillId="3" borderId="13" xfId="0" applyFont="1" applyFill="1" applyBorder="1" applyAlignment="1">
      <alignment horizontal="left" vertical="center"/>
    </xf>
    <xf numFmtId="0" fontId="32" fillId="46" borderId="13" xfId="0" applyFont="1" applyFill="1" applyBorder="1" applyAlignment="1">
      <alignment horizontal="left" vertical="center" wrapText="1" indent="2"/>
    </xf>
    <xf numFmtId="0" fontId="8" fillId="46" borderId="13" xfId="0" applyFont="1" applyFill="1" applyBorder="1" applyAlignment="1">
      <alignment horizontal="left" vertical="center" wrapText="1" indent="2"/>
    </xf>
    <xf numFmtId="0" fontId="0" fillId="46" borderId="13" xfId="0" applyFill="1" applyBorder="1" applyAlignment="1">
      <alignment horizontal="center" vertical="center" wrapText="1" indent="2"/>
    </xf>
    <xf numFmtId="0" fontId="0" fillId="46" borderId="14" xfId="0" applyFill="1" applyBorder="1" applyAlignment="1">
      <alignment horizontal="center" vertical="center" wrapText="1" indent="1"/>
    </xf>
    <xf numFmtId="14" fontId="32" fillId="46" borderId="13" xfId="0" applyNumberFormat="1" applyFont="1" applyFill="1" applyBorder="1" applyAlignment="1">
      <alignment vertical="center"/>
    </xf>
    <xf numFmtId="14" fontId="3" fillId="46" borderId="13" xfId="0" applyNumberFormat="1" applyFont="1" applyFill="1" applyBorder="1" applyAlignment="1">
      <alignment horizontal="left" vertical="center"/>
    </xf>
    <xf numFmtId="14" fontId="3" fillId="46" borderId="13" xfId="0" applyNumberFormat="1" applyFont="1" applyFill="1" applyBorder="1" applyAlignment="1">
      <alignment horizontal="center" vertical="center"/>
    </xf>
    <xf numFmtId="14" fontId="36" fillId="46" borderId="13" xfId="0" applyNumberFormat="1" applyFont="1" applyFill="1" applyBorder="1" applyAlignment="1">
      <alignment vertical="center"/>
    </xf>
    <xf numFmtId="14" fontId="44" fillId="3" borderId="13" xfId="0" applyNumberFormat="1" applyFont="1" applyFill="1" applyBorder="1" applyAlignment="1">
      <alignment horizontal="center" vertical="center"/>
    </xf>
    <xf numFmtId="0" fontId="74" fillId="3" borderId="13" xfId="0" applyFont="1" applyFill="1" applyBorder="1" applyAlignment="1">
      <alignment horizontal="left" vertical="center" wrapText="1" indent="2"/>
    </xf>
    <xf numFmtId="0" fontId="32" fillId="46" borderId="13" xfId="0" applyFont="1" applyFill="1" applyBorder="1" applyAlignment="1">
      <alignment horizontal="center" vertical="center" wrapText="1"/>
    </xf>
    <xf numFmtId="0" fontId="76" fillId="0" borderId="0" xfId="0" applyFont="1"/>
    <xf numFmtId="0" fontId="77" fillId="3" borderId="13" xfId="0" applyFont="1" applyFill="1" applyBorder="1" applyAlignment="1">
      <alignment horizontal="left" vertical="center" wrapText="1" indent="2"/>
    </xf>
    <xf numFmtId="2"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indent="1"/>
    </xf>
    <xf numFmtId="0" fontId="0" fillId="0" borderId="0" xfId="0" applyAlignment="1">
      <alignment horizontal="left" vertical="center"/>
    </xf>
    <xf numFmtId="1" fontId="0" fillId="0" borderId="0" xfId="0" applyNumberFormat="1" applyAlignment="1">
      <alignment horizontal="center" vertical="center"/>
    </xf>
    <xf numFmtId="0" fontId="62" fillId="2" borderId="3" xfId="0" applyFont="1" applyFill="1" applyBorder="1" applyAlignment="1">
      <alignment horizontal="center" vertical="center" wrapText="1" indent="1"/>
    </xf>
    <xf numFmtId="0" fontId="62" fillId="2" borderId="3" xfId="0" applyFont="1" applyFill="1" applyBorder="1" applyAlignment="1">
      <alignment horizontal="center" vertical="center" wrapText="1"/>
    </xf>
    <xf numFmtId="166" fontId="62" fillId="2" borderId="3" xfId="0" applyNumberFormat="1" applyFont="1" applyFill="1" applyBorder="1" applyAlignment="1">
      <alignment horizontal="center" vertical="center" wrapText="1"/>
    </xf>
    <xf numFmtId="1" fontId="62" fillId="2" borderId="13" xfId="0" applyNumberFormat="1" applyFont="1" applyFill="1" applyBorder="1" applyAlignment="1">
      <alignment horizontal="center" vertical="center" wrapText="1"/>
    </xf>
    <xf numFmtId="0" fontId="62" fillId="2" borderId="58" xfId="0" applyFont="1" applyFill="1" applyBorder="1" applyAlignment="1">
      <alignment horizontal="center" vertical="center" wrapText="1"/>
    </xf>
    <xf numFmtId="0" fontId="62" fillId="50" borderId="34" xfId="0" applyFont="1" applyFill="1" applyBorder="1" applyAlignment="1">
      <alignment horizontal="center" vertical="center"/>
    </xf>
    <xf numFmtId="0" fontId="62" fillId="50" borderId="34" xfId="0" applyFont="1" applyFill="1" applyBorder="1" applyAlignment="1">
      <alignment horizontal="center" vertical="center" wrapText="1"/>
    </xf>
    <xf numFmtId="2" fontId="62" fillId="50" borderId="34" xfId="0" applyNumberFormat="1" applyFont="1" applyFill="1" applyBorder="1" applyAlignment="1">
      <alignment horizontal="center" vertical="center" wrapText="1"/>
    </xf>
    <xf numFmtId="165" fontId="62" fillId="50" borderId="34" xfId="0" applyNumberFormat="1" applyFont="1" applyFill="1" applyBorder="1" applyAlignment="1">
      <alignment horizontal="center" vertical="center" wrapText="1"/>
    </xf>
    <xf numFmtId="166" fontId="62" fillId="50" borderId="34" xfId="0" applyNumberFormat="1" applyFont="1" applyFill="1" applyBorder="1" applyAlignment="1">
      <alignment horizontal="center" vertical="center" wrapText="1"/>
    </xf>
    <xf numFmtId="0" fontId="62" fillId="50" borderId="34" xfId="0" applyFont="1" applyFill="1" applyBorder="1" applyAlignment="1">
      <alignment horizontal="center" vertical="center" wrapText="1" indent="1"/>
    </xf>
    <xf numFmtId="0" fontId="9" fillId="5" borderId="13" xfId="0" applyFont="1" applyFill="1" applyBorder="1" applyAlignment="1">
      <alignment horizontal="center" vertical="center"/>
    </xf>
    <xf numFmtId="4" fontId="62" fillId="2" borderId="3" xfId="0" applyNumberFormat="1" applyFont="1" applyFill="1" applyBorder="1" applyAlignment="1">
      <alignment horizontal="center" vertical="center" wrapText="1"/>
    </xf>
    <xf numFmtId="0" fontId="62" fillId="44" borderId="35" xfId="0" applyFont="1" applyFill="1" applyBorder="1" applyAlignment="1">
      <alignment horizontal="center" vertical="center" indent="1"/>
    </xf>
    <xf numFmtId="0" fontId="9" fillId="38" borderId="13" xfId="0" applyFont="1" applyFill="1" applyBorder="1"/>
    <xf numFmtId="0" fontId="9" fillId="38" borderId="14" xfId="0" applyFont="1" applyFill="1" applyBorder="1"/>
    <xf numFmtId="14" fontId="9" fillId="38" borderId="13" xfId="0" applyNumberFormat="1" applyFont="1" applyFill="1" applyBorder="1"/>
    <xf numFmtId="4" fontId="9" fillId="38" borderId="13" xfId="0" applyNumberFormat="1" applyFont="1" applyFill="1" applyBorder="1"/>
    <xf numFmtId="171" fontId="0" fillId="0" borderId="0" xfId="0" applyNumberFormat="1" applyAlignment="1">
      <alignment horizontal="center" vertical="center"/>
    </xf>
    <xf numFmtId="4" fontId="9" fillId="5" borderId="13" xfId="0" applyNumberFormat="1" applyFont="1" applyFill="1" applyBorder="1" applyAlignment="1">
      <alignment horizontal="center" vertical="center"/>
    </xf>
    <xf numFmtId="4" fontId="9" fillId="3" borderId="13" xfId="0" applyNumberFormat="1" applyFont="1" applyFill="1" applyBorder="1" applyAlignment="1">
      <alignment horizontal="center" vertical="center"/>
    </xf>
    <xf numFmtId="172" fontId="32" fillId="3" borderId="13" xfId="0" applyNumberFormat="1" applyFont="1" applyFill="1" applyBorder="1" applyAlignment="1">
      <alignment vertical="center"/>
    </xf>
    <xf numFmtId="0" fontId="9" fillId="38" borderId="13" xfId="0" applyFont="1" applyFill="1" applyBorder="1" applyAlignment="1">
      <alignment wrapText="1"/>
    </xf>
    <xf numFmtId="0" fontId="9" fillId="38" borderId="13" xfId="0" quotePrefix="1" applyFont="1" applyFill="1" applyBorder="1"/>
    <xf numFmtId="0" fontId="9" fillId="38" borderId="14" xfId="0" applyFont="1" applyFill="1" applyBorder="1" applyAlignment="1">
      <alignment wrapText="1"/>
    </xf>
    <xf numFmtId="0" fontId="9" fillId="38" borderId="32" xfId="0" applyFont="1" applyFill="1" applyBorder="1" applyAlignment="1">
      <alignment wrapText="1"/>
    </xf>
    <xf numFmtId="0" fontId="9" fillId="38" borderId="17" xfId="0" applyFont="1" applyFill="1" applyBorder="1" applyAlignment="1">
      <alignment wrapText="1"/>
    </xf>
    <xf numFmtId="0" fontId="79" fillId="38" borderId="13" xfId="0" applyFont="1" applyFill="1" applyBorder="1" applyAlignment="1">
      <alignment wrapText="1"/>
    </xf>
    <xf numFmtId="0" fontId="31" fillId="38" borderId="13" xfId="0" applyFont="1" applyFill="1" applyBorder="1"/>
    <xf numFmtId="14" fontId="31" fillId="38" borderId="13" xfId="0" applyNumberFormat="1" applyFont="1" applyFill="1" applyBorder="1"/>
    <xf numFmtId="0" fontId="34" fillId="38" borderId="13" xfId="0" applyFont="1" applyFill="1" applyBorder="1"/>
    <xf numFmtId="0" fontId="9" fillId="38" borderId="16" xfId="0" applyFont="1" applyFill="1" applyBorder="1" applyAlignment="1">
      <alignment wrapText="1"/>
    </xf>
    <xf numFmtId="0" fontId="9" fillId="38" borderId="17" xfId="0" applyFont="1" applyFill="1" applyBorder="1"/>
    <xf numFmtId="14" fontId="9" fillId="38" borderId="17" xfId="0" applyNumberFormat="1" applyFont="1" applyFill="1" applyBorder="1"/>
    <xf numFmtId="0" fontId="9" fillId="38" borderId="15" xfId="0" applyFont="1" applyFill="1" applyBorder="1" applyAlignment="1">
      <alignment wrapText="1"/>
    </xf>
    <xf numFmtId="0" fontId="79" fillId="38" borderId="16" xfId="0" applyFont="1" applyFill="1" applyBorder="1" applyAlignment="1">
      <alignment wrapText="1"/>
    </xf>
    <xf numFmtId="0" fontId="9" fillId="38" borderId="13" xfId="0" quotePrefix="1" applyFont="1" applyFill="1" applyBorder="1" applyAlignment="1">
      <alignment wrapText="1"/>
    </xf>
    <xf numFmtId="4" fontId="9" fillId="38" borderId="14" xfId="0" applyNumberFormat="1" applyFont="1" applyFill="1" applyBorder="1"/>
    <xf numFmtId="0" fontId="9" fillId="38" borderId="15" xfId="0" applyFont="1" applyFill="1" applyBorder="1"/>
    <xf numFmtId="0" fontId="78" fillId="0" borderId="13" xfId="0" applyFont="1" applyBorder="1"/>
    <xf numFmtId="0" fontId="43" fillId="38" borderId="13" xfId="0" applyFont="1" applyFill="1" applyBorder="1"/>
    <xf numFmtId="0" fontId="80" fillId="0" borderId="13" xfId="0" applyFont="1" applyBorder="1"/>
    <xf numFmtId="0" fontId="36" fillId="38" borderId="13" xfId="0" applyFont="1" applyFill="1" applyBorder="1"/>
    <xf numFmtId="0" fontId="78" fillId="38" borderId="13" xfId="0" applyFont="1" applyFill="1" applyBorder="1"/>
    <xf numFmtId="0" fontId="30" fillId="0" borderId="0" xfId="126" applyBorder="1" applyAlignment="1"/>
    <xf numFmtId="0" fontId="81" fillId="0" borderId="0" xfId="0" applyFont="1"/>
    <xf numFmtId="0" fontId="37" fillId="38" borderId="13" xfId="0" applyFont="1" applyFill="1" applyBorder="1"/>
    <xf numFmtId="0" fontId="82" fillId="0" borderId="0" xfId="0" applyFont="1"/>
    <xf numFmtId="0" fontId="36" fillId="38" borderId="0" xfId="0" applyFont="1" applyFill="1"/>
    <xf numFmtId="0" fontId="9" fillId="38" borderId="13" xfId="0" applyFont="1" applyFill="1" applyBorder="1" applyAlignment="1">
      <alignment horizontal="center" wrapText="1"/>
    </xf>
    <xf numFmtId="0" fontId="9" fillId="38" borderId="14" xfId="0" applyFont="1" applyFill="1" applyBorder="1" applyAlignment="1">
      <alignment horizontal="center" wrapText="1"/>
    </xf>
    <xf numFmtId="0" fontId="9" fillId="51" borderId="18" xfId="0" applyFont="1" applyFill="1" applyBorder="1"/>
    <xf numFmtId="0" fontId="9" fillId="52" borderId="63" xfId="0" applyFont="1" applyFill="1" applyBorder="1"/>
    <xf numFmtId="0" fontId="9" fillId="52" borderId="0" xfId="0" applyFont="1" applyFill="1"/>
    <xf numFmtId="0" fontId="9" fillId="52" borderId="64" xfId="0" applyFont="1" applyFill="1" applyBorder="1"/>
    <xf numFmtId="0" fontId="9" fillId="38" borderId="63" xfId="0" applyFont="1" applyFill="1" applyBorder="1"/>
    <xf numFmtId="0" fontId="9" fillId="38" borderId="0" xfId="0" applyFont="1" applyFill="1"/>
    <xf numFmtId="4" fontId="9" fillId="38" borderId="63" xfId="0" applyNumberFormat="1" applyFont="1" applyFill="1" applyBorder="1"/>
    <xf numFmtId="0" fontId="9" fillId="38" borderId="63" xfId="0" quotePrefix="1" applyFont="1" applyFill="1" applyBorder="1"/>
    <xf numFmtId="14" fontId="9" fillId="38" borderId="63" xfId="0" applyNumberFormat="1" applyFont="1" applyFill="1" applyBorder="1"/>
    <xf numFmtId="0" fontId="9" fillId="38" borderId="18" xfId="0" applyFont="1" applyFill="1" applyBorder="1"/>
    <xf numFmtId="0" fontId="9" fillId="38" borderId="58" xfId="0" applyFont="1" applyFill="1" applyBorder="1"/>
    <xf numFmtId="0" fontId="9" fillId="38" borderId="3" xfId="0" applyFont="1" applyFill="1" applyBorder="1"/>
    <xf numFmtId="4" fontId="9" fillId="38" borderId="3" xfId="0" applyNumberFormat="1" applyFont="1" applyFill="1" applyBorder="1"/>
    <xf numFmtId="14" fontId="9" fillId="38" borderId="18" xfId="0" applyNumberFormat="1" applyFont="1" applyFill="1" applyBorder="1"/>
    <xf numFmtId="0" fontId="36" fillId="38" borderId="18" xfId="0" applyFont="1" applyFill="1" applyBorder="1"/>
    <xf numFmtId="0" fontId="34" fillId="38" borderId="18" xfId="0" applyFont="1" applyFill="1" applyBorder="1"/>
    <xf numFmtId="0" fontId="9" fillId="52" borderId="13" xfId="0" applyFont="1" applyFill="1" applyBorder="1"/>
    <xf numFmtId="0" fontId="9" fillId="52" borderId="16" xfId="0" applyFont="1" applyFill="1" applyBorder="1"/>
    <xf numFmtId="0" fontId="9" fillId="52" borderId="18" xfId="0" applyFont="1" applyFill="1" applyBorder="1"/>
    <xf numFmtId="0" fontId="9" fillId="52" borderId="17" xfId="0" applyFont="1" applyFill="1" applyBorder="1"/>
    <xf numFmtId="14" fontId="9" fillId="52" borderId="13" xfId="0" applyNumberFormat="1" applyFont="1" applyFill="1" applyBorder="1"/>
    <xf numFmtId="0" fontId="9" fillId="52" borderId="29" xfId="0" applyFont="1" applyFill="1" applyBorder="1"/>
    <xf numFmtId="14" fontId="9" fillId="52" borderId="29" xfId="0" applyNumberFormat="1" applyFont="1" applyFill="1" applyBorder="1"/>
    <xf numFmtId="14" fontId="9" fillId="52" borderId="16" xfId="0" applyNumberFormat="1" applyFont="1" applyFill="1" applyBorder="1"/>
    <xf numFmtId="0" fontId="9" fillId="38" borderId="16" xfId="0" applyFont="1" applyFill="1" applyBorder="1"/>
    <xf numFmtId="0" fontId="9" fillId="38" borderId="31" xfId="0" applyFont="1" applyFill="1" applyBorder="1"/>
    <xf numFmtId="14" fontId="9" fillId="38" borderId="31" xfId="0" applyNumberFormat="1" applyFont="1" applyFill="1" applyBorder="1"/>
    <xf numFmtId="0" fontId="9" fillId="38" borderId="29" xfId="0" applyFont="1" applyFill="1" applyBorder="1"/>
    <xf numFmtId="14" fontId="9" fillId="38" borderId="29" xfId="0" applyNumberFormat="1" applyFont="1" applyFill="1" applyBorder="1"/>
    <xf numFmtId="4" fontId="9" fillId="38" borderId="18" xfId="0" applyNumberFormat="1" applyFont="1" applyFill="1" applyBorder="1"/>
    <xf numFmtId="0" fontId="9" fillId="38" borderId="61" xfId="0" applyFont="1" applyFill="1" applyBorder="1"/>
    <xf numFmtId="0" fontId="34" fillId="38" borderId="61" xfId="0" applyFont="1" applyFill="1" applyBorder="1"/>
    <xf numFmtId="14" fontId="9" fillId="52" borderId="18" xfId="0" applyNumberFormat="1" applyFont="1" applyFill="1" applyBorder="1"/>
    <xf numFmtId="14" fontId="9" fillId="38" borderId="14" xfId="0" applyNumberFormat="1" applyFont="1" applyFill="1" applyBorder="1"/>
    <xf numFmtId="0" fontId="9" fillId="38" borderId="27" xfId="0" applyFont="1" applyFill="1" applyBorder="1"/>
    <xf numFmtId="4" fontId="9" fillId="38" borderId="15" xfId="0" applyNumberFormat="1" applyFont="1" applyFill="1" applyBorder="1"/>
    <xf numFmtId="0" fontId="9" fillId="51" borderId="13" xfId="0" applyFont="1" applyFill="1" applyBorder="1"/>
    <xf numFmtId="0" fontId="9" fillId="51" borderId="16" xfId="0" applyFont="1" applyFill="1" applyBorder="1"/>
    <xf numFmtId="0" fontId="9" fillId="51" borderId="14" xfId="0" applyFont="1" applyFill="1" applyBorder="1"/>
    <xf numFmtId="4" fontId="9" fillId="51" borderId="13" xfId="0" applyNumberFormat="1" applyFont="1" applyFill="1" applyBorder="1"/>
    <xf numFmtId="0" fontId="80" fillId="51" borderId="13" xfId="0" applyFont="1" applyFill="1" applyBorder="1"/>
    <xf numFmtId="14" fontId="9" fillId="51" borderId="18" xfId="0" applyNumberFormat="1" applyFont="1" applyFill="1" applyBorder="1"/>
    <xf numFmtId="0" fontId="9" fillId="51" borderId="17" xfId="0" applyFont="1" applyFill="1" applyBorder="1"/>
    <xf numFmtId="14" fontId="9" fillId="51" borderId="13" xfId="0" applyNumberFormat="1" applyFont="1" applyFill="1" applyBorder="1"/>
    <xf numFmtId="0" fontId="9" fillId="3" borderId="13" xfId="0" applyFont="1" applyFill="1" applyBorder="1" applyAlignment="1">
      <alignment horizontal="center" vertical="center"/>
    </xf>
    <xf numFmtId="0" fontId="6" fillId="3" borderId="13" xfId="0" applyFont="1" applyFill="1" applyBorder="1" applyAlignment="1">
      <alignment horizontal="left" vertical="center"/>
    </xf>
    <xf numFmtId="0" fontId="62" fillId="50" borderId="0" xfId="0" applyFont="1" applyFill="1" applyAlignment="1">
      <alignment horizontal="left" vertical="center" wrapText="1" indent="3"/>
    </xf>
    <xf numFmtId="0" fontId="0" fillId="0" borderId="0" xfId="0" applyAlignment="1">
      <alignment horizontal="left" vertical="center" wrapText="1" indent="3"/>
    </xf>
    <xf numFmtId="0" fontId="9" fillId="4" borderId="13" xfId="0" applyFont="1" applyFill="1" applyBorder="1" applyAlignment="1">
      <alignment horizontal="center" vertical="center"/>
    </xf>
    <xf numFmtId="0" fontId="9" fillId="3" borderId="14" xfId="0" applyFont="1" applyFill="1" applyBorder="1" applyAlignment="1">
      <alignment horizontal="center" vertical="center"/>
    </xf>
    <xf numFmtId="4" fontId="9" fillId="3" borderId="14" xfId="0" applyNumberFormat="1" applyFont="1" applyFill="1" applyBorder="1" applyAlignment="1">
      <alignment horizontal="center" vertical="center"/>
    </xf>
    <xf numFmtId="172" fontId="32" fillId="3" borderId="14" xfId="0" applyNumberFormat="1" applyFont="1" applyFill="1" applyBorder="1" applyAlignment="1">
      <alignment vertical="center"/>
    </xf>
    <xf numFmtId="0" fontId="9" fillId="53" borderId="13" xfId="0" applyFont="1" applyFill="1" applyBorder="1" applyAlignment="1">
      <alignment horizontal="center" vertical="center"/>
    </xf>
    <xf numFmtId="4" fontId="9" fillId="53" borderId="13" xfId="0" applyNumberFormat="1" applyFont="1" applyFill="1" applyBorder="1" applyAlignment="1">
      <alignment horizontal="center" vertical="center"/>
    </xf>
    <xf numFmtId="0" fontId="34" fillId="53" borderId="13" xfId="0" applyFont="1" applyFill="1" applyBorder="1" applyAlignment="1">
      <alignment horizontal="center" vertical="center"/>
    </xf>
    <xf numFmtId="4" fontId="34" fillId="53" borderId="13" xfId="0" applyNumberFormat="1" applyFont="1" applyFill="1" applyBorder="1" applyAlignment="1">
      <alignment horizontal="center" vertical="center"/>
    </xf>
    <xf numFmtId="0" fontId="9" fillId="3" borderId="14" xfId="0" applyFont="1" applyFill="1" applyBorder="1" applyAlignment="1">
      <alignment horizontal="center" vertical="center" indent="1"/>
    </xf>
    <xf numFmtId="0" fontId="36" fillId="3" borderId="14" xfId="0" applyFont="1" applyFill="1" applyBorder="1" applyAlignment="1">
      <alignment vertical="center"/>
    </xf>
    <xf numFmtId="0" fontId="38" fillId="37" borderId="13" xfId="0" applyFont="1" applyFill="1" applyBorder="1" applyAlignment="1">
      <alignment horizontal="left" vertical="center" indent="2"/>
    </xf>
    <xf numFmtId="0" fontId="3" fillId="5" borderId="13" xfId="0" applyFont="1" applyFill="1" applyBorder="1" applyAlignment="1">
      <alignment horizontal="left" vertical="center" indent="2"/>
    </xf>
    <xf numFmtId="14" fontId="0" fillId="5" borderId="13" xfId="0" applyNumberFormat="1" applyFill="1" applyBorder="1" applyAlignment="1">
      <alignment horizontal="center" vertical="center"/>
    </xf>
    <xf numFmtId="0" fontId="0" fillId="5" borderId="13" xfId="0" applyFill="1" applyBorder="1" applyAlignment="1">
      <alignment horizontal="center" vertical="center" wrapText="1"/>
    </xf>
    <xf numFmtId="0" fontId="0" fillId="5" borderId="13" xfId="0" applyFill="1" applyBorder="1" applyAlignment="1">
      <alignment horizontal="center" vertical="center"/>
    </xf>
    <xf numFmtId="43" fontId="0" fillId="5" borderId="13" xfId="0" applyNumberFormat="1" applyFill="1" applyBorder="1" applyAlignment="1">
      <alignment horizontal="center" vertical="center"/>
    </xf>
    <xf numFmtId="4" fontId="0" fillId="5" borderId="13" xfId="0" applyNumberFormat="1" applyFill="1" applyBorder="1" applyAlignment="1">
      <alignment horizontal="center" vertical="center" wrapText="1" indent="1"/>
    </xf>
    <xf numFmtId="0" fontId="0" fillId="5" borderId="13" xfId="0" applyFill="1" applyBorder="1" applyAlignment="1">
      <alignment horizontal="center" vertical="center" wrapText="1" indent="1"/>
    </xf>
    <xf numFmtId="173" fontId="0" fillId="5" borderId="13" xfId="0" applyNumberFormat="1" applyFill="1" applyBorder="1" applyAlignment="1">
      <alignment horizontal="center" vertical="center"/>
    </xf>
    <xf numFmtId="0" fontId="0" fillId="5" borderId="13" xfId="0" applyFill="1" applyBorder="1" applyAlignment="1">
      <alignment horizontal="center" vertical="center" indent="1"/>
    </xf>
    <xf numFmtId="14" fontId="44" fillId="37" borderId="13" xfId="0" applyNumberFormat="1" applyFont="1" applyFill="1" applyBorder="1" applyAlignment="1">
      <alignment vertical="center"/>
    </xf>
    <xf numFmtId="0" fontId="38" fillId="37" borderId="13" xfId="0" applyFont="1" applyFill="1" applyBorder="1" applyAlignment="1">
      <alignment horizontal="left" vertical="center" wrapText="1" indent="1"/>
    </xf>
    <xf numFmtId="4" fontId="34" fillId="3" borderId="13" xfId="0" applyNumberFormat="1" applyFont="1" applyFill="1" applyBorder="1" applyAlignment="1">
      <alignment horizontal="center" vertical="center"/>
    </xf>
    <xf numFmtId="0" fontId="0" fillId="4" borderId="13" xfId="0" applyFill="1" applyBorder="1" applyAlignment="1">
      <alignment horizontal="center" vertical="center"/>
    </xf>
    <xf numFmtId="0" fontId="34" fillId="5" borderId="13" xfId="0" applyFont="1" applyFill="1" applyBorder="1" applyAlignment="1">
      <alignment horizontal="center" vertical="center"/>
    </xf>
    <xf numFmtId="4" fontId="34" fillId="5" borderId="13" xfId="0" applyNumberFormat="1" applyFont="1" applyFill="1" applyBorder="1" applyAlignment="1">
      <alignment horizontal="center" vertical="center"/>
    </xf>
    <xf numFmtId="0" fontId="0" fillId="0" borderId="13" xfId="0" applyBorder="1" applyAlignment="1">
      <alignment vertical="center"/>
    </xf>
    <xf numFmtId="0" fontId="0" fillId="5" borderId="14" xfId="0" applyFill="1" applyBorder="1" applyAlignment="1">
      <alignment horizontal="center" vertical="center" wrapText="1"/>
    </xf>
    <xf numFmtId="43" fontId="0" fillId="5" borderId="14" xfId="0" applyNumberFormat="1" applyFill="1" applyBorder="1" applyAlignment="1">
      <alignment horizontal="center" vertical="center"/>
    </xf>
    <xf numFmtId="14" fontId="41" fillId="5" borderId="13" xfId="0" applyNumberFormat="1" applyFont="1" applyFill="1" applyBorder="1" applyAlignment="1">
      <alignment vertical="center" wrapText="1"/>
    </xf>
    <xf numFmtId="0" fontId="36" fillId="53" borderId="17" xfId="0" applyFont="1" applyFill="1" applyBorder="1" applyAlignment="1">
      <alignment horizontal="left" vertical="center" wrapText="1" indent="1"/>
    </xf>
    <xf numFmtId="0" fontId="34" fillId="53" borderId="13" xfId="0" applyFont="1" applyFill="1" applyBorder="1" applyAlignment="1">
      <alignment horizontal="center" vertical="center" wrapText="1"/>
    </xf>
    <xf numFmtId="166" fontId="34" fillId="53" borderId="13" xfId="0" applyNumberFormat="1" applyFont="1" applyFill="1" applyBorder="1" applyAlignment="1">
      <alignment horizontal="center" vertical="center"/>
    </xf>
    <xf numFmtId="166" fontId="34" fillId="53" borderId="16" xfId="0" applyNumberFormat="1" applyFont="1" applyFill="1" applyBorder="1" applyAlignment="1">
      <alignment horizontal="center" vertical="center"/>
    </xf>
    <xf numFmtId="0" fontId="36" fillId="53" borderId="13" xfId="0" applyFont="1" applyFill="1" applyBorder="1" applyAlignment="1">
      <alignment vertical="center"/>
    </xf>
    <xf numFmtId="0" fontId="34" fillId="53" borderId="13" xfId="0" applyFont="1" applyFill="1" applyBorder="1" applyAlignment="1">
      <alignment vertical="center"/>
    </xf>
    <xf numFmtId="0" fontId="9" fillId="3" borderId="17" xfId="0" applyFont="1" applyFill="1" applyBorder="1" applyAlignment="1">
      <alignment horizontal="left" vertical="center" wrapText="1" indent="1"/>
    </xf>
    <xf numFmtId="0" fontId="9" fillId="3" borderId="17" xfId="0" applyFont="1" applyFill="1" applyBorder="1" applyAlignment="1">
      <alignment horizontal="center" vertical="center" wrapText="1"/>
    </xf>
    <xf numFmtId="0" fontId="9" fillId="3" borderId="13" xfId="0" applyFont="1" applyFill="1" applyBorder="1" applyAlignment="1">
      <alignment horizontal="center" vertical="center" wrapText="1"/>
    </xf>
    <xf numFmtId="166" fontId="9" fillId="3" borderId="13" xfId="0" applyNumberFormat="1" applyFont="1" applyFill="1" applyBorder="1" applyAlignment="1">
      <alignment horizontal="center" vertical="center"/>
    </xf>
    <xf numFmtId="166" fontId="9" fillId="3" borderId="16" xfId="0" applyNumberFormat="1" applyFont="1" applyFill="1" applyBorder="1" applyAlignment="1">
      <alignment horizontal="center" vertical="center"/>
    </xf>
    <xf numFmtId="0" fontId="9" fillId="3" borderId="13" xfId="0" applyFont="1" applyFill="1" applyBorder="1" applyAlignment="1">
      <alignment vertical="center"/>
    </xf>
    <xf numFmtId="0" fontId="30" fillId="0" borderId="0" xfId="126" applyFill="1" applyAlignment="1">
      <alignment vertical="center"/>
    </xf>
    <xf numFmtId="0" fontId="36" fillId="3" borderId="13" xfId="0" applyFont="1" applyFill="1" applyBorder="1" applyAlignment="1">
      <alignment vertical="center"/>
    </xf>
    <xf numFmtId="0" fontId="34" fillId="3" borderId="28" xfId="0" applyFont="1" applyFill="1" applyBorder="1" applyAlignment="1">
      <alignment horizontal="left" vertical="center" wrapText="1" indent="1"/>
    </xf>
    <xf numFmtId="0" fontId="34" fillId="3" borderId="14" xfId="0" applyFont="1" applyFill="1" applyBorder="1" applyAlignment="1">
      <alignment horizontal="center" vertical="center"/>
    </xf>
    <xf numFmtId="165" fontId="9" fillId="3" borderId="14" xfId="0" applyNumberFormat="1" applyFont="1" applyFill="1" applyBorder="1" applyAlignment="1">
      <alignment horizontal="center" vertical="center" wrapText="1"/>
    </xf>
    <xf numFmtId="0" fontId="34" fillId="3" borderId="13" xfId="0" applyFont="1" applyFill="1" applyBorder="1" applyAlignment="1">
      <alignment horizontal="center" vertical="center" wrapText="1"/>
    </xf>
    <xf numFmtId="166" fontId="9" fillId="3" borderId="14" xfId="0" applyNumberFormat="1" applyFont="1" applyFill="1" applyBorder="1" applyAlignment="1">
      <alignment horizontal="center" vertical="center"/>
    </xf>
    <xf numFmtId="166" fontId="9" fillId="3" borderId="18" xfId="0" applyNumberFormat="1" applyFont="1" applyFill="1" applyBorder="1" applyAlignment="1">
      <alignment horizontal="center" vertical="center"/>
    </xf>
    <xf numFmtId="0" fontId="34" fillId="5" borderId="17" xfId="0" applyFont="1" applyFill="1" applyBorder="1" applyAlignment="1">
      <alignment horizontal="left" vertical="center" indent="1"/>
    </xf>
    <xf numFmtId="0" fontId="9" fillId="5" borderId="13" xfId="0" applyFont="1" applyFill="1" applyBorder="1" applyAlignment="1">
      <alignment horizontal="center" vertical="center" wrapText="1"/>
    </xf>
    <xf numFmtId="166" fontId="9" fillId="5" borderId="13" xfId="0" applyNumberFormat="1" applyFont="1" applyFill="1" applyBorder="1" applyAlignment="1">
      <alignment horizontal="center" vertical="center"/>
    </xf>
    <xf numFmtId="166" fontId="9" fillId="5" borderId="16" xfId="0" applyNumberFormat="1" applyFont="1" applyFill="1" applyBorder="1" applyAlignment="1">
      <alignment horizontal="center" vertical="center"/>
    </xf>
    <xf numFmtId="0" fontId="34" fillId="5" borderId="13" xfId="0" applyFont="1" applyFill="1" applyBorder="1" applyAlignment="1">
      <alignment vertical="center"/>
    </xf>
    <xf numFmtId="0" fontId="36" fillId="5" borderId="13" xfId="0" applyFont="1" applyFill="1" applyBorder="1" applyAlignment="1">
      <alignment vertical="center"/>
    </xf>
    <xf numFmtId="166" fontId="9" fillId="5" borderId="13" xfId="0" quotePrefix="1" applyNumberFormat="1" applyFont="1" applyFill="1" applyBorder="1" applyAlignment="1">
      <alignment horizontal="center" vertical="center"/>
    </xf>
    <xf numFmtId="166" fontId="34" fillId="5" borderId="13" xfId="0" applyNumberFormat="1" applyFont="1" applyFill="1" applyBorder="1" applyAlignment="1">
      <alignment horizontal="center" vertical="center"/>
    </xf>
    <xf numFmtId="166" fontId="34" fillId="53" borderId="13" xfId="0" quotePrefix="1" applyNumberFormat="1" applyFont="1" applyFill="1" applyBorder="1" applyAlignment="1">
      <alignment horizontal="center" vertical="center"/>
    </xf>
    <xf numFmtId="0" fontId="36" fillId="5" borderId="13" xfId="0" applyFont="1" applyFill="1" applyBorder="1" applyAlignment="1">
      <alignment horizontal="center" vertical="center"/>
    </xf>
    <xf numFmtId="0" fontId="34" fillId="5" borderId="13" xfId="0" applyFont="1" applyFill="1" applyBorder="1" applyAlignment="1">
      <alignment horizontal="center" vertical="center" wrapText="1"/>
    </xf>
    <xf numFmtId="165" fontId="34" fillId="37" borderId="13" xfId="0" applyNumberFormat="1" applyFont="1" applyFill="1" applyBorder="1" applyAlignment="1">
      <alignment horizontal="center" vertical="center" wrapText="1"/>
    </xf>
    <xf numFmtId="166" fontId="43" fillId="5" borderId="13" xfId="0" applyNumberFormat="1" applyFont="1" applyFill="1" applyBorder="1" applyAlignment="1">
      <alignment horizontal="center" vertical="center"/>
    </xf>
    <xf numFmtId="166" fontId="34" fillId="5" borderId="16" xfId="0" applyNumberFormat="1" applyFont="1" applyFill="1" applyBorder="1" applyAlignment="1">
      <alignment horizontal="center" vertical="center"/>
    </xf>
    <xf numFmtId="166" fontId="34" fillId="5" borderId="13" xfId="0" quotePrefix="1" applyNumberFormat="1" applyFont="1" applyFill="1" applyBorder="1" applyAlignment="1">
      <alignment horizontal="center" vertical="center"/>
    </xf>
    <xf numFmtId="0" fontId="34" fillId="5" borderId="17" xfId="0" applyFont="1" applyFill="1" applyBorder="1" applyAlignment="1">
      <alignment horizontal="left" vertical="center" wrapText="1" indent="1"/>
    </xf>
    <xf numFmtId="0" fontId="36" fillId="5" borderId="14" xfId="0" applyFont="1" applyFill="1" applyBorder="1" applyAlignment="1">
      <alignment vertical="center"/>
    </xf>
    <xf numFmtId="0" fontId="34" fillId="4" borderId="17" xfId="0" applyFont="1" applyFill="1" applyBorder="1" applyAlignment="1">
      <alignment horizontal="left" vertical="center" wrapText="1" indent="1"/>
    </xf>
    <xf numFmtId="166" fontId="9" fillId="4" borderId="13" xfId="0" applyNumberFormat="1" applyFont="1" applyFill="1" applyBorder="1" applyAlignment="1">
      <alignment horizontal="center" vertical="center"/>
    </xf>
    <xf numFmtId="166" fontId="9" fillId="4" borderId="16" xfId="0" applyNumberFormat="1" applyFont="1" applyFill="1" applyBorder="1" applyAlignment="1">
      <alignment horizontal="center" vertical="center"/>
    </xf>
    <xf numFmtId="0" fontId="34" fillId="4" borderId="13" xfId="0" applyFont="1" applyFill="1" applyBorder="1" applyAlignment="1">
      <alignment horizontal="center" vertical="center"/>
    </xf>
    <xf numFmtId="0" fontId="36" fillId="4" borderId="13" xfId="0" applyFont="1" applyFill="1" applyBorder="1" applyAlignment="1">
      <alignment vertical="center"/>
    </xf>
    <xf numFmtId="0" fontId="34" fillId="4" borderId="13" xfId="0" applyFont="1" applyFill="1" applyBorder="1" applyAlignment="1">
      <alignment vertical="center"/>
    </xf>
    <xf numFmtId="0" fontId="34" fillId="3" borderId="17" xfId="0" applyFont="1" applyFill="1" applyBorder="1" applyAlignment="1">
      <alignment horizontal="left" vertical="center" wrapText="1" indent="1"/>
    </xf>
    <xf numFmtId="166" fontId="34" fillId="3" borderId="13" xfId="0" applyNumberFormat="1" applyFont="1" applyFill="1" applyBorder="1" applyAlignment="1">
      <alignment horizontal="center" vertical="center"/>
    </xf>
    <xf numFmtId="166" fontId="34" fillId="3" borderId="13" xfId="0" quotePrefix="1" applyNumberFormat="1" applyFont="1" applyFill="1" applyBorder="1" applyAlignment="1">
      <alignment horizontal="center" vertical="center"/>
    </xf>
    <xf numFmtId="166" fontId="34" fillId="3" borderId="16" xfId="0" applyNumberFormat="1" applyFont="1" applyFill="1" applyBorder="1" applyAlignment="1">
      <alignment horizontal="center" vertical="center"/>
    </xf>
    <xf numFmtId="166" fontId="9" fillId="3" borderId="13" xfId="0" quotePrefix="1" applyNumberFormat="1" applyFont="1" applyFill="1" applyBorder="1" applyAlignment="1">
      <alignment horizontal="center" vertical="center"/>
    </xf>
    <xf numFmtId="0" fontId="9" fillId="53" borderId="13" xfId="0" applyFont="1" applyFill="1" applyBorder="1" applyAlignment="1">
      <alignment horizontal="center" vertical="center" wrapText="1"/>
    </xf>
    <xf numFmtId="166" fontId="9" fillId="53" borderId="13" xfId="0" applyNumberFormat="1" applyFont="1" applyFill="1" applyBorder="1" applyAlignment="1">
      <alignment horizontal="center" vertical="center"/>
    </xf>
    <xf numFmtId="166" fontId="9" fillId="53" borderId="13" xfId="0" quotePrefix="1" applyNumberFormat="1" applyFont="1" applyFill="1" applyBorder="1" applyAlignment="1">
      <alignment horizontal="center" vertical="center"/>
    </xf>
    <xf numFmtId="166" fontId="9" fillId="53" borderId="16" xfId="0" applyNumberFormat="1" applyFont="1" applyFill="1" applyBorder="1" applyAlignment="1">
      <alignment horizontal="center" vertical="center"/>
    </xf>
    <xf numFmtId="0" fontId="34" fillId="5" borderId="13" xfId="0" applyFont="1" applyFill="1" applyBorder="1" applyAlignment="1">
      <alignment horizontal="left" vertical="center" wrapText="1" indent="1"/>
    </xf>
    <xf numFmtId="14" fontId="0" fillId="3" borderId="65" xfId="0" applyNumberFormat="1" applyFill="1" applyBorder="1" applyAlignment="1">
      <alignment horizontal="center"/>
    </xf>
    <xf numFmtId="14" fontId="0" fillId="3" borderId="27" xfId="0" applyNumberFormat="1" applyFill="1" applyBorder="1" applyAlignment="1">
      <alignment horizontal="center" vertical="center"/>
    </xf>
    <xf numFmtId="14" fontId="3" fillId="3" borderId="27" xfId="0" applyNumberFormat="1" applyFont="1" applyFill="1" applyBorder="1" applyAlignment="1">
      <alignment horizontal="center" vertical="center"/>
    </xf>
    <xf numFmtId="0" fontId="34" fillId="3" borderId="27" xfId="0" applyFont="1" applyFill="1" applyBorder="1" applyAlignment="1">
      <alignment horizontal="center" vertical="center"/>
    </xf>
    <xf numFmtId="14" fontId="3" fillId="3" borderId="16" xfId="0" applyNumberFormat="1" applyFont="1" applyFill="1" applyBorder="1" applyAlignment="1">
      <alignment horizontal="center" vertical="center"/>
    </xf>
    <xf numFmtId="0" fontId="34" fillId="3" borderId="27" xfId="0" applyFont="1" applyFill="1" applyBorder="1" applyAlignment="1">
      <alignment horizontal="center"/>
    </xf>
    <xf numFmtId="166" fontId="0" fillId="3" borderId="16" xfId="0" applyNumberFormat="1" applyFill="1" applyBorder="1" applyAlignment="1">
      <alignment horizontal="center" vertical="center" wrapText="1"/>
    </xf>
    <xf numFmtId="14" fontId="0" fillId="3" borderId="31" xfId="0" applyNumberFormat="1" applyFill="1" applyBorder="1" applyAlignment="1">
      <alignment horizontal="center" vertical="center"/>
    </xf>
    <xf numFmtId="14" fontId="0" fillId="3" borderId="29" xfId="0" applyNumberFormat="1" applyFill="1" applyBorder="1" applyAlignment="1">
      <alignment horizontal="center" vertical="center"/>
    </xf>
    <xf numFmtId="14" fontId="3" fillId="3" borderId="18" xfId="0" applyNumberFormat="1" applyFont="1" applyFill="1" applyBorder="1" applyAlignment="1">
      <alignment horizontal="center" vertical="center"/>
    </xf>
    <xf numFmtId="166" fontId="3" fillId="3" borderId="18" xfId="0" applyNumberFormat="1" applyFont="1" applyFill="1" applyBorder="1" applyAlignment="1">
      <alignment horizontal="center" vertical="center" wrapText="1"/>
    </xf>
    <xf numFmtId="166" fontId="3" fillId="3" borderId="29" xfId="0" applyNumberFormat="1" applyFont="1" applyFill="1" applyBorder="1" applyAlignment="1">
      <alignment horizontal="center" vertical="center" wrapText="1"/>
    </xf>
    <xf numFmtId="0" fontId="0" fillId="3" borderId="28" xfId="0" applyFill="1" applyBorder="1" applyAlignment="1">
      <alignment horizontal="center" vertical="center"/>
    </xf>
    <xf numFmtId="14" fontId="3" fillId="3" borderId="17" xfId="0" applyNumberFormat="1" applyFont="1" applyFill="1" applyBorder="1" applyAlignment="1">
      <alignment vertical="center"/>
    </xf>
    <xf numFmtId="14" fontId="0" fillId="3" borderId="17" xfId="0" applyNumberFormat="1" applyFill="1" applyBorder="1" applyAlignment="1">
      <alignment vertical="center"/>
    </xf>
    <xf numFmtId="14" fontId="32" fillId="3" borderId="0" xfId="0" applyNumberFormat="1" applyFont="1" applyFill="1" applyAlignment="1">
      <alignment horizontal="center" vertical="center"/>
    </xf>
    <xf numFmtId="14" fontId="38" fillId="3" borderId="0" xfId="0" applyNumberFormat="1" applyFont="1" applyFill="1" applyAlignment="1">
      <alignment horizontal="center" vertical="center"/>
    </xf>
    <xf numFmtId="14" fontId="32" fillId="3" borderId="16" xfId="0" applyNumberFormat="1" applyFont="1" applyFill="1" applyBorder="1" applyAlignment="1">
      <alignment horizontal="center" vertical="center"/>
    </xf>
    <xf numFmtId="14" fontId="6" fillId="3" borderId="13" xfId="0" applyNumberFormat="1" applyFont="1" applyFill="1" applyBorder="1" applyAlignment="1">
      <alignment horizontal="center" vertical="center"/>
    </xf>
    <xf numFmtId="14" fontId="8" fillId="3" borderId="0" xfId="0" applyNumberFormat="1" applyFont="1" applyFill="1" applyAlignment="1">
      <alignment horizontal="left"/>
    </xf>
    <xf numFmtId="0" fontId="36" fillId="3" borderId="0" xfId="0" applyFont="1" applyFill="1" applyAlignment="1">
      <alignment horizontal="left"/>
    </xf>
    <xf numFmtId="0" fontId="36" fillId="38" borderId="0" xfId="0" applyFont="1" applyFill="1" applyAlignment="1">
      <alignment horizontal="left" wrapText="1"/>
    </xf>
    <xf numFmtId="0" fontId="36" fillId="38" borderId="0" xfId="0" applyFont="1" applyFill="1" applyAlignment="1">
      <alignment horizontal="left"/>
    </xf>
    <xf numFmtId="14" fontId="8" fillId="3" borderId="0" xfId="0" applyNumberFormat="1" applyFont="1" applyFill="1" applyAlignment="1">
      <alignment horizontal="left" vertical="center"/>
    </xf>
    <xf numFmtId="14" fontId="32" fillId="3" borderId="0" xfId="0" applyNumberFormat="1" applyFont="1" applyFill="1" applyAlignment="1">
      <alignment horizontal="left" vertical="center"/>
    </xf>
    <xf numFmtId="14" fontId="36" fillId="3" borderId="0" xfId="0" applyNumberFormat="1" applyFont="1" applyFill="1" applyAlignment="1">
      <alignment horizontal="left" vertical="center"/>
    </xf>
    <xf numFmtId="14" fontId="32" fillId="3" borderId="0" xfId="0" applyNumberFormat="1" applyFont="1" applyFill="1" applyAlignment="1">
      <alignment horizontal="left" vertical="top" wrapText="1"/>
    </xf>
    <xf numFmtId="14" fontId="83" fillId="3" borderId="0" xfId="0" applyNumberFormat="1" applyFont="1" applyFill="1" applyAlignment="1">
      <alignment horizontal="left" vertical="center"/>
    </xf>
    <xf numFmtId="14" fontId="6" fillId="3" borderId="0" xfId="0" applyNumberFormat="1" applyFont="1" applyFill="1" applyAlignment="1">
      <alignment horizontal="left" vertical="center"/>
    </xf>
    <xf numFmtId="0" fontId="36" fillId="3" borderId="13" xfId="0" applyFont="1" applyFill="1" applyBorder="1" applyAlignment="1">
      <alignment horizontal="left"/>
    </xf>
    <xf numFmtId="14" fontId="8" fillId="3" borderId="13" xfId="0" applyNumberFormat="1" applyFont="1" applyFill="1" applyBorder="1" applyAlignment="1">
      <alignment horizontal="left" vertical="top" wrapText="1"/>
    </xf>
    <xf numFmtId="14" fontId="36" fillId="3" borderId="14" xfId="0" applyNumberFormat="1" applyFont="1" applyFill="1" applyBorder="1" applyAlignment="1">
      <alignment horizontal="left" vertical="center"/>
    </xf>
    <xf numFmtId="14" fontId="51" fillId="3" borderId="32" xfId="0" applyNumberFormat="1" applyFont="1" applyFill="1" applyBorder="1" applyAlignment="1">
      <alignment horizontal="left" vertical="center"/>
    </xf>
    <xf numFmtId="14" fontId="8" fillId="3" borderId="14" xfId="0" applyNumberFormat="1" applyFont="1" applyFill="1" applyBorder="1" applyAlignment="1">
      <alignment horizontal="left" vertical="center"/>
    </xf>
    <xf numFmtId="14" fontId="36" fillId="3" borderId="28" xfId="0" applyNumberFormat="1" applyFont="1" applyFill="1" applyBorder="1" applyAlignment="1">
      <alignment horizontal="left" vertical="center"/>
    </xf>
    <xf numFmtId="14" fontId="32" fillId="3" borderId="33" xfId="0" applyNumberFormat="1" applyFont="1" applyFill="1" applyBorder="1" applyAlignment="1">
      <alignment horizontal="left" vertical="center"/>
    </xf>
    <xf numFmtId="14" fontId="32" fillId="3" borderId="28" xfId="0" applyNumberFormat="1" applyFont="1" applyFill="1" applyBorder="1" applyAlignment="1">
      <alignment vertical="center"/>
    </xf>
    <xf numFmtId="14" fontId="8" fillId="3" borderId="33" xfId="0" applyNumberFormat="1" applyFont="1" applyFill="1" applyBorder="1" applyAlignment="1">
      <alignment horizontal="left" vertical="center"/>
    </xf>
    <xf numFmtId="14" fontId="8" fillId="3" borderId="15" xfId="0" applyNumberFormat="1" applyFont="1" applyFill="1" applyBorder="1" applyAlignment="1">
      <alignment horizontal="left" vertical="center"/>
    </xf>
    <xf numFmtId="14" fontId="36" fillId="3" borderId="28" xfId="0" applyNumberFormat="1" applyFont="1" applyFill="1" applyBorder="1" applyAlignment="1">
      <alignment vertical="center"/>
    </xf>
    <xf numFmtId="0" fontId="8" fillId="3" borderId="0" xfId="0" applyFont="1" applyFill="1" applyAlignment="1">
      <alignment horizontal="left" vertical="center"/>
    </xf>
    <xf numFmtId="14" fontId="8" fillId="3" borderId="28" xfId="0" applyNumberFormat="1" applyFont="1" applyFill="1" applyBorder="1" applyAlignment="1">
      <alignment vertical="center"/>
    </xf>
    <xf numFmtId="0" fontId="8" fillId="3" borderId="14" xfId="0" applyFont="1" applyFill="1" applyBorder="1" applyAlignment="1">
      <alignment horizontal="left" vertical="center"/>
    </xf>
    <xf numFmtId="14" fontId="32" fillId="43" borderId="28" xfId="0" applyNumberFormat="1" applyFont="1" applyFill="1" applyBorder="1" applyAlignment="1">
      <alignment vertical="center"/>
    </xf>
    <xf numFmtId="0" fontId="36" fillId="3" borderId="13" xfId="0" applyFont="1" applyFill="1" applyBorder="1" applyAlignment="1">
      <alignment horizontal="left" vertical="center"/>
    </xf>
    <xf numFmtId="14" fontId="8" fillId="37" borderId="13" xfId="0" applyNumberFormat="1" applyFont="1" applyFill="1" applyBorder="1" applyAlignment="1">
      <alignment vertical="center"/>
    </xf>
    <xf numFmtId="14" fontId="6" fillId="3" borderId="13" xfId="0" applyNumberFormat="1" applyFont="1" applyFill="1" applyBorder="1" applyAlignment="1">
      <alignment vertical="center"/>
    </xf>
    <xf numFmtId="14" fontId="8" fillId="3" borderId="14" xfId="0" applyNumberFormat="1" applyFont="1" applyFill="1" applyBorder="1" applyAlignment="1">
      <alignment vertical="center"/>
    </xf>
    <xf numFmtId="14" fontId="32" fillId="3" borderId="30" xfId="0" applyNumberFormat="1" applyFont="1" applyFill="1" applyBorder="1" applyAlignment="1">
      <alignment vertical="center"/>
    </xf>
    <xf numFmtId="0" fontId="8" fillId="47" borderId="13" xfId="0" applyFont="1" applyFill="1" applyBorder="1" applyAlignment="1">
      <alignment horizontal="left" vertical="center"/>
    </xf>
    <xf numFmtId="0" fontId="32" fillId="3" borderId="17" xfId="0" applyFont="1" applyFill="1" applyBorder="1" applyAlignment="1">
      <alignment horizontal="left" vertical="center"/>
    </xf>
    <xf numFmtId="0" fontId="8" fillId="3" borderId="15" xfId="0" applyFont="1" applyFill="1" applyBorder="1" applyAlignment="1">
      <alignment horizontal="left" vertical="center"/>
    </xf>
    <xf numFmtId="0" fontId="8" fillId="3" borderId="16" xfId="0" applyFont="1" applyFill="1" applyBorder="1" applyAlignment="1">
      <alignment horizontal="left" vertical="center"/>
    </xf>
    <xf numFmtId="0" fontId="8" fillId="3" borderId="18" xfId="0" applyFont="1" applyFill="1" applyBorder="1" applyAlignment="1">
      <alignment horizontal="left" vertical="center"/>
    </xf>
    <xf numFmtId="0" fontId="36" fillId="3" borderId="16" xfId="0" applyFont="1" applyFill="1" applyBorder="1" applyAlignment="1">
      <alignment horizontal="left" vertical="center"/>
    </xf>
    <xf numFmtId="14" fontId="32" fillId="3" borderId="18" xfId="0" applyNumberFormat="1" applyFont="1" applyFill="1" applyBorder="1" applyAlignment="1">
      <alignment vertical="center"/>
    </xf>
    <xf numFmtId="14" fontId="36" fillId="3" borderId="18" xfId="0" applyNumberFormat="1" applyFont="1" applyFill="1" applyBorder="1" applyAlignment="1">
      <alignment vertical="center"/>
    </xf>
    <xf numFmtId="14" fontId="32" fillId="3" borderId="29" xfId="0" applyNumberFormat="1" applyFont="1" applyFill="1" applyBorder="1" applyAlignment="1">
      <alignment vertical="center"/>
    </xf>
    <xf numFmtId="14" fontId="32" fillId="3" borderId="16" xfId="0" applyNumberFormat="1" applyFont="1" applyFill="1" applyBorder="1" applyAlignment="1">
      <alignment vertical="center"/>
    </xf>
    <xf numFmtId="14" fontId="8" fillId="3" borderId="18" xfId="0" applyNumberFormat="1" applyFont="1" applyFill="1" applyBorder="1" applyAlignment="1">
      <alignment vertical="center"/>
    </xf>
    <xf numFmtId="14" fontId="32" fillId="3" borderId="17" xfId="0" applyNumberFormat="1" applyFont="1" applyFill="1" applyBorder="1" applyAlignment="1">
      <alignment vertical="center"/>
    </xf>
    <xf numFmtId="14" fontId="8" fillId="3" borderId="17" xfId="0" applyNumberFormat="1" applyFont="1" applyFill="1" applyBorder="1" applyAlignment="1">
      <alignment vertical="center"/>
    </xf>
    <xf numFmtId="0" fontId="8" fillId="3" borderId="17" xfId="0" applyFont="1" applyFill="1" applyBorder="1" applyAlignment="1">
      <alignment horizontal="left" vertical="center"/>
    </xf>
    <xf numFmtId="14" fontId="32" fillId="3" borderId="31" xfId="0" applyNumberFormat="1" applyFont="1" applyFill="1" applyBorder="1" applyAlignment="1">
      <alignment vertical="center"/>
    </xf>
    <xf numFmtId="0" fontId="84" fillId="3" borderId="13" xfId="126" applyFont="1" applyFill="1" applyBorder="1" applyAlignment="1">
      <alignment horizontal="left" vertical="center"/>
    </xf>
    <xf numFmtId="14" fontId="32" fillId="37" borderId="13" xfId="0" applyNumberFormat="1" applyFont="1" applyFill="1" applyBorder="1" applyAlignment="1">
      <alignment horizontal="center" vertical="center"/>
    </xf>
    <xf numFmtId="14" fontId="32" fillId="48" borderId="13" xfId="0" applyNumberFormat="1" applyFont="1" applyFill="1" applyBorder="1" applyAlignment="1">
      <alignment horizontal="center" vertical="center"/>
    </xf>
    <xf numFmtId="14" fontId="32" fillId="43" borderId="13" xfId="0" applyNumberFormat="1" applyFont="1" applyFill="1" applyBorder="1" applyAlignment="1">
      <alignment horizontal="center" vertical="center"/>
    </xf>
    <xf numFmtId="14" fontId="32" fillId="3" borderId="14" xfId="0" applyNumberFormat="1" applyFont="1" applyFill="1" applyBorder="1" applyAlignment="1">
      <alignment horizontal="center" vertical="center"/>
    </xf>
    <xf numFmtId="0" fontId="8" fillId="3" borderId="13" xfId="0" applyFont="1" applyFill="1" applyBorder="1" applyAlignment="1">
      <alignment horizontal="center" vertical="center" wrapText="1" indent="1"/>
    </xf>
    <xf numFmtId="14" fontId="32" fillId="46" borderId="13" xfId="0" applyNumberFormat="1" applyFont="1" applyFill="1" applyBorder="1" applyAlignment="1">
      <alignment horizontal="center" vertical="center"/>
    </xf>
    <xf numFmtId="0" fontId="2" fillId="0" borderId="13" xfId="0" applyFont="1" applyBorder="1" applyAlignment="1">
      <alignment horizontal="center" vertical="center" wrapText="1"/>
    </xf>
    <xf numFmtId="14" fontId="0" fillId="0" borderId="0" xfId="0" applyNumberFormat="1" applyAlignment="1">
      <alignment horizontal="left"/>
    </xf>
    <xf numFmtId="0" fontId="34" fillId="0" borderId="0" xfId="0" applyFont="1" applyAlignment="1">
      <alignment horizontal="left"/>
    </xf>
    <xf numFmtId="0" fontId="34" fillId="0" borderId="0" xfId="0" applyFont="1" applyAlignment="1">
      <alignment horizontal="left" wrapText="1"/>
    </xf>
    <xf numFmtId="14" fontId="0" fillId="0" borderId="0" xfId="0" applyNumberFormat="1" applyAlignment="1">
      <alignment horizontal="left" vertical="center"/>
    </xf>
    <xf numFmtId="14" fontId="3" fillId="0" borderId="0" xfId="0" applyNumberFormat="1" applyFont="1" applyAlignment="1">
      <alignment horizontal="left" vertical="center"/>
    </xf>
    <xf numFmtId="14" fontId="34" fillId="0" borderId="0" xfId="0" applyNumberFormat="1" applyFont="1" applyAlignment="1">
      <alignment horizontal="left" vertical="center"/>
    </xf>
    <xf numFmtId="14" fontId="3" fillId="0" borderId="0" xfId="0" applyNumberFormat="1" applyFont="1" applyAlignment="1">
      <alignment horizontal="left" vertical="top" wrapText="1"/>
    </xf>
    <xf numFmtId="14" fontId="3" fillId="0" borderId="13" xfId="0" applyNumberFormat="1" applyFont="1" applyBorder="1" applyAlignment="1">
      <alignment horizontal="left" vertical="center"/>
    </xf>
    <xf numFmtId="14" fontId="33" fillId="0" borderId="0" xfId="0" applyNumberFormat="1" applyFont="1" applyAlignment="1">
      <alignment horizontal="left" vertical="center"/>
    </xf>
    <xf numFmtId="14" fontId="4" fillId="0" borderId="0" xfId="0" applyNumberFormat="1" applyFont="1" applyAlignment="1">
      <alignment horizontal="left" vertical="center"/>
    </xf>
    <xf numFmtId="14" fontId="8" fillId="0" borderId="13" xfId="0" applyNumberFormat="1" applyFont="1" applyBorder="1" applyAlignment="1">
      <alignment horizontal="left" vertical="center"/>
    </xf>
    <xf numFmtId="14" fontId="34" fillId="0" borderId="13" xfId="0" applyNumberFormat="1" applyFont="1" applyBorder="1" applyAlignment="1">
      <alignment horizontal="left" vertical="center"/>
    </xf>
    <xf numFmtId="14" fontId="0" fillId="0" borderId="13" xfId="0" applyNumberFormat="1" applyBorder="1" applyAlignment="1">
      <alignment horizontal="left" vertical="center"/>
    </xf>
    <xf numFmtId="0" fontId="34" fillId="0" borderId="13" xfId="0" applyFont="1" applyBorder="1" applyAlignment="1">
      <alignment horizontal="left"/>
    </xf>
    <xf numFmtId="14" fontId="6" fillId="0" borderId="13" xfId="0" applyNumberFormat="1" applyFont="1" applyBorder="1" applyAlignment="1">
      <alignment horizontal="left" vertical="center"/>
    </xf>
    <xf numFmtId="14" fontId="32" fillId="0" borderId="13" xfId="0" applyNumberFormat="1" applyFont="1" applyBorder="1" applyAlignment="1">
      <alignment horizontal="left" vertical="center"/>
    </xf>
    <xf numFmtId="14" fontId="32" fillId="0" borderId="17" xfId="0" applyNumberFormat="1" applyFont="1" applyBorder="1" applyAlignment="1">
      <alignment horizontal="left" vertical="center"/>
    </xf>
    <xf numFmtId="14" fontId="8" fillId="0" borderId="17" xfId="0" applyNumberFormat="1" applyFont="1" applyBorder="1" applyAlignment="1">
      <alignment horizontal="left" vertical="center"/>
    </xf>
    <xf numFmtId="14" fontId="0" fillId="0" borderId="28" xfId="0" applyNumberFormat="1" applyBorder="1" applyAlignment="1">
      <alignment horizontal="left" vertical="center"/>
    </xf>
    <xf numFmtId="0" fontId="51" fillId="0" borderId="13" xfId="0" applyFont="1" applyBorder="1" applyAlignment="1">
      <alignment horizontal="left"/>
    </xf>
    <xf numFmtId="0" fontId="35" fillId="0" borderId="13" xfId="0" applyFont="1" applyBorder="1" applyAlignment="1">
      <alignment horizontal="left"/>
    </xf>
    <xf numFmtId="14" fontId="0" fillId="0" borderId="17" xfId="0" applyNumberFormat="1" applyBorder="1" applyAlignment="1">
      <alignment horizontal="left" vertical="center"/>
    </xf>
    <xf numFmtId="14" fontId="34" fillId="0" borderId="17" xfId="0" applyNumberFormat="1" applyFont="1" applyBorder="1" applyAlignment="1">
      <alignment horizontal="left" vertical="center"/>
    </xf>
    <xf numFmtId="14" fontId="0" fillId="0" borderId="13" xfId="0" applyNumberFormat="1" applyBorder="1" applyAlignment="1">
      <alignment horizontal="left" vertical="top" wrapText="1"/>
    </xf>
    <xf numFmtId="14" fontId="3" fillId="0" borderId="17" xfId="0" applyNumberFormat="1" applyFont="1" applyBorder="1" applyAlignment="1">
      <alignment horizontal="left" vertical="center"/>
    </xf>
    <xf numFmtId="14" fontId="3" fillId="0" borderId="14" xfId="0" applyNumberFormat="1" applyFont="1" applyBorder="1" applyAlignment="1">
      <alignment horizontal="left" vertical="center"/>
    </xf>
    <xf numFmtId="14" fontId="34" fillId="0" borderId="14" xfId="0" applyNumberFormat="1" applyFont="1" applyBorder="1" applyAlignment="1">
      <alignment horizontal="left" vertical="center"/>
    </xf>
    <xf numFmtId="14" fontId="3" fillId="0" borderId="15" xfId="0" applyNumberFormat="1" applyFont="1" applyBorder="1" applyAlignment="1">
      <alignment horizontal="left" vertical="center"/>
    </xf>
    <xf numFmtId="14" fontId="35" fillId="0" borderId="32" xfId="0" applyNumberFormat="1" applyFont="1" applyBorder="1" applyAlignment="1">
      <alignment horizontal="left" vertical="center"/>
    </xf>
    <xf numFmtId="14" fontId="0" fillId="0" borderId="14" xfId="0" applyNumberFormat="1" applyBorder="1" applyAlignment="1">
      <alignment horizontal="left" vertical="center"/>
    </xf>
    <xf numFmtId="14" fontId="34" fillId="0" borderId="28" xfId="0" applyNumberFormat="1" applyFont="1" applyBorder="1" applyAlignment="1">
      <alignment horizontal="left" vertical="center"/>
    </xf>
    <xf numFmtId="14" fontId="8" fillId="0" borderId="32" xfId="0" applyNumberFormat="1" applyFont="1" applyBorder="1" applyAlignment="1">
      <alignment horizontal="left" vertical="center"/>
    </xf>
    <xf numFmtId="14" fontId="3" fillId="0" borderId="28" xfId="0" applyNumberFormat="1" applyFont="1" applyBorder="1" applyAlignment="1">
      <alignment horizontal="left" vertical="center"/>
    </xf>
    <xf numFmtId="14" fontId="0" fillId="0" borderId="32" xfId="0" applyNumberFormat="1" applyBorder="1" applyAlignment="1">
      <alignment horizontal="left" vertical="center"/>
    </xf>
    <xf numFmtId="14" fontId="32" fillId="0" borderId="28" xfId="0" applyNumberFormat="1" applyFont="1" applyBorder="1" applyAlignment="1">
      <alignment horizontal="left" vertical="center"/>
    </xf>
    <xf numFmtId="14" fontId="3" fillId="0" borderId="33" xfId="0" applyNumberFormat="1" applyFont="1" applyBorder="1" applyAlignment="1">
      <alignment horizontal="left" vertical="center"/>
    </xf>
    <xf numFmtId="14" fontId="3" fillId="0" borderId="28" xfId="0" applyNumberFormat="1" applyFont="1" applyBorder="1" applyAlignment="1">
      <alignment vertical="center"/>
    </xf>
    <xf numFmtId="14" fontId="0" fillId="0" borderId="33" xfId="0" applyNumberFormat="1" applyBorder="1" applyAlignment="1">
      <alignment horizontal="left" vertical="center"/>
    </xf>
    <xf numFmtId="14" fontId="0" fillId="0" borderId="15" xfId="0" applyNumberFormat="1" applyBorder="1" applyAlignment="1">
      <alignment horizontal="left" vertical="center"/>
    </xf>
    <xf numFmtId="14" fontId="3" fillId="0" borderId="13" xfId="0" applyNumberFormat="1" applyFont="1" applyBorder="1" applyAlignment="1">
      <alignment vertical="center"/>
    </xf>
    <xf numFmtId="14" fontId="34" fillId="0" borderId="28" xfId="0" applyNumberFormat="1" applyFont="1" applyBorder="1" applyAlignment="1">
      <alignment vertical="center"/>
    </xf>
    <xf numFmtId="14" fontId="3" fillId="0" borderId="14" xfId="0" applyNumberFormat="1" applyFont="1" applyBorder="1" applyAlignment="1">
      <alignment vertical="center"/>
    </xf>
    <xf numFmtId="0" fontId="3" fillId="0" borderId="13" xfId="0" applyFont="1" applyBorder="1" applyAlignment="1">
      <alignment horizontal="left" vertical="center"/>
    </xf>
    <xf numFmtId="14" fontId="0" fillId="0" borderId="28" xfId="0" applyNumberFormat="1" applyBorder="1" applyAlignment="1">
      <alignment vertical="center"/>
    </xf>
    <xf numFmtId="0" fontId="0" fillId="0" borderId="14" xfId="0" applyBorder="1" applyAlignment="1">
      <alignment horizontal="left" vertical="center"/>
    </xf>
    <xf numFmtId="0" fontId="34" fillId="0" borderId="13" xfId="0" applyFont="1" applyBorder="1" applyAlignment="1">
      <alignment vertical="center"/>
    </xf>
    <xf numFmtId="0" fontId="34" fillId="0" borderId="13" xfId="0" applyFont="1" applyBorder="1" applyAlignment="1">
      <alignment horizontal="left" vertical="center"/>
    </xf>
    <xf numFmtId="14" fontId="0" fillId="0" borderId="13" xfId="0" applyNumberFormat="1" applyBorder="1" applyAlignment="1">
      <alignment vertical="center"/>
    </xf>
    <xf numFmtId="14" fontId="4" fillId="0" borderId="13" xfId="0" applyNumberFormat="1" applyFont="1" applyBorder="1" applyAlignment="1">
      <alignment vertical="center"/>
    </xf>
    <xf numFmtId="14" fontId="0" fillId="0" borderId="14" xfId="0" applyNumberFormat="1" applyBorder="1" applyAlignment="1">
      <alignment vertical="center"/>
    </xf>
    <xf numFmtId="14" fontId="3" fillId="0" borderId="30" xfId="0" applyNumberFormat="1" applyFont="1" applyBorder="1" applyAlignment="1">
      <alignment vertical="center"/>
    </xf>
    <xf numFmtId="0" fontId="3" fillId="0" borderId="17" xfId="0" applyFont="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8" xfId="0" applyBorder="1" applyAlignment="1">
      <alignment horizontal="left" vertical="center"/>
    </xf>
    <xf numFmtId="0" fontId="34" fillId="0" borderId="16" xfId="0" applyFont="1" applyBorder="1" applyAlignment="1">
      <alignment horizontal="left" vertical="center"/>
    </xf>
    <xf numFmtId="14" fontId="3" fillId="0" borderId="18" xfId="0" applyNumberFormat="1" applyFont="1" applyBorder="1" applyAlignment="1">
      <alignment vertical="center"/>
    </xf>
    <xf numFmtId="14" fontId="34" fillId="0" borderId="18" xfId="0" applyNumberFormat="1" applyFont="1" applyBorder="1" applyAlignment="1">
      <alignment vertical="center"/>
    </xf>
    <xf numFmtId="14" fontId="3" fillId="0" borderId="29" xfId="0" applyNumberFormat="1" applyFont="1" applyBorder="1" applyAlignment="1">
      <alignment vertical="center"/>
    </xf>
    <xf numFmtId="14" fontId="3" fillId="0" borderId="16" xfId="0" applyNumberFormat="1" applyFont="1" applyBorder="1" applyAlignment="1">
      <alignment vertical="center"/>
    </xf>
    <xf numFmtId="14" fontId="0" fillId="0" borderId="18" xfId="0" applyNumberFormat="1" applyBorder="1" applyAlignment="1">
      <alignment vertical="center"/>
    </xf>
    <xf numFmtId="14" fontId="3" fillId="0" borderId="31" xfId="0" applyNumberFormat="1" applyFont="1" applyBorder="1" applyAlignment="1">
      <alignment vertical="center"/>
    </xf>
    <xf numFmtId="0" fontId="0" fillId="0" borderId="13" xfId="0" applyBorder="1" applyAlignment="1">
      <alignment horizontal="center" vertical="center"/>
    </xf>
    <xf numFmtId="14" fontId="3" fillId="0" borderId="13" xfId="0" applyNumberFormat="1" applyFont="1" applyBorder="1" applyAlignment="1">
      <alignment horizontal="center" vertical="center"/>
    </xf>
    <xf numFmtId="14" fontId="38" fillId="0" borderId="13" xfId="0" applyNumberFormat="1" applyFont="1" applyBorder="1" applyAlignment="1">
      <alignment horizontal="center" vertical="center"/>
    </xf>
    <xf numFmtId="0" fontId="30" fillId="0" borderId="13" xfId="126" applyFill="1" applyBorder="1" applyAlignment="1">
      <alignment horizontal="left" vertical="center"/>
    </xf>
    <xf numFmtId="14" fontId="32" fillId="0" borderId="13" xfId="0" applyNumberFormat="1" applyFont="1" applyBorder="1" applyAlignment="1">
      <alignment horizontal="center" vertical="center"/>
    </xf>
    <xf numFmtId="0" fontId="0" fillId="0" borderId="14" xfId="0" applyBorder="1" applyAlignment="1">
      <alignment horizontal="center" vertical="center"/>
    </xf>
    <xf numFmtId="14" fontId="0" fillId="0" borderId="13" xfId="0" applyNumberFormat="1" applyBorder="1" applyAlignment="1">
      <alignment horizontal="center" vertical="center"/>
    </xf>
    <xf numFmtId="14" fontId="32" fillId="0" borderId="17" xfId="0" applyNumberFormat="1" applyFont="1" applyBorder="1" applyAlignment="1">
      <alignment horizontal="center" vertical="center"/>
    </xf>
    <xf numFmtId="14" fontId="41" fillId="0" borderId="13" xfId="0" applyNumberFormat="1" applyFont="1" applyBorder="1" applyAlignment="1">
      <alignment horizontal="center" vertical="center"/>
    </xf>
    <xf numFmtId="0" fontId="0" fillId="0" borderId="13" xfId="0" applyBorder="1" applyAlignment="1">
      <alignment horizontal="center" vertical="center" wrapText="1"/>
    </xf>
    <xf numFmtId="14" fontId="41" fillId="0" borderId="13" xfId="0" applyNumberFormat="1" applyFont="1" applyBorder="1" applyAlignment="1">
      <alignment horizontal="left" vertical="center"/>
    </xf>
    <xf numFmtId="14" fontId="3" fillId="0" borderId="14" xfId="0" applyNumberFormat="1" applyFont="1" applyBorder="1" applyAlignment="1">
      <alignment horizontal="center" vertical="center"/>
    </xf>
    <xf numFmtId="0" fontId="3" fillId="0" borderId="13" xfId="0" applyFont="1" applyBorder="1" applyAlignment="1">
      <alignment horizontal="center" vertical="center"/>
    </xf>
    <xf numFmtId="0" fontId="0" fillId="0" borderId="13" xfId="0" applyBorder="1" applyAlignment="1">
      <alignment horizontal="center" vertical="center" wrapText="1" indent="1"/>
    </xf>
    <xf numFmtId="14" fontId="65" fillId="0" borderId="13" xfId="0" applyNumberFormat="1" applyFont="1" applyBorder="1" applyAlignment="1">
      <alignment horizontal="left" vertical="center"/>
    </xf>
    <xf numFmtId="14" fontId="44" fillId="0" borderId="13" xfId="0" applyNumberFormat="1" applyFont="1" applyBorder="1" applyAlignment="1">
      <alignment horizontal="center" vertical="center"/>
    </xf>
    <xf numFmtId="0" fontId="31" fillId="0" borderId="13" xfId="0" applyFont="1" applyBorder="1"/>
    <xf numFmtId="0" fontId="43" fillId="0" borderId="13" xfId="0" applyFont="1" applyBorder="1"/>
    <xf numFmtId="0" fontId="9" fillId="0" borderId="13" xfId="0" applyFont="1" applyBorder="1"/>
    <xf numFmtId="0" fontId="34" fillId="0" borderId="13" xfId="0" applyFont="1" applyBorder="1"/>
    <xf numFmtId="0" fontId="36" fillId="4" borderId="13" xfId="0" applyFont="1" applyFill="1" applyBorder="1" applyAlignment="1">
      <alignment horizontal="center" vertical="center"/>
    </xf>
    <xf numFmtId="0" fontId="36" fillId="4" borderId="13" xfId="0" applyFont="1" applyFill="1" applyBorder="1" applyAlignment="1">
      <alignment vertical="center" wrapText="1"/>
    </xf>
    <xf numFmtId="165" fontId="34" fillId="4" borderId="13" xfId="0" applyNumberFormat="1" applyFont="1" applyFill="1" applyBorder="1" applyAlignment="1">
      <alignment horizontal="center" vertical="center" wrapText="1"/>
    </xf>
    <xf numFmtId="166" fontId="85" fillId="3" borderId="13" xfId="0" applyNumberFormat="1" applyFont="1" applyFill="1" applyBorder="1" applyAlignment="1">
      <alignment horizontal="center" vertical="center"/>
    </xf>
    <xf numFmtId="0" fontId="38" fillId="4" borderId="13" xfId="0" applyFont="1" applyFill="1" applyBorder="1" applyAlignment="1">
      <alignment horizontal="left" vertical="center" indent="2"/>
    </xf>
    <xf numFmtId="173" fontId="0" fillId="4" borderId="13" xfId="0" applyNumberFormat="1" applyFill="1" applyBorder="1" applyAlignment="1">
      <alignment horizontal="center" vertical="center"/>
    </xf>
    <xf numFmtId="166" fontId="35" fillId="5" borderId="13" xfId="0" applyNumberFormat="1" applyFont="1" applyFill="1" applyBorder="1" applyAlignment="1">
      <alignment horizontal="center" vertical="center"/>
    </xf>
    <xf numFmtId="0" fontId="31" fillId="38" borderId="13" xfId="0" applyFont="1" applyFill="1" applyBorder="1" applyAlignment="1">
      <alignment wrapText="1"/>
    </xf>
    <xf numFmtId="0" fontId="36" fillId="3" borderId="15" xfId="0" applyFont="1" applyFill="1" applyBorder="1" applyAlignment="1">
      <alignment vertical="center"/>
    </xf>
    <xf numFmtId="172" fontId="32" fillId="5" borderId="13" xfId="0" applyNumberFormat="1" applyFont="1" applyFill="1" applyBorder="1" applyAlignment="1">
      <alignment vertical="center"/>
    </xf>
    <xf numFmtId="0" fontId="6" fillId="5" borderId="16" xfId="0" applyFont="1" applyFill="1" applyBorder="1" applyAlignment="1">
      <alignment horizontal="left" vertical="center"/>
    </xf>
    <xf numFmtId="166" fontId="35" fillId="3" borderId="13" xfId="0" applyNumberFormat="1" applyFont="1" applyFill="1" applyBorder="1" applyAlignment="1">
      <alignment horizontal="center" vertical="center"/>
    </xf>
    <xf numFmtId="166" fontId="85" fillId="5" borderId="13" xfId="0" applyNumberFormat="1" applyFont="1" applyFill="1" applyBorder="1" applyAlignment="1">
      <alignment horizontal="center" vertical="center"/>
    </xf>
    <xf numFmtId="0" fontId="35" fillId="5" borderId="13" xfId="0" applyFont="1" applyFill="1" applyBorder="1" applyAlignment="1">
      <alignment horizontal="center" vertical="center"/>
    </xf>
    <xf numFmtId="0" fontId="35" fillId="5" borderId="13" xfId="0" applyFont="1" applyFill="1" applyBorder="1" applyAlignment="1">
      <alignment vertical="center"/>
    </xf>
    <xf numFmtId="0" fontId="31" fillId="51" borderId="13" xfId="0" applyFont="1" applyFill="1" applyBorder="1"/>
    <xf numFmtId="0" fontId="34" fillId="51" borderId="13" xfId="0" applyFont="1" applyFill="1" applyBorder="1"/>
    <xf numFmtId="2" fontId="34" fillId="51" borderId="13" xfId="0" applyNumberFormat="1" applyFont="1" applyFill="1" applyBorder="1"/>
    <xf numFmtId="0" fontId="34" fillId="51" borderId="13" xfId="0" applyFont="1" applyFill="1" applyBorder="1" applyAlignment="1">
      <alignment horizontal="left"/>
    </xf>
    <xf numFmtId="2" fontId="9" fillId="51" borderId="14" xfId="0" applyNumberFormat="1" applyFont="1" applyFill="1" applyBorder="1"/>
    <xf numFmtId="0" fontId="9" fillId="51" borderId="14" xfId="0" applyFont="1" applyFill="1" applyBorder="1" applyAlignment="1">
      <alignment horizontal="left"/>
    </xf>
    <xf numFmtId="0" fontId="34" fillId="3" borderId="17" xfId="0" applyFont="1" applyFill="1" applyBorder="1" applyAlignment="1">
      <alignment horizontal="left" vertical="center" indent="1"/>
    </xf>
    <xf numFmtId="0" fontId="9" fillId="3" borderId="13" xfId="0" applyFont="1" applyFill="1" applyBorder="1"/>
    <xf numFmtId="0" fontId="9" fillId="3" borderId="16" xfId="0" applyFont="1" applyFill="1" applyBorder="1"/>
    <xf numFmtId="0" fontId="9" fillId="3" borderId="14" xfId="0" applyFont="1" applyFill="1" applyBorder="1"/>
    <xf numFmtId="0" fontId="9" fillId="3" borderId="18" xfId="0" applyFont="1" applyFill="1" applyBorder="1"/>
    <xf numFmtId="4" fontId="9" fillId="3" borderId="13" xfId="0" applyNumberFormat="1" applyFont="1" applyFill="1" applyBorder="1"/>
    <xf numFmtId="0" fontId="9" fillId="3" borderId="17" xfId="0" applyFont="1" applyFill="1" applyBorder="1"/>
    <xf numFmtId="0" fontId="62" fillId="2" borderId="0" xfId="0" applyFont="1" applyFill="1" applyAlignment="1">
      <alignment horizontal="center" vertical="center" wrapText="1" indent="1"/>
    </xf>
    <xf numFmtId="14" fontId="9" fillId="3" borderId="13" xfId="0" applyNumberFormat="1" applyFont="1" applyFill="1" applyBorder="1"/>
    <xf numFmtId="14" fontId="34" fillId="3" borderId="13" xfId="0" applyNumberFormat="1" applyFont="1" applyFill="1" applyBorder="1"/>
    <xf numFmtId="167" fontId="0" fillId="3" borderId="13" xfId="0" applyNumberFormat="1" applyFill="1" applyBorder="1" applyAlignment="1">
      <alignment horizontal="center" vertical="center" wrapText="1" indent="1"/>
    </xf>
    <xf numFmtId="173" fontId="0" fillId="3" borderId="13" xfId="0" applyNumberFormat="1" applyFill="1" applyBorder="1" applyAlignment="1">
      <alignment horizontal="center" vertical="center"/>
    </xf>
    <xf numFmtId="0" fontId="36" fillId="3" borderId="13" xfId="0" applyFont="1" applyFill="1" applyBorder="1" applyAlignment="1">
      <alignment horizontal="center" vertical="center"/>
    </xf>
    <xf numFmtId="0" fontId="3" fillId="3" borderId="14" xfId="0" applyFont="1" applyFill="1" applyBorder="1" applyAlignment="1">
      <alignment horizontal="left" vertical="center" indent="2"/>
    </xf>
    <xf numFmtId="167" fontId="0" fillId="3" borderId="14" xfId="0" applyNumberFormat="1" applyFill="1" applyBorder="1" applyAlignment="1">
      <alignment horizontal="center" vertical="center" wrapText="1" indent="1"/>
    </xf>
    <xf numFmtId="173" fontId="0" fillId="3" borderId="14" xfId="0" applyNumberFormat="1" applyFill="1" applyBorder="1" applyAlignment="1">
      <alignment horizontal="center" vertical="center"/>
    </xf>
    <xf numFmtId="0" fontId="36" fillId="3" borderId="14" xfId="0" applyFont="1" applyFill="1" applyBorder="1" applyAlignment="1">
      <alignment horizontal="center" vertical="center"/>
    </xf>
    <xf numFmtId="14" fontId="34" fillId="5" borderId="17" xfId="0" applyNumberFormat="1" applyFont="1" applyFill="1" applyBorder="1" applyAlignment="1">
      <alignment horizontal="center" vertical="center" indent="1"/>
    </xf>
    <xf numFmtId="0" fontId="34" fillId="51" borderId="14" xfId="0" applyFont="1" applyFill="1" applyBorder="1"/>
    <xf numFmtId="0" fontId="9" fillId="52" borderId="63" xfId="0" applyFont="1" applyFill="1" applyBorder="1" applyAlignment="1">
      <alignment horizontal="center" vertical="center"/>
    </xf>
    <xf numFmtId="0" fontId="9" fillId="38" borderId="63" xfId="0" applyFont="1" applyFill="1" applyBorder="1" applyAlignment="1">
      <alignment horizontal="center" vertical="center"/>
    </xf>
    <xf numFmtId="0" fontId="9" fillId="38" borderId="0" xfId="0" applyFont="1" applyFill="1" applyAlignment="1">
      <alignment horizontal="center" vertical="center"/>
    </xf>
    <xf numFmtId="0" fontId="9" fillId="38" borderId="18" xfId="0" applyFont="1" applyFill="1" applyBorder="1" applyAlignment="1">
      <alignment horizontal="center" vertical="center"/>
    </xf>
    <xf numFmtId="0" fontId="9" fillId="52" borderId="13" xfId="0" applyFont="1" applyFill="1" applyBorder="1" applyAlignment="1">
      <alignment horizontal="center" vertical="center"/>
    </xf>
    <xf numFmtId="0" fontId="9" fillId="38" borderId="13" xfId="0" applyFont="1" applyFill="1" applyBorder="1" applyAlignment="1">
      <alignment horizontal="center" vertical="center"/>
    </xf>
    <xf numFmtId="0" fontId="9" fillId="38" borderId="14" xfId="0" applyFont="1" applyFill="1" applyBorder="1" applyAlignment="1">
      <alignment horizontal="center" vertical="center"/>
    </xf>
    <xf numFmtId="0" fontId="9" fillId="51" borderId="14" xfId="0" applyFont="1" applyFill="1" applyBorder="1" applyAlignment="1">
      <alignment horizontal="center" vertical="center"/>
    </xf>
    <xf numFmtId="165" fontId="9" fillId="4" borderId="13" xfId="0" applyNumberFormat="1" applyFont="1" applyFill="1" applyBorder="1" applyAlignment="1">
      <alignment horizontal="center" vertical="center" wrapText="1"/>
    </xf>
    <xf numFmtId="0" fontId="34" fillId="51" borderId="13" xfId="0" applyFont="1" applyFill="1" applyBorder="1" applyAlignment="1">
      <alignment horizontal="left" vertical="center"/>
    </xf>
    <xf numFmtId="0" fontId="9" fillId="51" borderId="14" xfId="0" applyFont="1" applyFill="1" applyBorder="1" applyAlignment="1">
      <alignment horizontal="left" vertical="center"/>
    </xf>
    <xf numFmtId="0" fontId="9" fillId="3" borderId="13" xfId="0" applyFont="1" applyFill="1" applyBorder="1" applyAlignment="1">
      <alignment horizontal="left" vertical="top"/>
    </xf>
    <xf numFmtId="0" fontId="9" fillId="5" borderId="13" xfId="0" applyFont="1" applyFill="1" applyBorder="1" applyAlignment="1">
      <alignment vertical="center"/>
    </xf>
    <xf numFmtId="165" fontId="34" fillId="3" borderId="13" xfId="0" applyNumberFormat="1" applyFont="1" applyFill="1" applyBorder="1" applyAlignment="1">
      <alignment horizontal="center" vertical="center" wrapText="1"/>
    </xf>
    <xf numFmtId="0" fontId="35" fillId="3" borderId="13" xfId="0" applyFont="1" applyFill="1" applyBorder="1" applyAlignment="1">
      <alignment horizontal="center" vertical="center"/>
    </xf>
    <xf numFmtId="0" fontId="85" fillId="51" borderId="14" xfId="0" applyFont="1" applyFill="1" applyBorder="1"/>
    <xf numFmtId="0" fontId="34" fillId="3" borderId="13" xfId="0" applyFont="1" applyFill="1" applyBorder="1" applyAlignment="1">
      <alignment horizontal="left" vertical="center" wrapText="1" indent="1"/>
    </xf>
    <xf numFmtId="0" fontId="36" fillId="3" borderId="49" xfId="0" applyFont="1" applyFill="1" applyBorder="1" applyAlignment="1">
      <alignment vertical="center"/>
    </xf>
    <xf numFmtId="0" fontId="51" fillId="3" borderId="13" xfId="0" applyFont="1" applyFill="1" applyBorder="1" applyAlignment="1">
      <alignment vertical="center"/>
    </xf>
    <xf numFmtId="165" fontId="35" fillId="4" borderId="13" xfId="0" applyNumberFormat="1" applyFont="1" applyFill="1" applyBorder="1" applyAlignment="1">
      <alignment horizontal="center" vertical="center"/>
    </xf>
    <xf numFmtId="165" fontId="34" fillId="4" borderId="13" xfId="0" applyNumberFormat="1" applyFont="1" applyFill="1" applyBorder="1" applyAlignment="1">
      <alignment horizontal="center" vertical="center"/>
    </xf>
    <xf numFmtId="14" fontId="38" fillId="5" borderId="13" xfId="0" applyNumberFormat="1" applyFont="1" applyFill="1" applyBorder="1" applyAlignment="1">
      <alignment vertical="center" wrapText="1"/>
    </xf>
    <xf numFmtId="166" fontId="9" fillId="40" borderId="13" xfId="0" applyNumberFormat="1" applyFont="1" applyFill="1" applyBorder="1" applyAlignment="1">
      <alignment horizontal="center" vertical="center"/>
    </xf>
    <xf numFmtId="0" fontId="36" fillId="53" borderId="13" xfId="0" applyFont="1" applyFill="1" applyBorder="1" applyAlignment="1">
      <alignment horizontal="left" vertical="center" wrapText="1" indent="1"/>
    </xf>
    <xf numFmtId="0" fontId="3" fillId="5" borderId="13" xfId="0" applyFont="1" applyFill="1" applyBorder="1" applyAlignment="1">
      <alignment horizontal="center" vertical="center"/>
    </xf>
    <xf numFmtId="0" fontId="3" fillId="5" borderId="13" xfId="0" applyFont="1" applyFill="1" applyBorder="1" applyAlignment="1">
      <alignment horizontal="center" vertical="center" wrapText="1"/>
    </xf>
    <xf numFmtId="0" fontId="35" fillId="5" borderId="13" xfId="0" applyFont="1" applyFill="1" applyBorder="1" applyAlignment="1">
      <alignment horizontal="center" vertical="center" wrapText="1"/>
    </xf>
    <xf numFmtId="0" fontId="3" fillId="0" borderId="0" xfId="0" applyFont="1"/>
    <xf numFmtId="14" fontId="85" fillId="5" borderId="17" xfId="0" applyNumberFormat="1" applyFont="1" applyFill="1" applyBorder="1" applyAlignment="1">
      <alignment horizontal="center" vertical="center" indent="1"/>
    </xf>
    <xf numFmtId="0" fontId="6" fillId="5" borderId="13" xfId="0" applyFont="1" applyFill="1" applyBorder="1" applyAlignment="1">
      <alignment horizontal="left" vertical="center"/>
    </xf>
    <xf numFmtId="0" fontId="43" fillId="5" borderId="13" xfId="0" applyFont="1" applyFill="1" applyBorder="1" applyAlignment="1">
      <alignment vertical="center"/>
    </xf>
    <xf numFmtId="165" fontId="36" fillId="37" borderId="13" xfId="0" applyNumberFormat="1" applyFont="1" applyFill="1" applyBorder="1" applyAlignment="1">
      <alignment horizontal="center" vertical="center" wrapText="1"/>
    </xf>
    <xf numFmtId="0" fontId="34" fillId="5" borderId="13" xfId="0" applyFont="1" applyFill="1" applyBorder="1" applyAlignment="1">
      <alignment horizontal="left" vertical="center" indent="1"/>
    </xf>
    <xf numFmtId="0" fontId="35" fillId="5" borderId="14" xfId="0" applyFont="1" applyFill="1" applyBorder="1"/>
    <xf numFmtId="0" fontId="34" fillId="5" borderId="14" xfId="0" applyFont="1" applyFill="1" applyBorder="1"/>
    <xf numFmtId="0" fontId="34" fillId="5" borderId="14" xfId="0" applyFont="1" applyFill="1" applyBorder="1" applyAlignment="1">
      <alignment horizontal="center" vertical="center"/>
    </xf>
    <xf numFmtId="2" fontId="34" fillId="5" borderId="14" xfId="0" applyNumberFormat="1" applyFont="1" applyFill="1" applyBorder="1"/>
    <xf numFmtId="0" fontId="34" fillId="5" borderId="14" xfId="0" applyFont="1" applyFill="1" applyBorder="1" applyAlignment="1">
      <alignment horizontal="left"/>
    </xf>
    <xf numFmtId="0" fontId="43" fillId="53" borderId="13" xfId="0" applyFont="1" applyFill="1" applyBorder="1" applyAlignment="1">
      <alignment vertical="center"/>
    </xf>
    <xf numFmtId="0" fontId="36" fillId="37" borderId="17" xfId="0" applyFont="1" applyFill="1" applyBorder="1" applyAlignment="1">
      <alignment horizontal="left" vertical="center" indent="1"/>
    </xf>
    <xf numFmtId="0" fontId="43" fillId="37" borderId="13" xfId="0" applyFont="1" applyFill="1" applyBorder="1" applyAlignment="1">
      <alignment horizontal="center" vertical="center"/>
    </xf>
    <xf numFmtId="0" fontId="34" fillId="37" borderId="13" xfId="0" applyFont="1" applyFill="1" applyBorder="1" applyAlignment="1">
      <alignment horizontal="center" vertical="center"/>
    </xf>
    <xf numFmtId="0" fontId="34" fillId="37" borderId="13" xfId="0" applyFont="1" applyFill="1" applyBorder="1" applyAlignment="1">
      <alignment horizontal="center" vertical="center" wrapText="1"/>
    </xf>
    <xf numFmtId="4" fontId="36" fillId="37" borderId="13" xfId="0" applyNumberFormat="1" applyFont="1" applyFill="1" applyBorder="1" applyAlignment="1">
      <alignment horizontal="center" vertical="center"/>
    </xf>
    <xf numFmtId="166" fontId="34" fillId="37" borderId="13" xfId="0" applyNumberFormat="1" applyFont="1" applyFill="1" applyBorder="1" applyAlignment="1">
      <alignment horizontal="center" vertical="center"/>
    </xf>
    <xf numFmtId="166" fontId="34" fillId="37" borderId="13" xfId="0" quotePrefix="1" applyNumberFormat="1" applyFont="1" applyFill="1" applyBorder="1" applyAlignment="1">
      <alignment horizontal="center" vertical="center"/>
    </xf>
    <xf numFmtId="166" fontId="43" fillId="37" borderId="13" xfId="0" applyNumberFormat="1" applyFont="1" applyFill="1" applyBorder="1" applyAlignment="1">
      <alignment horizontal="center" vertical="center"/>
    </xf>
    <xf numFmtId="166" fontId="34" fillId="37" borderId="16" xfId="0" applyNumberFormat="1" applyFont="1" applyFill="1" applyBorder="1" applyAlignment="1">
      <alignment horizontal="center" vertical="center"/>
    </xf>
    <xf numFmtId="0" fontId="35" fillId="37" borderId="13" xfId="0" applyFont="1" applyFill="1" applyBorder="1" applyAlignment="1">
      <alignment horizontal="center" vertical="center"/>
    </xf>
    <xf numFmtId="0" fontId="43" fillId="37" borderId="13" xfId="0" applyFont="1" applyFill="1" applyBorder="1" applyAlignment="1">
      <alignment vertical="center"/>
    </xf>
    <xf numFmtId="0" fontId="36" fillId="37" borderId="13" xfId="0" applyFont="1" applyFill="1" applyBorder="1" applyAlignment="1">
      <alignment vertical="center"/>
    </xf>
    <xf numFmtId="0" fontId="34" fillId="37" borderId="13" xfId="0" applyFont="1" applyFill="1" applyBorder="1" applyAlignment="1">
      <alignment vertical="center"/>
    </xf>
    <xf numFmtId="0" fontId="36" fillId="37" borderId="14" xfId="0" applyFont="1" applyFill="1" applyBorder="1" applyAlignment="1">
      <alignment vertical="center"/>
    </xf>
    <xf numFmtId="0" fontId="36" fillId="3" borderId="13" xfId="0" applyFont="1" applyFill="1" applyBorder="1" applyAlignment="1">
      <alignment horizontal="left" vertical="center" indent="1"/>
    </xf>
    <xf numFmtId="0" fontId="31" fillId="3" borderId="13" xfId="0" applyFont="1" applyFill="1" applyBorder="1" applyAlignment="1">
      <alignment horizontal="center" vertical="center"/>
    </xf>
    <xf numFmtId="0" fontId="31" fillId="3" borderId="13" xfId="0" applyFont="1" applyFill="1" applyBorder="1" applyAlignment="1">
      <alignment horizontal="center" vertical="center" wrapText="1"/>
    </xf>
    <xf numFmtId="4" fontId="31" fillId="3" borderId="13" xfId="0" applyNumberFormat="1" applyFont="1" applyFill="1" applyBorder="1" applyAlignment="1">
      <alignment horizontal="center" vertical="center"/>
    </xf>
    <xf numFmtId="0" fontId="36" fillId="3" borderId="13" xfId="0" applyFont="1" applyFill="1" applyBorder="1" applyAlignment="1">
      <alignment horizontal="center" vertical="center" wrapText="1"/>
    </xf>
    <xf numFmtId="166" fontId="31" fillId="3" borderId="13" xfId="0" applyNumberFormat="1" applyFont="1" applyFill="1" applyBorder="1" applyAlignment="1">
      <alignment horizontal="center" vertical="center"/>
    </xf>
    <xf numFmtId="166" fontId="36" fillId="3" borderId="13" xfId="0" applyNumberFormat="1" applyFont="1" applyFill="1" applyBorder="1" applyAlignment="1">
      <alignment horizontal="center" vertical="center"/>
    </xf>
    <xf numFmtId="166" fontId="31" fillId="3" borderId="16" xfId="0" applyNumberFormat="1" applyFont="1" applyFill="1" applyBorder="1" applyAlignment="1">
      <alignment horizontal="center" vertical="center"/>
    </xf>
    <xf numFmtId="0" fontId="8" fillId="0" borderId="0" xfId="0" applyFont="1" applyAlignment="1">
      <alignment horizontal="left"/>
    </xf>
    <xf numFmtId="166" fontId="51" fillId="3" borderId="13" xfId="0" applyNumberFormat="1" applyFont="1" applyFill="1" applyBorder="1" applyAlignment="1">
      <alignment horizontal="center" vertical="center"/>
    </xf>
    <xf numFmtId="4" fontId="36" fillId="3" borderId="13" xfId="0" applyNumberFormat="1" applyFont="1" applyFill="1" applyBorder="1" applyAlignment="1">
      <alignment horizontal="center" vertical="center"/>
    </xf>
    <xf numFmtId="165" fontId="36" fillId="3" borderId="13" xfId="0" applyNumberFormat="1" applyFont="1" applyFill="1" applyBorder="1" applyAlignment="1">
      <alignment horizontal="center" vertical="center" wrapText="1"/>
    </xf>
    <xf numFmtId="166" fontId="36" fillId="3" borderId="13" xfId="0" quotePrefix="1" applyNumberFormat="1" applyFont="1" applyFill="1" applyBorder="1" applyAlignment="1">
      <alignment horizontal="center" vertical="center"/>
    </xf>
    <xf numFmtId="166" fontId="36" fillId="3" borderId="16" xfId="0" applyNumberFormat="1" applyFont="1" applyFill="1" applyBorder="1" applyAlignment="1">
      <alignment horizontal="center" vertical="center"/>
    </xf>
    <xf numFmtId="0" fontId="78" fillId="5" borderId="13" xfId="0" applyFont="1" applyFill="1" applyBorder="1" applyAlignment="1">
      <alignment vertical="center"/>
    </xf>
    <xf numFmtId="0" fontId="9" fillId="4" borderId="14" xfId="0" applyFont="1" applyFill="1" applyBorder="1"/>
    <xf numFmtId="0" fontId="9" fillId="4" borderId="14" xfId="0" applyFont="1" applyFill="1" applyBorder="1" applyAlignment="1">
      <alignment horizontal="center" vertical="center"/>
    </xf>
    <xf numFmtId="0" fontId="35" fillId="4" borderId="14" xfId="0" applyFont="1" applyFill="1" applyBorder="1"/>
    <xf numFmtId="2" fontId="9" fillId="4" borderId="14" xfId="0" applyNumberFormat="1" applyFont="1" applyFill="1" applyBorder="1"/>
    <xf numFmtId="0" fontId="9" fillId="4" borderId="14" xfId="0" applyFont="1" applyFill="1" applyBorder="1" applyAlignment="1">
      <alignment horizontal="left"/>
    </xf>
    <xf numFmtId="0" fontId="34" fillId="4" borderId="14" xfId="0" applyFont="1" applyFill="1" applyBorder="1"/>
    <xf numFmtId="0" fontId="36" fillId="5" borderId="17" xfId="0" applyFont="1" applyFill="1" applyBorder="1" applyAlignment="1">
      <alignment horizontal="left" vertical="center" indent="1"/>
    </xf>
    <xf numFmtId="165" fontId="34" fillId="5" borderId="13" xfId="0" applyNumberFormat="1" applyFont="1" applyFill="1" applyBorder="1" applyAlignment="1">
      <alignment horizontal="center" vertical="center" wrapText="1"/>
    </xf>
    <xf numFmtId="167" fontId="0" fillId="5" borderId="13" xfId="0" applyNumberFormat="1" applyFill="1" applyBorder="1" applyAlignment="1">
      <alignment horizontal="center" vertical="center" wrapText="1" indent="1"/>
    </xf>
    <xf numFmtId="167" fontId="0" fillId="37" borderId="13" xfId="0" applyNumberFormat="1" applyFill="1" applyBorder="1" applyAlignment="1">
      <alignment horizontal="center" vertical="center" wrapText="1" indent="1"/>
    </xf>
    <xf numFmtId="166" fontId="78" fillId="5" borderId="13" xfId="0" applyNumberFormat="1" applyFont="1" applyFill="1" applyBorder="1" applyAlignment="1">
      <alignment horizontal="center" vertical="center"/>
    </xf>
    <xf numFmtId="0" fontId="36" fillId="5" borderId="13" xfId="0" applyFont="1" applyFill="1" applyBorder="1" applyAlignment="1">
      <alignment horizontal="center" vertical="center" wrapText="1"/>
    </xf>
    <xf numFmtId="173" fontId="6" fillId="5" borderId="13" xfId="0" applyNumberFormat="1" applyFont="1" applyFill="1" applyBorder="1" applyAlignment="1">
      <alignment horizontal="center" vertical="center"/>
    </xf>
    <xf numFmtId="0" fontId="35" fillId="4" borderId="17" xfId="0" applyFont="1" applyFill="1" applyBorder="1" applyAlignment="1">
      <alignment horizontal="left" vertical="center" indent="1"/>
    </xf>
    <xf numFmtId="0" fontId="85" fillId="4" borderId="13" xfId="0" applyFont="1" applyFill="1" applyBorder="1" applyAlignment="1">
      <alignment horizontal="center" vertical="center"/>
    </xf>
    <xf numFmtId="4" fontId="85" fillId="4" borderId="13" xfId="0" applyNumberFormat="1" applyFont="1" applyFill="1" applyBorder="1" applyAlignment="1">
      <alignment horizontal="center" vertical="center"/>
    </xf>
    <xf numFmtId="0" fontId="35" fillId="4" borderId="13" xfId="0" applyFont="1" applyFill="1" applyBorder="1" applyAlignment="1">
      <alignment horizontal="center" vertical="center"/>
    </xf>
    <xf numFmtId="166" fontId="85" fillId="4" borderId="13" xfId="0" applyNumberFormat="1" applyFont="1" applyFill="1" applyBorder="1" applyAlignment="1">
      <alignment horizontal="center" vertical="center"/>
    </xf>
    <xf numFmtId="166" fontId="35" fillId="4" borderId="13" xfId="0" applyNumberFormat="1" applyFont="1" applyFill="1" applyBorder="1" applyAlignment="1">
      <alignment horizontal="center" vertical="center"/>
    </xf>
    <xf numFmtId="166" fontId="50" fillId="4" borderId="13" xfId="0" applyNumberFormat="1" applyFont="1" applyFill="1" applyBorder="1" applyAlignment="1">
      <alignment horizontal="center" vertical="center"/>
    </xf>
    <xf numFmtId="166" fontId="85" fillId="4" borderId="16" xfId="0" applyNumberFormat="1" applyFont="1" applyFill="1" applyBorder="1" applyAlignment="1">
      <alignment horizontal="center" vertical="center"/>
    </xf>
    <xf numFmtId="0" fontId="51" fillId="4" borderId="13" xfId="0" applyFont="1" applyFill="1" applyBorder="1" applyAlignment="1">
      <alignment vertical="center"/>
    </xf>
    <xf numFmtId="0" fontId="35" fillId="4" borderId="13" xfId="0" applyFont="1" applyFill="1" applyBorder="1" applyAlignment="1">
      <alignment vertical="center"/>
    </xf>
    <xf numFmtId="0" fontId="34" fillId="4" borderId="17" xfId="0" applyFont="1" applyFill="1" applyBorder="1" applyAlignment="1">
      <alignment horizontal="left" vertical="center" indent="1"/>
    </xf>
    <xf numFmtId="4" fontId="9" fillId="4" borderId="13" xfId="0" applyNumberFormat="1" applyFont="1" applyFill="1" applyBorder="1" applyAlignment="1">
      <alignment horizontal="center" vertical="center"/>
    </xf>
    <xf numFmtId="166" fontId="9" fillId="4" borderId="13" xfId="0" quotePrefix="1" applyNumberFormat="1" applyFont="1" applyFill="1" applyBorder="1" applyAlignment="1">
      <alignment horizontal="center" vertical="center"/>
    </xf>
    <xf numFmtId="14" fontId="34" fillId="4" borderId="17" xfId="0" applyNumberFormat="1" applyFont="1" applyFill="1" applyBorder="1" applyAlignment="1">
      <alignment horizontal="center" vertical="center" indent="1"/>
    </xf>
    <xf numFmtId="172" fontId="32" fillId="4" borderId="13" xfId="0" applyNumberFormat="1" applyFont="1" applyFill="1" applyBorder="1" applyAlignment="1">
      <alignment vertical="center"/>
    </xf>
    <xf numFmtId="0" fontId="6" fillId="4" borderId="16" xfId="0" applyFont="1" applyFill="1" applyBorder="1" applyAlignment="1">
      <alignment horizontal="left" vertical="center"/>
    </xf>
    <xf numFmtId="0" fontId="1" fillId="5" borderId="13" xfId="0" applyFont="1" applyFill="1" applyBorder="1" applyAlignment="1">
      <alignment horizontal="center" vertical="center" wrapText="1"/>
    </xf>
    <xf numFmtId="14" fontId="1" fillId="4" borderId="13" xfId="0" applyNumberFormat="1" applyFont="1" applyFill="1" applyBorder="1" applyAlignment="1">
      <alignment horizontal="center" vertical="center"/>
    </xf>
    <xf numFmtId="0" fontId="1" fillId="4" borderId="13" xfId="0" applyFont="1" applyFill="1" applyBorder="1" applyAlignment="1">
      <alignment horizontal="center" vertical="center" wrapText="1"/>
    </xf>
    <xf numFmtId="0" fontId="1" fillId="4" borderId="13" xfId="0" applyFont="1" applyFill="1" applyBorder="1" applyAlignment="1">
      <alignment horizontal="center" vertical="center"/>
    </xf>
    <xf numFmtId="43" fontId="1" fillId="4" borderId="13" xfId="0" applyNumberFormat="1" applyFont="1" applyFill="1" applyBorder="1" applyAlignment="1">
      <alignment horizontal="center" vertical="center"/>
    </xf>
    <xf numFmtId="0" fontId="1" fillId="4" borderId="13" xfId="0" applyFont="1" applyFill="1" applyBorder="1" applyAlignment="1">
      <alignment horizontal="center" vertical="center" wrapText="1" indent="1"/>
    </xf>
    <xf numFmtId="173" fontId="1" fillId="4" borderId="13" xfId="0" applyNumberFormat="1" applyFont="1" applyFill="1" applyBorder="1" applyAlignment="1">
      <alignment horizontal="center" vertical="center"/>
    </xf>
    <xf numFmtId="167" fontId="1" fillId="4" borderId="13" xfId="0" applyNumberFormat="1" applyFont="1" applyFill="1" applyBorder="1" applyAlignment="1">
      <alignment horizontal="center" vertical="center" wrapText="1" indent="1"/>
    </xf>
    <xf numFmtId="14" fontId="1" fillId="37" borderId="13" xfId="0" applyNumberFormat="1" applyFont="1" applyFill="1" applyBorder="1" applyAlignment="1">
      <alignment horizontal="center" vertical="center"/>
    </xf>
    <xf numFmtId="0" fontId="1" fillId="37" borderId="13" xfId="0" applyFont="1" applyFill="1" applyBorder="1" applyAlignment="1">
      <alignment horizontal="center" vertical="center" wrapText="1"/>
    </xf>
    <xf numFmtId="0" fontId="1" fillId="37" borderId="13" xfId="0" applyFont="1" applyFill="1" applyBorder="1" applyAlignment="1">
      <alignment horizontal="center" vertical="center"/>
    </xf>
    <xf numFmtId="43" fontId="1" fillId="37" borderId="13" xfId="0" applyNumberFormat="1" applyFont="1" applyFill="1" applyBorder="1" applyAlignment="1">
      <alignment horizontal="center" vertical="center"/>
    </xf>
    <xf numFmtId="0" fontId="1" fillId="37" borderId="13" xfId="0" applyFont="1" applyFill="1" applyBorder="1" applyAlignment="1">
      <alignment horizontal="center" vertical="center" wrapText="1" indent="1"/>
    </xf>
    <xf numFmtId="173" fontId="1" fillId="37" borderId="13" xfId="0" applyNumberFormat="1" applyFont="1" applyFill="1" applyBorder="1" applyAlignment="1">
      <alignment horizontal="center" vertical="center"/>
    </xf>
    <xf numFmtId="0" fontId="1" fillId="3" borderId="13" xfId="0" applyFont="1" applyFill="1" applyBorder="1" applyAlignment="1">
      <alignment horizontal="center" vertical="center" wrapText="1"/>
    </xf>
    <xf numFmtId="0" fontId="1" fillId="3" borderId="13" xfId="0" applyFont="1" applyFill="1" applyBorder="1" applyAlignment="1">
      <alignment vertical="center" wrapText="1" indent="2"/>
    </xf>
    <xf numFmtId="0" fontId="1" fillId="3" borderId="13" xfId="0" applyFont="1" applyFill="1" applyBorder="1" applyAlignment="1">
      <alignment vertical="center" indent="2"/>
    </xf>
    <xf numFmtId="0" fontId="1" fillId="3" borderId="18" xfId="0" applyFont="1" applyFill="1" applyBorder="1" applyAlignment="1">
      <alignment vertical="center" wrapText="1" indent="2"/>
    </xf>
    <xf numFmtId="0" fontId="1" fillId="3" borderId="14" xfId="0" applyFont="1" applyFill="1" applyBorder="1" applyAlignment="1">
      <alignment vertical="center" wrapText="1" indent="2"/>
    </xf>
    <xf numFmtId="0" fontId="1" fillId="3" borderId="14" xfId="0" applyFont="1" applyFill="1" applyBorder="1" applyAlignment="1">
      <alignment horizontal="left" vertical="center" wrapText="1" indent="2"/>
    </xf>
    <xf numFmtId="0" fontId="1" fillId="3" borderId="13" xfId="0" applyFont="1" applyFill="1" applyBorder="1" applyAlignment="1">
      <alignment horizontal="left" vertical="center" wrapText="1" indent="2"/>
    </xf>
    <xf numFmtId="14" fontId="1" fillId="3" borderId="13" xfId="0" applyNumberFormat="1" applyFont="1" applyFill="1" applyBorder="1" applyAlignment="1">
      <alignment horizontal="left" vertical="center"/>
    </xf>
    <xf numFmtId="0" fontId="1" fillId="3" borderId="13" xfId="0" applyFont="1" applyFill="1" applyBorder="1" applyAlignment="1">
      <alignment horizontal="left" vertical="center" indent="2"/>
    </xf>
    <xf numFmtId="14" fontId="1" fillId="3" borderId="13" xfId="0" applyNumberFormat="1" applyFont="1" applyFill="1" applyBorder="1" applyAlignment="1">
      <alignment horizontal="center" vertical="center"/>
    </xf>
    <xf numFmtId="14" fontId="1" fillId="0" borderId="13" xfId="0" applyNumberFormat="1" applyFont="1" applyBorder="1" applyAlignment="1">
      <alignment horizontal="center" vertical="center"/>
    </xf>
    <xf numFmtId="14" fontId="1" fillId="3" borderId="17" xfId="0" applyNumberFormat="1" applyFont="1" applyFill="1" applyBorder="1" applyAlignment="1">
      <alignment horizontal="left" vertical="center"/>
    </xf>
    <xf numFmtId="0" fontId="1" fillId="3" borderId="14" xfId="0" applyFont="1" applyFill="1" applyBorder="1" applyAlignment="1">
      <alignment horizontal="center" vertical="center" wrapText="1"/>
    </xf>
    <xf numFmtId="0" fontId="1" fillId="3" borderId="13" xfId="0" applyFont="1" applyFill="1" applyBorder="1" applyAlignment="1">
      <alignment horizontal="center" vertical="center"/>
    </xf>
    <xf numFmtId="43" fontId="1" fillId="3" borderId="13" xfId="0" applyNumberFormat="1" applyFont="1" applyFill="1" applyBorder="1" applyAlignment="1">
      <alignment horizontal="center" vertical="center"/>
    </xf>
    <xf numFmtId="0" fontId="1" fillId="3" borderId="13" xfId="0" applyFont="1" applyFill="1" applyBorder="1" applyAlignment="1">
      <alignment horizontal="center" vertical="center" indent="1"/>
    </xf>
    <xf numFmtId="173" fontId="1" fillId="3" borderId="13" xfId="0" applyNumberFormat="1" applyFont="1" applyFill="1" applyBorder="1" applyAlignment="1">
      <alignment horizontal="center" vertical="center"/>
    </xf>
  </cellXfs>
  <cellStyles count="127">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 Akzent1 2" xfId="35" xr:uid="{00000000-0005-0000-0000-00000C000000}"/>
    <cellStyle name="60 % - Akzent2 2" xfId="36" xr:uid="{00000000-0005-0000-0000-00000D000000}"/>
    <cellStyle name="60 % - Akzent3 2" xfId="37" xr:uid="{00000000-0005-0000-0000-00000E000000}"/>
    <cellStyle name="60 % - Akzent4 2" xfId="38" xr:uid="{00000000-0005-0000-0000-00000F000000}"/>
    <cellStyle name="60 % - Akzent5 2" xfId="39" xr:uid="{00000000-0005-0000-0000-000010000000}"/>
    <cellStyle name="60 % - Akzent6 2" xfId="40" xr:uid="{00000000-0005-0000-0000-000011000000}"/>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Commentaire 10" xfId="41" xr:uid="{00000000-0005-0000-0000-00001B000000}"/>
    <cellStyle name="Commentaire 11" xfId="42" xr:uid="{00000000-0005-0000-0000-00001C000000}"/>
    <cellStyle name="Commentaire 12" xfId="43" xr:uid="{00000000-0005-0000-0000-00001D000000}"/>
    <cellStyle name="Commentaire 2" xfId="44" xr:uid="{00000000-0005-0000-0000-00001E000000}"/>
    <cellStyle name="Commentaire 3" xfId="45" xr:uid="{00000000-0005-0000-0000-00001F000000}"/>
    <cellStyle name="Commentaire 4" xfId="46" xr:uid="{00000000-0005-0000-0000-000020000000}"/>
    <cellStyle name="Commentaire 5" xfId="47" xr:uid="{00000000-0005-0000-0000-000021000000}"/>
    <cellStyle name="Commentaire 6" xfId="48" xr:uid="{00000000-0005-0000-0000-000022000000}"/>
    <cellStyle name="Commentaire 7" xfId="49" xr:uid="{00000000-0005-0000-0000-000023000000}"/>
    <cellStyle name="Commentaire 8" xfId="50" xr:uid="{00000000-0005-0000-0000-000024000000}"/>
    <cellStyle name="Commentaire 9" xfId="51" xr:uid="{00000000-0005-0000-0000-000025000000}"/>
    <cellStyle name="Euro" xfId="52" xr:uid="{00000000-0005-0000-0000-000026000000}"/>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126" xr:uid="{00000000-0005-0000-0000-00002D000000}"/>
    <cellStyle name="Input" xfId="8" builtinId="20" customBuiltin="1"/>
    <cellStyle name="Linked Cell" xfId="11" builtinId="24" customBuiltin="1"/>
    <cellStyle name="Neutral 2" xfId="53" xr:uid="{00000000-0005-0000-0000-000030000000}"/>
    <cellStyle name="Normal" xfId="0" builtinId="0"/>
    <cellStyle name="Normal 2" xfId="54" xr:uid="{00000000-0005-0000-0000-000032000000}"/>
    <cellStyle name="Normal 2 10" xfId="55" xr:uid="{00000000-0005-0000-0000-000033000000}"/>
    <cellStyle name="Normal 2 11" xfId="56" xr:uid="{00000000-0005-0000-0000-000034000000}"/>
    <cellStyle name="Normal 2 12" xfId="57" xr:uid="{00000000-0005-0000-0000-000035000000}"/>
    <cellStyle name="Normal 2 13" xfId="58" xr:uid="{00000000-0005-0000-0000-000036000000}"/>
    <cellStyle name="Normal 2 14" xfId="59" xr:uid="{00000000-0005-0000-0000-000037000000}"/>
    <cellStyle name="Normal 2 15" xfId="60" xr:uid="{00000000-0005-0000-0000-000038000000}"/>
    <cellStyle name="Normal 2 16" xfId="61" xr:uid="{00000000-0005-0000-0000-000039000000}"/>
    <cellStyle name="Normal 2 17" xfId="62" xr:uid="{00000000-0005-0000-0000-00003A000000}"/>
    <cellStyle name="Normal 2 18" xfId="63" xr:uid="{00000000-0005-0000-0000-00003B000000}"/>
    <cellStyle name="Normal 2 19" xfId="64" xr:uid="{00000000-0005-0000-0000-00003C000000}"/>
    <cellStyle name="Normal 2 2" xfId="65" xr:uid="{00000000-0005-0000-0000-00003D000000}"/>
    <cellStyle name="Normal 2 2 2" xfId="66" xr:uid="{00000000-0005-0000-0000-00003E000000}"/>
    <cellStyle name="Normal 2 2 3" xfId="67" xr:uid="{00000000-0005-0000-0000-00003F000000}"/>
    <cellStyle name="Normal 2 2 4" xfId="68" xr:uid="{00000000-0005-0000-0000-000040000000}"/>
    <cellStyle name="Normal 2 2 5" xfId="69" xr:uid="{00000000-0005-0000-0000-000041000000}"/>
    <cellStyle name="Normal 2 2 6" xfId="70" xr:uid="{00000000-0005-0000-0000-000042000000}"/>
    <cellStyle name="Normal 2 2 7" xfId="71" xr:uid="{00000000-0005-0000-0000-000043000000}"/>
    <cellStyle name="Normal 2 2 8" xfId="72" xr:uid="{00000000-0005-0000-0000-000044000000}"/>
    <cellStyle name="Normal 2 2 9" xfId="73" xr:uid="{00000000-0005-0000-0000-000045000000}"/>
    <cellStyle name="Normal 2 20" xfId="74" xr:uid="{00000000-0005-0000-0000-000046000000}"/>
    <cellStyle name="Normal 2 21" xfId="75" xr:uid="{00000000-0005-0000-0000-000047000000}"/>
    <cellStyle name="Normal 2 22" xfId="76" xr:uid="{00000000-0005-0000-0000-000048000000}"/>
    <cellStyle name="Normal 2 23" xfId="77" xr:uid="{00000000-0005-0000-0000-000049000000}"/>
    <cellStyle name="Normal 2 24" xfId="78" xr:uid="{00000000-0005-0000-0000-00004A000000}"/>
    <cellStyle name="Normal 2 25" xfId="79" xr:uid="{00000000-0005-0000-0000-00004B000000}"/>
    <cellStyle name="Normal 2 26" xfId="80" xr:uid="{00000000-0005-0000-0000-00004C000000}"/>
    <cellStyle name="Normal 2 27" xfId="81" xr:uid="{00000000-0005-0000-0000-00004D000000}"/>
    <cellStyle name="Normal 2 28" xfId="82" xr:uid="{00000000-0005-0000-0000-00004E000000}"/>
    <cellStyle name="Normal 2 29" xfId="83" xr:uid="{00000000-0005-0000-0000-00004F000000}"/>
    <cellStyle name="Normal 2 29 2" xfId="84" xr:uid="{00000000-0005-0000-0000-000050000000}"/>
    <cellStyle name="Normal 2 29 3" xfId="85" xr:uid="{00000000-0005-0000-0000-000051000000}"/>
    <cellStyle name="Normal 2 29 4" xfId="86" xr:uid="{00000000-0005-0000-0000-000052000000}"/>
    <cellStyle name="Normal 2 29 5" xfId="87" xr:uid="{00000000-0005-0000-0000-000053000000}"/>
    <cellStyle name="Normal 2 29 6" xfId="88" xr:uid="{00000000-0005-0000-0000-000054000000}"/>
    <cellStyle name="Normal 2 29 7" xfId="89" xr:uid="{00000000-0005-0000-0000-000055000000}"/>
    <cellStyle name="Normal 2 29 8" xfId="90" xr:uid="{00000000-0005-0000-0000-000056000000}"/>
    <cellStyle name="Normal 2 29 9" xfId="91" xr:uid="{00000000-0005-0000-0000-000057000000}"/>
    <cellStyle name="Normal 2 3" xfId="92" xr:uid="{00000000-0005-0000-0000-000058000000}"/>
    <cellStyle name="Normal 2 30" xfId="93" xr:uid="{00000000-0005-0000-0000-000059000000}"/>
    <cellStyle name="Normal 2 31" xfId="94" xr:uid="{00000000-0005-0000-0000-00005A000000}"/>
    <cellStyle name="Normal 2 32" xfId="95" xr:uid="{00000000-0005-0000-0000-00005B000000}"/>
    <cellStyle name="Normal 2 33" xfId="96" xr:uid="{00000000-0005-0000-0000-00005C000000}"/>
    <cellStyle name="Normal 2 34" xfId="97" xr:uid="{00000000-0005-0000-0000-00005D000000}"/>
    <cellStyle name="Normal 2 35" xfId="98" xr:uid="{00000000-0005-0000-0000-00005E000000}"/>
    <cellStyle name="Normal 2 36" xfId="99" xr:uid="{00000000-0005-0000-0000-00005F000000}"/>
    <cellStyle name="Normal 2 37" xfId="100" xr:uid="{00000000-0005-0000-0000-000060000000}"/>
    <cellStyle name="Normal 2 38" xfId="101" xr:uid="{00000000-0005-0000-0000-000061000000}"/>
    <cellStyle name="Normal 2 39" xfId="102" xr:uid="{00000000-0005-0000-0000-000062000000}"/>
    <cellStyle name="Normal 2 4" xfId="103" xr:uid="{00000000-0005-0000-0000-000063000000}"/>
    <cellStyle name="Normal 2 40" xfId="104" xr:uid="{00000000-0005-0000-0000-000064000000}"/>
    <cellStyle name="Normal 2 41" xfId="105" xr:uid="{00000000-0005-0000-0000-000065000000}"/>
    <cellStyle name="Normal 2 42" xfId="106" xr:uid="{00000000-0005-0000-0000-000066000000}"/>
    <cellStyle name="Normal 2 43" xfId="107" xr:uid="{00000000-0005-0000-0000-000067000000}"/>
    <cellStyle name="Normal 2 44" xfId="108" xr:uid="{00000000-0005-0000-0000-000068000000}"/>
    <cellStyle name="Normal 2 45" xfId="109" xr:uid="{00000000-0005-0000-0000-000069000000}"/>
    <cellStyle name="Normal 2 46" xfId="110" xr:uid="{00000000-0005-0000-0000-00006A000000}"/>
    <cellStyle name="Normal 2 47" xfId="111" xr:uid="{00000000-0005-0000-0000-00006B000000}"/>
    <cellStyle name="Normal 2 48" xfId="112" xr:uid="{00000000-0005-0000-0000-00006C000000}"/>
    <cellStyle name="Normal 2 49" xfId="113" xr:uid="{00000000-0005-0000-0000-00006D000000}"/>
    <cellStyle name="Normal 2 5" xfId="114" xr:uid="{00000000-0005-0000-0000-00006E000000}"/>
    <cellStyle name="Normal 2 6" xfId="115" xr:uid="{00000000-0005-0000-0000-00006F000000}"/>
    <cellStyle name="Normal 2 7" xfId="116" xr:uid="{00000000-0005-0000-0000-000070000000}"/>
    <cellStyle name="Normal 2 8" xfId="117" xr:uid="{00000000-0005-0000-0000-000071000000}"/>
    <cellStyle name="Normal 2 9" xfId="118" xr:uid="{00000000-0005-0000-0000-000072000000}"/>
    <cellStyle name="Output" xfId="9" builtinId="21" customBuiltin="1"/>
    <cellStyle name="Pourcentage 2" xfId="119" xr:uid="{00000000-0005-0000-0000-000074000000}"/>
    <cellStyle name="Standard 2" xfId="1" xr:uid="{00000000-0005-0000-0000-000075000000}"/>
    <cellStyle name="Standard 3" xfId="34" xr:uid="{00000000-0005-0000-0000-000076000000}"/>
    <cellStyle name="Standard 3 2" xfId="124" xr:uid="{00000000-0005-0000-0000-000077000000}"/>
    <cellStyle name="Standard 4" xfId="122" xr:uid="{00000000-0005-0000-0000-000078000000}"/>
    <cellStyle name="Standard 4 2" xfId="125" xr:uid="{00000000-0005-0000-0000-000079000000}"/>
    <cellStyle name="Standard 5" xfId="123" xr:uid="{00000000-0005-0000-0000-00007A000000}"/>
    <cellStyle name="Style 1" xfId="120" xr:uid="{00000000-0005-0000-0000-00007B000000}"/>
    <cellStyle name="Total" xfId="15" builtinId="25" customBuiltin="1"/>
    <cellStyle name="Überschrift 5" xfId="121" xr:uid="{00000000-0005-0000-0000-00007D000000}"/>
    <cellStyle name="Warning Text" xfId="13" builtinId="11" customBuiltin="1"/>
  </cellStyles>
  <dxfs count="37">
    <dxf>
      <font>
        <b/>
        <i val="0"/>
        <strike val="0"/>
        <condense val="0"/>
        <extend val="0"/>
        <outline val="0"/>
        <shadow val="0"/>
        <u val="none"/>
        <vertAlign val="baseline"/>
        <sz val="11"/>
        <color rgb="FFFF0000"/>
        <name val="Calibri"/>
        <family val="2"/>
        <scheme val="minor"/>
      </font>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minor"/>
      </font>
      <numFmt numFmtId="172" formatCode="dd/mm/yyyy"/>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scheme val="none"/>
      </font>
      <fill>
        <patternFill patternType="solid">
          <fgColor indexed="64"/>
          <bgColor rgb="FFFFFF00"/>
        </patternFill>
      </fill>
      <alignment vertical="center"/>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none"/>
      </font>
      <fill>
        <patternFill patternType="solid">
          <fgColor indexed="64"/>
          <bgColor rgb="FFFFFF00"/>
        </patternFill>
      </fill>
      <alignment vertical="center"/>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scheme val="none"/>
      </font>
      <fill>
        <patternFill patternType="solid">
          <fgColor indexed="64"/>
          <bgColor rgb="FF92D05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solid">
          <fgColor indexed="64"/>
          <bgColor rgb="FFFFFF00"/>
        </patternFill>
      </fill>
      <alignment horizontal="center" vertical="center" textRotation="0" wrapText="0" indent="1" justifyLastLine="0" shrinkToFit="0" readingOrder="0"/>
      <border diagonalUp="0" diagonalDown="0">
        <left/>
        <right style="thin">
          <color rgb="FF000000"/>
        </right>
        <top style="thin">
          <color rgb="FF000000"/>
        </top>
        <bottom style="thin">
          <color rgb="FF000000"/>
        </bottom>
        <vertical/>
        <horizontal/>
      </border>
    </dxf>
    <dxf>
      <numFmt numFmtId="19" formatCode="m/d/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166" formatCode="dd\.mm\.yyyy;@"/>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numFmt numFmtId="4" formatCode="#,##0.00"/>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rgb="FFFFFF00"/>
        </patternFill>
      </fill>
      <alignment horizontal="left" vertical="center" textRotation="0" wrapText="1" relativeIndent="1"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vertical="cent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tint="-4.9989318521683403E-2"/>
        </patternFill>
      </fill>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tint="-0.14999847407452621"/>
        </patternFill>
      </fill>
      <alignment horizontal="center" vertical="center" textRotation="0" wrapText="1" indent="1" justifyLastLine="0" shrinkToFit="0" readingOrder="0"/>
    </dxf>
  </dxfs>
  <tableStyles count="0" defaultTableStyle="TableStyleMedium2" defaultPivotStyle="PivotStyleMedium9"/>
  <colors>
    <mruColors>
      <color rgb="FFFFCC00"/>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umari Reema" id="{3F804DF1-93D4-4213-A22A-56BB0F2E41AD}" userId="S::kreema@tkmglobal.com::13973d7b-7e96-4c98-a3ca-351191929d3f" providerId="AD"/>
  <person displayName="Karuna Kumari" id="{B9717549-D972-46A2-B5A2-78C0038EC9D1}" userId="S::kkumari@tkmglobal.com::7b78d992-de57-4632-ab49-13cea175b71d" providerId="AD"/>
  <person displayName="Parveen  Ansari" id="{9CF43D7C-226E-44BA-B332-C070FB52374F}" userId="S::pansari@tkmglobal.com::542ad2f8-dc8a-4d1f-bfca-e9a32d9eff3e" providerId="AD"/>
  <person displayName="Aurilia Azoulay" id="{B93D61B1-CA28-4A66-86A4-EF868ABFE6C6}" userId="S::aazoulay_tkmglobal.net#ext#@tmilltd.onmicrosoft.com::64699a50-bc64-4dc6-9368-62ea1a5c6e9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305A8F-6BA3-4E00-92CD-61F91B8282D4}" name="Table3" displayName="Table3" ref="A1:A27" totalsRowShown="0">
  <autoFilter ref="A1:A27" xr:uid="{BD305A8F-6BA3-4E00-92CD-61F91B8282D4}"/>
  <tableColumns count="1">
    <tableColumn id="1" xr3:uid="{9C4E91BC-B082-4106-A126-11B543B747C2}" name="PO Numb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54E9E6-57A7-4B4A-ADD9-B7904CDB23AA}" name="Table1" displayName="Table1" ref="A1:S151" totalsRowShown="0" headerRowDxfId="36">
  <autoFilter ref="A1:S151" xr:uid="{1254E9E6-57A7-4B4A-ADD9-B7904CDB23AA}"/>
  <tableColumns count="19">
    <tableColumn id="1" xr3:uid="{5E4F901C-950F-4CE8-9FD3-63ECE63879D4}" name="Supplier"/>
    <tableColumn id="2" xr3:uid="{13FE8BDC-8589-4453-AB54-4F1AA5169BFF}" name="Category"/>
    <tableColumn id="3" xr3:uid="{296B7F98-3A5F-4D06-BE30-AC28A62560EB}" name="PO _x000a_number" dataDxfId="35"/>
    <tableColumn id="4" xr3:uid="{45C59188-3057-4099-AA59-CE03B13B26EF}" name="Incoterm"/>
    <tableColumn id="5" xr3:uid="{FC24B40C-E4AC-4337-8DEA-3DB7D14A9814}" name="Release_x000a_date"/>
    <tableColumn id="16" xr3:uid="{F4533AD4-B8AB-4CD9-8C37-7AA229077ABF}" name="Days Count"/>
    <tableColumn id="6" xr3:uid="{4C3745D2-95B4-4D80-A002-F7834214B076}" name="POL"/>
    <tableColumn id="7" xr3:uid="{C0F621A0-AD0E-46B2-9981-6437785C29C0}" name="POD"/>
    <tableColumn id="8" xr3:uid="{484564DD-2D3F-4D05-9048-45B18701B22E}" name="Gross Wt"/>
    <tableColumn id="9" xr3:uid="{563CCC6B-6CEB-41B2-A682-8DA5B3A75A38}" name="No of Boxes/Pacakages"/>
    <tableColumn id="10" xr3:uid="{F0FB8F63-AE47-4B8F-AAE4-C33CE2131C63}" name="Vessel"/>
    <tableColumn id="11" xr3:uid="{B933B129-6BF0-47AF-8360-D07524BF6DEF}" name="ETD"/>
    <tableColumn id="12" xr3:uid="{EEC33F23-E31F-40BB-8D5C-184D78390A96}" name="ETA"/>
    <tableColumn id="17" xr3:uid="{1FE0524C-C1D2-42B5-8A86-C17FEEED3602}" name="SOB"/>
    <tableColumn id="13" xr3:uid="{57E03B42-81B0-4B57-A07F-E5E968106448}" name="Pre-alert Date"/>
    <tableColumn id="14" xr3:uid="{8895FA35-22E8-4012-B121-A16CBCC23A25}" name="Posi"/>
    <tableColumn id="15" xr3:uid="{64C8AD41-D98D-460C-AD58-43554B1815EC}" name="Column1"/>
    <tableColumn id="18" xr3:uid="{08F53BA8-98AD-458D-B851-831920856F4C}" name="Column2" dataDxfId="34"/>
    <tableColumn id="19" xr3:uid="{FF346702-E472-4BF3-B321-14855A882753}" name="Column3"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7D4437-493E-4125-BF57-4C2C61EF7C7C}" name="Table_LCL" displayName="Table_LCL" ref="A1:AD12" totalsRowShown="0" headerRowDxfId="32" dataDxfId="31" tableBorderDxfId="30">
  <autoFilter ref="A1:AD12" xr:uid="{C97D4437-493E-4125-BF57-4C2C61EF7C7C}"/>
  <tableColumns count="30">
    <tableColumn id="1" xr3:uid="{4F1EAF49-1BA2-4EF9-8FAB-61AF4EF628BC}" name="Supplier" dataDxfId="29"/>
    <tableColumn id="2" xr3:uid="{4A450133-AC06-43EB-A130-03E4718074BB}" name="PO_number" dataDxfId="28"/>
    <tableColumn id="3" xr3:uid="{A084FE67-FECB-4309-A22C-DC6042B2363B}" name="Incoterm" dataDxfId="27"/>
    <tableColumn id="4" xr3:uid="{170809F7-A53B-413C-A423-C2C3BBF5307C}" name="POL" dataDxfId="26"/>
    <tableColumn id="5" xr3:uid="{DB390EC9-E666-4FB3-9B77-F925BA7A2A0A}" name="POD" dataDxfId="25"/>
    <tableColumn id="6" xr3:uid="{EDA554FE-F7D3-40CD-A3D5-642426E88886}" name="No. of Pieces" dataDxfId="24"/>
    <tableColumn id="7" xr3:uid="{17FA226E-9BF7-41C6-994C-AABD6EC35242}" name="Gross Wt. (Kgs)" dataDxfId="23"/>
    <tableColumn id="8" xr3:uid="{99CD83E3-63DB-499D-841C-48E2447B4E7A}" name="CBM" dataDxfId="22"/>
    <tableColumn id="9" xr3:uid="{723A4F55-D193-4750-B720-7604DC6CE5EE}" name="Vessel" dataDxfId="21"/>
    <tableColumn id="10" xr3:uid="{B2929BAA-68A5-404C-8B46-9908752B7701}" name="Release date" dataDxfId="20"/>
    <tableColumn id="11" xr3:uid="{19B66A7E-E46F-47AD-B5F5-AB2A0DF95C7A}" name="Readiness" dataDxfId="19"/>
    <tableColumn id="12" xr3:uid="{A00EC246-F11E-4A26-A00D-DEE5A0FB926A}" name="Days Count _x000a_(Release Dt. -  Readiness Dt.)" dataDxfId="18"/>
    <tableColumn id="13" xr3:uid="{E4DB5B29-D2C0-4182-8532-4C413FF2EA3A}" name="Pickup" dataDxfId="17"/>
    <tableColumn id="14" xr3:uid="{AF8DA42B-BAA9-4AF7-913A-8C62FBB97F5F}" name="Arrival at Warehouse" dataDxfId="16"/>
    <tableColumn id="15" xr3:uid="{D9FF09B7-2E90-49A0-8932-211C77116DA9}" name="Days Count _x000a_(Release Dt. -  Arrival at WH Dt.)" dataDxfId="15"/>
    <tableColumn id="16" xr3:uid="{95549E80-7CD0-41D4-BD21-0C2BBAD2194C}" name="ETD" dataDxfId="14"/>
    <tableColumn id="17" xr3:uid="{88305CC6-04ED-484E-97D4-0C6A9DDFBA78}" name="Intended_ETD" dataDxfId="13"/>
    <tableColumn id="18" xr3:uid="{BEC47222-08DC-43CE-A625-772729103906}" name="Shipped_on_Board" dataDxfId="12"/>
    <tableColumn id="19" xr3:uid="{A305E614-2925-4DE3-B9B6-6132BD1200B4}" name="Days Count _x000a_(Release Dt. -  SOB Dt.)" dataDxfId="11"/>
    <tableColumn id="20" xr3:uid="{E1166EB3-8C20-4338-8148-0370733C9CA5}" name="Pre-alert Date" dataDxfId="10"/>
    <tableColumn id="21" xr3:uid="{71D308D0-DAC5-42EB-8EB8-4613DFD07B90}" name="ETA" dataDxfId="9"/>
    <tableColumn id="22" xr3:uid="{92F127F3-067A-4930-8596-F206713E3AEB}" name="Z_No" dataDxfId="8"/>
    <tableColumn id="31" xr3:uid="{BCA434C2-428C-433D-9307-C385649412F8}" name="Position_No" dataDxfId="7"/>
    <tableColumn id="23" xr3:uid="{5883B88B-8230-4597-865F-BB092A21040B}" name="HBL" dataDxfId="6"/>
    <tableColumn id="24" xr3:uid="{F98DA519-C9B2-4EBD-888E-5A48385294B1}" name="MBL" dataDxfId="5"/>
    <tableColumn id="25" xr3:uid="{97C97703-8E8E-49DC-A1C8-0C86DB94823B}" name="Booking No." dataDxfId="4"/>
    <tableColumn id="26" xr3:uid="{0F67AE2F-6DFA-467C-AE51-A915DA82FD9D}" name="Remarks" dataDxfId="3"/>
    <tableColumn id="27" xr3:uid="{773DF465-7323-4774-BC13-BEB96B7DE965}" name="Additional Remarks" dataDxfId="2"/>
    <tableColumn id="28" xr3:uid="{7B6C124E-E641-453B-8B70-28DD217ABAFF}" name="Pre-alert Remarks" dataDxfId="1"/>
    <tableColumn id="30" xr3:uid="{DDD28739-65FD-4EC0-B885-934933CEFABD}" name="Pre-Alert saved"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44" dT="2026-02-27T08:04:27.43" personId="{B93D61B1-CA28-4A66-86A4-EF868ABFE6C6}" id="{2A605647-3662-4176-8A4A-30A19F3EA80C}">
    <text xml:space="preserve">Greenfield
</text>
  </threadedComment>
</ThreadedComments>
</file>

<file path=xl/threadedComments/threadedComment2.xml><?xml version="1.0" encoding="utf-8"?>
<ThreadedComments xmlns="http://schemas.microsoft.com/office/spreadsheetml/2018/threadedcomments" xmlns:x="http://schemas.openxmlformats.org/spreadsheetml/2006/main">
  <threadedComment ref="G1028" dT="2024-10-14T07:28:36.16" personId="{00000000-0000-0000-0000-000000000000}" id="{653F4054-3131-4F41-9F0F-11C5C6D0648D}">
    <text>Place of receipt - Bremerhaven </text>
  </threadedComment>
  <threadedComment ref="K1028" dT="2024-10-21T08:39:52.75" personId="{00000000-0000-0000-0000-000000000000}" id="{4DFE61FD-4761-4DEC-AB1D-BCC18606EE09}">
    <text>HAMBURG EXPRESS</text>
  </threadedComment>
</ThreadedComments>
</file>

<file path=xl/threadedComments/threadedComment3.xml><?xml version="1.0" encoding="utf-8"?>
<ThreadedComments xmlns="http://schemas.microsoft.com/office/spreadsheetml/2018/threadedcomments" xmlns:x="http://schemas.openxmlformats.org/spreadsheetml/2006/main">
  <threadedComment ref="G3" dT="2026-03-05T03:55:22.17" personId="{3F804DF1-93D4-4213-A22A-56BB0F2E41AD}" id="{C3A38438-2F0C-4ABF-A91F-4E52177AE7FB}">
    <text>912 kgs</text>
  </threadedComment>
  <threadedComment ref="H3" dT="2026-03-05T03:55:50.69" personId="{3F804DF1-93D4-4213-A22A-56BB0F2E41AD}" id="{F45AFA2C-BAB8-4535-B5DC-B3785D2905B4}">
    <text>2.589 cbm</text>
  </threadedComment>
  <threadedComment ref="I3" dT="2026-02-17T09:18:49.64" personId="{3F804DF1-93D4-4213-A22A-56BB0F2E41AD}" id="{89C309BA-ED08-4181-A689-6A86AFBEC6C6}">
    <text>HMM LE HAVRE V.017E</text>
  </threadedComment>
  <threadedComment ref="I3" dT="2026-02-19T09:08:40.59" personId="{9CF43D7C-226E-44BA-B332-C070FB52374F}" id="{D3C4B589-74B8-4D88-A3F5-CD7FC43B3C10}" parentId="{89C309BA-ED08-4181-A689-6A86AFBEC6C6}">
    <text>HMM COPENHAGEN V.018E</text>
  </threadedComment>
  <threadedComment ref="I3" dT="2026-02-25T10:00:03.71" personId="{9CF43D7C-226E-44BA-B332-C070FB52374F}" id="{369AB922-13D6-4D67-9C35-CEC0B9D1469B}" parentId="{89C309BA-ED08-4181-A689-6A86AFBEC6C6}">
    <text>ONE INNOVATION V.009E</text>
  </threadedComment>
  <threadedComment ref="I3" dT="2026-03-11T03:56:22.71" personId="{3F804DF1-93D4-4213-A22A-56BB0F2E41AD}" id="{D69A7086-2D39-4A00-8ED0-B5D4F878ECC4}" parentId="{89C309BA-ED08-4181-A689-6A86AFBEC6C6}">
    <text>HMM ROTTERDAM V.018E</text>
  </threadedComment>
  <threadedComment ref="M3" dT="2026-02-13T03:55:49.84" personId="{3F804DF1-93D4-4213-A22A-56BB0F2E41AD}" id="{F31ABC1D-B2D4-4BF1-B578-C2B987E8F8E7}">
    <text>11.02.2026</text>
  </threadedComment>
  <threadedComment ref="N3" dT="2026-02-18T08:45:58.21" personId="{9CF43D7C-226E-44BA-B332-C070FB52374F}" id="{478EBC08-9BEA-48A1-93B9-83A56C6E61A0}">
    <text>17.02.2026</text>
  </threadedComment>
  <threadedComment ref="P3" dT="2026-02-17T09:19:39.86" personId="{3F804DF1-93D4-4213-A22A-56BB0F2E41AD}" id="{68DB043C-359A-45E4-87A4-601AC16F8687}">
    <text>23.02.2026</text>
  </threadedComment>
  <threadedComment ref="P3" dT="2026-02-20T09:57:33.09" personId="{9CF43D7C-226E-44BA-B332-C070FB52374F}" id="{49214BE6-B327-4720-921F-913EB4935765}" parentId="{68DB043C-359A-45E4-87A4-601AC16F8687}">
    <text>02.03.2026</text>
  </threadedComment>
  <threadedComment ref="P3" dT="2026-02-25T10:00:59.11" personId="{9CF43D7C-226E-44BA-B332-C070FB52374F}" id="{F0B0B49F-09D5-4D54-B909-4DB80409983A}" parentId="{68DB043C-359A-45E4-87A4-601AC16F8687}">
    <text>03.03.2026</text>
  </threadedComment>
  <threadedComment ref="P3" dT="2026-02-28T04:03:28.61" personId="{B9717549-D972-46A2-B5A2-78C0038EC9D1}" id="{5BFE3849-10E4-4F8D-8349-7BA0E690BB02}" parentId="{68DB043C-359A-45E4-87A4-601AC16F8687}">
    <text>15.03.2026</text>
  </threadedComment>
  <threadedComment ref="P3" dT="2026-03-05T08:56:12.40" personId="{3F804DF1-93D4-4213-A22A-56BB0F2E41AD}" id="{2FE23097-5113-493E-8A05-273EE584ADEA}" parentId="{68DB043C-359A-45E4-87A4-601AC16F8687}">
    <text>16.03.2026</text>
  </threadedComment>
  <threadedComment ref="P3" dT="2026-03-06T10:50:55.53" personId="{3F804DF1-93D4-4213-A22A-56BB0F2E41AD}" id="{4B6FFE44-86D0-4753-BD74-1B9072B4E3E0}" parentId="{68DB043C-359A-45E4-87A4-601AC16F8687}">
    <text>20.03.2026</text>
  </threadedComment>
  <threadedComment ref="P3" dT="2026-03-11T03:56:55.08" personId="{3F804DF1-93D4-4213-A22A-56BB0F2E41AD}" id="{F8595E06-330D-4F9E-914E-AFF67050CCFC}" parentId="{68DB043C-359A-45E4-87A4-601AC16F8687}">
    <text>21.03.2026</text>
  </threadedComment>
  <threadedComment ref="P3" dT="2026-03-17T07:14:27.46" personId="{3F804DF1-93D4-4213-A22A-56BB0F2E41AD}" id="{EF9B03E1-C302-49A1-BD21-33F259A9313B}" parentId="{68DB043C-359A-45E4-87A4-601AC16F8687}">
    <text>18.03.2026</text>
  </threadedComment>
  <threadedComment ref="Q3" dT="2026-02-17T09:19:39.86" personId="{3F804DF1-93D4-4213-A22A-56BB0F2E41AD}" id="{6BDD06F0-8CFF-4002-83BE-309E1B9FBBF9}">
    <text>23.02.2026</text>
  </threadedComment>
  <threadedComment ref="Q3" dT="2026-02-20T09:57:33.09" personId="{9CF43D7C-226E-44BA-B332-C070FB52374F}" id="{85B0E3D4-1BA5-49B7-9BCF-ECBF52864755}" parentId="{6BDD06F0-8CFF-4002-83BE-309E1B9FBBF9}">
    <text>02.03.2026</text>
  </threadedComment>
  <threadedComment ref="Q3" dT="2026-02-25T10:00:59.11" personId="{9CF43D7C-226E-44BA-B332-C070FB52374F}" id="{464F6E8E-707A-4589-800A-23468DC6DF57}" parentId="{6BDD06F0-8CFF-4002-83BE-309E1B9FBBF9}">
    <text>03.03.2026</text>
  </threadedComment>
  <threadedComment ref="Q3" dT="2026-02-28T04:03:28.61" personId="{B9717549-D972-46A2-B5A2-78C0038EC9D1}" id="{8F745BE0-E76F-4BDC-BF43-075868B8893A}" parentId="{6BDD06F0-8CFF-4002-83BE-309E1B9FBBF9}">
    <text>15.03.2026</text>
  </threadedComment>
  <threadedComment ref="Q3" dT="2026-03-05T08:56:12.40" personId="{3F804DF1-93D4-4213-A22A-56BB0F2E41AD}" id="{B3DDBBDD-87BE-4303-A195-F99E924717B0}" parentId="{6BDD06F0-8CFF-4002-83BE-309E1B9FBBF9}">
    <text>16.03.2026</text>
  </threadedComment>
  <threadedComment ref="Q3" dT="2026-03-06T10:50:55.53" personId="{3F804DF1-93D4-4213-A22A-56BB0F2E41AD}" id="{7F56F7F1-C9A7-48D7-900A-02F289E4C5D9}" parentId="{6BDD06F0-8CFF-4002-83BE-309E1B9FBBF9}">
    <text>20.03.2026</text>
  </threadedComment>
  <threadedComment ref="Q3" dT="2026-03-11T03:56:55.08" personId="{3F804DF1-93D4-4213-A22A-56BB0F2E41AD}" id="{7355035D-74D6-40B2-A9CA-9BDDC2805265}" parentId="{6BDD06F0-8CFF-4002-83BE-309E1B9FBBF9}">
    <text>21.03.2026</text>
  </threadedComment>
  <threadedComment ref="U3" dT="2026-02-17T09:21:28.36" personId="{3F804DF1-93D4-4213-A22A-56BB0F2E41AD}" id="{FC6007F4-E6F1-4CB9-B4B7-EC299CB77AF2}">
    <text>09/04/2026</text>
  </threadedComment>
  <threadedComment ref="U3" dT="2026-02-19T09:09:31.06" personId="{9CF43D7C-226E-44BA-B332-C070FB52374F}" id="{97A1503A-61C7-4BB3-837B-2417AC638E20}" parentId="{FC6007F4-E6F1-4CB9-B4B7-EC299CB77AF2}">
    <text>22.02.2026</text>
  </threadedComment>
  <threadedComment ref="U3" dT="2026-02-25T10:01:39.35" personId="{9CF43D7C-226E-44BA-B332-C070FB52374F}" id="{300C1B11-FA7E-41C5-99E9-FC0E6B5D3A3E}" parentId="{FC6007F4-E6F1-4CB9-B4B7-EC299CB77AF2}">
    <text>28.04.2026</text>
  </threadedComment>
  <threadedComment ref="U3" dT="2026-03-05T08:52:40.71" personId="{3F804DF1-93D4-4213-A22A-56BB0F2E41AD}" id="{F4D71AA4-5F03-4D0B-A5E5-D734DF90EEE9}" parentId="{FC6007F4-E6F1-4CB9-B4B7-EC299CB77AF2}">
    <text>08.05.2026</text>
  </threadedComment>
  <threadedComment ref="U3" dT="2026-03-06T10:52:03.13" personId="{3F804DF1-93D4-4213-A22A-56BB0F2E41AD}" id="{B533B497-5397-4E5B-B2CC-1A6CF750DCB5}" parentId="{FC6007F4-E6F1-4CB9-B4B7-EC299CB77AF2}">
    <text>13.05.2026</text>
  </threadedComment>
  <threadedComment ref="U3" dT="2026-03-11T03:57:43.86" personId="{3F804DF1-93D4-4213-A22A-56BB0F2E41AD}" id="{A6EBDB6F-FF4C-41BD-A289-97FD92DE9362}" parentId="{FC6007F4-E6F1-4CB9-B4B7-EC299CB77AF2}">
    <text>14.05.2026</text>
  </threadedComment>
  <threadedComment ref="U3" dT="2026-03-17T07:15:05.63" personId="{3F804DF1-93D4-4213-A22A-56BB0F2E41AD}" id="{98C0E244-565C-40E4-8536-0CB36875D45B}" parentId="{FC6007F4-E6F1-4CB9-B4B7-EC299CB77AF2}">
    <text>20.05.2026</text>
  </threadedComment>
  <threadedComment ref="I4" dT="2026-03-11T04:06:06.47" personId="{3F804DF1-93D4-4213-A22A-56BB0F2E41AD}" id="{B5CDDB86-56A1-4054-A784-281E46311A3C}">
    <text>HMM ROTTERDAM V.018E</text>
  </threadedComment>
  <threadedComment ref="P4" dT="2026-02-28T04:09:07.63" personId="{B9717549-D972-46A2-B5A2-78C0038EC9D1}" id="{4E2DCCB3-BFF8-4629-90CE-D8C7C12B2263}">
    <text>15.03.2026</text>
  </threadedComment>
  <threadedComment ref="P4" dT="2026-03-05T08:56:17.54" personId="{3F804DF1-93D4-4213-A22A-56BB0F2E41AD}" id="{C5D1D9AD-CBEE-459A-85A1-669DB6AFF26D}" parentId="{4E2DCCB3-BFF8-4629-90CE-D8C7C12B2263}">
    <text>16.03.2026</text>
  </threadedComment>
  <threadedComment ref="P4" dT="2026-03-06T10:51:00.25" personId="{3F804DF1-93D4-4213-A22A-56BB0F2E41AD}" id="{8751A8AC-0EF6-4602-B6AE-4E7A429176E8}" parentId="{4E2DCCB3-BFF8-4629-90CE-D8C7C12B2263}">
    <text>20.03.2026</text>
  </threadedComment>
  <threadedComment ref="P4" dT="2026-03-11T04:03:48.66" personId="{3F804DF1-93D4-4213-A22A-56BB0F2E41AD}" id="{77ACC19E-FE77-4ACD-92FF-0A78D2D39743}" parentId="{4E2DCCB3-BFF8-4629-90CE-D8C7C12B2263}">
    <text>21.03.2026</text>
  </threadedComment>
  <threadedComment ref="P4" dT="2026-03-17T07:14:32.01" personId="{3F804DF1-93D4-4213-A22A-56BB0F2E41AD}" id="{B80535F7-A68A-4F64-BD33-5A8747E5AE4A}" parentId="{4E2DCCB3-BFF8-4629-90CE-D8C7C12B2263}">
    <text>18.03.2026</text>
  </threadedComment>
  <threadedComment ref="Q4" dT="2026-03-11T04:04:36.24" personId="{3F804DF1-93D4-4213-A22A-56BB0F2E41AD}" id="{585C7E43-2CBF-443D-975D-F9F5E3660422}">
    <text>15.03.2026</text>
  </threadedComment>
  <threadedComment ref="U4" dT="2026-02-17T09:21:28.36" personId="{3F804DF1-93D4-4213-A22A-56BB0F2E41AD}" id="{BFA4AF10-58D7-4EFD-BA14-53C34661DBCF}">
    <text>09/04/2026</text>
  </threadedComment>
  <threadedComment ref="U4" dT="2026-02-19T09:09:31.06" personId="{9CF43D7C-226E-44BA-B332-C070FB52374F}" id="{45AB98B4-C4B8-4A12-B629-6FC1684D0724}" parentId="{BFA4AF10-58D7-4EFD-BA14-53C34661DBCF}">
    <text>22.02.2026</text>
  </threadedComment>
  <threadedComment ref="U4" dT="2026-02-25T10:01:39.35" personId="{9CF43D7C-226E-44BA-B332-C070FB52374F}" id="{71F6C280-51C4-4553-84C1-C653E7FE36C4}" parentId="{BFA4AF10-58D7-4EFD-BA14-53C34661DBCF}">
    <text>28.04.2026</text>
  </threadedComment>
  <threadedComment ref="U4" dT="2026-03-05T08:52:40.71" personId="{3F804DF1-93D4-4213-A22A-56BB0F2E41AD}" id="{A02C817F-3763-46A2-AF97-6D2E07DC172F}" parentId="{BFA4AF10-58D7-4EFD-BA14-53C34661DBCF}">
    <text>08.05.2026</text>
  </threadedComment>
  <threadedComment ref="U4" dT="2026-03-06T10:52:07.08" personId="{3F804DF1-93D4-4213-A22A-56BB0F2E41AD}" id="{A7C04B9B-2525-461B-B5D3-35801AC7F397}" parentId="{BFA4AF10-58D7-4EFD-BA14-53C34661DBCF}">
    <text>13.05.2026</text>
  </threadedComment>
  <threadedComment ref="U4" dT="2026-03-11T04:03:21.27" personId="{3F804DF1-93D4-4213-A22A-56BB0F2E41AD}" id="{DBD00490-E79C-40A4-A9C8-8D060869E8DD}" parentId="{BFA4AF10-58D7-4EFD-BA14-53C34661DBCF}">
    <text>14.05.2026</text>
  </threadedComment>
  <threadedComment ref="U4" dT="2026-03-17T07:15:11.15" personId="{3F804DF1-93D4-4213-A22A-56BB0F2E41AD}" id="{9BA9F85B-E46D-4BA8-B181-42EA970D9B9E}" parentId="{BFA4AF10-58D7-4EFD-BA14-53C34661DBCF}">
    <text>20.05.2026</text>
  </threadedComment>
  <threadedComment ref="I6" dT="2026-02-19T09:00:28.74" personId="{9CF43D7C-226E-44BA-B332-C070FB52374F}" id="{439B8641-335B-4DE5-9C39-811787409BCA}">
    <text>HMM COPENHAGEN V.018E</text>
  </threadedComment>
  <threadedComment ref="I6" dT="2026-02-20T08:34:00.24" personId="{9CF43D7C-226E-44BA-B332-C070FB52374F}" id="{BAA03C67-3E8D-4912-9A8C-9845C79EA0DA}" parentId="{439B8641-335B-4DE5-9C39-811787409BCA}">
    <text>ONE INNOVATION V.009E</text>
  </threadedComment>
  <threadedComment ref="P6" dT="2026-02-20T08:36:18.04" personId="{9CF43D7C-226E-44BA-B332-C070FB52374F}" id="{5CC3A381-A42C-4627-A752-5DE62B7F31F2}">
    <text>02.03.2026</text>
  </threadedComment>
  <threadedComment ref="P6" dT="2026-02-28T04:11:48.64" personId="{B9717549-D972-46A2-B5A2-78C0038EC9D1}" id="{C41D50AE-3E54-45F6-ACEC-DE1232581752}" parentId="{5CC3A381-A42C-4627-A752-5DE62B7F31F2}">
    <text>15.03.2026</text>
  </threadedComment>
  <threadedComment ref="P6" dT="2026-03-05T08:56:06.38" personId="{3F804DF1-93D4-4213-A22A-56BB0F2E41AD}" id="{38E7DE62-E781-4022-AE26-9B9C4D569475}" parentId="{5CC3A381-A42C-4627-A752-5DE62B7F31F2}">
    <text>16.03.2026</text>
  </threadedComment>
  <threadedComment ref="P6" dT="2026-03-06T10:50:43.08" personId="{3F804DF1-93D4-4213-A22A-56BB0F2E41AD}" id="{98F3F2A9-9453-420B-8833-0FA6141B32A3}" parentId="{5CC3A381-A42C-4627-A752-5DE62B7F31F2}">
    <text>20.03.2026</text>
  </threadedComment>
  <threadedComment ref="P6" dT="2026-03-12T09:22:53.11" personId="{3F804DF1-93D4-4213-A22A-56BB0F2E41AD}" id="{F98D74F0-5E17-4A1C-8232-4C2EF640A615}" parentId="{5CC3A381-A42C-4627-A752-5DE62B7F31F2}">
    <text>21.03.2026</text>
  </threadedComment>
  <threadedComment ref="P6" dT="2026-03-16T09:12:56.09" personId="{3F804DF1-93D4-4213-A22A-56BB0F2E41AD}" id="{5755A72C-F2B6-454D-9809-9EBDE75033BB}" parentId="{5CC3A381-A42C-4627-A752-5DE62B7F31F2}">
    <text>24.03.2026</text>
  </threadedComment>
  <threadedComment ref="Q6" dT="2026-03-03T07:28:53.95" personId="{3F804DF1-93D4-4213-A22A-56BB0F2E41AD}" id="{5AECB8BA-FA16-4FB3-B9D2-6F1F2161BDF0}">
    <text>02.03.2026</text>
  </threadedComment>
  <threadedComment ref="U6" dT="2026-02-17T09:21:28.36" personId="{3F804DF1-93D4-4213-A22A-56BB0F2E41AD}" id="{19C824F6-6E34-41D9-83AC-47ACD9A6F61A}">
    <text>09/04/2026</text>
  </threadedComment>
  <threadedComment ref="U6" dT="2026-02-19T09:09:31.06" personId="{9CF43D7C-226E-44BA-B332-C070FB52374F}" id="{B4525D8D-C054-4595-9013-12E7852889A4}" parentId="{19C824F6-6E34-41D9-83AC-47ACD9A6F61A}">
    <text>22.02.2026</text>
  </threadedComment>
  <threadedComment ref="U6" dT="2026-02-25T10:01:39.35" personId="{9CF43D7C-226E-44BA-B332-C070FB52374F}" id="{C281BAC5-1C06-4F07-976D-080C1001E300}" parentId="{19C824F6-6E34-41D9-83AC-47ACD9A6F61A}">
    <text>28.04.2026</text>
  </threadedComment>
  <threadedComment ref="U6" dT="2026-03-05T08:52:40.71" personId="{3F804DF1-93D4-4213-A22A-56BB0F2E41AD}" id="{43A561D8-D369-4219-8CAB-069F62CDA897}" parentId="{19C824F6-6E34-41D9-83AC-47ACD9A6F61A}">
    <text>08.05.2026</text>
  </threadedComment>
  <threadedComment ref="U6" dT="2026-03-06T10:51:58.60" personId="{3F804DF1-93D4-4213-A22A-56BB0F2E41AD}" id="{8433E632-B4E5-413C-93F5-52702E898C95}" parentId="{19C824F6-6E34-41D9-83AC-47ACD9A6F61A}">
    <text>13.05.2026</text>
  </threadedComment>
  <threadedComment ref="U6" dT="2026-03-12T09:21:46.40" personId="{3F804DF1-93D4-4213-A22A-56BB0F2E41AD}" id="{95FF3590-1EA5-4E44-8C85-3BFDBAECBC5D}" parentId="{19C824F6-6E34-41D9-83AC-47ACD9A6F61A}">
    <text>14.05.2026</text>
  </threadedComment>
  <threadedComment ref="U6" dT="2026-03-16T09:15:27.33" personId="{3F804DF1-93D4-4213-A22A-56BB0F2E41AD}" id="{7F376EEA-D7F4-4FD2-BE5A-993D0312DA64}" parentId="{19C824F6-6E34-41D9-83AC-47ACD9A6F61A}">
    <text>17.05.2026</text>
  </threadedComment>
  <threadedComment ref="Z6" dT="2026-02-20T08:33:17.18" personId="{9CF43D7C-226E-44BA-B332-C070FB52374F}" id="{563045F7-7AFB-488B-B155-08D9765728F4}">
    <text>CCU209230</text>
  </threadedComment>
  <threadedComment ref="P7" dT="2026-03-05T08:56:21.79" personId="{3F804DF1-93D4-4213-A22A-56BB0F2E41AD}" id="{6FCB7D80-3938-482F-8F59-8C058A4F01B6}">
    <text>16.03.2026</text>
  </threadedComment>
  <threadedComment ref="P7" dT="2026-03-06T10:51:05.53" personId="{3F804DF1-93D4-4213-A22A-56BB0F2E41AD}" id="{41BF56F6-174F-48DE-A7B9-AF3C68AC1C83}" parentId="{6FCB7D80-3938-482F-8F59-8C058A4F01B6}">
    <text>20.03.2026</text>
  </threadedComment>
  <threadedComment ref="P7" dT="2026-03-12T09:22:58.05" personId="{3F804DF1-93D4-4213-A22A-56BB0F2E41AD}" id="{6D2AA77B-7301-453E-9E9F-77896596A898}" parentId="{6FCB7D80-3938-482F-8F59-8C058A4F01B6}">
    <text>21.03.2026</text>
  </threadedComment>
  <threadedComment ref="P7" dT="2026-03-16T09:13:02.46" personId="{3F804DF1-93D4-4213-A22A-56BB0F2E41AD}" id="{5EB8E5C3-5A4E-4AAD-9E79-27B45575627C}" parentId="{6FCB7D80-3938-482F-8F59-8C058A4F01B6}">
    <text>24.03.2026</text>
  </threadedComment>
  <threadedComment ref="U7" dT="2026-02-17T09:21:28.36" personId="{3F804DF1-93D4-4213-A22A-56BB0F2E41AD}" id="{6C83F818-FAE3-45A6-AA25-9CC316043BC8}">
    <text>09/04/2026</text>
  </threadedComment>
  <threadedComment ref="U7" dT="2026-02-19T09:09:31.06" personId="{9CF43D7C-226E-44BA-B332-C070FB52374F}" id="{ED9A8AF3-6553-4795-ABD2-B9B7CB71BFD1}" parentId="{6C83F818-FAE3-45A6-AA25-9CC316043BC8}">
    <text>22.02.2026</text>
  </threadedComment>
  <threadedComment ref="U7" dT="2026-02-25T10:01:39.35" personId="{9CF43D7C-226E-44BA-B332-C070FB52374F}" id="{B40FF7B0-D2E7-4D52-BEDD-C3363F9818DA}" parentId="{6C83F818-FAE3-45A6-AA25-9CC316043BC8}">
    <text>28.04.2026</text>
  </threadedComment>
  <threadedComment ref="U7" dT="2026-03-05T08:52:40.71" personId="{3F804DF1-93D4-4213-A22A-56BB0F2E41AD}" id="{74489668-1D9B-45A8-ABEA-F081BCFCF21A}" parentId="{6C83F818-FAE3-45A6-AA25-9CC316043BC8}">
    <text>08.05.2026</text>
  </threadedComment>
  <threadedComment ref="U7" dT="2026-03-06T10:52:11.38" personId="{3F804DF1-93D4-4213-A22A-56BB0F2E41AD}" id="{DE655667-07DE-44A8-A0BC-1DA9CF0F5939}" parentId="{6C83F818-FAE3-45A6-AA25-9CC316043BC8}">
    <text>13.05.2026</text>
  </threadedComment>
  <threadedComment ref="U7" dT="2026-03-12T09:21:52.79" personId="{3F804DF1-93D4-4213-A22A-56BB0F2E41AD}" id="{5EC0735A-33B2-46FE-984F-5FE0E75E7789}" parentId="{6C83F818-FAE3-45A6-AA25-9CC316043BC8}">
    <text>14.05.2026</text>
  </threadedComment>
  <threadedComment ref="U7" dT="2026-03-16T09:15:33.21" personId="{3F804DF1-93D4-4213-A22A-56BB0F2E41AD}" id="{E152260B-05D0-4BF6-8535-9D82AD5AA584}" parentId="{6C83F818-FAE3-45A6-AA25-9CC316043BC8}">
    <text>17.05.2026</text>
  </threadedComment>
  <threadedComment ref="P8" dT="2026-03-06T10:51:10.03" personId="{3F804DF1-93D4-4213-A22A-56BB0F2E41AD}" id="{FD4722EF-C973-4A1F-BBE2-148B3A9C650A}">
    <text>20.03.2026</text>
  </threadedComment>
  <threadedComment ref="P8" dT="2026-03-12T09:23:01.77" personId="{3F804DF1-93D4-4213-A22A-56BB0F2E41AD}" id="{34192BA0-1277-4848-9160-7E0C7A58B95F}" parentId="{FD4722EF-C973-4A1F-BBE2-148B3A9C650A}">
    <text>21.03.2026</text>
  </threadedComment>
  <threadedComment ref="P8" dT="2026-03-16T09:13:09.35" personId="{3F804DF1-93D4-4213-A22A-56BB0F2E41AD}" id="{02C6978E-8B47-4C56-A425-CB0C72CD4141}" parentId="{FD4722EF-C973-4A1F-BBE2-148B3A9C650A}">
    <text>24.03.2026</text>
  </threadedComment>
  <threadedComment ref="U8" dT="2026-03-06T10:52:15.19" personId="{3F804DF1-93D4-4213-A22A-56BB0F2E41AD}" id="{3887E424-AC2A-4BAD-9DCC-F400D40433AB}">
    <text>13.05.2026</text>
  </threadedComment>
  <threadedComment ref="U8" dT="2026-03-12T09:21:57.70" personId="{3F804DF1-93D4-4213-A22A-56BB0F2E41AD}" id="{7DE74F6C-1A6D-4DF3-B759-33631CE350ED}" parentId="{3887E424-AC2A-4BAD-9DCC-F400D40433AB}">
    <text>14.05.2026</text>
  </threadedComment>
  <threadedComment ref="U8" dT="2026-03-16T09:15:39.27" personId="{3F804DF1-93D4-4213-A22A-56BB0F2E41AD}" id="{013557E9-7882-4531-8999-1066F3AD12B0}" parentId="{3887E424-AC2A-4BAD-9DCC-F400D40433AB}">
    <text>17.05.2026</text>
  </threadedComment>
  <threadedComment ref="P9" dT="2026-03-06T10:51:13.95" personId="{3F804DF1-93D4-4213-A22A-56BB0F2E41AD}" id="{DC7089D8-9EA3-4A48-91F1-3A9418F939F6}">
    <text>20.03.2026</text>
  </threadedComment>
  <threadedComment ref="P9" dT="2026-03-12T09:23:06.91" personId="{3F804DF1-93D4-4213-A22A-56BB0F2E41AD}" id="{C8BC4E26-3579-42FF-9871-714C90CBA22D}" parentId="{DC7089D8-9EA3-4A48-91F1-3A9418F939F6}">
    <text>21.03.2026</text>
  </threadedComment>
  <threadedComment ref="P9" dT="2026-03-16T09:13:13.70" personId="{3F804DF1-93D4-4213-A22A-56BB0F2E41AD}" id="{9E2359E5-97FC-47FC-AEC6-42B8C02F40C8}" parentId="{DC7089D8-9EA3-4A48-91F1-3A9418F939F6}">
    <text>24.03.2026</text>
  </threadedComment>
  <threadedComment ref="U9" dT="2026-03-06T10:52:18.58" personId="{3F804DF1-93D4-4213-A22A-56BB0F2E41AD}" id="{4F3688F2-D739-4DAA-B7E8-8EAA7D9FD843}">
    <text>13.05.2026</text>
  </threadedComment>
  <threadedComment ref="U9" dT="2026-03-12T09:22:01.89" personId="{3F804DF1-93D4-4213-A22A-56BB0F2E41AD}" id="{D2990F56-5F93-4B45-B7C0-20636A48CCCE}" parentId="{4F3688F2-D739-4DAA-B7E8-8EAA7D9FD843}">
    <text>14.05.2026</text>
  </threadedComment>
  <threadedComment ref="U9" dT="2026-03-16T09:15:43.07" personId="{3F804DF1-93D4-4213-A22A-56BB0F2E41AD}" id="{A4876E98-5445-4763-AEFE-AD5A7626A67C}" parentId="{4F3688F2-D739-4DAA-B7E8-8EAA7D9FD843}">
    <text>17.05.2026</text>
  </threadedComment>
  <threadedComment ref="I11" dT="2026-03-19T04:18:37.34" personId="{3F804DF1-93D4-4213-A22A-56BB0F2E41AD}" id="{DF3E21AA-6CB8-43E9-96B1-1FE11E12D946}">
    <text>HMM ROTTERDAM V.018E</text>
  </threadedComment>
  <threadedComment ref="M11" dT="2026-03-12T03:48:02.88" personId="{3F804DF1-93D4-4213-A22A-56BB0F2E41AD}" id="{185EFAA2-C17A-4734-BF58-E0EF029FAD95}">
    <text>10.03.2026</text>
  </threadedComment>
  <threadedComment ref="N11" dT="2026-03-12T03:48:29.94" personId="{3F804DF1-93D4-4213-A22A-56BB0F2E41AD}" id="{63C9BEBB-F5FA-44A9-9C90-056B111D1EE5}">
    <text>13.03.2026</text>
  </threadedComment>
  <threadedComment ref="P11" dT="2026-03-12T09:23:13.39" personId="{3F804DF1-93D4-4213-A22A-56BB0F2E41AD}" id="{28C94E88-0C59-4E6B-980E-5894FB13F147}">
    <text>21.03.2026</text>
  </threadedComment>
  <threadedComment ref="P11" dT="2026-03-16T09:13:17.65" personId="{3F804DF1-93D4-4213-A22A-56BB0F2E41AD}" id="{C0AA7916-7202-4C30-9FCA-B26C6C069926}" parentId="{28C94E88-0C59-4E6B-980E-5894FB13F147}">
    <text>24.03.2026</text>
  </threadedComment>
  <threadedComment ref="P11" dT="2026-03-19T04:19:25.08" personId="{3F804DF1-93D4-4213-A22A-56BB0F2E41AD}" id="{0EF28FB7-0F91-4489-AAA8-9048E918B18A}" parentId="{28C94E88-0C59-4E6B-980E-5894FB13F147}">
    <text>25.03.2026</text>
  </threadedComment>
  <threadedComment ref="P11" dT="2026-03-20T06:53:31.55" personId="{3F804DF1-93D4-4213-A22A-56BB0F2E41AD}" id="{36AE1F5A-9C2F-49B7-AF4B-61D5FBCB2DAB}" parentId="{28C94E88-0C59-4E6B-980E-5894FB13F147}">
    <text>30.03.2026</text>
  </threadedComment>
  <threadedComment ref="Q11" dT="2026-03-12T09:23:13.39" personId="{3F804DF1-93D4-4213-A22A-56BB0F2E41AD}" id="{FA1AE76C-E433-4C35-B2EA-BCC748AC08DE}">
    <text>21.03.2026</text>
  </threadedComment>
  <threadedComment ref="Q11" dT="2026-03-16T09:13:17.65" personId="{3F804DF1-93D4-4213-A22A-56BB0F2E41AD}" id="{693F9C2C-2DBE-40B2-B5DA-1F352729AF72}" parentId="{FA1AE76C-E433-4C35-B2EA-BCC748AC08DE}">
    <text>24.03.2026</text>
  </threadedComment>
  <threadedComment ref="Q11" dT="2026-03-19T04:19:25.08" personId="{3F804DF1-93D4-4213-A22A-56BB0F2E41AD}" id="{D9214DBD-7871-45CC-B318-0361F863C128}" parentId="{FA1AE76C-E433-4C35-B2EA-BCC748AC08DE}">
    <text>25.03.2026</text>
  </threadedComment>
  <threadedComment ref="U11" dT="2026-03-12T09:22:05.48" personId="{3F804DF1-93D4-4213-A22A-56BB0F2E41AD}" id="{B36B4EF5-885F-4C73-8306-9BB27A45DEA6}">
    <text>14.05.2026</text>
  </threadedComment>
  <threadedComment ref="U11" dT="2026-03-16T09:15:47.89" personId="{3F804DF1-93D4-4213-A22A-56BB0F2E41AD}" id="{0C280F2E-DBA8-4402-B2E3-02DE67236A82}" parentId="{B36B4EF5-885F-4C73-8306-9BB27A45DEA6}">
    <text>17.05.2026</text>
  </threadedComment>
  <threadedComment ref="U11" dT="2026-03-19T04:20:10.47" personId="{3F804DF1-93D4-4213-A22A-56BB0F2E41AD}" id="{C76B7250-199B-4B6C-AE51-DE8D20363270}" parentId="{B36B4EF5-885F-4C73-8306-9BB27A45DEA6}">
    <text>18.05.2026</text>
  </threadedComment>
  <threadedComment ref="U11" dT="2026-03-20T06:55:04.61" personId="{3F804DF1-93D4-4213-A22A-56BB0F2E41AD}" id="{22BADF42-2BB4-4BFC-9BAB-F9C4BA2BDFA6}" parentId="{B36B4EF5-885F-4C73-8306-9BB27A45DEA6}">
    <text>19.05.2026</text>
  </threadedComment>
  <threadedComment ref="P13" dT="2026-03-16T03:40:52.76" personId="{B9717549-D972-46A2-B5A2-78C0038EC9D1}" id="{9224F391-AA0B-4C84-B756-8E9F2CCF3F1B}">
    <text>18.03.26</text>
  </threadedComment>
  <threadedComment ref="P15" dT="2026-03-23T03:50:12.72" personId="{9CF43D7C-226E-44BA-B332-C070FB52374F}" id="{331AEAD4-A1F0-4D66-BEF1-49D92ED2B9DB}">
    <text>02.04.2026</text>
  </threadedComment>
  <threadedComment ref="W19" dT="2026-03-23T04:40:56.59" personId="{B9717549-D972-46A2-B5A2-78C0038EC9D1}" id="{B91DFFDA-B2E3-4A1E-B49B-1A00E5E7EE7C}">
    <text>22-0015-603-00</text>
  </threadedComment>
  <threadedComment ref="W20" dT="2026-03-23T04:42:29.14" personId="{B9717549-D972-46A2-B5A2-78C0038EC9D1}" id="{55728A3A-AA72-4B8B-9C17-1117D94EFAD5}">
    <text>23-0003-603-00</text>
  </threadedComment>
  <threadedComment ref="G27" dT="2026-03-12T11:18:57.57" personId="{B9717549-D972-46A2-B5A2-78C0038EC9D1}" id="{B47B586E-8D48-48CF-A289-ACFA5F30B8CA}">
    <text>1270 LBS</text>
  </threadedComment>
</ThreadedComments>
</file>

<file path=xl/threadedComments/threadedComment4.xml><?xml version="1.0" encoding="utf-8"?>
<ThreadedComments xmlns="http://schemas.microsoft.com/office/spreadsheetml/2018/threadedcomments" xmlns:x="http://schemas.openxmlformats.org/spreadsheetml/2006/main">
  <threadedComment ref="X726" dT="2023-07-26T11:20:08.39" personId="{00000000-0000-0000-0000-000000000000}" id="{56C55354-2A92-407C-BA53-3329BC4BCF65}">
    <text>22-0052-307-00</text>
  </threadedComment>
  <threadedComment ref="X726" dT="2023-07-31T11:37:00.50" personId="{00000000-0000-0000-0000-000000000000}" id="{61CAF504-5C24-4ACC-B720-CDE5EF499ACB}" parentId="{56C55354-2A92-407C-BA53-3329BC4BCF65}">
    <text>has been deleted</text>
  </threadedComment>
  <threadedComment ref="G728" dT="2023-07-26T07:15:16.37" personId="{00000000-0000-0000-0000-000000000000}" id="{0AE9DA45-B5B1-40AD-9A18-1F5F3F4CBBFD}">
    <text>1500 kgs released</text>
  </threadedComment>
  <threadedComment ref="G813" dT="2023-08-22T04:22:16.65" personId="{00000000-0000-0000-0000-000000000000}" id="{E7588DEC-1279-4C6D-8E8F-4992DDFA3DFC}">
    <text>670 kgs released</text>
  </threadedComment>
  <threadedComment ref="U818" dT="2023-08-30T04:13:23.41" personId="{00000000-0000-0000-0000-000000000000}" id="{41346B41-8AE5-4552-B31A-E5919C93F81D}">
    <text>old Z- No. Z23006899257</text>
  </threadedComment>
  <threadedComment ref="G829" dT="2023-09-06T03:22:52.81" personId="{00000000-0000-0000-0000-000000000000}" id="{D9628E4C-013D-4472-8CC1-BC04B302E576}">
    <text>2122 kgs released</text>
  </threadedComment>
  <threadedComment ref="G889" dT="2023-09-27T12:34:19.96" personId="{00000000-0000-0000-0000-000000000000}" id="{768F8716-624C-4571-9DCB-E858809F7F5C}">
    <text>5864 kgs released</text>
  </threadedComment>
  <threadedComment ref="G891" dT="2023-07-26T15:41:33.11" personId="{00000000-0000-0000-0000-000000000000}" id="{6B571C25-354C-47DF-8F7E-8262FB1478B1}">
    <text>595 Lbs released</text>
  </threadedComment>
  <threadedComment ref="G892" dT="2023-08-04T13:11:03.50" personId="{00000000-0000-0000-0000-000000000000}" id="{4BBA525A-8398-4C19-8C59-9FF7199EE0B2}">
    <text>3960 LBS</text>
  </threadedComment>
  <threadedComment ref="G893" dT="2023-09-07T09:13:39.40" personId="{00000000-0000-0000-0000-000000000000}" id="{0E20CAA6-3484-4847-85A2-2009B7E052C5}">
    <text>1526 lbs released</text>
  </threadedComment>
  <threadedComment ref="G894" dT="2023-09-21T07:14:47.14" personId="{00000000-0000-0000-0000-000000000000}" id="{7DF873C5-4540-475F-A7FE-C1EF5E7F82F7}">
    <text>1000 LBS</text>
  </threadedComment>
  <threadedComment ref="G895" dT="2023-09-18T05:42:42.22" personId="{00000000-0000-0000-0000-000000000000}" id="{E43887BF-A85C-4035-A2B2-259452017CF7}">
    <text>2163 pounds released</text>
  </threadedComment>
  <threadedComment ref="G899" dT="2023-09-22T17:14:04.13" personId="{00000000-0000-0000-0000-000000000000}" id="{9E31868C-E44C-4D24-92C2-36159B1CE228}">
    <text>350 KGS RELEASED</text>
  </threadedComment>
  <threadedComment ref="G900" dT="2023-09-22T17:16:33.54" personId="{00000000-0000-0000-0000-000000000000}" id="{3773E400-71D5-44A4-9C29-D2792BC85F7C}">
    <text>6400 KGS RELEASED</text>
  </threadedComment>
  <threadedComment ref="G901" dT="2023-10-10T07:38:14.76" personId="{00000000-0000-0000-0000-000000000000}" id="{BEB3BD46-25FC-49C6-A514-CE6F72E20C9D}">
    <text>2 cases / 1674 kgs released</text>
  </threadedComment>
  <threadedComment ref="G904" dT="2023-10-03T06:00:03.49" personId="{00000000-0000-0000-0000-000000000000}" id="{616DC6DF-8104-44CF-B063-CF41FAA823C5}">
    <text>670 kgs released</text>
  </threadedComment>
  <threadedComment ref="G905" dT="2023-10-14T05:44:30.54" personId="{00000000-0000-0000-0000-000000000000}" id="{65BA2643-AEDA-4422-9992-3380249C1243}">
    <text>630 kgs released</text>
  </threadedComment>
  <threadedComment ref="G914" dT="2023-10-25T05:57:27.07" personId="{00000000-0000-0000-0000-000000000000}" id="{32AD0FF6-D49C-457D-BAF0-6E4819AF7AC0}">
    <text>306,50 Kgs released</text>
  </threadedComment>
  <threadedComment ref="G917" dT="2023-10-26T06:47:00.76" personId="{00000000-0000-0000-0000-000000000000}" id="{EEC0320D-A67B-4905-9471-52D77B4E662F}">
    <text>1503 kgs released</text>
  </threadedComment>
  <threadedComment ref="F950" dT="2023-10-30T12:08:30.16" personId="{00000000-0000-0000-0000-000000000000}" id="{7A64073B-FC4B-410B-BF28-74E4BA95CD39}">
    <text>12 pcs relesaed</text>
  </threadedComment>
  <threadedComment ref="G950" dT="2023-10-30T12:08:45.40" personId="{00000000-0000-0000-0000-000000000000}" id="{D004A23D-F680-44A8-A059-0AC6E6F7DD71}">
    <text>7000 kgs released</text>
  </threadedComment>
  <threadedComment ref="G957" dT="2023-10-26T04:30:53.56" personId="{00000000-0000-0000-0000-000000000000}" id="{5E79E483-BB0D-4DDF-B595-28620B33C074}">
    <text>1087 lbs released</text>
  </threadedComment>
  <threadedComment ref="I957" dT="2023-11-15T04:24:02.02" personId="{00000000-0000-0000-0000-000000000000}" id="{B167D5B0-2971-4556-BF66-99E37800CCD9}">
    <text>YM WELLSPRING / 018W</text>
  </threadedComment>
  <threadedComment ref="P957" dT="2023-11-15T05:07:52.73" personId="{00000000-0000-0000-0000-000000000000}" id="{A5C9E92A-D8E0-410C-8615-A39C19430B19}">
    <text>27.11.2023</text>
  </threadedComment>
  <threadedComment ref="I958" dT="2023-10-18T10:52:19.78" personId="{00000000-0000-0000-0000-000000000000}" id="{6C0CA16D-194A-46F4-B7F2-D6EB25BC8912}">
    <text xml:space="preserve">ONE INNOVATION / 0002E </text>
  </threadedComment>
  <threadedComment ref="I958" dT="2023-10-25T09:27:41.37" personId="{00000000-0000-0000-0000-000000000000}" id="{07E837E5-7815-4BA1-82A7-D31F87D40133}" parentId="{6C0CA16D-194A-46F4-B7F2-D6EB25BC8912}">
    <text>HMM HANBADA / 0009E / 9869203 rebooked</text>
  </threadedComment>
  <threadedComment ref="I958" dT="2023-10-30T11:07:10.26" personId="{00000000-0000-0000-0000-000000000000}" id="{18FC533A-7A56-4A6C-800E-4FC23F4AD624}" parentId="{6C0CA16D-194A-46F4-B7F2-D6EB25BC8912}">
    <text xml:space="preserve">HMM NURI </text>
  </threadedComment>
  <threadedComment ref="I959" dT="2023-10-31T06:50:57.75" personId="{00000000-0000-0000-0000-000000000000}" id="{3183422B-FEB4-490E-99C3-B2ECD48745F7}">
    <text>HMM NURI / 0010E</text>
  </threadedComment>
  <threadedComment ref="G961" dT="2023-11-14T08:48:24.46" personId="{00000000-0000-0000-0000-000000000000}" id="{9CCD2509-297C-4B4A-9EFB-C22D4251A655}">
    <text>3939 KGS RELEASED</text>
  </threadedComment>
  <threadedComment ref="P962" dT="2023-11-15T09:55:43.05" personId="{00000000-0000-0000-0000-000000000000}" id="{2D2FB80B-B01E-4B76-9610-26C580108F85}">
    <text>14.11.2023</text>
  </threadedComment>
  <threadedComment ref="I963" dT="2023-10-19T04:16:51.25" personId="{00000000-0000-0000-0000-000000000000}" id="{9ADDF889-AC06-471C-871D-9805E1D42584}">
    <text>CMA CGM JACQUES JUNIOR</text>
  </threadedComment>
  <threadedComment ref="I963" dT="2023-10-20T03:22:43.98" personId="{00000000-0000-0000-0000-000000000000}" id="{78619379-2190-4AA7-BF5D-FD3B707236D0}" parentId="{9ADDF889-AC06-471C-871D-9805E1D42584}">
    <text>LIMA EXPRESS AGN RE BOOKED</text>
  </threadedComment>
  <threadedComment ref="I963" dT="2023-10-25T12:02:59.26" personId="{00000000-0000-0000-0000-000000000000}" id="{5B96B61A-64AD-45F9-B7B7-9B3576034BFF}" parentId="{9ADDF889-AC06-471C-871D-9805E1D42584}">
    <text>COSCO SHIPPING DANUBE</text>
  </threadedComment>
  <threadedComment ref="I963" dT="2023-10-28T03:53:40.27" personId="{00000000-0000-0000-0000-000000000000}" id="{8D2637F1-4A03-4659-B44B-8044F66D2223}" parentId="{9ADDF889-AC06-471C-871D-9805E1D42584}">
    <text>CAPE TAINARO</text>
  </threadedComment>
  <threadedComment ref="F967" dT="2023-11-09T06:48:17.28" personId="{00000000-0000-0000-0000-000000000000}" id="{6D4B86B8-8265-4D03-8213-46B309BA9193}">
    <text>1 Pal., 80*60*30cm, 32kg</text>
  </threadedComment>
  <threadedComment ref="F968" dT="2023-11-09T06:49:43.82" personId="{00000000-0000-0000-0000-000000000000}" id="{F1BC460B-2BFD-4AD5-8560-ABDFEF330823}">
    <text>1 Pal., 80*60*110cm, 165kg</text>
  </threadedComment>
  <threadedComment ref="G971" dT="2023-10-26T04:34:54.59" personId="{00000000-0000-0000-0000-000000000000}" id="{1D7ADCA1-54EB-4333-9D84-28139F2B3561}">
    <text>626 LBS RELEASED</text>
  </threadedComment>
  <threadedComment ref="I971" dT="2023-11-17T07:13:06.79" personId="{00000000-0000-0000-0000-000000000000}" id="{DB72F50E-8AC0-40C8-91B1-EE7907D631F5}">
    <text>YM WELLSPRING / 018W</text>
  </threadedComment>
  <threadedComment ref="G977" dT="2023-11-30T11:33:07.57" personId="{00000000-0000-0000-0000-000000000000}" id="{58812485-410B-48B4-8A66-70063EF6CF72}">
    <text>350 GROSS // REVISED GROSS 325</text>
  </threadedComment>
  <threadedComment ref="I984" dT="2023-12-06T06:33:36.38" personId="{00000000-0000-0000-0000-000000000000}" id="{BCB8AA77-6CA8-42A8-A326-F80CB2A35A26}">
    <text>YM TRUTH</text>
  </threadedComment>
  <threadedComment ref="G998" dT="2023-11-24T05:20:30.88" personId="{00000000-0000-0000-0000-000000000000}" id="{D7519349-D970-4D34-898C-FD7DA00F60DA}">
    <text>2310 kgs released=&gt; 770 kgs moved by A/F</text>
  </threadedComment>
  <threadedComment ref="G1003" dT="2023-12-12T06:17:34.20" personId="{00000000-0000-0000-0000-000000000000}" id="{0F82E91F-9AAC-46E7-A545-CBA43282DDDE}">
    <text>2170.893</text>
  </threadedComment>
  <threadedComment ref="G1004" dT="2023-12-06T09:05:53.69" personId="{00000000-0000-0000-0000-000000000000}" id="{F7A0AF72-FEE3-4A7D-8EA9-75E8A31D982C}">
    <text xml:space="preserve">774
</text>
  </threadedComment>
  <threadedComment ref="G1008" dT="2023-11-27T07:05:11.98" personId="{00000000-0000-0000-0000-000000000000}" id="{A34679A4-4A1A-4ACB-8843-854DCCE75361}">
    <text>330 KG WRONG IN DRAFT</text>
  </threadedComment>
  <threadedComment ref="G1014" dT="2024-01-06T07:10:45.48" personId="{00000000-0000-0000-0000-000000000000}" id="{641259BD-CF85-44BF-B442-F2FA2026F5F6}">
    <text xml:space="preserve">498 LBS </text>
  </threadedComment>
  <threadedComment ref="G1016" dT="2023-12-19T07:17:11.48" personId="{00000000-0000-0000-0000-000000000000}" id="{C0D47517-F5B2-4DC8-BFDD-CC7A978EE874}">
    <text>5700</text>
  </threadedComment>
  <threadedComment ref="G1109" dT="2024-02-06T07:06:51.21" personId="{00000000-0000-0000-0000-000000000000}" id="{B8351A97-EA7B-4A7A-9785-3351ACD93EC9}">
    <text xml:space="preserve">450
</text>
  </threadedComment>
  <threadedComment ref="I1111" dT="2024-02-06T05:43:13.87" personId="{00000000-0000-0000-0000-000000000000}" id="{12E5EF15-2AC1-40FA-9809-61F958C6DD55}">
    <text>MSC CAPELLA</text>
  </threadedComment>
  <threadedComment ref="G1114" dT="2024-02-13T12:42:45.82" personId="{00000000-0000-0000-0000-000000000000}" id="{7751F3C9-8B56-4A00-84F9-B716B5AEF336}">
    <text>295 kgs released</text>
  </threadedComment>
  <threadedComment ref="G1115" dT="2024-02-13T12:42:59.12" personId="{00000000-0000-0000-0000-000000000000}" id="{A75477FA-EF5E-4DD0-9BF8-57217519BFB8}">
    <text>415 kgs released</text>
  </threadedComment>
  <threadedComment ref="G1122" dT="2024-02-08T11:09:44.43" personId="{00000000-0000-0000-0000-000000000000}" id="{B075A4C1-3DE7-4A38-A451-5C5D29700786}">
    <text>old gw= 2090</text>
  </threadedComment>
  <threadedComment ref="I1122" dT="2024-02-06T10:41:42.52" personId="{00000000-0000-0000-0000-000000000000}" id="{6E37D765-CA24-4DF2-B739-DC84646665B6}">
    <text>XIN LIAN YUN GANG </text>
  </threadedComment>
  <threadedComment ref="I1123" dT="2024-02-06T10:41:42.52" personId="{00000000-0000-0000-0000-000000000000}" id="{F63B8DFC-86B4-4951-90D4-AB4878C36477}">
    <text>XIN LIAN YUN GANG </text>
  </threadedComment>
  <threadedComment ref="X1123" dT="2024-02-14T05:49:15.93" personId="{00000000-0000-0000-0000-000000000000}" id="{76C1EA39-A136-48B5-A7AB-1289429D6364}">
    <text>22-0006-402-00</text>
  </threadedComment>
  <threadedComment ref="I1124" dT="2024-02-06T10:41:42.52" personId="{00000000-0000-0000-0000-000000000000}" id="{7B8E4FA2-3C45-4BE8-A3B9-85FC15E71236}">
    <text>XIN LIAN YUN GANG </text>
  </threadedComment>
  <threadedComment ref="X1124" dT="2024-02-14T05:49:25.82" personId="{00000000-0000-0000-0000-000000000000}" id="{A728F8CE-2504-471E-892A-AA5A3F564F61}">
    <text>22-0016-402-00</text>
  </threadedComment>
  <threadedComment ref="I1133" dT="2024-02-23T06:43:54.32" personId="{00000000-0000-0000-0000-000000000000}" id="{82BE1077-4D1E-420E-A015-4560F08BECB0}">
    <text>HYUNDAI SINGAPORE </text>
  </threadedComment>
  <threadedComment ref="G1137" dT="2024-02-12T12:25:01.00" personId="{00000000-0000-0000-0000-000000000000}" id="{7CD51D6B-2206-4E23-9568-D147EAC1D37A}">
    <text>295</text>
  </threadedComment>
  <threadedComment ref="G1145" dT="2024-02-02T08:45:35.59" personId="{00000000-0000-0000-0000-000000000000}" id="{2AAFAA31-697C-4B29-868E-1D1D932257E2}">
    <text>787 lbs</text>
  </threadedComment>
  <threadedComment ref="I1158" dT="2024-02-13T07:50:57.29" personId="{00000000-0000-0000-0000-000000000000}" id="{0ACB23A8-9301-47F9-B694-41DC845294D0}">
    <text>HYUNDAI SINGAPORE </text>
  </threadedComment>
  <threadedComment ref="P1158" dT="2024-02-13T07:51:09.90" personId="{00000000-0000-0000-0000-000000000000}" id="{40C64F9C-92A4-460F-B37C-00FF927BFAFA}">
    <text>29.02.2024</text>
  </threadedComment>
  <threadedComment ref="P1158" dT="2024-03-04T12:08:29.62" personId="{00000000-0000-0000-0000-000000000000}" id="{A5F432F5-98CF-4474-927C-56E15D756808}" parentId="{40C64F9C-92A4-460F-B37C-00FF927BFAFA}">
    <text>old etd -28.02.2024</text>
  </threadedComment>
  <threadedComment ref="P1158" dT="2024-03-05T05:43:41.48" personId="{00000000-0000-0000-0000-000000000000}" id="{5521A62B-5D14-4159-A9AE-4FAEB5DB4648}" parentId="{40C64F9C-92A4-460F-B37C-00FF927BFAFA}">
    <text>04.03.24 // DELAY 14.03.2024</text>
  </threadedComment>
  <threadedComment ref="Q1158" dT="2024-02-13T07:51:18.15" personId="{00000000-0000-0000-0000-000000000000}" id="{A110CE9D-2998-41BD-A187-C8D5EEE2451E}">
    <text>29.02.2024</text>
  </threadedComment>
  <threadedComment ref="T1158" dT="2024-02-13T07:51:43.34" personId="{00000000-0000-0000-0000-000000000000}" id="{6C1F3453-79E1-4467-A684-5111F1E45E92}">
    <text>CCU208004</text>
  </threadedComment>
  <threadedComment ref="T1158" dT="2024-02-13T07:51:47.60" personId="{00000000-0000-0000-0000-000000000000}" id="{BC38E18F-3B45-4598-9336-87A5136A944F}" parentId="{6C1F3453-79E1-4467-A684-5111F1E45E92}">
    <text>cancel</text>
  </threadedComment>
  <threadedComment ref="U1158" dT="2024-03-04T12:09:00.63" personId="{00000000-0000-0000-0000-000000000000}" id="{CFA6CB27-A350-47DF-8053-08239603477E}">
    <text xml:space="preserve">31.03.2024 </text>
  </threadedComment>
  <threadedComment ref="I1160" dT="2024-03-06T04:28:01.31" personId="{00000000-0000-0000-0000-000000000000}" id="{EE10ABC9-F4BF-4402-ABBF-0FF2AA213439}">
    <text>YM Warranty =&gt; ONE Aquila V.024W</text>
  </threadedComment>
  <threadedComment ref="I1161" dT="2024-03-06T04:28:01.31" personId="{00000000-0000-0000-0000-000000000000}" id="{47B90E5A-2F00-4AA6-8FCD-AA4453E834CF}">
    <text>YM Warranty =&gt; ONE Aquila V.024W</text>
  </threadedComment>
  <threadedComment ref="G1162" dT="2024-02-22T04:48:47.94" personId="{00000000-0000-0000-0000-000000000000}" id="{F2EB51A6-9AF5-4602-B7E8-5C842DD5AD85}">
    <text>810 LBS</text>
  </threadedComment>
  <threadedComment ref="D1163" dT="2024-02-28T06:01:34.86" personId="{00000000-0000-0000-0000-000000000000}" id="{2B63111A-0615-4BA0-9BC4-909FFA542FDC}">
    <text>SHANGHAI IN REELASE</text>
  </threadedComment>
  <threadedComment ref="G1168" dT="2024-03-20T06:45:24.07" personId="{00000000-0000-0000-0000-000000000000}" id="{8E8F6BA2-CEAE-4D8F-B7BE-C8DD3D5831B4}">
    <text>367 kgs earlier</text>
  </threadedComment>
  <threadedComment ref="X1176" dT="2024-03-24T06:19:19.22" personId="{00000000-0000-0000-0000-000000000000}" id="{239453DA-67AD-47EB-8F0E-CCAA9C8D044E}">
    <text>22-0027-403-00</text>
  </threadedComment>
  <threadedComment ref="X1213" dT="2024-04-20T06:08:09.55" personId="{00000000-0000-0000-0000-000000000000}" id="{ACCFCB98-CBA4-4FF1-AF6B-A8153F8D9F73}">
    <text>23-0009-404-00</text>
  </threadedComment>
  <threadedComment ref="X1214" dT="2024-04-20T06:12:51.29" personId="{00000000-0000-0000-0000-000000000000}" id="{8AEAF909-EC0C-4E0B-841C-89C86212A7D7}">
    <text>22-0026-404-00</text>
  </threadedComment>
  <threadedComment ref="X1215" dT="2024-04-20T06:15:04.37" personId="{00000000-0000-0000-0000-000000000000}" id="{811D6B2E-B554-4E4C-9897-6130B6DC7639}">
    <text>23-0007-404-00</text>
  </threadedComment>
  <threadedComment ref="X1216" dT="2024-04-20T06:15:14.34" personId="{00000000-0000-0000-0000-000000000000}" id="{63634910-2570-4AB9-97FD-75EB17EC3E42}">
    <text>22-0028-404-00</text>
  </threadedComment>
  <threadedComment ref="X1217" dT="2024-04-20T06:15:24.40" personId="{00000000-0000-0000-0000-000000000000}" id="{1A4DB40F-666C-415D-B73A-0B1805F9222B}">
    <text>22-0035-404-00</text>
  </threadedComment>
  <threadedComment ref="X1218" dT="2024-04-20T06:15:34.03" personId="{00000000-0000-0000-0000-000000000000}" id="{DB5D5BE5-3E89-4134-919C-5AD53B2EF51C}">
    <text>22-0036-404-00</text>
  </threadedComment>
  <threadedComment ref="X1219" dT="2024-04-20T06:15:46.79" personId="{00000000-0000-0000-0000-000000000000}" id="{248E8E54-C3C0-46B1-AF99-A7F7FC874350}">
    <text>22-0037-404-00</text>
  </threadedComment>
  <threadedComment ref="X1220" dT="2024-04-20T06:16:00.12" personId="{00000000-0000-0000-0000-000000000000}" id="{764E8317-6ECD-43E9-90BC-83295AF96B6C}">
    <text>23-0011-404-00</text>
  </threadedComment>
  <threadedComment ref="X1221" dT="2024-04-20T06:16:09.54" personId="{00000000-0000-0000-0000-000000000000}" id="{EF7FEC7D-95EF-47CA-8680-12C5F8550B26}">
    <text>22-0038-404-00</text>
  </threadedComment>
  <threadedComment ref="X1222" dT="2024-04-20T06:16:18.76" personId="{00000000-0000-0000-0000-000000000000}" id="{5B0FB85E-1957-4B66-AADA-03E36CAF2984}">
    <text>23-0012-404-00</text>
  </threadedComment>
  <threadedComment ref="X1223" dT="2024-04-20T06:16:28.23" personId="{00000000-0000-0000-0000-000000000000}" id="{EDF88F5A-C2BC-44FB-BD11-3F7EE5E8A039}">
    <text>25-0011-404-00</text>
  </threadedComment>
  <threadedComment ref="X1224" dT="2024-04-20T06:16:37.98" personId="{00000000-0000-0000-0000-000000000000}" id="{799C380B-3A52-470E-B597-7AAE8E47EC45}">
    <text>25-0012-404-00</text>
  </threadedComment>
  <threadedComment ref="X1225" dT="2024-04-20T06:16:47.64" personId="{00000000-0000-0000-0000-000000000000}" id="{424BE6A9-DC04-4AAF-BD85-7AC96431B17B}">
    <text>22-0039-404-00</text>
  </threadedComment>
  <threadedComment ref="X1226" dT="2024-04-20T06:16:55.81" personId="{00000000-0000-0000-0000-000000000000}" id="{9258C976-E4FB-44EE-AF37-EF2C029BD0B4}">
    <text>22-0040-404-00</text>
  </threadedComment>
  <threadedComment ref="U1229" dT="2024-04-08T04:37:51.45" personId="{00000000-0000-0000-0000-000000000000}" id="{9C59ED1E-E583-4002-A10D-EB8DE86DEE47}">
    <text xml:space="preserve">05.06.2024 </text>
  </threadedComment>
  <threadedComment ref="U1230" dT="2024-04-08T04:37:51.45" personId="{00000000-0000-0000-0000-000000000000}" id="{6A6FEC2C-1C98-40FA-9A95-75528C77A230}">
    <text xml:space="preserve">05.06.2024 </text>
  </threadedComment>
  <threadedComment ref="U1231" dT="2024-04-08T04:37:51.45" personId="{00000000-0000-0000-0000-000000000000}" id="{A7DCD270-736D-41F4-A485-7A1CA56B71A7}">
    <text xml:space="preserve">05.06.2024 </text>
  </threadedComment>
  <threadedComment ref="U1232" dT="2024-04-08T04:37:51.45" personId="{00000000-0000-0000-0000-000000000000}" id="{218F0E8F-1FD5-40F6-A22F-2381FCE37C1E}">
    <text xml:space="preserve">05.06.2024 </text>
  </threadedComment>
  <threadedComment ref="G1233" dT="2024-04-04T06:27:49.24" personId="{00000000-0000-0000-0000-000000000000}" id="{04EE3993-006D-4620-8F75-7AC43C7F07D0}">
    <text xml:space="preserve">737 LBS
</text>
  </threadedComment>
  <threadedComment ref="G1239" dT="2024-04-15T05:46:53.10" personId="{00000000-0000-0000-0000-000000000000}" id="{697C97F3-1AFA-4446-A089-1E4587FAE44D}">
    <text>320 kgs in release</text>
  </threadedComment>
  <threadedComment ref="G1239" dT="2024-04-19T05:29:24.16" personId="{00000000-0000-0000-0000-000000000000}" id="{0CEABA7F-D769-4638-9E30-93908016008E}" parentId="{697C97F3-1AFA-4446-A089-1E4587FAE44D}">
    <text>960 in old supp docs</text>
  </threadedComment>
  <threadedComment ref="G1241" dT="2024-04-05T05:21:45.10" personId="{00000000-0000-0000-0000-000000000000}" id="{C740EDF5-A4F8-4901-A2B3-0363EF69DE8D}">
    <text>7387 LBS</text>
  </threadedComment>
  <threadedComment ref="U1241" dT="2024-05-02T07:36:23.85" personId="{00000000-0000-0000-0000-000000000000}" id="{89A526FC-1642-447F-8624-9C6A88C9E4A2}">
    <text xml:space="preserve">31.05.2024 </text>
  </threadedComment>
  <threadedComment ref="G1242" dT="2024-04-19T09:46:43.37" personId="{00000000-0000-0000-0000-000000000000}" id="{71A38909-5364-4C75-81F7-B65F1A1C5BB4}">
    <text>4746 KG RELEASED</text>
  </threadedComment>
  <threadedComment ref="G1253" dT="2024-03-22T06:33:40.66" personId="{00000000-0000-0000-0000-000000000000}" id="{53BA1AB8-7FD8-44B8-B4C4-F387C408DE0B}">
    <text>2100 lbs released</text>
  </threadedComment>
  <threadedComment ref="G1253" dT="2024-04-17T05:29:08.54" personId="{00000000-0000-0000-0000-000000000000}" id="{4FF8CD17-FE7C-41C2-9F36-D309C66A6E95}" parentId="{53BA1AB8-7FD8-44B8-B4C4-F387C408DE0B}">
    <text>2500 LBS UPDATED GW</text>
  </threadedComment>
  <threadedComment ref="G1262" dT="2024-04-09T06:43:09.70" personId="{00000000-0000-0000-0000-000000000000}" id="{0498C3A3-2A16-4AB9-904A-DD1DC0F37781}">
    <text>635 LBS</text>
  </threadedComment>
  <threadedComment ref="G1262" dT="2024-04-16T05:42:36.23" personId="{00000000-0000-0000-0000-000000000000}" id="{D7FC5AD9-FFDB-43E1-A09E-0CC7590E231A}" parentId="{0498C3A3-2A16-4AB9-904A-DD1DC0F37781}">
    <text xml:space="preserve">updated 765 lbs </text>
  </threadedComment>
  <threadedComment ref="U1262" dT="2024-04-10T05:19:50.59" personId="{00000000-0000-0000-0000-000000000000}" id="{1400B0A1-701B-456E-B31F-FC6320AC659B}">
    <text>25.06.2024</text>
  </threadedComment>
  <threadedComment ref="G1267" dT="2024-04-11T07:17:03.00" personId="{00000000-0000-0000-0000-000000000000}" id="{BDA54B37-F0AA-4C5C-A871-3E520E59E450}">
    <text>944 LBS</text>
  </threadedComment>
  <threadedComment ref="U1267" dT="2024-05-21T07:35:47.86" personId="{00000000-0000-0000-0000-000000000000}" id="{237BCD1B-05CE-4CD9-A05B-8CCCF71E330B}">
    <text>21.06.2024</text>
  </threadedComment>
  <threadedComment ref="X1269" dT="2024-05-13T05:49:44.49" personId="{00000000-0000-0000-0000-000000000000}" id="{BD71A4AB-D61D-40A8-9EBC-8944EBF2C6D4}">
    <text>old 23-0011-405-00</text>
  </threadedComment>
  <threadedComment ref="X1270" dT="2024-05-16T06:07:39.28" personId="{00000000-0000-0000-0000-000000000000}" id="{F3771263-A568-47B0-AE71-8202D4F50F44}">
    <text>23-0007-405-00</text>
  </threadedComment>
  <threadedComment ref="X1271" dT="2024-05-16T06:07:48.34" personId="{00000000-0000-0000-0000-000000000000}" id="{4CB1C575-60BA-4A78-9AF6-898770D1B8BB}">
    <text>22-0024-405-00</text>
  </threadedComment>
  <threadedComment ref="X1272" dT="2024-05-13T05:50:43.99" personId="{00000000-0000-0000-0000-000000000000}" id="{DD1CFE83-7115-4554-9E68-273D9581249C}">
    <text>22-0028-405-00</text>
  </threadedComment>
  <threadedComment ref="X1273" dT="2024-05-13T05:54:23.96" personId="{00000000-0000-0000-0000-000000000000}" id="{8755B444-CD94-4B71-A66B-B9E8A1BAC37F}">
    <text>23-0012-405-00</text>
  </threadedComment>
  <threadedComment ref="X1274" dT="2024-05-13T06:07:58.92" personId="{00000000-0000-0000-0000-000000000000}" id="{42BF54B6-A91D-4F2E-9613-EB980F706BAF}">
    <text>22-0030-405-00</text>
  </threadedComment>
  <threadedComment ref="X1275" dT="2024-05-13T06:09:34.19" personId="{00000000-0000-0000-0000-000000000000}" id="{CE535F42-EE61-41C7-ACD9-115F7E6B682B}">
    <text>22-0031-405-00</text>
  </threadedComment>
  <threadedComment ref="X1276" dT="2024-05-13T06:09:43.52" personId="{00000000-0000-0000-0000-000000000000}" id="{07DC7E3B-7F7E-4C79-AE35-02791A791E9E}">
    <text>22-0032-405-00</text>
  </threadedComment>
  <threadedComment ref="X1277" dT="2024-05-13T06:09:53.47" personId="{00000000-0000-0000-0000-000000000000}" id="{0F1792E3-5F09-4DDB-9EF6-D9104B83E680}">
    <text>22-0033-405-00</text>
  </threadedComment>
  <threadedComment ref="X1278" dT="2024-05-13T06:10:01.33" personId="{00000000-0000-0000-0000-000000000000}" id="{88E14B3B-88FC-4799-AFAD-51DDB340BB37}">
    <text>22-0034-405-00</text>
  </threadedComment>
  <threadedComment ref="X1279" dT="2024-05-13T06:10:11.77" personId="{00000000-0000-0000-0000-000000000000}" id="{B87E1FB9-123A-4516-A1CF-7691603F1A2B}">
    <text>22-0035-405-00</text>
  </threadedComment>
  <threadedComment ref="X1280" dT="2024-05-13T06:10:24.54" personId="{00000000-0000-0000-0000-000000000000}" id="{C38E4CED-4DEB-4CC7-AE1E-EA1A8D707B26}">
    <text>27-0001-405-00</text>
  </threadedComment>
  <threadedComment ref="X1281" dT="2024-05-13T06:10:32.83" personId="{00000000-0000-0000-0000-000000000000}" id="{26614493-AF52-4717-B42D-D5C9BCCB5D12}">
    <text>23-0013-405-00</text>
  </threadedComment>
  <threadedComment ref="X1282" dT="2024-05-13T06:10:40.46" personId="{00000000-0000-0000-0000-000000000000}" id="{4495E8F0-8EFB-49B6-BABA-24304375D1C1}">
    <text>22-0036-405-00</text>
  </threadedComment>
  <threadedComment ref="X1283" dT="2024-05-13T06:10:48.10" personId="{00000000-0000-0000-0000-000000000000}" id="{F8F8CE66-C438-411A-B907-A7CE49604E3D}">
    <text>22-0037-405-00</text>
  </threadedComment>
  <threadedComment ref="X1284" dT="2024-05-13T06:11:13.43" personId="{00000000-0000-0000-0000-000000000000}" id="{4202246F-A43D-428C-B8A0-58C9FE9CB347}">
    <text>22-0040-405-00</text>
  </threadedComment>
  <threadedComment ref="X1285" dT="2024-05-13T06:11:20.74" personId="{00000000-0000-0000-0000-000000000000}" id="{33927F49-ACCE-4CE8-A9C5-7EF18580A6A2}">
    <text>23-0014-405-00</text>
  </threadedComment>
  <threadedComment ref="X1286" dT="2024-05-13T06:10:55.79" personId="{00000000-0000-0000-0000-000000000000}" id="{67EA361D-5DFE-42F3-9211-C983A63C5213}">
    <text>22-0038-405-00</text>
  </threadedComment>
  <threadedComment ref="X1287" dT="2024-05-13T06:11:05.55" personId="{00000000-0000-0000-0000-000000000000}" id="{C5A53914-EA5D-4936-9F99-F62B23D56F3F}">
    <text>22-0039-405-00</text>
  </threadedComment>
  <threadedComment ref="G1288" dT="2024-05-08T13:52:31.11" personId="{00000000-0000-0000-0000-000000000000}" id="{2B298EEC-7DD2-4C09-B24C-19AF36A9FEA1}">
    <text>1024 LBS</text>
  </threadedComment>
  <threadedComment ref="G1289" dT="2024-05-16T05:38:28.69" personId="{00000000-0000-0000-0000-000000000000}" id="{4CCD71AB-061F-4986-817F-204FFB2984E9}">
    <text xml:space="preserve"> 6752.8  released</text>
  </threadedComment>
  <threadedComment ref="I1289" dT="2024-05-08T04:55:39.34" personId="{00000000-0000-0000-0000-000000000000}" id="{0B1448B8-27C3-4506-BA2E-57CAD3E71F5D}">
    <text>YM TRANQUILITY OLD</text>
  </threadedComment>
  <threadedComment ref="I1291" dT="2024-05-20T04:50:18.08" personId="{00000000-0000-0000-0000-000000000000}" id="{72D6F9E8-A909-4DAD-A2A1-A45C44B4A6A3}">
    <text>WIEBKE SCHEPERS / 113W</text>
  </threadedComment>
  <threadedComment ref="U1291" dT="2024-05-20T04:51:47.48" personId="{00000000-0000-0000-0000-000000000000}" id="{4C134F8D-5677-417B-AAAC-89F7EF7213C0}">
    <text>26.05.2024</text>
  </threadedComment>
  <threadedComment ref="U1291" dT="2024-05-28T04:42:22.21" personId="{00000000-0000-0000-0000-000000000000}" id="{679785EC-EF18-4DEF-9AFF-568C5F4E6CF5}" parentId="{4C134F8D-5677-417B-AAAC-89F7EF7213C0}">
    <text>02.06.2024</text>
  </threadedComment>
  <threadedComment ref="G1313" dT="2024-05-29T10:27:47.90" personId="{00000000-0000-0000-0000-000000000000}" id="{1BB033D6-5216-4A62-9DF9-672D55E00185}">
    <text>450 release &amp; old docs</text>
  </threadedComment>
  <threadedComment ref="D1318" dT="2024-05-21T07:06:49.91" personId="{00000000-0000-0000-0000-000000000000}" id="{DB8E5133-8604-4CB7-9248-19DFA42876DB}">
    <text>Shipment from Belgium</text>
  </threadedComment>
  <threadedComment ref="D1319" dT="2024-05-21T07:06:49.91" personId="{00000000-0000-0000-0000-000000000000}" id="{F3522AB5-4DEF-42D1-88BD-9E7960F0824B}">
    <text>Shipment from Belgium</text>
  </threadedComment>
  <threadedComment ref="G1341" dT="2024-06-17T09:54:56.44" personId="{00000000-0000-0000-0000-000000000000}" id="{99F30933-35B4-41D6-BB87-C6352207DD58}">
    <text xml:space="preserve">992 Kgs released
</text>
  </threadedComment>
  <threadedComment ref="I1346" dT="2024-06-19T04:55:46.90" personId="{00000000-0000-0000-0000-000000000000}" id="{76B11A32-F379-424E-B965-1FB599D234D3}">
    <text>HANOI EXPRESS earlier</text>
  </threadedComment>
  <threadedComment ref="I1347" dT="2024-06-19T04:55:46.90" personId="{00000000-0000-0000-0000-000000000000}" id="{6AAFD730-D060-431F-B4F0-69006773AEC7}">
    <text>HANOI EXPRESS earlier</text>
  </threadedComment>
  <threadedComment ref="I1348" dT="2024-06-19T04:55:46.90" personId="{00000000-0000-0000-0000-000000000000}" id="{E64DD9BA-CD06-4A93-9E83-D51431ED7E2E}">
    <text>HANOI EXPRESS earlier</text>
  </threadedComment>
  <threadedComment ref="I1349" dT="2024-06-19T04:55:46.90" personId="{00000000-0000-0000-0000-000000000000}" id="{CB3DDEA8-EE63-403C-8688-FFD0B2943130}">
    <text>HANOI EXPRESS earlier</text>
  </threadedComment>
  <threadedComment ref="G1352" dT="2024-06-14T12:57:41.27" personId="{00000000-0000-0000-0000-000000000000}" id="{811ECF7E-D8C4-4B70-9AA3-3D205F203BD2}">
    <text>705</text>
  </threadedComment>
  <threadedComment ref="I1358" dT="2024-06-27T09:43:43.06" personId="{00000000-0000-0000-0000-000000000000}" id="{5ADB85B3-6D3C-48AA-A763-1B7191B8EBBF}">
    <text>YM FOUNTAIN BOOKED</text>
  </threadedComment>
  <threadedComment ref="I1366" dT="2024-07-09T06:29:07.10" personId="{00000000-0000-0000-0000-000000000000}" id="{9E5F94A5-96C1-422F-9250-9538DB43C52C}">
    <text>PRAGUE EXPRESS</text>
  </threadedComment>
  <threadedComment ref="G1370" dT="2024-06-26T09:44:32.85" personId="{00000000-0000-0000-0000-000000000000}" id="{BEA72553-2C62-4051-B6C0-323DF9641411}">
    <text>8176 LBS</text>
  </threadedComment>
  <threadedComment ref="I1371" dT="2024-07-15T07:27:51.51" personId="{00000000-0000-0000-0000-000000000000}" id="{509A099C-E6E4-4BE2-9725-1A6720FA195F}">
    <text>XIN PU DONG / 275W old</text>
  </threadedComment>
  <threadedComment ref="I1380" dT="2024-07-15T11:01:00.10" personId="{00000000-0000-0000-0000-000000000000}" id="{B505F1BB-23A1-4CFE-A216-A5FC6EA68CF7}">
    <text>ONE RECOGNITION old</text>
  </threadedComment>
  <threadedComment ref="G1398" dT="2024-07-30T06:01:36.10" personId="{00000000-0000-0000-0000-000000000000}" id="{849A21C3-4E22-462E-8E31-5D1DD1E2D096}">
    <text>1670 kgs released</text>
  </threadedComment>
  <threadedComment ref="G1407" dT="2024-07-16T11:58:29.24" personId="{00000000-0000-0000-0000-000000000000}" id="{B9BA790F-353B-4A59-8237-6CC573D7B53F}">
    <text>6885.5 old</text>
  </threadedComment>
  <threadedComment ref="I1407" dT="2024-07-16T12:15:19.01" personId="{00000000-0000-0000-0000-000000000000}" id="{109517D5-CC5E-4A8D-A8CA-27969B08CAAA}">
    <text>XIN LIAN YUN GANG old</text>
  </threadedComment>
  <threadedComment ref="Z1407" dT="2024-07-16T12:07:10.38" personId="{00000000-0000-0000-0000-000000000000}" id="{3F41E705-28AE-4093-99E8-0CFFC7B8A880}">
    <text>CCU208289 OLD BOOKING</text>
  </threadedComment>
  <threadedComment ref="I1408" dT="2024-07-30T05:07:53.92" personId="{00000000-0000-0000-0000-000000000000}" id="{1EDC8926-610E-4905-B5C7-DDEFCB830A46}">
    <text>RIO GRANDE EXPRESS OLD</text>
  </threadedComment>
  <threadedComment ref="G1409" dT="2024-08-05T08:37:37.75" personId="{00000000-0000-0000-0000-000000000000}" id="{03138DC8-38C9-4B81-A757-8F9C3F9FC74C}">
    <text>1780 released</text>
  </threadedComment>
  <threadedComment ref="Q1417" dT="2024-08-05T05:04:13.15" personId="{00000000-0000-0000-0000-000000000000}" id="{BA5DB920-2E6D-47E9-A725-3073282852A1}">
    <text>base on port situations maybe will delay on 18Aug </text>
  </threadedComment>
  <threadedComment ref="X1421" dT="2024-08-28T06:48:36.29" personId="{00000000-0000-0000-0000-000000000000}" id="{65883C1A-B75C-4562-9C69-8025F930E07E}">
    <text>OLD 23-0002-408-00</text>
  </threadedComment>
  <threadedComment ref="D1422" dT="2024-07-30T10:11:28.26" personId="{00000000-0000-0000-0000-000000000000}" id="{F57FD647-6370-4556-BE88-C4A66EC614A7}">
    <text>CFS FOS-SUR-MER / FRANCE SHIPMENT</text>
  </threadedComment>
  <threadedComment ref="X1422" dT="2024-08-28T06:53:01.95" personId="{00000000-0000-0000-0000-000000000000}" id="{FBC98D8E-F034-488D-9685-5C427A5B4464}">
    <text>22-0017-408-00</text>
  </threadedComment>
  <threadedComment ref="G1423" dT="2024-07-26T13:20:07.46" personId="{00000000-0000-0000-0000-000000000000}" id="{6DD25EBB-27E6-4F96-97CB-96A7E9C2C1A2}">
    <text>1300 LBS </text>
  </threadedComment>
  <threadedComment ref="X1424" dT="2024-08-28T06:55:56.98" personId="{00000000-0000-0000-0000-000000000000}" id="{EA9E2BC6-A3A1-40C4-8070-3B3B8524A280}">
    <text>22-0039-408-00</text>
  </threadedComment>
  <threadedComment ref="I1428" dT="2024-08-14T04:55:28.39" personId="{00000000-0000-0000-0000-000000000000}" id="{1588E097-6F8C-4499-8F44-7AF9A30A9830}">
    <text xml:space="preserve">KIE;L EXPRESS </text>
  </threadedComment>
  <threadedComment ref="I1429" dT="2024-08-13T11:17:54.35" personId="{00000000-0000-0000-0000-000000000000}" id="{CDA67697-D29D-4703-A4C5-EF483E89BEF7}">
    <text>KIEL EXPRESS OLD</text>
  </threadedComment>
  <threadedComment ref="G1432" dT="2024-08-13T12:51:02.75" personId="{00000000-0000-0000-0000-000000000000}" id="{6D4845B6-841D-4C95-AB16-6D7FF4DDE01E}">
    <text>5380 released</text>
  </threadedComment>
  <threadedComment ref="X1437" dT="2024-08-28T07:01:33.61" personId="{00000000-0000-0000-0000-000000000000}" id="{A5AF79F9-1E0C-4B6E-B285-37BE363CD50B}">
    <text>22-0040-408-00</text>
  </threadedComment>
  <threadedComment ref="I1438" dT="2024-08-27T06:44:31.49" personId="{00000000-0000-0000-0000-000000000000}" id="{019E5C01-CA09-4359-93AB-9B05FB0E1F81}">
    <text>ONE FRONTIER/004E</text>
  </threadedComment>
  <threadedComment ref="G1439" dT="2024-08-20T07:23:48.15" personId="{00000000-0000-0000-0000-000000000000}" id="{E8B9C81D-7DE8-406A-AF4B-4F83E1F09A82}">
    <text>416.2 kgs old</text>
  </threadedComment>
  <threadedComment ref="G1452" dT="2024-08-07T12:01:14.46" personId="{00000000-0000-0000-0000-000000000000}" id="{C1727792-67F0-4569-9304-3DE1455A0347}">
    <text>566 LBS</text>
  </threadedComment>
  <threadedComment ref="I1452" dT="2024-08-27T05:42:14.30" personId="{00000000-0000-0000-0000-000000000000}" id="{F75F5C5C-EE1F-4D43-BFA4-126E8BDEAAE7}">
    <text>YM Wish V.38</text>
  </threadedComment>
  <threadedComment ref="G1453" dT="2024-08-16T09:50:05.16" personId="{00000000-0000-0000-0000-000000000000}" id="{0EEA7405-1B3D-4994-999E-C48F1D0C293D}">
    <text>1880 LBS</text>
  </threadedComment>
  <threadedComment ref="G1456" dT="2024-08-20T09:19:52.69" personId="{00000000-0000-0000-0000-000000000000}" id="{A47D5B98-69D3-48BA-BECB-1E49C38567EA}">
    <text>750 release mail</text>
  </threadedComment>
  <threadedComment ref="F1465" dT="2024-08-31T04:50:07.58" personId="{00000000-0000-0000-0000-000000000000}" id="{4C8448DA-B084-440A-8CB0-957D87D8FF4C}">
    <text>4 OLD</text>
  </threadedComment>
  <threadedComment ref="G1465" dT="2024-08-31T04:41:45.17" personId="{00000000-0000-0000-0000-000000000000}" id="{89A2E438-B2FF-4E9D-B485-2A8C3AE0B611}">
    <text>1771.32 OLD</text>
  </threadedComment>
  <threadedComment ref="I1465" dT="2024-08-16T09:42:02.48" personId="{00000000-0000-0000-0000-000000000000}" id="{29BB1DD4-0C20-4C8B-BBBA-E9E3A97C17E1}">
    <text>MANILA EXPRESS OLD</text>
  </threadedComment>
  <threadedComment ref="I1467" dT="2024-09-11T10:31:45.00" personId="{00000000-0000-0000-0000-000000000000}" id="{5609C96F-3E63-41D3-8EBB-F521774F7FCB}">
    <text xml:space="preserve"> BERLIN EXPRESS / 0004E</text>
  </threadedComment>
  <threadedComment ref="G1468" dT="2024-06-24T11:12:40.73" personId="{00000000-0000-0000-0000-000000000000}" id="{D4A7A160-6D60-4DC7-8C63-E4D1A5F103AB}">
    <text>396 kgs release</text>
  </threadedComment>
  <threadedComment ref="I1468" dT="2024-09-03T11:03:52.85" personId="{00000000-0000-0000-0000-000000000000}" id="{3241487F-CC2F-47FB-B394-EDA3E9FE42C7}">
    <text>VALIANT</text>
  </threadedComment>
  <threadedComment ref="I1468" dT="2024-09-12T12:24:01.85" personId="{00000000-0000-0000-0000-000000000000}" id="{6F68AC4F-0050-4958-A555-C0D3B4A1AC6E}" parentId="{3241487F-CC2F-47FB-B394-EDA3E9FE42C7}">
    <text>YM FOUNTAIN</text>
  </threadedComment>
  <threadedComment ref="M1468" dT="2024-09-02T07:55:47.91" personId="{00000000-0000-0000-0000-000000000000}" id="{8AC35F00-FF6B-4A04-9CAF-83F0EC583513}">
    <text>29.08.2024</text>
  </threadedComment>
  <threadedComment ref="I1469" dT="2024-09-03T11:03:52.85" personId="{00000000-0000-0000-0000-000000000000}" id="{9A3AA9FD-A5AF-4056-B883-B8D794C849B6}">
    <text>VALIANT</text>
  </threadedComment>
  <threadedComment ref="I1469" dT="2024-09-12T12:24:22.61" personId="{00000000-0000-0000-0000-000000000000}" id="{10F5F32C-FDA4-4835-87B3-F9361E0C3FCC}" parentId="{9A3AA9FD-A5AF-4056-B883-B8D794C849B6}">
    <text>YM FOUNTAIN</text>
  </threadedComment>
  <threadedComment ref="I1470" dT="2024-09-03T11:03:52.85" personId="{00000000-0000-0000-0000-000000000000}" id="{DCFDC2B9-6A83-487E-9972-798A0166E89F}">
    <text>VALIANT</text>
  </threadedComment>
  <threadedComment ref="I1470" dT="2024-09-12T12:24:40.36" personId="{00000000-0000-0000-0000-000000000000}" id="{BC9D269E-EFF8-4EF0-9F70-C84AE656A55D}" parentId="{DCFDC2B9-6A83-487E-9972-798A0166E89F}">
    <text>YM FOUNTAIN</text>
  </threadedComment>
  <threadedComment ref="D1471" dT="2024-09-02T10:12:50.99" personId="{00000000-0000-0000-0000-000000000000}" id="{609DCF24-F483-413D-B6E4-3E659350F721}">
    <text>FROM SWEDEN</text>
  </threadedComment>
  <threadedComment ref="D1479" dT="2024-09-10T07:24:49.10" personId="{00000000-0000-0000-0000-000000000000}" id="{914BA9BD-E3F1-45BA-B4C6-854B2D7F222B}">
    <text>FROM ROTTERDAM</text>
  </threadedComment>
  <threadedComment ref="I1480" dT="2024-09-19T09:43:16.20" personId="{00000000-0000-0000-0000-000000000000}" id="{91BAB26B-C53A-4C68-8C23-705AD679E6E5}">
    <text>ONE INNOVATION</text>
  </threadedComment>
  <threadedComment ref="I1481" dT="2024-09-19T09:43:16.20" personId="{00000000-0000-0000-0000-000000000000}" id="{012CAD88-B052-4630-8DB0-9CBC93A42675}">
    <text>ONE INNOVATION</text>
  </threadedComment>
  <threadedComment ref="I1482" dT="2024-09-19T09:43:16.20" personId="{00000000-0000-0000-0000-000000000000}" id="{BC8B76DE-693C-43EC-AD20-595F9D7D4C7F}">
    <text>ONE INNOVATION</text>
  </threadedComment>
  <threadedComment ref="I1483" dT="2024-09-19T09:43:16.20" personId="{00000000-0000-0000-0000-000000000000}" id="{F4EDB6F7-453A-4E07-96A6-DB70DF77BF29}">
    <text>ONE INNOVATION</text>
  </threadedComment>
  <threadedComment ref="I1484" dT="2024-09-12T12:28:36.28" personId="{00000000-0000-0000-0000-000000000000}" id="{D60A55C8-7DA9-4499-B66F-4C3ED6A75806}">
    <text>YM FOUNTAIN</text>
  </threadedComment>
  <threadedComment ref="G1492" dT="2024-09-26T05:24:40.23" personId="{00000000-0000-0000-0000-000000000000}" id="{C5B39E45-5AD4-4C06-A975-4EFE9AB452DD}">
    <text>1522 kgs released</text>
  </threadedComment>
  <threadedComment ref="I1497" dT="2024-09-19T06:13:48.47" personId="{00000000-0000-0000-0000-000000000000}" id="{17D3CA1D-3A87-4A74-B47E-7A8AC82DABBF}">
    <text>ONE INNOVATION</text>
  </threadedComment>
  <threadedComment ref="I1498" dT="2024-09-19T06:13:48.47" personId="{00000000-0000-0000-0000-000000000000}" id="{AF6E210D-AC9F-4A2B-9A08-877C0D1F57B0}">
    <text>ONE INNOVATION</text>
  </threadedComment>
  <threadedComment ref="I1503" dT="2024-09-30T04:28:15.08" personId="{00000000-0000-0000-0000-000000000000}" id="{A65AA73B-4008-45B2-9621-A9953C4AC799}">
    <text>ONE INGENUITY</text>
  </threadedComment>
  <threadedComment ref="D1506" dT="2024-09-23T04:52:23.18" personId="{00000000-0000-0000-0000-000000000000}" id="{E5F21388-4019-4EE8-842F-685C63DFA1CC}">
    <text>SHIPMENT FROM FRANCE</text>
  </threadedComment>
  <threadedComment ref="I1511" dT="2024-10-07T10:21:13.72" personId="{00000000-0000-0000-0000-000000000000}" id="{7E018296-8E13-4765-802E-F413A9B95163}">
    <text>ONE INSPIRATION</text>
  </threadedComment>
  <threadedComment ref="I1512" dT="2024-10-07T10:21:13.72" personId="{00000000-0000-0000-0000-000000000000}" id="{22F3A0D4-8447-4C41-B3AE-612E0F062011}">
    <text>ONE INSPIRATION</text>
  </threadedComment>
  <threadedComment ref="I1513" dT="2024-10-07T10:21:13.72" personId="{00000000-0000-0000-0000-000000000000}" id="{52BBCC78-490E-4FCD-B9B7-2E3D5D554D42}">
    <text>ONE INSPIRATION</text>
  </threadedComment>
  <threadedComment ref="I1514" dT="2024-10-07T10:21:13.72" personId="{00000000-0000-0000-0000-000000000000}" id="{A00579E8-A9F9-4C4F-A78E-9B25CDEB7643}">
    <text>ONE INSPIRATION</text>
  </threadedComment>
  <threadedComment ref="I1515" dT="2024-10-07T10:21:13.72" personId="{00000000-0000-0000-0000-000000000000}" id="{1E36B9D8-64D1-4530-8694-37C4049435F9}">
    <text>ONE INSPIRATION</text>
  </threadedComment>
  <threadedComment ref="G1519" dT="2024-10-29T04:25:29.33" personId="{00000000-0000-0000-0000-000000000000}" id="{07B48F2C-CE3A-47F3-9A6D-498CB38F102C}">
    <text>588 kgs released</text>
  </threadedComment>
  <threadedComment ref="I1529" dT="2024-10-18T04:34:29.83" personId="{00000000-0000-0000-0000-000000000000}" id="{88F0F4ED-DB0D-4546-9F48-D70758133AB8}">
    <text>MSC KERRY VII / IP442R</text>
  </threadedComment>
  <threadedComment ref="I1529" dT="2024-10-19T04:54:02.43" personId="{00000000-0000-0000-0000-000000000000}" id="{3E6B456D-1F47-40EB-88B2-667841DF0577}" parentId="{88F0F4ED-DB0D-4546-9F48-D70758133AB8}">
    <text>MSC ABY / XA441A</text>
  </threadedComment>
  <threadedComment ref="G1536" dT="2024-11-01T07:02:30.74" personId="{00000000-0000-0000-0000-000000000000}" id="{EA47DA4D-3864-4182-B91D-D70744DDE9A4}">
    <text>2500 OLD</text>
  </threadedComment>
  <threadedComment ref="I1540" dT="2024-10-10T08:12:55.52" personId="{00000000-0000-0000-0000-000000000000}" id="{3817C0B6-C5D5-4225-BD12-01945F4D4419}">
    <text>ONE FUTURE</text>
  </threadedComment>
  <threadedComment ref="I1540" dT="2024-10-21T08:39:08.82" personId="{00000000-0000-0000-0000-000000000000}" id="{125BE344-92EB-40B8-8B7E-2C7FC5B78719}" parentId="{3817C0B6-C5D5-4225-BD12-01945F4D4419}">
    <text>HAMBURG EXPRESS</text>
  </threadedComment>
  <threadedComment ref="I1541" dT="2024-10-21T08:38:40.34" personId="{00000000-0000-0000-0000-000000000000}" id="{9D299458-DFC9-4A95-B65A-7A0F41DC6CB5}">
    <text>HAMBURG EXPRESS</text>
  </threadedComment>
  <threadedComment ref="I1542" dT="2024-10-21T08:38:40.34" personId="{00000000-0000-0000-0000-000000000000}" id="{8DA30790-743F-41C4-ADBD-707BB50046C6}">
    <text>HAMBURG EXPRESS</text>
  </threadedComment>
  <threadedComment ref="I1543" dT="2024-10-19T07:29:37.81" personId="{00000000-0000-0000-0000-000000000000}" id="{407034DD-24BE-4534-9E52-4951C47A3904}">
    <text>ONE INTELLIGENCE</text>
  </threadedComment>
  <threadedComment ref="I1543" dT="2024-10-21T08:33:39.19" personId="{00000000-0000-0000-0000-000000000000}" id="{4F4E0F62-96D2-4DDB-8A41-DE18E7E3E347}" parentId="{407034DD-24BE-4534-9E52-4951C47A3904}">
    <text>HAMBURG EXPRESS</text>
  </threadedComment>
  <threadedComment ref="G1552" dT="2024-10-22T10:11:43.46" personId="{00000000-0000-0000-0000-000000000000}" id="{F866BF05-4C6D-47B9-812A-4873FEAF488F}">
    <text>1440 released</text>
  </threadedComment>
  <threadedComment ref="I1554" dT="2024-10-24T09:34:26.00" personId="{00000000-0000-0000-0000-000000000000}" id="{522D9490-74D9-4257-ABD6-4B31C12DE6AB}">
    <text>ONE INTELLIGENCE</text>
  </threadedComment>
  <threadedComment ref="Z1554" dT="2024-10-24T09:34:58.97" personId="{00000000-0000-0000-0000-000000000000}" id="{DD4ACDF1-4741-4E25-AEAC-47657E080BD6}">
    <text>CCU208491</text>
  </threadedComment>
  <threadedComment ref="I1559" dT="2024-11-06T04:04:09.54" personId="{00000000-0000-0000-0000-000000000000}" id="{3BBC00DC-F81B-405F-855B-40ED9EB0EAB0}">
    <text>ONE Monaco V.025w</text>
  </threadedComment>
  <threadedComment ref="G1560" dT="2024-10-11T10:47:40.25" personId="{00000000-0000-0000-0000-000000000000}" id="{15D4382E-BC21-43AD-9667-2AE8E6FC7631}">
    <text>2124 LBS</text>
  </threadedComment>
  <threadedComment ref="I1564" dT="2024-11-12T06:50:21.70" personId="{00000000-0000-0000-0000-000000000000}" id="{D8092A40-9F5B-4184-AFB0-0D83F80D8409}">
    <text>HYUNDAI SHANGHAI/0147W</text>
  </threadedComment>
  <threadedComment ref="G1568" dT="2024-10-10T06:53:09.11" personId="{00000000-0000-0000-0000-000000000000}" id="{BD98655F-6713-408D-A136-099ED34AC8FB}">
    <text>696</text>
  </threadedComment>
  <threadedComment ref="I1568" dT="2024-10-10T08:12:55.52" personId="{00000000-0000-0000-0000-000000000000}" id="{F7E32110-B47B-4DC5-AD84-7B4D6909D214}">
    <text>ONE FUTURE</text>
  </threadedComment>
  <threadedComment ref="I1568" dT="2024-10-21T08:39:08.82" personId="{00000000-0000-0000-0000-000000000000}" id="{2294A995-7BD4-4F95-B417-AC124C813572}" parentId="{F7E32110-B47B-4DC5-AD84-7B4D6909D214}">
    <text>HAMBURG EXPRESS</text>
  </threadedComment>
  <threadedComment ref="I1568" dT="2024-11-05T06:26:52.40" personId="{00000000-0000-0000-0000-000000000000}" id="{0EC2F97F-6211-4207-9A88-678CF7647179}" parentId="{F7E32110-B47B-4DC5-AD84-7B4D6909D214}">
    <text>ONE INTELLIGENCE</text>
  </threadedComment>
  <threadedComment ref="I1568" dT="2024-11-11T11:18:27.66" personId="{00000000-0000-0000-0000-000000000000}" id="{95E02202-87F7-4620-9511-113C539E980A}" parentId="{F7E32110-B47B-4DC5-AD84-7B4D6909D214}">
    <text>HANOI EXPRESS</text>
  </threadedComment>
  <threadedComment ref="I1569" dT="2024-11-05T06:27:08.24" personId="{00000000-0000-0000-0000-000000000000}" id="{12C80A07-ED00-4D45-A44B-0E351D28F5FE}">
    <text>ONE INTELLIGENCE</text>
  </threadedComment>
  <threadedComment ref="I1569" dT="2024-11-11T11:18:16.53" personId="{00000000-0000-0000-0000-000000000000}" id="{3718399B-AE05-4594-B288-6C7451429827}" parentId="{12C80A07-ED00-4D45-A44B-0E351D28F5FE}">
    <text>HANOI EXPRESS</text>
  </threadedComment>
  <threadedComment ref="I1573" dT="2024-11-06T12:00:15.42" personId="{00000000-0000-0000-0000-000000000000}" id="{FDA31C26-A2A1-47B4-A4F7-5D02D86B98EA}">
    <text xml:space="preserve"> ONE MUNCHEN / 039E</text>
  </threadedComment>
  <threadedComment ref="Q1574" dT="2024-11-19T05:53:48.06" personId="{00000000-0000-0000-0000-000000000000}" id="{958823B3-3CFB-409C-B735-43FDA41D89C0}">
    <text xml:space="preserve">08.11.2024 </text>
  </threadedComment>
  <threadedComment ref="Q1575" dT="2024-11-19T05:53:48.06" personId="{00000000-0000-0000-0000-000000000000}" id="{3A58B380-2011-46FC-9760-CA3270826F86}">
    <text xml:space="preserve">08.11.2024 </text>
  </threadedComment>
  <threadedComment ref="Q1576" dT="2024-11-19T05:53:48.06" personId="{00000000-0000-0000-0000-000000000000}" id="{A8A9A8DA-B775-43A7-9597-80A37EB270CD}">
    <text xml:space="preserve">08.11.2024 </text>
  </threadedComment>
  <threadedComment ref="Q1577" dT="2024-11-19T05:53:48.06" personId="{00000000-0000-0000-0000-000000000000}" id="{57F90460-6D89-4262-87DF-76635F94C940}">
    <text xml:space="preserve">08.11.2024 </text>
  </threadedComment>
  <threadedComment ref="C1582" dT="2024-11-04T10:31:23.53" personId="{00000000-0000-0000-0000-000000000000}" id="{77804127-7B88-47EB-8B09-F9A9ED1B55DE}">
    <text>FOC-DDP released</text>
  </threadedComment>
  <threadedComment ref="C1582" dT="2024-11-05T05:46:53.10" personId="{00000000-0000-0000-0000-000000000000}" id="{C3FA451C-1A0C-4F4B-A983-1F5BC630E4D8}" parentId="{77804127-7B88-47EB-8B09-F9A9ED1B55DE}">
    <text>received new release with confirm incoterm FOB</text>
  </threadedComment>
  <threadedComment ref="I1582" dT="2024-11-15T07:04:44.93" personId="{00000000-0000-0000-0000-000000000000}" id="{937EDD92-D3A6-4C28-A6F4-DE224F37C99D}">
    <text xml:space="preserve">PORT KLANG VOYAGER/2405S  </text>
  </threadedComment>
  <threadedComment ref="I1582" dT="2024-11-18T04:41:36.90" personId="{00000000-0000-0000-0000-000000000000}" id="{ADA8E60E-0055-48FD-AD66-7A5DF126C155}" parentId="{937EDD92-D3A6-4C28-A6F4-DE224F37C99D}">
    <text xml:space="preserve">SITC MAKASSAR /2418S  </text>
  </threadedComment>
  <threadedComment ref="J1582" dT="2024-11-05T05:43:30.33" personId="{00000000-0000-0000-0000-000000000000}" id="{3EE7A520-0578-48EF-9E83-C4D6597B0D7D}">
    <text>30.10.2024 old release</text>
  </threadedComment>
  <threadedComment ref="I1585" dT="2024-12-03T09:10:36.27" personId="{00000000-0000-0000-0000-000000000000}" id="{0AD0D068-CDAA-4B32-A71E-F86629A2EF30}">
    <text>CAUTIN / 2440E</text>
  </threadedComment>
  <threadedComment ref="P1585" dT="2024-12-03T09:09:06.30" personId="{00000000-0000-0000-0000-000000000000}" id="{D09D07F2-68BB-4EC1-8895-9BBF693F0D98}">
    <text>28.11.2024</text>
  </threadedComment>
  <threadedComment ref="I1587" dT="2024-11-19T10:23:55.87" personId="{00000000-0000-0000-0000-000000000000}" id="{BA34A6D8-FE09-4346-A181-54DF744A7CD0}">
    <text>HANOI EXPRESS</text>
  </threadedComment>
  <threadedComment ref="P1587" dT="2024-11-26T06:17:18.80" personId="{00000000-0000-0000-0000-000000000000}" id="{B6C2F972-DDB2-4541-AB51-76896ADF9089}">
    <text>26.11.2024</text>
  </threadedComment>
  <threadedComment ref="P1588" dT="2024-11-26T06:25:23.50" personId="{00000000-0000-0000-0000-000000000000}" id="{0D2F6D16-6FA5-448F-8801-2C6D50695011}">
    <text>26.11.2024</text>
  </threadedComment>
  <threadedComment ref="I1590" dT="2024-11-09T04:41:48.58" personId="{00000000-0000-0000-0000-000000000000}" id="{EBADB93D-8F69-410B-9BF4-EA6C198FC694}">
    <text>HANOI EXPRESS</text>
  </threadedComment>
  <threadedComment ref="I1590" dT="2024-11-11T11:54:57.27" personId="{00000000-0000-0000-0000-000000000000}" id="{15515C69-7CC8-4276-855D-743121FB07AD}" parentId="{EBADB93D-8F69-410B-9BF4-EA6C198FC694}">
    <text>SINGAPORE EXPRESS</text>
  </threadedComment>
  <threadedComment ref="I1590" dT="2024-11-28T09:37:44.49" personId="{00000000-0000-0000-0000-000000000000}" id="{0C319FE2-3812-417E-84B3-D7845A13452C}" parentId="{EBADB93D-8F69-410B-9BF4-EA6C198FC694}">
    <text>ONE INFINITY</text>
  </threadedComment>
  <threadedComment ref="M1590" dT="2024-11-11T07:26:44.06" personId="{00000000-0000-0000-0000-000000000000}" id="{284C987A-902E-4B81-800C-952BD9332588}">
    <text>04.11.2024</text>
  </threadedComment>
  <threadedComment ref="I1591" dT="2024-11-09T04:41:48.58" personId="{00000000-0000-0000-0000-000000000000}" id="{1C8CF3D0-1041-4E06-8FFE-900661D3F8C3}">
    <text>HANOI EXPRESS</text>
  </threadedComment>
  <threadedComment ref="I1591" dT="2024-11-11T11:54:57.27" personId="{00000000-0000-0000-0000-000000000000}" id="{B3AF16A7-6F5D-4B12-9D60-F9A73ABEFD8B}" parentId="{1C8CF3D0-1041-4E06-8FFE-900661D3F8C3}">
    <text>SINGAPORE EXPRESS</text>
  </threadedComment>
  <threadedComment ref="I1591" dT="2024-11-28T09:37:56.89" personId="{00000000-0000-0000-0000-000000000000}" id="{1BFE2B8B-30F7-4CAF-9660-EF1A8628835A}" parentId="{1C8CF3D0-1041-4E06-8FFE-900661D3F8C3}">
    <text>ONE INFINITY</text>
  </threadedComment>
  <threadedComment ref="M1591" dT="2024-11-11T07:26:20.98" personId="{00000000-0000-0000-0000-000000000000}" id="{BBC1A4AB-28E4-4276-9464-06B3A701CB96}">
    <text>04.11.2024</text>
  </threadedComment>
  <threadedComment ref="I1592" dT="2024-11-28T09:38:08.52" personId="{00000000-0000-0000-0000-000000000000}" id="{9D4AC9B2-4670-48CC-B9E1-9B811FC8D197}">
    <text>ONE INFINITY</text>
  </threadedComment>
  <threadedComment ref="M1592" dT="2024-11-16T04:36:12.70" personId="{00000000-0000-0000-0000-000000000000}" id="{FC29255A-ABE0-4FAD-BC21-9308E948E407}">
    <text>13.11.2024</text>
  </threadedComment>
  <threadedComment ref="I1593" dT="2024-11-28T09:38:20.63" personId="{00000000-0000-0000-0000-000000000000}" id="{85C16138-E724-4E46-82DD-752D0FEF207E}">
    <text>ONE INFINITY</text>
  </threadedComment>
  <threadedComment ref="I1594" dT="2024-11-28T09:38:20.63" personId="{00000000-0000-0000-0000-000000000000}" id="{D6179844-D461-45AD-B7CE-AF982550A82B}">
    <text>ONE INFINITY</text>
  </threadedComment>
  <threadedComment ref="I1595" dT="2024-11-28T09:38:20.63" personId="{00000000-0000-0000-0000-000000000000}" id="{4EF7E689-41E7-4B68-B805-FC7D5FDBE6B5}">
    <text>ONE INFINITY</text>
  </threadedComment>
  <threadedComment ref="I1596" dT="2024-11-28T09:38:20.63" personId="{00000000-0000-0000-0000-000000000000}" id="{EBB46D46-5507-4B03-BC20-A9EF004AE6F4}">
    <text>ONE INFINITY</text>
  </threadedComment>
  <threadedComment ref="I1597" dT="2024-11-28T09:38:20.63" personId="{00000000-0000-0000-0000-000000000000}" id="{D469159F-9F09-4761-89E1-63B573138578}">
    <text>ONE INFINITY</text>
  </threadedComment>
  <threadedComment ref="P1598" dT="2024-12-02T06:12:00.02" personId="{00000000-0000-0000-0000-000000000000}" id="{73C63528-0A3E-4EA3-985D-BA11D1BF11D4}">
    <text>01.12.2025</text>
  </threadedComment>
  <threadedComment ref="P1599" dT="2024-12-02T06:12:00.02" personId="{00000000-0000-0000-0000-000000000000}" id="{32A3E219-2AC6-4A4C-A4E7-B51A46A21C1C}">
    <text>01.12.2025</text>
  </threadedComment>
  <threadedComment ref="P1600" dT="2024-12-02T06:12:00.02" personId="{00000000-0000-0000-0000-000000000000}" id="{CE5CC376-A523-4B5B-807C-5C1A5C90301B}">
    <text>01.12.2025</text>
  </threadedComment>
  <threadedComment ref="P1605" dT="2024-12-03T07:22:30.92" personId="{00000000-0000-0000-0000-000000000000}" id="{092B8633-E8D6-4B56-A82A-E1F4F5DC219E}">
    <text>29.11.2024</text>
  </threadedComment>
  <threadedComment ref="D1610" dT="2024-11-12T07:09:07.76" personId="{00000000-0000-0000-0000-000000000000}" id="{CAE760A5-2655-49C8-BA08-37DD8B13049E}">
    <text>FOB GOTHENBURG SEAPORT</text>
  </threadedComment>
  <threadedComment ref="I1610" dT="2024-11-18T09:48:11.76" personId="{00000000-0000-0000-0000-000000000000}" id="{950C537A-C19B-4FE0-9795-EFD5CCD11097}">
    <text>ONE INFINITY</text>
  </threadedComment>
  <threadedComment ref="D1611" dT="2024-11-12T07:09:07.76" personId="{00000000-0000-0000-0000-000000000000}" id="{C4AB7527-8DE9-4E60-9998-69D629BBE265}">
    <text>FOB GOTHENBURG SEAPORT</text>
  </threadedComment>
  <threadedComment ref="G1621" dT="2024-11-26T07:01:07.53" personId="{00000000-0000-0000-0000-000000000000}" id="{ED73F0E8-6A25-416C-88AF-6E9C8DCFC3C4}">
    <text>3647.40 Kgs released</text>
  </threadedComment>
  <threadedComment ref="G1621" dT="2024-11-26T09:40:42.27" personId="{00000000-0000-0000-0000-000000000000}" id="{87DC7E34-2790-4BB0-A927-D4C1C03A8124}" parentId="{ED73F0E8-6A25-416C-88AF-6E9C8DCFC3C4}">
    <text>6x600.5 kgs +2x28 kgs = 3659 Kgs</text>
  </threadedComment>
  <threadedComment ref="G1621" dT="2024-12-03T04:46:58.43" personId="{00000000-0000-0000-0000-000000000000}" id="{13B90D5F-DD57-444B-9E59-5B23083069BF}" parentId="{ED73F0E8-6A25-416C-88AF-6E9C8DCFC3C4}">
    <text>CWR has mentioned 4200 kgs</text>
  </threadedComment>
  <threadedComment ref="I1622" dT="2024-12-05T07:52:01.97" personId="{00000000-0000-0000-0000-000000000000}" id="{AB990CB3-FAD2-4C95-9F2B-0F295588C50B}">
    <text>ONE INTEGRITY </text>
  </threadedComment>
  <threadedComment ref="I1623" dT="2024-11-18T09:48:11.76" personId="{00000000-0000-0000-0000-000000000000}" id="{D10D1EBD-D696-4DB9-B822-AA41BB08AF49}">
    <text>ONE INFINITY</text>
  </threadedComment>
  <threadedComment ref="I1623" dT="2024-12-04T10:40:34.14" personId="{00000000-0000-0000-0000-000000000000}" id="{5C242CF8-1D05-41E4-BF14-588A8BE9D9FA}" parentId="{D10D1EBD-D696-4DB9-B822-AA41BB08AF49}">
    <text>DAMIETTA EXPRESS</text>
  </threadedComment>
  <threadedComment ref="X1623" dT="2024-12-11T05:38:24.71" personId="{00000000-0000-0000-0000-000000000000}" id="{A0D8AFD3-F7E9-4685-A505-AA46E38CA00C}">
    <text>22-0024-412-00</text>
  </threadedComment>
  <threadedComment ref="G1624" dT="2024-12-11T10:18:48.34" personId="{00000000-0000-0000-0000-000000000000}" id="{C1F1E894-D4A2-4CDD-9B40-DEDB617B81B0}">
    <text>1420</text>
  </threadedComment>
  <threadedComment ref="D1626" dT="2024-12-03T07:16:15.61" personId="{00000000-0000-0000-0000-000000000000}" id="{475C8BAE-1A59-4C32-ABC3-F0145F0571C0}">
    <text>Shipment from Rotterdam</text>
  </threadedComment>
  <threadedComment ref="D1630" dT="2024-11-22T09:30:49.10" personId="{00000000-0000-0000-0000-000000000000}" id="{10DB394C-A414-4048-9771-33BEFEF17148}">
    <text>SHIPMENT FROM BELGIUM</text>
  </threadedComment>
  <threadedComment ref="I1630" dT="2024-12-13T12:22:36.24" personId="{00000000-0000-0000-0000-000000000000}" id="{9D7B2F7F-0129-443E-AD36-EEC5E7E8C9ED}">
    <text>HMM ST PETERSBURG / 014E</text>
  </threadedComment>
  <threadedComment ref="I1633" dT="2024-11-26T07:40:14.94" personId="{00000000-0000-0000-0000-000000000000}" id="{7F10483B-9204-4D84-8A4A-C94BE4C02D0B}">
    <text>SITC SHUNDE V.2422S</text>
  </threadedComment>
  <threadedComment ref="I1633" dT="2024-12-05T05:34:28.56" personId="{00000000-0000-0000-0000-000000000000}" id="{DAFEA75F-1F0E-4A44-8F02-5B70D4B1768F}" parentId="{7F10483B-9204-4D84-8A4A-C94BE4C02D0B}">
    <text>ZHONG GU ZHU HAI / 24044W ETD 05.12.24 ROLLED OUT TO THE NEW VESSEL AS ON 05.12.2024</text>
  </threadedComment>
  <threadedComment ref="P1633" dT="2024-12-05T05:35:42.15" personId="{00000000-0000-0000-0000-000000000000}" id="{6455A3A5-59B7-477A-8617-5F9A85FFDEF7}">
    <text>05.12.2024 =&gt; 09.12.2024</text>
  </threadedComment>
  <threadedComment ref="P1633" dT="2024-12-10T05:27:56.82" personId="{00000000-0000-0000-0000-000000000000}" id="{2FB897CA-25FD-4FD5-B59F-835786C2E517}" parentId="{6455A3A5-59B7-477A-8617-5F9A85FFDEF7}">
    <text>09.12.2024 &gt; 16.12.2024</text>
  </threadedComment>
  <threadedComment ref="G1635" dT="2024-12-16T09:18:14.61" personId="{00000000-0000-0000-0000-000000000000}" id="{D69EAFCF-D9A7-4D3B-8339-63ED706BD381}">
    <text>410.80</text>
  </threadedComment>
  <threadedComment ref="G1637" dT="2024-10-29T04:17:41.89" personId="{00000000-0000-0000-0000-000000000000}" id="{4C3EA84C-8711-4AEC-81D2-268C50F918C6}">
    <text>3009 KGS RELEASED</text>
  </threadedComment>
  <threadedComment ref="I1637" dT="2024-11-19T10:07:57.25" personId="{00000000-0000-0000-0000-000000000000}" id="{C7945818-E179-4D15-B86E-0C3CA80E699A}">
    <text>SEASPAN FALCON 010W</text>
  </threadedComment>
  <threadedComment ref="G1638" dT="2024-11-27T03:53:30.88" personId="{00000000-0000-0000-0000-000000000000}" id="{112963AF-D24A-445D-A848-A28132205B75}">
    <text>2516</text>
  </threadedComment>
  <threadedComment ref="I1638" dT="2024-12-13T10:46:35.22" personId="{00000000-0000-0000-0000-000000000000}" id="{6C441CAF-DFE9-4CD6-8B01-27E8AFB6AFBA}">
    <text>ONE MAGDALENA / 013W</text>
  </threadedComment>
  <threadedComment ref="I1639" dT="2024-11-28T11:42:16.17" personId="{00000000-0000-0000-0000-000000000000}" id="{2B6919DE-B2AF-40FE-87F0-81695F4B71DD}">
    <text>ONE INFINITY / 0005E</text>
  </threadedComment>
  <threadedComment ref="I1639" dT="2024-12-03T09:33:03.68" personId="{00000000-0000-0000-0000-000000000000}" id="{7189EEEF-C683-4028-8108-F52DF69CA7B1}" parentId="{2B6919DE-B2AF-40FE-87F0-81695F4B71DD}">
    <text>HMM LE HAVRE / 0014E</text>
  </threadedComment>
  <threadedComment ref="I1639" dT="2024-12-05T12:57:26.34" personId="{00000000-0000-0000-0000-000000000000}" id="{803A1A09-7DEF-4568-8CFA-D4BA36C05609}" parentId="{2B6919DE-B2AF-40FE-87F0-81695F4B71DD}">
    <text>Damietta Express</text>
  </threadedComment>
  <threadedComment ref="I1640" dT="2025-01-07T11:57:02.00" personId="{00000000-0000-0000-0000-000000000000}" id="{3FE57186-F287-429E-BF0A-756FEA16EF03}">
    <text>ONE Millau V.042w</text>
  </threadedComment>
  <threadedComment ref="G1641" dT="2024-12-06T07:09:31.65" personId="{00000000-0000-0000-0000-000000000000}" id="{E0DB267F-6117-4708-AC33-E98EB48FDE64}">
    <text>2080 LBS released</text>
  </threadedComment>
  <threadedComment ref="I1645" dT="2024-12-20T04:29:16.61" personId="{00000000-0000-0000-0000-000000000000}" id="{C37BB105-4440-4E89-B3D2-148D85BE5BC1}">
    <text>ONE MANCHESTER / 041E</text>
  </threadedComment>
  <threadedComment ref="P1645" dT="2025-01-07T04:53:23.95" personId="{00000000-0000-0000-0000-000000000000}" id="{CFDF9980-2AC4-4B3A-89E7-2B51E8D0BE91}">
    <text>29.12.2025=&gt; 31.12.2024 =&gt;07.01.2025</text>
  </threadedComment>
  <threadedComment ref="C1650" dT="2025-01-01T05:18:54.26" personId="{00000000-0000-0000-0000-000000000000}" id="{FAF6A162-BB3C-4833-B0AB-0F0F2F3A2FA7}">
    <text>FOB =&gt; ex-works Tianjin</text>
  </threadedComment>
  <threadedComment ref="G1651" dT="2024-12-05T12:31:24.10" personId="{00000000-0000-0000-0000-000000000000}" id="{EC5AAD0A-E75E-4269-A03B-555A73EF98F9}">
    <text>622 lbs released</text>
  </threadedComment>
  <threadedComment ref="I1651" dT="2024-12-31T05:06:23.76" personId="{00000000-0000-0000-0000-000000000000}" id="{17BA9544-BD4B-49CC-81DD-D2D4B630E2F4}">
    <text>ONE Wren V.25</text>
  </threadedComment>
  <threadedComment ref="I1653" dT="2024-12-13T06:59:36.62" personId="{00000000-0000-0000-0000-000000000000}" id="{FAEF92BC-85FD-4B81-A4D9-0C1D958A7600}">
    <text>ONE INTEGRITY </text>
  </threadedComment>
  <threadedComment ref="M1653" dT="2024-12-10T09:37:27.42" personId="{00000000-0000-0000-0000-000000000000}" id="{CE1D2F86-C09E-4229-B83E-53A273849600}">
    <text>02.12.2024</text>
  </threadedComment>
  <threadedComment ref="I1654" dT="2024-12-13T06:59:36.62" personId="{00000000-0000-0000-0000-000000000000}" id="{4C365459-5E56-4039-A36A-9DB4515B0703}">
    <text>ONE INTEGRITY </text>
  </threadedComment>
  <threadedComment ref="I1655" dT="2024-12-18T10:06:24.93" personId="{00000000-0000-0000-0000-000000000000}" id="{FE284694-2100-4211-9F0C-395FAC24E853}">
    <text>BUSAN EXPRESS</text>
  </threadedComment>
  <threadedComment ref="I1656" dT="2024-12-18T10:06:24.93" personId="{00000000-0000-0000-0000-000000000000}" id="{1408B40D-D84B-407A-B348-2CB6DF325177}">
    <text>BUSAN EXPRESS</text>
  </threadedComment>
  <threadedComment ref="I1657" dT="2024-12-18T10:06:24.93" personId="{00000000-0000-0000-0000-000000000000}" id="{AEA9793F-4187-4015-89B9-33E31BE26D45}">
    <text>BUSAN EXPRESS</text>
  </threadedComment>
  <threadedComment ref="I1658" dT="2024-12-18T10:06:24.93" personId="{00000000-0000-0000-0000-000000000000}" id="{AC83C59A-8C2A-4BA8-8DE4-97FF9D8EB885}">
    <text>BUSAN EXPRESS</text>
  </threadedComment>
  <threadedComment ref="D1659" dT="2024-11-22T09:30:49.10" personId="{00000000-0000-0000-0000-000000000000}" id="{6EC012B4-D932-4230-BD27-726B4F16F6DA}">
    <text>SHIPMENT FROM BELGIUM</text>
  </threadedComment>
  <threadedComment ref="I1659" dT="2024-12-13T12:22:36.24" personId="{00000000-0000-0000-0000-000000000000}" id="{1D5206CD-327E-4770-A802-49CE996BF0BF}">
    <text>HMM ST PETERSBURG / 014E</text>
  </threadedComment>
  <threadedComment ref="G1660" dT="2025-01-22T07:00:45.62" personId="{00000000-0000-0000-0000-000000000000}" id="{295FC088-8D55-4E46-ABF2-394E1507CA7C}">
    <text>4000</text>
  </threadedComment>
  <threadedComment ref="D1662" dT="2025-01-07T11:35:08.16" personId="{00000000-0000-0000-0000-000000000000}" id="{82BED28D-10DB-42F6-A9A4-641606813C92}">
    <text>GUANGZHOU</text>
  </threadedComment>
  <threadedComment ref="T1663" dT="2025-01-21T11:55:29.58" personId="{00000000-0000-0000-0000-000000000000}" id="{044C8A02-AB50-486B-A36E-6B161979A5EF}">
    <text>13.01.2025 OLD revised ple-alert sent on 21.01.2025</text>
  </threadedComment>
  <threadedComment ref="G1664" dT="2024-12-13T05:18:52.06" personId="{00000000-0000-0000-0000-000000000000}" id="{E320913C-AD19-4847-A140-E219321B1602}">
    <text>655 LBS RELEASED</text>
  </threadedComment>
  <threadedComment ref="G1665" dT="2024-12-09T09:21:40.79" personId="{00000000-0000-0000-0000-000000000000}" id="{1AE60DBE-45AF-4485-A3D2-810961F39B24}">
    <text>1043 lbs</text>
  </threadedComment>
  <threadedComment ref="N1665" dT="2025-01-06T04:46:40.14" personId="{00000000-0000-0000-0000-000000000000}" id="{C1D6CBD7-C31E-4860-825D-69E13D832E90}">
    <text>repack was complete on 12/19</text>
  </threadedComment>
  <threadedComment ref="G1666" dT="2024-12-09T05:10:37.66" personId="{00000000-0000-0000-0000-000000000000}" id="{694C3250-B221-4186-8D21-16B4E259DC06}">
    <text>8387.236</text>
  </threadedComment>
  <threadedComment ref="I1667" dT="2025-01-08T05:55:53.88" personId="{00000000-0000-0000-0000-000000000000}" id="{10B57730-EBBC-4196-92C3-7C9E873AD8AA}">
    <text>ZHONG GU PENG LAI/2501S</text>
  </threadedComment>
  <threadedComment ref="P1667" dT="2025-01-08T05:56:35.80" personId="{00000000-0000-0000-0000-000000000000}" id="{C73557E7-DBF8-40A3-8F0A-DDF47B0096D9}">
    <text>19.01.2025</text>
  </threadedComment>
  <threadedComment ref="P1667" dT="2025-01-10T07:09:49.52" personId="{00000000-0000-0000-0000-000000000000}" id="{4C538F2C-0420-401B-917E-F27C4197C306}" parentId="{C73557E7-DBF8-40A3-8F0A-DDF47B0096D9}">
    <text>13.01.2025</text>
  </threadedComment>
  <threadedComment ref="R1667" dT="2025-01-08T05:56:35.80" personId="{00000000-0000-0000-0000-000000000000}" id="{99392B8C-FBAC-4E79-B4A4-051656187608}">
    <text>19.01.2025</text>
  </threadedComment>
  <threadedComment ref="R1667" dT="2025-01-10T07:09:49.52" personId="{00000000-0000-0000-0000-000000000000}" id="{78A18588-CAF0-448A-B475-3DDCA123027C}" parentId="{99392B8C-FBAC-4E79-B4A4-051656187608}">
    <text>13.01.2025</text>
  </threadedComment>
  <threadedComment ref="G1668" dT="2025-01-08T05:54:15.72" personId="{00000000-0000-0000-0000-000000000000}" id="{459785B5-7029-4581-BBE0-177421383400}">
    <text>1007</text>
  </threadedComment>
  <threadedComment ref="I1668" dT="2025-01-08T05:55:53.88" personId="{00000000-0000-0000-0000-000000000000}" id="{60D55EBE-CD4C-4FD6-9753-434B1EBE53EE}">
    <text>ZHONG GU PENG LAI/2501S</text>
  </threadedComment>
  <threadedComment ref="P1668" dT="2025-01-08T05:56:35.80" personId="{00000000-0000-0000-0000-000000000000}" id="{CFC7B558-D32E-4205-93FF-FB21811E254F}">
    <text>19.01.2025</text>
  </threadedComment>
  <threadedComment ref="R1668" dT="2025-01-08T05:56:35.80" personId="{00000000-0000-0000-0000-000000000000}" id="{568E42A9-3F6D-4405-A798-3FEBD16892A4}">
    <text>19.01.2025</text>
  </threadedComment>
  <threadedComment ref="I1672" dT="2025-01-02T12:08:57.31" personId="{00000000-0000-0000-0000-000000000000}" id="{E2365616-F13C-495C-8740-CD2213F64882}">
    <text>HMM GDANSK / 0015E</text>
  </threadedComment>
  <threadedComment ref="T1675" dT="2025-01-24T07:29:00.34" personId="{00000000-0000-0000-0000-000000000000}" id="{C216886A-40F3-40FE-9F61-330D1AB287FD}">
    <text>13.01.2025</text>
  </threadedComment>
  <threadedComment ref="I1677" dT="2025-01-03T10:57:16.06" personId="{00000000-0000-0000-0000-000000000000}" id="{82E9A9F0-CCC3-44D3-B3F3-6636D39A2176}">
    <text>HMM ROTTERDAM / 0015E</text>
  </threadedComment>
  <threadedComment ref="M1677" dT="2025-01-13T08:12:21.97" personId="{00000000-0000-0000-0000-000000000000}" id="{D3A08E4E-4870-4A33-B2A8-973B9B0F31E9}">
    <text>07.01.2025 PICKUP not done due to issue in recognizing the shipment from shipper side with pickup ref.</text>
  </threadedComment>
  <threadedComment ref="Q1677" dT="2025-01-27T12:11:46.20" personId="{00000000-0000-0000-0000-000000000000}" id="{A37D6D08-A926-4511-BD72-67AE1AE4231B}">
    <text>21.01.2025</text>
  </threadedComment>
  <threadedComment ref="I1679" dT="2025-01-03T10:57:16.06" personId="{00000000-0000-0000-0000-000000000000}" id="{335E0DA1-A8D3-426D-A2E8-8BCBD39C7B77}">
    <text>HMM ROTTERDAM / 0015E</text>
  </threadedComment>
  <threadedComment ref="Q1679" dT="2025-01-27T12:11:46.20" personId="{00000000-0000-0000-0000-000000000000}" id="{4D043B23-07B9-44AB-B892-8B6668A96505}">
    <text>21.01.2025</text>
  </threadedComment>
  <threadedComment ref="P1687" dT="2025-01-24T04:58:32.90" personId="{00000000-0000-0000-0000-000000000000}" id="{348F7A7A-D488-4FDF-8B7C-42B6600D4F89}">
    <text>21.01.2025</text>
  </threadedComment>
  <threadedComment ref="Q1689" dT="2025-01-24T04:41:42.04" personId="{00000000-0000-0000-0000-000000000000}" id="{B0CBE54D-4C15-44BA-BBF6-F97821A845EC}">
    <text>26.01.2025</text>
  </threadedComment>
  <threadedComment ref="Q1689" dT="2025-01-28T09:35:52.29" personId="{00000000-0000-0000-0000-000000000000}" id="{A873B423-E2D0-486E-B09E-ED4BF0F7E583}" parentId="{B0CBE54D-4C15-44BA-BBF6-F97821A845EC}">
    <text>01.02.2025</text>
  </threadedComment>
  <threadedComment ref="P1693" dT="2025-02-11T05:51:36.52" personId="{00000000-0000-0000-0000-000000000000}" id="{067245D2-1AAB-48E6-A149-4199AED31D38}">
    <text>05.02.2025</text>
  </threadedComment>
  <threadedComment ref="P1693" dT="2025-02-11T05:52:01.16" personId="{00000000-0000-0000-0000-000000000000}" id="{0386A213-ACC4-493E-AD49-363D858650F4}" parentId="{067245D2-1AAB-48E6-A149-4199AED31D38}">
    <text>07.02.2025</text>
  </threadedComment>
  <threadedComment ref="P1694" dT="2025-02-11T05:51:36.52" personId="{00000000-0000-0000-0000-000000000000}" id="{C2E13829-DD17-4A75-9417-B71B7CBE3472}">
    <text>05.02.2025</text>
  </threadedComment>
  <threadedComment ref="P1694" dT="2025-02-11T05:52:01.16" personId="{00000000-0000-0000-0000-000000000000}" id="{6253E2AD-5E7E-4D96-AEA9-CCC7336E4B86}" parentId="{C2E13829-DD17-4A75-9417-B71B7CBE3472}">
    <text>07.02.2025</text>
  </threadedComment>
  <threadedComment ref="P1695" dT="2025-02-11T05:51:36.52" personId="{00000000-0000-0000-0000-000000000000}" id="{F0587D76-B31D-4A04-9763-70FCF181A42B}">
    <text>05.02.2025</text>
  </threadedComment>
  <threadedComment ref="P1695" dT="2025-02-11T05:52:01.16" personId="{00000000-0000-0000-0000-000000000000}" id="{BEFFEACC-0C4B-42E5-8BDB-A924173C33BA}" parentId="{F0587D76-B31D-4A04-9763-70FCF181A42B}">
    <text>07.02.2025</text>
  </threadedComment>
  <threadedComment ref="P1696" dT="2025-02-11T05:51:36.52" personId="{00000000-0000-0000-0000-000000000000}" id="{4F66F8B2-9CEE-473A-9F58-A6B4D0E88492}">
    <text>05.02.2025</text>
  </threadedComment>
  <threadedComment ref="P1696" dT="2025-02-11T05:52:01.16" personId="{00000000-0000-0000-0000-000000000000}" id="{58F1B5C0-4F8F-4A3C-8DCA-A626673DFAFB}" parentId="{4F66F8B2-9CEE-473A-9F58-A6B4D0E88492}">
    <text>07.02.2025</text>
  </threadedComment>
  <threadedComment ref="I1698" dT="2025-02-17T12:31:13.97" personId="{00000000-0000-0000-0000-000000000000}" id="{EB2AC560-708A-4B62-BD6A-132F42266925}">
    <text>HYUNDAI BRAVE / 0112E</text>
  </threadedComment>
  <threadedComment ref="I1703" dT="2025-02-11T05:40:25.95" personId="{00000000-0000-0000-0000-000000000000}" id="{8D444C8A-D882-4B9B-9152-6C8826FCB195}">
    <text>ZEAL LUMOS / 012E</text>
  </threadedComment>
  <threadedComment ref="P1703" dT="2025-02-11T05:52:34.77" personId="{00000000-0000-0000-0000-000000000000}" id="{A84603C8-7DA2-4441-8EE3-1595FF3861DC}">
    <text>01.02.205 =&gt; 07.02.2025 =&gt;13.02.205</text>
  </threadedComment>
  <threadedComment ref="P1704" dT="2025-02-11T05:55:54.99" personId="{00000000-0000-0000-0000-000000000000}" id="{AD4D3B7D-7020-4119-BF1D-517ACDF53D5B}">
    <text>09.02.2025=&gt;12.02.2025</text>
  </threadedComment>
  <threadedComment ref="P1704" dT="2025-02-11T05:56:58.03" personId="{00000000-0000-0000-0000-000000000000}" id="{0982D40A-09A4-4777-A59D-6954BE76843F}" parentId="{AD4D3B7D-7020-4119-BF1D-517ACDF53D5B}">
    <text>12.02.2025=&gt;13.02.2025</text>
  </threadedComment>
  <threadedComment ref="P1704" dT="2025-02-18T04:47:01.21" personId="{00000000-0000-0000-0000-000000000000}" id="{F6FC34A1-F249-4926-8469-16B7387C4958}" parentId="{AD4D3B7D-7020-4119-BF1D-517ACDF53D5B}">
    <text>13.02.2025=&gt;18.02.2025</text>
  </threadedComment>
  <threadedComment ref="P1705" dT="2025-02-11T05:55:54.99" personId="{00000000-0000-0000-0000-000000000000}" id="{D5B1FA2B-5F54-4C72-B909-785C5A3E546F}">
    <text>09.02.2025=&gt;12.02.2025</text>
  </threadedComment>
  <threadedComment ref="P1705" dT="2025-02-11T05:56:58.03" personId="{00000000-0000-0000-0000-000000000000}" id="{E4918DFE-0DB5-4DE8-B9EA-10666C2D25AC}" parentId="{D5B1FA2B-5F54-4C72-B909-785C5A3E546F}">
    <text>12.02.2025=&gt;13.02.2025</text>
  </threadedComment>
  <threadedComment ref="P1705" dT="2025-02-18T04:47:01.21" personId="{00000000-0000-0000-0000-000000000000}" id="{F89D7735-F0FE-4D55-94D3-38E2615C711E}" parentId="{D5B1FA2B-5F54-4C72-B909-785C5A3E546F}">
    <text>13.02.2025=&gt;18.02.2025</text>
  </threadedComment>
  <threadedComment ref="P1706" dT="2025-02-11T05:55:54.99" personId="{00000000-0000-0000-0000-000000000000}" id="{609C232E-2113-45C8-8E2B-A961A0A8210F}">
    <text>09.02.2025=&gt;12.02.2025</text>
  </threadedComment>
  <threadedComment ref="P1706" dT="2025-02-11T05:56:58.03" personId="{00000000-0000-0000-0000-000000000000}" id="{0F979CE8-4B3F-4234-BD8F-BCEACA6F518D}" parentId="{609C232E-2113-45C8-8E2B-A961A0A8210F}">
    <text>12.02.2025=&gt;13.02.2025</text>
  </threadedComment>
  <threadedComment ref="P1706" dT="2025-02-18T04:47:01.21" personId="{00000000-0000-0000-0000-000000000000}" id="{98FCF48A-9E21-42C8-B0C9-4CBE37567EC2}" parentId="{609C232E-2113-45C8-8E2B-A961A0A8210F}">
    <text>13.02.2025=&gt;18.02.2025</text>
  </threadedComment>
  <threadedComment ref="P1707" dT="2025-02-11T05:55:54.99" personId="{00000000-0000-0000-0000-000000000000}" id="{34B7ACE3-2306-48BD-9860-ED0075CB8656}">
    <text>09.02.2025=&gt;12.02.2025</text>
  </threadedComment>
  <threadedComment ref="P1707" dT="2025-02-11T05:56:58.03" personId="{00000000-0000-0000-0000-000000000000}" id="{D1C550FD-D5B7-43CD-B2F9-F51B00407979}" parentId="{34B7ACE3-2306-48BD-9860-ED0075CB8656}">
    <text>12.02.2025=&gt;13.02.2025</text>
  </threadedComment>
  <threadedComment ref="B1708" dT="2025-01-28T07:44:16.45" personId="{00000000-0000-0000-0000-000000000000}" id="{C1878933-6182-4C35-AB03-136C1C0F1AD5}">
    <text>TSL/55474/4413097721 new po.no</text>
  </threadedComment>
  <threadedComment ref="B1708" dT="2025-02-24T06:17:46.03" personId="{00000000-0000-0000-0000-000000000000}" id="{C5F6D247-5223-46CC-9915-D5E91AC6CBE3}" parentId="{C1878933-6182-4C35-AB03-136C1C0F1AD5}">
    <text>TSL/55474/2200057240 OLD</text>
  </threadedComment>
  <threadedComment ref="I1708" dT="2025-01-08T04:42:24.18" personId="{00000000-0000-0000-0000-000000000000}" id="{CFF7BE40-262E-47E0-A19D-FD3604725A03}">
    <text>NAVIOS UNISON / 022W</text>
  </threadedComment>
  <threadedComment ref="T1708" dT="2025-02-20T05:15:52.58" personId="{00000000-0000-0000-0000-000000000000}" id="{9404338C-92CB-4745-8477-9BECE9FC925B}">
    <text>25.01.2025</text>
  </threadedComment>
  <threadedComment ref="P1709" dT="2025-02-19T04:35:56.10" personId="{00000000-0000-0000-0000-000000000000}" id="{F3BFEDE9-7742-430E-80F7-A3D1677F0014}">
    <text>16.02.2025</text>
  </threadedComment>
  <threadedComment ref="F1710" dT="2025-02-18T06:52:40.52" personId="{00000000-0000-0000-0000-000000000000}" id="{8463B63B-02BF-4FFF-B2EB-E4E6545FEF78}">
    <text>2</text>
  </threadedComment>
  <threadedComment ref="K1710" dT="2025-02-04T07:24:23.75" personId="{00000000-0000-0000-0000-000000000000}" id="{B632CEE3-F747-4B37-BE15-8391F1C94432}">
    <text>05.02.2025</text>
  </threadedComment>
  <threadedComment ref="P1710" dT="2025-02-18T06:32:29.63" personId="{00000000-0000-0000-0000-000000000000}" id="{BFE0E32F-6A63-4E5C-A616-FD67B61EAC5B}">
    <text>15.02.2025 =&gt;18.02.2025</text>
  </threadedComment>
  <threadedComment ref="I1711" dT="2025-02-03T09:32:59.81" personId="{00000000-0000-0000-0000-000000000000}" id="{02CE1978-3C18-41B1-BB60-E874897F350A}">
    <text>ONE INNOVATION </text>
  </threadedComment>
  <threadedComment ref="P1711" dT="2025-02-11T05:55:47.79" personId="{00000000-0000-0000-0000-000000000000}" id="{F2A1B9B7-49E5-4641-9F43-1A34A47F95CC}">
    <text>05.02.2025 // 07.02.2025</text>
  </threadedComment>
  <threadedComment ref="I1719" dT="2024-11-18T09:48:11.76" personId="{00000000-0000-0000-0000-000000000000}" id="{B7A3B07A-3128-43A7-9ACD-FE01F5640D00}">
    <text>ONE INFINITY</text>
  </threadedComment>
  <threadedComment ref="I1719" dT="2024-12-04T10:40:34.14" personId="{00000000-0000-0000-0000-000000000000}" id="{E3AF45DC-8E60-4C0E-AEB1-FE96272B1E1B}" parentId="{B7A3B07A-3128-43A7-9ACD-FE01F5640D00}">
    <text>DAMIETTA EXPRESS</text>
  </threadedComment>
  <threadedComment ref="I1719" dT="2024-12-13T09:38:39.37" personId="{00000000-0000-0000-0000-000000000000}" id="{D7F4F2F1-7880-41DE-9F40-DD85692ADD82}" parentId="{B7A3B07A-3128-43A7-9ACD-FE01F5640D00}">
    <text>ONE INTEGRITY</text>
  </threadedComment>
  <threadedComment ref="I1719" dT="2025-01-08T11:52:01.80" personId="{00000000-0000-0000-0000-000000000000}" id="{244B1FA8-FF2E-4507-804B-AE56FA936126}" parentId="{B7A3B07A-3128-43A7-9ACD-FE01F5640D00}">
    <text>BUSAN EXPRESS</text>
  </threadedComment>
  <threadedComment ref="I1719" dT="2025-01-22T10:52:59.47" personId="{00000000-0000-0000-0000-000000000000}" id="{C683A60E-FF2C-4059-AC20-10CB0F5D3252}" parentId="{B7A3B07A-3128-43A7-9ACD-FE01F5640D00}">
    <text>BERLIN EXPRESS</text>
  </threadedComment>
  <threadedComment ref="I1719" dT="2025-01-29T09:18:04.84" personId="{00000000-0000-0000-0000-000000000000}" id="{97374BB6-E8A9-4ECA-86A6-F66B54AEE588}" parentId="{B7A3B07A-3128-43A7-9ACD-FE01F5640D00}">
    <text>ONE INNOVATION</text>
  </threadedComment>
  <threadedComment ref="Q1719" dT="2025-01-28T07:36:53.34" personId="{00000000-0000-0000-0000-000000000000}" id="{0C27EBE0-167C-41F7-A898-F48AE7B66D82}">
    <text>22.12.2024 // 23.12.2024 // 11.12.2024 // 09.12.2024 // 08.12.2024 // 06.12.2024 // 27.11.2024 // 11.01.2025 // 16.01.2025 // 02.02.2025</text>
  </threadedComment>
  <threadedComment ref="Q1719" dT="2025-01-29T09:19:00.90" personId="{00000000-0000-0000-0000-000000000000}" id="{65A3F0A9-2FF5-418E-BD54-17E0BBCD7D58}" parentId="{0C27EBE0-167C-41F7-A898-F48AE7B66D82}">
    <text>06.02.2025</text>
  </threadedComment>
  <threadedComment ref="I1723" dT="2025-02-12T11:40:18.10" personId="{00000000-0000-0000-0000-000000000000}" id="{80972C22-E5ED-4D5C-B5D9-130E4A99777C}">
    <text>One Forward</text>
  </threadedComment>
  <threadedComment ref="P1723" dT="2025-02-12T11:40:31.77" personId="{00000000-0000-0000-0000-000000000000}" id="{AB46B2EC-376D-41D8-A0DA-23E3423FA042}">
    <text>20.02.2025</text>
  </threadedComment>
  <threadedComment ref="I1724" dT="2025-02-12T11:40:18.10" personId="{00000000-0000-0000-0000-000000000000}" id="{1FF8691A-3A18-4222-9379-4548E51B6352}">
    <text>One Forward</text>
  </threadedComment>
  <threadedComment ref="M1724" dT="2025-02-12T10:01:37.53" personId="{00000000-0000-0000-0000-000000000000}" id="{6935DB79-59B3-4A35-BE52-6168160B03E6}">
    <text>pickup arranged for 07.02 not suceeded due to waybill issue</text>
  </threadedComment>
  <threadedComment ref="P1724" dT="2025-02-12T11:40:31.77" personId="{00000000-0000-0000-0000-000000000000}" id="{50860363-016E-4B4F-895E-15044B032BB3}">
    <text>20.02.2025</text>
  </threadedComment>
  <threadedComment ref="G1726" dT="2025-02-18T11:50:28.20" personId="{00000000-0000-0000-0000-000000000000}" id="{E0653E2B-6F5D-488E-9213-E14C812C0D06}">
    <text>580 released</text>
  </threadedComment>
  <threadedComment ref="M1727" dT="2025-02-12T12:30:49.67" personId="{00000000-0000-0000-0000-000000000000}" id="{6E245CA9-EC58-41A6-9B22-0926AD16BF95}">
    <text>12.02 was not succeeded due to time slot issue</text>
  </threadedComment>
  <threadedComment ref="P1729" dT="2025-02-20T10:22:30.16" personId="{00000000-0000-0000-0000-000000000000}" id="{38337CBB-0803-4B25-A968-6A74C31F722F}">
    <text>17.02.2025=&gt; 19,02.2025=&gt;22.02.2025</text>
  </threadedComment>
  <threadedComment ref="P1729" dT="2025-02-25T07:58:01.96" personId="{00000000-0000-0000-0000-000000000000}" id="{2B5F420F-0D62-4B43-979D-FAB561149DE0}" parentId="{38337CBB-0803-4B25-A968-6A74C31F722F}">
    <text>22.02.2025=&gt; 28.02.2025</text>
  </threadedComment>
  <threadedComment ref="X1729" dT="2025-02-25T05:27:52.69" personId="{00000000-0000-0000-0000-000000000000}" id="{7AAF7A77-BA3E-40F2-A604-6C340D86E30F}">
    <text>22-0036-502-00</text>
  </threadedComment>
  <threadedComment ref="P1732" dT="2025-03-11T07:17:29.22" personId="{00000000-0000-0000-0000-000000000000}" id="{A8E8A6CB-8ADC-4D5C-AB6D-58393DF63BC0}">
    <text>10.03.2025 =&gt; 12.03.2025</text>
  </threadedComment>
  <threadedComment ref="P1734" dT="2025-03-05T05:13:45.41" personId="{00000000-0000-0000-0000-000000000000}" id="{204899A5-59C5-4087-B452-8C29C6A7FFB7}">
    <text>03.03.2025+&gt; 07.03.2025 =&gt;08.03.2025</text>
  </threadedComment>
  <threadedComment ref="I1738" dT="2025-02-28T04:48:40.30" personId="{00000000-0000-0000-0000-000000000000}" id="{9170C245-4D10-43C6-B3CC-71C3630365B9}">
    <text>ONE INSPIRATION</text>
  </threadedComment>
  <threadedComment ref="I1739" dT="2025-02-28T04:48:40.30" personId="{00000000-0000-0000-0000-000000000000}" id="{29180DB8-C981-417E-BDF0-FDB33B6997D3}">
    <text>ONE INSPIRATION</text>
  </threadedComment>
  <threadedComment ref="Q1739" dT="2025-03-03T14:21:22.55" personId="{00000000-0000-0000-0000-000000000000}" id="{E128355E-B44D-47DF-8C2D-9678A1297D8F}">
    <text>09.03.2025</text>
  </threadedComment>
  <threadedComment ref="I1740" dT="2025-02-28T04:48:40.30" personId="{00000000-0000-0000-0000-000000000000}" id="{E6B12467-0B07-4525-933C-68DDE65E6CCD}">
    <text>ONE INSPIRATION</text>
  </threadedComment>
  <threadedComment ref="Q1740" dT="2025-03-03T14:21:22.55" personId="{00000000-0000-0000-0000-000000000000}" id="{205D7B1C-1FDA-4467-AEE2-6E40C1DB5625}">
    <text>09.03.2025</text>
  </threadedComment>
  <threadedComment ref="I1741" dT="2025-02-28T04:48:40.30" personId="{00000000-0000-0000-0000-000000000000}" id="{CF2AB02B-6F19-423E-82E1-741B47FEB63F}">
    <text>ONE INSPIRATION</text>
  </threadedComment>
  <threadedComment ref="I1742" dT="2025-02-28T04:48:40.30" personId="{00000000-0000-0000-0000-000000000000}" id="{C5259873-483F-4A75-A529-F12A7445CACE}">
    <text>ONE INSPIRATION</text>
  </threadedComment>
  <threadedComment ref="I1743" dT="2025-02-28T04:48:40.30" personId="{00000000-0000-0000-0000-000000000000}" id="{27E9011A-F325-4741-8C68-92DF4240F5A8}">
    <text>ONE INSPIRATION</text>
  </threadedComment>
  <threadedComment ref="C1744" dT="2025-02-25T10:49:36.47" personId="{00000000-0000-0000-0000-000000000000}" id="{2A742F26-56E7-4364-BDB7-28B8A08F503C}">
    <text>FOB INCOTERM IN RELEASED MISTAKENLY</text>
  </threadedComment>
  <threadedComment ref="I1744" dT="2025-02-28T04:48:40.30" personId="{00000000-0000-0000-0000-000000000000}" id="{3115A8C2-3DBC-487E-B19E-D20A950342C8}">
    <text>ONE INSPIRATION</text>
  </threadedComment>
  <threadedComment ref="I1745" dT="2025-02-28T04:48:40.30" personId="{00000000-0000-0000-0000-000000000000}" id="{2E154978-5CAA-41EF-ABF8-D907FB28B5B8}">
    <text>ONE INSPIRATION</text>
  </threadedComment>
  <threadedComment ref="Q1745" dT="2025-03-03T14:21:22.55" personId="{00000000-0000-0000-0000-000000000000}" id="{9734D178-A59E-48A3-861D-C562F2B21010}">
    <text>09.03.2025</text>
  </threadedComment>
  <threadedComment ref="P1748" dT="2025-03-19T05:58:28.71" personId="{00000000-0000-0000-0000-000000000000}" id="{87447419-0885-4681-B81B-6835B1CF8A97}">
    <text>18.03.2025</text>
  </threadedComment>
  <threadedComment ref="G1749" dT="2025-03-12T07:34:17.89" personId="{00000000-0000-0000-0000-000000000000}" id="{523B8A18-FA75-426F-A6BB-B715F0ADD3B5}">
    <text>1016 LBS</text>
  </threadedComment>
  <threadedComment ref="P1750" dT="2025-03-31T07:01:40.28" personId="{00000000-0000-0000-0000-000000000000}" id="{F1745D15-731B-4A65-8BF3-BE31AD287977}">
    <text>01.04.2025</text>
  </threadedComment>
  <threadedComment ref="P1751" dT="2025-03-31T07:01:40.28" personId="{00000000-0000-0000-0000-000000000000}" id="{4FD5670F-8271-492A-801F-B05ED5DD4B33}">
    <text>01.04.2025</text>
  </threadedComment>
  <threadedComment ref="P1752" dT="2025-03-31T07:01:40.28" personId="{00000000-0000-0000-0000-000000000000}" id="{85B5D654-0417-4BFD-94D2-C84CF2785437}">
    <text>01.04.2025</text>
  </threadedComment>
  <threadedComment ref="I1754" dT="2025-03-18T09:28:17.86" personId="{00000000-0000-0000-0000-000000000000}" id="{C34D88BF-E8DE-4D50-B23C-2E98DF4D0998}">
    <text>HAMBURG EXPRESS</text>
  </threadedComment>
  <threadedComment ref="P1754" dT="2025-03-18T09:22:17.59" personId="{00000000-0000-0000-0000-000000000000}" id="{CE18BCA2-12AF-4D45-836E-5D6054235064}">
    <text>21.03.2025</text>
  </threadedComment>
  <threadedComment ref="P1754" dT="2025-03-26T05:15:31.59" personId="{00000000-0000-0000-0000-000000000000}" id="{F9A8F4C7-96D1-4B23-8E5C-597F1C4AAADE}" parentId="{CE18BCA2-12AF-4D45-836E-5D6054235064}">
    <text>31.03.2025</text>
  </threadedComment>
  <threadedComment ref="I1755" dT="2025-03-05T10:11:18.56" personId="{00000000-0000-0000-0000-000000000000}" id="{FAA1C543-827A-4AE2-95C2-E78D186C5336}">
    <text>ONE FUTURE</text>
  </threadedComment>
  <threadedComment ref="I1755" dT="2025-03-18T09:22:05.55" personId="{00000000-0000-0000-0000-000000000000}" id="{44638969-A177-4C88-95AA-38816528C717}" parentId="{FAA1C543-827A-4AE2-95C2-E78D186C5336}">
    <text>HAMBURG EXPRESS</text>
  </threadedComment>
  <threadedComment ref="P1755" dT="2025-03-18T09:22:17.59" personId="{00000000-0000-0000-0000-000000000000}" id="{549F8B8A-4328-46D9-943A-DA98CFE6F9C5}">
    <text>21.03.2025</text>
  </threadedComment>
  <threadedComment ref="P1755" dT="2025-03-26T05:15:41.75" personId="{00000000-0000-0000-0000-000000000000}" id="{1A0459BF-13A4-4F4A-81E4-CDA04E53054C}" parentId="{549F8B8A-4328-46D9-943A-DA98CFE6F9C5}">
    <text>31.03.2025</text>
  </threadedComment>
  <threadedComment ref="I1756" dT="2025-03-17T09:22:57.23" personId="{00000000-0000-0000-0000-000000000000}" id="{1D6F9505-8AD9-4411-AEEF-BB10BFAAA068}">
    <text>ONE FUTURE</text>
  </threadedComment>
  <threadedComment ref="P1756" dT="2025-03-17T09:23:11.76" personId="{00000000-0000-0000-0000-000000000000}" id="{DFF56CC3-DA51-41F9-BB51-317298B7929C}">
    <text>14.03.2025</text>
  </threadedComment>
  <threadedComment ref="I1757" dT="2025-03-05T10:11:18.56" personId="{00000000-0000-0000-0000-000000000000}" id="{291829EB-E619-487B-90AE-35E8E3EC2A31}">
    <text>ONE FUTURE</text>
  </threadedComment>
  <threadedComment ref="I1757" dT="2025-03-15T05:50:14.25" personId="{00000000-0000-0000-0000-000000000000}" id="{E3616620-4356-488C-8652-BE3364395A04}" parentId="{291829EB-E619-487B-90AE-35E8E3EC2A31}">
    <text>HAMBURG EXPRESS</text>
  </threadedComment>
  <threadedComment ref="M1757" dT="2025-03-11T10:47:13.95" personId="{00000000-0000-0000-0000-000000000000}" id="{9BB582E4-7CDA-44C4-B5C1-C525EC0C4441}">
    <text>Pickup on 10.03 missed by Zoder</text>
  </threadedComment>
  <threadedComment ref="P1757" dT="2025-03-15T05:50:47.64" personId="{00000000-0000-0000-0000-000000000000}" id="{F8CB57F3-FE00-4704-8CFF-88729CE9B7D7}">
    <text>21.03.2025&lt;01.04.2025</text>
  </threadedComment>
  <threadedComment ref="P1758" dT="2025-03-13T06:51:59.16" personId="{00000000-0000-0000-0000-000000000000}" id="{8E13D595-E471-4ECF-8DD2-330C8BEE3452}">
    <text>29.03.2025&lt;01.04.2025</text>
  </threadedComment>
  <threadedComment ref="P1759" dT="2025-03-13T06:51:59.16" personId="{00000000-0000-0000-0000-000000000000}" id="{D4F95C9B-2C3E-4E13-BB11-B9D1E4E9658B}">
    <text>29.03.2025&lt;01.04.2025</text>
  </threadedComment>
  <threadedComment ref="P1760" dT="2025-03-13T06:51:59.16" personId="{00000000-0000-0000-0000-000000000000}" id="{C30ABC72-28CD-49D2-A99F-1331F8FC5133}">
    <text>29.03.2025&lt;01.04.2025</text>
  </threadedComment>
  <threadedComment ref="P1761" dT="2025-03-13T06:51:59.16" personId="{00000000-0000-0000-0000-000000000000}" id="{09F2C104-4045-4CF4-AE2F-0945FF9E9CCA}">
    <text>29.03.2025&lt;01.04.2025</text>
  </threadedComment>
  <threadedComment ref="P1762" dT="2025-03-13T06:51:59.16" personId="{00000000-0000-0000-0000-000000000000}" id="{EE233F70-F05A-439B-8A18-DFAA1CA4F5BF}">
    <text>29.03.2025&lt;01.04.2025</text>
  </threadedComment>
  <threadedComment ref="P1763" dT="2025-03-13T06:51:59.16" personId="{00000000-0000-0000-0000-000000000000}" id="{FD2C2D13-5BA3-4033-B24C-A82680640088}">
    <text>29.03.2025&lt;01.04.2025</text>
  </threadedComment>
  <threadedComment ref="P1764" dT="2025-03-13T06:51:59.16" personId="{00000000-0000-0000-0000-000000000000}" id="{57AB1C89-7348-4069-A5FD-1404086C3CBE}">
    <text>29.03.2025&lt;01.04.2025</text>
  </threadedComment>
  <threadedComment ref="P1765" dT="2025-03-13T06:51:59.16" personId="{00000000-0000-0000-0000-000000000000}" id="{60F9D0B9-A948-46CF-B586-43DE03A21B4C}">
    <text>29.03.2025&lt;01.04.2025</text>
  </threadedComment>
  <threadedComment ref="P1766" dT="2025-03-13T06:51:59.16" personId="{00000000-0000-0000-0000-000000000000}" id="{1759EC56-ED81-456C-A8BE-B7A62C568174}">
    <text>29.03.2025&lt;01.04.2025</text>
  </threadedComment>
  <threadedComment ref="P1767" dT="2025-03-26T05:16:12.45" personId="{00000000-0000-0000-0000-000000000000}" id="{46056D69-504B-47E1-BA49-48A4D271DFA2}">
    <text>01.04.2025</text>
  </threadedComment>
  <threadedComment ref="P1768" dT="2025-03-26T05:16:12.45" personId="{00000000-0000-0000-0000-000000000000}" id="{640E297F-9AE0-405D-B4BF-D347476B25E6}">
    <text>01.04.2025</text>
  </threadedComment>
  <threadedComment ref="P1769" dT="2025-03-26T05:16:12.45" personId="{00000000-0000-0000-0000-000000000000}" id="{007A7D88-90F6-43E6-8083-62E701E18DAA}">
    <text>01.04.2025</text>
  </threadedComment>
  <threadedComment ref="P1770" dT="2025-03-26T05:16:12.45" personId="{00000000-0000-0000-0000-000000000000}" id="{C2869602-E32C-4E3A-86BB-5887AAF71CF0}">
    <text>01.04.2025</text>
  </threadedComment>
  <threadedComment ref="P1771" dT="2025-03-13T06:51:59.16" personId="{00000000-0000-0000-0000-000000000000}" id="{60ED275B-5E67-4ABB-BA39-E126CA0F0CC7}">
    <text>29.03.2025&lt;01.04.2025</text>
  </threadedComment>
  <threadedComment ref="C1772" dT="2025-03-25T04:51:22.45" personId="{00000000-0000-0000-0000-000000000000}" id="{574AD662-16D0-4DA4-8887-999516D07E9B}">
    <text>Rotterdam</text>
  </threadedComment>
  <threadedComment ref="D1772" dT="2025-03-26T06:26:02.64" personId="{00000000-0000-0000-0000-000000000000}" id="{43E86D0C-1EA2-44E8-8F92-55655105164C}">
    <text>Place of rcpt - Antwerp (Release as FOB Antwerp seaport)</text>
  </threadedComment>
  <threadedComment ref="I1772" dT="2025-03-31T07:41:55.87" personId="{00000000-0000-0000-0000-000000000000}" id="{9F0D3755-A61A-479F-9934-40EA27830D3E}">
    <text>EVER ALOT</text>
  </threadedComment>
  <threadedComment ref="P1772" dT="2025-04-09T04:38:20.00" personId="{00000000-0000-0000-0000-000000000000}" id="{BF339119-3A0C-4A6E-8D4D-BB1AE929A4B1}">
    <text>07.04.2025</text>
  </threadedComment>
  <threadedComment ref="I1773" dT="2025-03-10T04:51:01.30" personId="{00000000-0000-0000-0000-000000000000}" id="{05BFCA81-6ED9-482D-9552-498D118180AE}">
    <text>ONE MILANO / 028E</text>
  </threadedComment>
  <threadedComment ref="I1773" dT="2025-03-12T12:39:04.46" personId="{00000000-0000-0000-0000-000000000000}" id="{A439AD85-F28E-4A26-A42A-658B143DD520}" parentId="{05BFCA81-6ED9-482D-9552-498D118180AE}">
    <text xml:space="preserve"> ZEUS LUMOS / 015E</text>
  </threadedComment>
  <threadedComment ref="P1773" dT="2025-03-17T07:04:32.60" personId="{00000000-0000-0000-0000-000000000000}" id="{9DDD1DA8-AD1C-4A09-95E5-491A03B98551}">
    <text>08.03.2025</text>
  </threadedComment>
  <threadedComment ref="P1773" dT="2025-03-17T07:08:40.18" personId="{00000000-0000-0000-0000-000000000000}" id="{6FC153C0-4509-4328-9D0E-FF11F0C0AA90}" parentId="{9DDD1DA8-AD1C-4A09-95E5-491A03B98551}">
    <text>12.03.2025</text>
  </threadedComment>
  <threadedComment ref="P1773" dT="2025-03-26T05:08:07.85" personId="{00000000-0000-0000-0000-000000000000}" id="{8B478E12-8090-4FBF-8B9E-22D4AC50DF1B}" parentId="{9DDD1DA8-AD1C-4A09-95E5-491A03B98551}">
    <text>26.03.2025</text>
  </threadedComment>
  <threadedComment ref="P1773" dT="2025-04-02T08:46:26.11" personId="{00000000-0000-0000-0000-000000000000}" id="{9FAE9E2C-DA11-441B-885E-CF19D1F85449}" parentId="{9DDD1DA8-AD1C-4A09-95E5-491A03B98551}">
    <text>01.04.2025</text>
  </threadedComment>
  <threadedComment ref="P1774" dT="2025-03-26T05:08:23.21" personId="{00000000-0000-0000-0000-000000000000}" id="{2710437B-E9E4-4443-A850-86D9D7E7D13E}">
    <text>26.03.2025</text>
  </threadedComment>
  <threadedComment ref="P1774" dT="2025-04-02T08:46:49.41" personId="{00000000-0000-0000-0000-000000000000}" id="{4481B9F6-A181-4BCE-B65C-2319E8B7EF3B}" parentId="{2710437B-E9E4-4443-A850-86D9D7E7D13E}">
    <text>01.04.2025</text>
  </threadedComment>
  <threadedComment ref="P1774" dT="2025-04-04T09:04:03.70" personId="{00000000-0000-0000-0000-000000000000}" id="{76D3F0A9-08C5-4E69-9CED-DEE10CBC567B}" parentId="{2710437B-E9E4-4443-A850-86D9D7E7D13E}">
    <text>04.04.2025</text>
  </threadedComment>
  <threadedComment ref="P1775" dT="2025-03-26T05:08:23.21" personId="{00000000-0000-0000-0000-000000000000}" id="{F532F827-14DD-49FD-882E-3997A60A2FA2}">
    <text>26.03.2025</text>
  </threadedComment>
  <threadedComment ref="P1775" dT="2025-04-02T08:46:49.41" personId="{00000000-0000-0000-0000-000000000000}" id="{50517C56-B1C3-4C38-95B2-C82B5D41B4D9}" parentId="{F532F827-14DD-49FD-882E-3997A60A2FA2}">
    <text>01.04.2025</text>
  </threadedComment>
  <threadedComment ref="P1775" dT="2025-04-04T09:04:03.70" personId="{00000000-0000-0000-0000-000000000000}" id="{65CA6ACE-851D-44BD-A61A-98556EAB2BC8}" parentId="{F532F827-14DD-49FD-882E-3997A60A2FA2}">
    <text>04.04.2025</text>
  </threadedComment>
  <threadedComment ref="P1777" dT="2025-04-01T06:45:35.88" personId="{00000000-0000-0000-0000-000000000000}" id="{4D97F6C0-384F-47E5-B491-AF5BACAF82EA}">
    <text>09.04.2025</text>
  </threadedComment>
  <threadedComment ref="G1779" dT="2025-03-12T04:49:06.50" personId="{00000000-0000-0000-0000-000000000000}" id="{15278D1B-0EE6-457C-B56B-02AAC7134914}">
    <text>3157</text>
  </threadedComment>
  <threadedComment ref="I1779" dT="2025-04-15T05:40:49.79" personId="{00000000-0000-0000-0000-000000000000}" id="{212FFCFA-CE5E-477D-89F8-D30631E04DF5}">
    <text>YM TRIUMPH / 023W</text>
  </threadedComment>
  <threadedComment ref="P1779" dT="2025-04-09T05:07:39.16" personId="{00000000-0000-0000-0000-000000000000}" id="{EEF128F0-8EEB-48BD-8045-6ED84B784DC7}">
    <text>06.04.2025</text>
  </threadedComment>
  <threadedComment ref="I1781" dT="2025-04-01T06:57:13.17" personId="{00000000-0000-0000-0000-000000000000}" id="{DBE2C313-A73A-4586-9EC1-CBAD7636B7C0}">
    <text>ONE INTELLIGENCE</text>
  </threadedComment>
  <threadedComment ref="I1781" dT="2025-04-15T05:25:35.89" personId="{00000000-0000-0000-0000-000000000000}" id="{6701AF26-8FD2-404A-B9DA-C412E7A78EAB}" parentId="{DBE2C313-A73A-4586-9EC1-CBAD7636B7C0}">
    <text>HANOI EXPRESS</text>
  </threadedComment>
  <threadedComment ref="P1781" dT="2025-03-13T06:51:59.16" personId="{00000000-0000-0000-0000-000000000000}" id="{25298274-6109-4E70-85E3-14668667B086}">
    <text>29.03.2025&lt;01.04.2025</text>
  </threadedComment>
  <threadedComment ref="P1781" dT="2025-04-01T06:57:44.19" personId="{00000000-0000-0000-0000-000000000000}" id="{CF337133-147B-4DDC-9FA4-28B2A49BBA0F}" parentId="{25298274-6109-4E70-85E3-14668667B086}">
    <text>02.04.2025&lt;12.04.2025</text>
  </threadedComment>
  <threadedComment ref="I1782" dT="2025-04-15T05:25:46.39" personId="{00000000-0000-0000-0000-000000000000}" id="{460A239D-C73B-463B-A1A5-152AD06A1EA6}">
    <text>HANOI EXPRESS</text>
  </threadedComment>
  <threadedComment ref="P1782" dT="2025-04-01T06:45:35.88" personId="{00000000-0000-0000-0000-000000000000}" id="{7F1F67A0-1C9E-4855-B72B-2C8160895165}">
    <text>09.04.2025</text>
  </threadedComment>
  <threadedComment ref="I1783" dT="2025-04-15T05:25:53.08" personId="{00000000-0000-0000-0000-000000000000}" id="{5D1A4FEE-A435-4B7D-A5BA-4405608E5DC6}">
    <text>HANOI EXPRESS</text>
  </threadedComment>
  <threadedComment ref="M1783" dT="2025-03-28T04:33:07.15" personId="{00000000-0000-0000-0000-000000000000}" id="{17CCB1F8-5850-4442-AE4F-3259C2CC2C9D}">
    <text>Pickup was scheduled for 27.03 but trucker informed that their partner did not manage to pick up this shipment today and therefore scheduled it for tomorrow</text>
  </threadedComment>
  <threadedComment ref="P1783" dT="2025-04-01T06:45:35.88" personId="{00000000-0000-0000-0000-000000000000}" id="{DE321DCB-D759-489B-9380-6927E2D4CC05}">
    <text>09.04.2025</text>
  </threadedComment>
  <threadedComment ref="C1784" dT="2025-02-25T10:49:36.47" personId="{00000000-0000-0000-0000-000000000000}" id="{4C2D5F34-66A4-439E-8217-5618AE8E7249}">
    <text>FOB INCOTERM IN RELEASED MISTAKENLY</text>
  </threadedComment>
  <threadedComment ref="I1784" dT="2025-02-28T04:48:40.30" personId="{00000000-0000-0000-0000-000000000000}" id="{28E82F02-9946-4885-9C94-5506D87DE48E}">
    <text>ONE INSPIRATION</text>
  </threadedComment>
  <threadedComment ref="I1784" dT="2025-03-07T08:19:42.12" personId="{00000000-0000-0000-0000-000000000000}" id="{7919F32F-1742-46DF-8791-623D366C921E}" parentId="{28E82F02-9946-4885-9C94-5506D87DE48E}">
    <text>HAMBURG EXPRESS</text>
  </threadedComment>
  <threadedComment ref="I1784" dT="2025-03-26T07:44:20.29" personId="{00000000-0000-0000-0000-000000000000}" id="{656E2154-CF19-45B5-A827-4497129A57FF}" parentId="{28E82F02-9946-4885-9C94-5506D87DE48E}">
    <text>ONE INTELLIGENCE</text>
  </threadedComment>
  <threadedComment ref="I1784" dT="2025-04-04T06:17:17.11" personId="{00000000-0000-0000-0000-000000000000}" id="{682F573E-D2BD-4811-8978-FE7729BBC94E}" parentId="{28E82F02-9946-4885-9C94-5506D87DE48E}">
    <text xml:space="preserve">HANOI EXPRESS </text>
  </threadedComment>
  <threadedComment ref="P1784" dT="2025-03-18T09:22:17.59" personId="{00000000-0000-0000-0000-000000000000}" id="{4A09E12B-7CDA-456F-AB08-13B9E8E37A59}">
    <text>21.03.2025</text>
  </threadedComment>
  <threadedComment ref="P1784" dT="2025-03-26T05:15:24.36" personId="{00000000-0000-0000-0000-000000000000}" id="{08BFAEA8-C9CB-4F7E-8991-064A22E73A42}" parentId="{4A09E12B-7CDA-456F-AB08-13B9E8E37A59}">
    <text xml:space="preserve">31.03.2025 </text>
  </threadedComment>
  <threadedComment ref="P1784" dT="2025-04-01T06:45:19.83" personId="{00000000-0000-0000-0000-000000000000}" id="{57B5D06E-20B6-485C-9BE1-019C5D73F17F}" parentId="{4A09E12B-7CDA-456F-AB08-13B9E8E37A59}">
    <text>12.04.2025</text>
  </threadedComment>
  <threadedComment ref="P1784" dT="2025-04-11T08:41:36.43" personId="{00000000-0000-0000-0000-000000000000}" id="{C6B34B2A-D22E-4F22-890C-BF891EAEB643}" parentId="{4A09E12B-7CDA-456F-AB08-13B9E8E37A59}">
    <text>15.04.2025</text>
  </threadedComment>
  <threadedComment ref="Y1784" dT="2025-04-09T04:59:15.04" personId="{00000000-0000-0000-0000-000000000000}" id="{B83E8BDE-1E8D-400D-961D-5EFB6E7D44F3}">
    <text>CCU208699 separate MBL rcvd - again consolidated MBL rcvd on 08.04 under MBL no. CCU208681</text>
  </threadedComment>
  <threadedComment ref="P1785" dT="2025-04-11T08:41:43.78" personId="{00000000-0000-0000-0000-000000000000}" id="{00510866-C6A6-46D6-92D2-65CBA88C0A44}">
    <text>15.04.2025</text>
  </threadedComment>
  <threadedComment ref="G1786" dT="2025-04-15T11:31:49.21" personId="{00000000-0000-0000-0000-000000000000}" id="{55E3452F-DCCC-41FC-B741-DC6C167868A6}">
    <text>Wrongly re-booked as 6124</text>
  </threadedComment>
  <threadedComment ref="P1786" dT="2025-04-11T08:41:43.78" personId="{00000000-0000-0000-0000-000000000000}" id="{A0B4A187-8B28-408A-830D-10D555D29066}">
    <text>15.04.2025</text>
  </threadedComment>
  <threadedComment ref="D1787" dT="2025-03-26T06:26:02.64" personId="{00000000-0000-0000-0000-000000000000}" id="{2A298E0E-20D8-496D-B5EC-A90720925921}">
    <text>Place of rcpt - Antwerp (Release as FOB Antwerp seaport)</text>
  </threadedComment>
  <threadedComment ref="I1787" dT="2025-04-04T04:41:22.06" personId="{00000000-0000-0000-0000-000000000000}" id="{E32BE738-9C2F-4C2E-B769-D92CDC63EAF5}">
    <text>EVER APEX / 022E</text>
  </threadedComment>
  <threadedComment ref="I1787" dT="2025-04-09T05:02:03.28" personId="{00000000-0000-0000-0000-000000000000}" id="{1F930C42-5EA5-4A16-BB7D-799E9AF7850A}" parentId="{E32BE738-9C2F-4C2E-B769-D92CDC63EAF5}">
    <text>EVER ACT</text>
  </threadedComment>
  <threadedComment ref="P1787" dT="2025-04-04T04:42:18.68" personId="{00000000-0000-0000-0000-000000000000}" id="{65E26BC3-72C1-4E4A-B6B5-58A47B5F3E82}">
    <text>ETD 02.04.2025 =&gt; 14.04.2025</text>
  </threadedComment>
  <threadedComment ref="P1787" dT="2025-04-09T05:02:30.12" personId="{00000000-0000-0000-0000-000000000000}" id="{233A5001-9706-4BEA-BCD4-C53D5E16ED65}" parentId="{65E26BC3-72C1-4E4A-B6B5-58A47B5F3E82}">
    <text>09.04.2025&lt;16.04.2025</text>
  </threadedComment>
  <threadedComment ref="I1788" dT="2025-04-15T11:30:51.25" personId="{00000000-0000-0000-0000-000000000000}" id="{5FF0FA72-6059-45BD-AED6-FEA80D5A8037}">
    <text>LUDWIGSHAFEN EXPRESS / 048E</text>
  </threadedComment>
  <threadedComment ref="P1788" dT="2025-04-11T05:36:42.82" personId="{00000000-0000-0000-0000-000000000000}" id="{8FF328CD-F850-4B2C-B696-8993D34A1296}">
    <text>09/04.2025</text>
  </threadedComment>
  <threadedComment ref="P1788" dT="2025-04-11T10:51:20.36" personId="{00000000-0000-0000-0000-000000000000}" id="{426010AB-F0AB-4E99-BA4B-0053E180AAE5}" parentId="{8FF328CD-F850-4B2C-B696-8993D34A1296}">
    <text>11.04.2025</text>
  </threadedComment>
  <threadedComment ref="P1788" dT="2025-04-15T10:32:47.70" personId="{00000000-0000-0000-0000-000000000000}" id="{8CD9A323-CB53-4EB4-85AD-60BA3653ECF6}" parentId="{8FF328CD-F850-4B2C-B696-8993D34A1296}">
    <text>14.04.2025</text>
  </threadedComment>
  <threadedComment ref="P1788" dT="2025-04-22T05:40:55.14" personId="{00000000-0000-0000-0000-000000000000}" id="{43135950-E964-425C-AB15-D2C78A9E6827}" parentId="{8FF328CD-F850-4B2C-B696-8993D34A1296}">
    <text>19.04.2025</text>
  </threadedComment>
  <threadedComment ref="X1788" dT="2025-04-25T10:33:36.45" personId="{00000000-0000-0000-0000-000000000000}" id="{EA29FE50-B90B-4FDF-A1C0-5A3C25241B54}">
    <text>22-0029-504-00</text>
  </threadedComment>
  <threadedComment ref="D1789" dT="2025-04-11T12:32:05.94" personId="{00000000-0000-0000-0000-000000000000}" id="{CF891E9A-CD89-428E-9D77-B54DCCBC8674}">
    <text>LON pod was mistake</text>
  </threadedComment>
  <threadedComment ref="I1789" dT="2025-04-01T07:51:54.57" personId="{00000000-0000-0000-0000-000000000000}" id="{C4938583-A89F-4FE3-BE59-923B5B9A4C13}">
    <text xml:space="preserve">HMM SOUTHAMPTON / 0015E </text>
  </threadedComment>
  <threadedComment ref="I1789" dT="2025-04-11T12:09:01.50" personId="{00000000-0000-0000-0000-000000000000}" id="{FB4BADDA-F33C-477C-9780-3CFF3241C552}" parentId="{C4938583-A89F-4FE3-BE59-923B5B9A4C13}">
    <text xml:space="preserve"> HMM HAMBURG / 0015E</text>
  </threadedComment>
  <threadedComment ref="P1789" dT="2025-03-27T12:07:06.97" personId="{00000000-0000-0000-0000-000000000000}" id="{3D1ACA91-44B5-48CE-8A29-3EB53488FF80}">
    <text>4/1/2025</text>
  </threadedComment>
  <threadedComment ref="P1789" dT="2025-04-01T07:52:23.59" personId="{00000000-0000-0000-0000-000000000000}" id="{28A5393D-C4E4-4C10-9EFE-7AB514E1510B}" parentId="{3D1ACA91-44B5-48CE-8A29-3EB53488FF80}">
    <text>07.04.2025</text>
  </threadedComment>
  <threadedComment ref="P1789" dT="2025-04-08T07:04:16.40" personId="{00000000-0000-0000-0000-000000000000}" id="{19F14C23-B9E8-4AF1-8DAA-02B93907560A}" parentId="{3D1ACA91-44B5-48CE-8A29-3EB53488FF80}">
    <text>05.04.2025</text>
  </threadedComment>
  <threadedComment ref="P1789" dT="2025-04-11T12:09:20.78" personId="{00000000-0000-0000-0000-000000000000}" id="{4CF189BA-D40D-4300-8958-7230E06F417C}" parentId="{3D1ACA91-44B5-48CE-8A29-3EB53488FF80}">
    <text>10.04.2025</text>
  </threadedComment>
  <threadedComment ref="P1789" dT="2025-04-21T06:43:23.75" personId="{00000000-0000-0000-0000-000000000000}" id="{1EF4EBE4-5844-4989-AD37-87AE1C40CA95}" parentId="{3D1ACA91-44B5-48CE-8A29-3EB53488FF80}">
    <text>16.04.2025</text>
  </threadedComment>
  <threadedComment ref="P1790" dT="2025-04-08T04:29:09.47" personId="{00000000-0000-0000-0000-000000000000}" id="{783A43BA-7A89-450B-9FC1-86D193AA416D}">
    <text>09.04.2025</text>
  </threadedComment>
  <threadedComment ref="P1790" dT="2025-04-15T07:37:09.47" personId="{00000000-0000-0000-0000-000000000000}" id="{5A780462-0B6E-45F2-9D01-88F76E54A972}" parentId="{783A43BA-7A89-450B-9FC1-86D193AA416D}">
    <text>16.04.2025</text>
  </threadedComment>
  <threadedComment ref="P1790" dT="2025-04-21T06:44:09.99" personId="{00000000-0000-0000-0000-000000000000}" id="{7D3B9E73-26BA-43F0-845E-59C6A615ED37}" parentId="{783A43BA-7A89-450B-9FC1-86D193AA416D}">
    <text>19.04.2025</text>
  </threadedComment>
  <threadedComment ref="I1791" dT="2025-04-11T08:44:20.17" personId="{00000000-0000-0000-0000-000000000000}" id="{AA950D9B-769C-4C9F-BD66-2526C4B3700A}">
    <text xml:space="preserve"> HANOI EXPRESS / 0005E </text>
  </threadedComment>
  <threadedComment ref="I1793" dT="2025-04-08T11:57:44.62" personId="{00000000-0000-0000-0000-000000000000}" id="{392DF7B6-D419-4D77-A46C-70EE4FC5DF49}">
    <text>SINGAPORE EXPRESS</text>
  </threadedComment>
  <threadedComment ref="I1793" dT="2025-04-16T09:00:44.81" personId="{00000000-0000-0000-0000-000000000000}" id="{AAC70EBC-9E15-49C5-A4A4-E21DC9F8F917}" parentId="{392DF7B6-D419-4D77-A46C-70EE4FC5DF49}">
    <text>HMM LE HAVRE</text>
  </threadedComment>
  <threadedComment ref="P1793" dT="2025-04-16T08:57:42.86" personId="{00000000-0000-0000-0000-000000000000}" id="{39D52FC6-0FEB-4A10-A20A-3F50B58032BA}">
    <text>05.05 &lt;28.04</text>
  </threadedComment>
  <threadedComment ref="P1793" dT="2025-04-23T07:03:52.97" personId="{00000000-0000-0000-0000-000000000000}" id="{8F1EE634-EFB6-499C-9B72-ED7694E90019}" parentId="{39D52FC6-0FEB-4A10-A20A-3F50B58032BA}">
    <text>02.05</text>
  </threadedComment>
  <threadedComment ref="P1793" dT="2025-05-05T07:20:23.55" personId="{00000000-0000-0000-0000-000000000000}" id="{584EC4DD-6A9A-475D-BDDF-0BE47C24BFD2}" parentId="{39D52FC6-0FEB-4A10-A20A-3F50B58032BA}">
    <text>06.05</text>
  </threadedComment>
  <threadedComment ref="M1794" dT="2025-04-08T08:56:39.26" personId="{00000000-0000-0000-0000-000000000000}" id="{4ABE62B5-BEA9-46B0-8FE8-8E6E40692A9F}">
    <text xml:space="preserve">07.04 </text>
  </threadedComment>
  <threadedComment ref="P1794" dT="2025-04-16T11:02:16.71" personId="{00000000-0000-0000-0000-000000000000}" id="{06240F86-8AE7-4A00-A51A-DDDB4DC707CA}">
    <text>05.05</text>
  </threadedComment>
  <threadedComment ref="P1794" dT="2025-04-23T07:04:04.18" personId="{00000000-0000-0000-0000-000000000000}" id="{296C19AB-8945-49C9-912F-834F4AB280BE}" parentId="{06240F86-8AE7-4A00-A51A-DDDB4DC707CA}">
    <text>02.05</text>
  </threadedComment>
  <threadedComment ref="P1794" dT="2025-05-05T07:22:01.34" personId="{00000000-0000-0000-0000-000000000000}" id="{4872FE7A-96FB-4D64-8416-EF434AAFDA8A}" parentId="{06240F86-8AE7-4A00-A51A-DDDB4DC707CA}">
    <text>06.05.2025</text>
  </threadedComment>
  <threadedComment ref="P1795" dT="2025-04-16T08:57:42.86" personId="{00000000-0000-0000-0000-000000000000}" id="{B1FFE8DA-6135-45B1-BEA1-A6BC33405D8D}">
    <text>05.05 &lt;28.04</text>
  </threadedComment>
  <threadedComment ref="P1795" dT="2025-04-23T07:03:52.97" personId="{00000000-0000-0000-0000-000000000000}" id="{CC4FBB8D-C556-48F1-86C8-BE1016E3BDDF}" parentId="{B1FFE8DA-6135-45B1-BEA1-A6BC33405D8D}">
    <text>02.05</text>
  </threadedComment>
  <threadedComment ref="P1795" dT="2025-05-05T07:22:15.92" personId="{00000000-0000-0000-0000-000000000000}" id="{D8BAFD6A-133C-49AE-9994-1E27DB168D74}" parentId="{B1FFE8DA-6135-45B1-BEA1-A6BC33405D8D}">
    <text>06.05.2025</text>
  </threadedComment>
  <threadedComment ref="P1796" dT="2025-04-16T08:57:42.86" personId="{00000000-0000-0000-0000-000000000000}" id="{461AF5C8-1B4F-49D3-9517-BDFFD3ED7C56}">
    <text>05.05 &lt;28.04</text>
  </threadedComment>
  <threadedComment ref="P1796" dT="2025-04-23T07:03:52.97" personId="{00000000-0000-0000-0000-000000000000}" id="{555A6FA6-FD49-4BC7-9776-763019B95DA1}" parentId="{461AF5C8-1B4F-49D3-9517-BDFFD3ED7C56}">
    <text>02.05</text>
  </threadedComment>
  <threadedComment ref="P1796" dT="2025-05-05T07:22:28.22" personId="{00000000-0000-0000-0000-000000000000}" id="{153778E9-6E56-4D39-B75C-758AA7C5F550}" parentId="{461AF5C8-1B4F-49D3-9517-BDFFD3ED7C56}">
    <text>06.05.2025</text>
  </threadedComment>
  <threadedComment ref="J1797" dT="2025-04-08T09:39:20.00" personId="{00000000-0000-0000-0000-000000000000}" id="{B8FB132C-14DF-451A-9F2B-6680C2CE8FC5}">
    <text>02.04 release was withdrawn</text>
  </threadedComment>
  <threadedComment ref="P1797" dT="2025-04-16T08:57:42.86" personId="{00000000-0000-0000-0000-000000000000}" id="{6C968F03-121C-4FA7-930A-B0496EBFC213}">
    <text>05.05 &lt;28.04</text>
  </threadedComment>
  <threadedComment ref="P1797" dT="2025-04-23T07:03:52.97" personId="{00000000-0000-0000-0000-000000000000}" id="{43C9EAC1-1671-44F3-A26C-F976A6B655C9}" parentId="{6C968F03-121C-4FA7-930A-B0496EBFC213}">
    <text>02.05</text>
  </threadedComment>
  <threadedComment ref="P1797" dT="2025-05-05T07:22:41.28" personId="{00000000-0000-0000-0000-000000000000}" id="{380D7F1E-C722-4A9F-90E4-6E1DEBDB3974}" parentId="{6C968F03-121C-4FA7-930A-B0496EBFC213}">
    <text>06.05.2025</text>
  </threadedComment>
  <threadedComment ref="P1798" dT="2025-04-16T08:57:42.86" personId="{00000000-0000-0000-0000-000000000000}" id="{37A9A5FA-FBD0-4BDE-AA6F-9B8A8B944A4D}">
    <text>05.05 &lt;28.04</text>
  </threadedComment>
  <threadedComment ref="P1798" dT="2025-04-23T07:03:52.97" personId="{00000000-0000-0000-0000-000000000000}" id="{AFA67256-D93E-4FD9-BD61-86BFAA8F3BAD}" parentId="{37A9A5FA-FBD0-4BDE-AA6F-9B8A8B944A4D}">
    <text>02.05</text>
  </threadedComment>
  <threadedComment ref="P1798" dT="2025-05-05T07:22:51.98" personId="{00000000-0000-0000-0000-000000000000}" id="{5D0CAFEA-B9EF-4F29-80A0-9315AF728292}" parentId="{37A9A5FA-FBD0-4BDE-AA6F-9B8A8B944A4D}">
    <text>06.05.2025</text>
  </threadedComment>
  <threadedComment ref="P1799" dT="2025-04-16T08:57:42.86" personId="{00000000-0000-0000-0000-000000000000}" id="{913AC4CF-0018-48F4-BE2F-0C9F29E789C4}">
    <text>05.05 &lt;28.04</text>
  </threadedComment>
  <threadedComment ref="P1799" dT="2025-04-23T07:03:52.97" personId="{00000000-0000-0000-0000-000000000000}" id="{83AFC27A-02D0-492E-932E-CFA8579FDE33}" parentId="{913AC4CF-0018-48F4-BE2F-0C9F29E789C4}">
    <text>02.05</text>
  </threadedComment>
  <threadedComment ref="P1799" dT="2025-05-05T07:23:02.88" personId="{00000000-0000-0000-0000-000000000000}" id="{BF4138CC-924A-4CC2-B679-B6A8689CBDB5}" parentId="{913AC4CF-0018-48F4-BE2F-0C9F29E789C4}">
    <text>06.05.2025</text>
  </threadedComment>
  <threadedComment ref="P1800" dT="2025-04-16T11:02:16.71" personId="{00000000-0000-0000-0000-000000000000}" id="{05AE04A4-0E70-40FE-AADB-D853C1D8B999}">
    <text>05.05</text>
  </threadedComment>
  <threadedComment ref="P1800" dT="2025-04-23T07:04:04.18" personId="{00000000-0000-0000-0000-000000000000}" id="{AF253E6D-20BF-4E6F-8944-78BA45BE09BB}" parentId="{05AE04A4-0E70-40FE-AADB-D853C1D8B999}">
    <text>02.05</text>
  </threadedComment>
  <threadedComment ref="P1800" dT="2025-05-05T07:23:16.69" personId="{00000000-0000-0000-0000-000000000000}" id="{5BAADDEB-307B-4B78-9646-6BEDD96C2793}" parentId="{05AE04A4-0E70-40FE-AADB-D853C1D8B999}">
    <text>06.05.2025</text>
  </threadedComment>
  <threadedComment ref="I1802" dT="2025-04-24T04:35:35.05" personId="{00000000-0000-0000-0000-000000000000}" id="{515231A4-EEFA-43A1-AFF7-136E7498F589}">
    <text>HMM LE HAVRE</text>
  </threadedComment>
  <threadedComment ref="I1802" dT="2025-04-25T06:38:43.41" personId="{00000000-0000-0000-0000-000000000000}" id="{E445BAAB-461E-4636-A2D6-4971B40E68F5}" parentId="{515231A4-EEFA-43A1-AFF7-136E7498F589}">
    <text>YM WREATH</text>
  </threadedComment>
  <threadedComment ref="M1802" dT="2025-04-23T06:51:04.75" personId="{00000000-0000-0000-0000-000000000000}" id="{70B38741-4F4F-4CC5-95C2-A1D949B3D2E1}">
    <text>pickup was scheduled for 4/16/2025 - because of eastern partner had problems with drivers
Unfortunately will be picked up on 24.04</text>
  </threadedComment>
  <threadedComment ref="P1802" dT="2025-04-16T11:02:16.71" personId="{00000000-0000-0000-0000-000000000000}" id="{DCA8E520-A76A-4CBF-A92C-96548F697353}">
    <text>05.05</text>
  </threadedComment>
  <threadedComment ref="P1802" dT="2025-04-23T07:04:04.18" personId="{00000000-0000-0000-0000-000000000000}" id="{1B87C2CA-3F90-4C7C-9605-CD8D81CA3AF9}" parentId="{DCA8E520-A76A-4CBF-A92C-96548F697353}">
    <text>02.05</text>
  </threadedComment>
  <threadedComment ref="P1802" dT="2025-04-24T04:36:05.12" personId="{00000000-0000-0000-0000-000000000000}" id="{000AC723-7A16-4E33-BE6E-1433E7A9AA5A}" parentId="{DCA8E520-A76A-4CBF-A92C-96548F697353}">
    <text>06.05</text>
  </threadedComment>
  <threadedComment ref="P1802" dT="2025-04-25T06:31:21.43" personId="{00000000-0000-0000-0000-000000000000}" id="{ABA4EA7F-ADB5-4951-9DFA-1984A7C3CE60}" parentId="{DCA8E520-A76A-4CBF-A92C-96548F697353}">
    <text>09.05.2025</text>
  </threadedComment>
  <threadedComment ref="P1802" dT="2025-05-02T10:07:31.32" personId="{00000000-0000-0000-0000-000000000000}" id="{44428691-1A38-4A7F-9502-BFF4BD06FAED}" parentId="{DCA8E520-A76A-4CBF-A92C-96548F697353}">
    <text>13.05</text>
  </threadedComment>
  <threadedComment ref="U1802" dT="2025-04-25T06:33:31.43" personId="{00000000-0000-0000-0000-000000000000}" id="{BD60AE19-5930-408C-9C77-772C3A98616A}">
    <text>06.23.2025</text>
  </threadedComment>
  <threadedComment ref="I1803" dT="2025-04-25T06:38:58.77" personId="{00000000-0000-0000-0000-000000000000}" id="{28A8D511-9369-459C-991B-0BB3110BDA46}">
    <text>YM WREATH</text>
  </threadedComment>
  <threadedComment ref="M1803" dT="2025-04-29T04:37:48.20" personId="{00000000-0000-0000-0000-000000000000}" id="{4DCAF38A-F890-4835-A1A0-36E5C09990ED}">
    <text>Pick up was scheduled for 24.04.2025 but due to Easter holiday ,it picked up 29.04.2025</text>
  </threadedComment>
  <threadedComment ref="P1803" dT="2025-04-25T06:31:42.41" personId="{00000000-0000-0000-0000-000000000000}" id="{C8966C82-632B-42FA-8CF6-8F9B413F406F}">
    <text>09.05.2025</text>
  </threadedComment>
  <threadedComment ref="P1803" dT="2025-05-02T10:07:37.10" personId="{00000000-0000-0000-0000-000000000000}" id="{7B11FA91-4F01-414A-89A0-4425BB1780AE}" parentId="{C8966C82-632B-42FA-8CF6-8F9B413F406F}">
    <text>13.05</text>
  </threadedComment>
  <threadedComment ref="U1803" dT="2025-04-25T06:33:16.48" personId="{00000000-0000-0000-0000-000000000000}" id="{751E8C80-9952-4740-8FC3-61F7483098DA}">
    <text>06.27.2025</text>
  </threadedComment>
  <threadedComment ref="P1804" dT="2025-05-02T10:07:43.05" personId="{00000000-0000-0000-0000-000000000000}" id="{310139E3-47CF-4B44-84B0-D28B6C5DF0F6}">
    <text>13.05</text>
  </threadedComment>
  <threadedComment ref="I1805" dT="2025-05-06T11:45:14.69" personId="{00000000-0000-0000-0000-000000000000}" id="{5015ADCC-B0B7-4BE3-A0E1-0CB6F23E73E1}">
    <text>HMM COPENHAGEN</text>
  </threadedComment>
  <threadedComment ref="I1805" dT="2025-05-13T06:37:54.43" personId="{00000000-0000-0000-0000-000000000000}" id="{3A2C2FF4-03FC-460B-BFE2-852B49516B8C}" parentId="{5015ADCC-B0B7-4BE3-A0E1-0CB6F23E73E1}">
    <text>HMM DREAM</text>
  </threadedComment>
  <threadedComment ref="P1805" dT="2025-05-02T10:07:43.05" personId="{00000000-0000-0000-0000-000000000000}" id="{4A70F036-314F-448B-9C11-DA140936AE76}">
    <text>13.05</text>
  </threadedComment>
  <threadedComment ref="P1805" dT="2025-05-06T11:46:28.73" personId="{00000000-0000-0000-0000-000000000000}" id="{1990D296-62EA-4B91-B364-07C7F5F8233B}" parentId="{4A70F036-314F-448B-9C11-DA140936AE76}">
    <text>11.05</text>
  </threadedComment>
  <threadedComment ref="P1805" dT="2025-05-13T06:38:05.04" personId="{00000000-0000-0000-0000-000000000000}" id="{1BB2AB3C-116E-434D-B4F6-4E8A036A2A02}" parentId="{4A70F036-314F-448B-9C11-DA140936AE76}">
    <text>18.05</text>
  </threadedComment>
  <threadedComment ref="I1806" dT="2025-04-15T07:06:59.84" personId="{00000000-0000-0000-0000-000000000000}" id="{12C5982E-E158-4F5D-BD6A-7ED65F07A015}">
    <text>ONE FORTUNE / 004E</text>
  </threadedComment>
  <threadedComment ref="P1806" dT="2025-04-15T07:07:23.95" personId="{00000000-0000-0000-0000-000000000000}" id="{28C6BF68-ADC9-48CB-B32D-915FFD8020E1}">
    <text>18.04.2025</text>
  </threadedComment>
  <threadedComment ref="P1806" dT="2025-05-05T10:12:04.88" personId="{00000000-0000-0000-0000-000000000000}" id="{D2EC8866-548C-4DD0-9004-273A717E04B2}" parentId="{28C6BF68-ADC9-48CB-B32D-915FFD8020E1}">
    <text>02.05.2025</text>
  </threadedComment>
  <threadedComment ref="P1806" dT="2025-05-08T11:45:09.15" personId="{00000000-0000-0000-0000-000000000000}" id="{F31C47A6-E27B-4072-8C3C-058E26FFB3B5}" parentId="{28C6BF68-ADC9-48CB-B32D-915FFD8020E1}">
    <text>08.05.2025</text>
  </threadedComment>
  <threadedComment ref="X1806" dT="2025-04-25T06:58:36.26" personId="{00000000-0000-0000-0000-000000000000}" id="{7C863F52-EA68-44F0-8455-4B8B5D2F450C}">
    <text>22-0040-504-00</text>
  </threadedComment>
  <threadedComment ref="M1807" dT="2025-04-15T11:36:10.69" personId="{00000000-0000-0000-0000-000000000000}" id="{5FAB6F1B-6F87-45AB-9058-36C675520D71}">
    <text>18.04.2025</text>
  </threadedComment>
  <threadedComment ref="P1807" dT="2025-05-05T10:11:37.86" personId="{00000000-0000-0000-0000-000000000000}" id="{EC8AB351-1A8E-49F9-A316-2546B9924B7C}">
    <text>30.04.2025 =&gt; 02.05.2025</text>
  </threadedComment>
  <threadedComment ref="P1807" dT="2025-05-08T11:06:39.84" personId="{00000000-0000-0000-0000-000000000000}" id="{3DB122A1-23F2-4105-A540-4CBAD820F950}" parentId="{EC8AB351-1A8E-49F9-A316-2546B9924B7C}">
    <text>08.05.2025</text>
  </threadedComment>
  <threadedComment ref="X1807" dT="2025-04-25T07:00:39.92" personId="{00000000-0000-0000-0000-000000000000}" id="{BA40910F-1B1D-4322-BCF6-64B38CDD5958}">
    <text>23-0008-504-00</text>
  </threadedComment>
  <threadedComment ref="P1808" dT="2025-05-05T10:11:37.86" personId="{00000000-0000-0000-0000-000000000000}" id="{0206792E-9CB7-4181-B8AD-764B98C0BB95}">
    <text>30.04.2025 =&gt; 02.05.2025</text>
  </threadedComment>
  <threadedComment ref="P1808" dT="2025-05-08T11:06:39.84" personId="{00000000-0000-0000-0000-000000000000}" id="{E06565EF-A55A-4D9C-91DF-A3B215B0EFBE}" parentId="{0206792E-9CB7-4181-B8AD-764B98C0BB95}">
    <text>08.05.2025</text>
  </threadedComment>
  <threadedComment ref="X1808" dT="2025-04-25T07:10:52.53" personId="{00000000-0000-0000-0000-000000000000}" id="{328152DF-903A-42C8-BFC9-5DD6A28CB5BF}">
    <text>22-0041-504-00</text>
  </threadedComment>
  <threadedComment ref="J1809" dT="2025-05-08T10:10:27.21" personId="{00000000-0000-0000-0000-000000000000}" id="{7389D220-ACB1-40EF-9D57-747609F24191}">
    <text>rev release 30.04.2025</text>
  </threadedComment>
  <threadedComment ref="D1811" dT="2025-05-06T07:18:15.52" personId="{00000000-0000-0000-0000-000000000000}" id="{E08C1BB5-4F3F-47CC-970B-553D1F4471E3}">
    <text>NAVEGANTES, SC, BRAZIL</text>
  </threadedComment>
  <threadedComment ref="D1812" dT="2025-05-06T07:18:15.52" personId="{00000000-0000-0000-0000-000000000000}" id="{62C7E621-160B-4804-85F8-99C1C7AD72E8}">
    <text>NAVEGANTES, SC, BRAZIL</text>
  </threadedComment>
  <threadedComment ref="G1812" dT="2025-05-02T05:06:48.43" personId="{00000000-0000-0000-0000-000000000000}" id="{920E2A66-AFBE-457A-93CB-E75664AF6129}">
    <text>664 released</text>
  </threadedComment>
  <threadedComment ref="N1814" dT="2025-05-06T06:00:41.21" personId="{00000000-0000-0000-0000-000000000000}" id="{9D35BCB1-02E7-4FFE-B5BD-FDF65B462429}">
    <text>On 28.04.2025 supplier will deliver the goods</text>
  </threadedComment>
  <threadedComment ref="P1814" dT="2025-05-06T05:27:38.32" personId="{00000000-0000-0000-0000-000000000000}" id="{73603B90-3F53-4A66-85DB-1661CD6A4BB0}">
    <text>05.05.2025</text>
  </threadedComment>
  <threadedComment ref="P1814" dT="2025-05-08T04:25:19.64" personId="{00000000-0000-0000-0000-000000000000}" id="{39A56281-D6EC-48A9-9397-16E7A0779E72}" parentId="{73603B90-3F53-4A66-85DB-1661CD6A4BB0}">
    <text>09.05.2025</text>
  </threadedComment>
  <threadedComment ref="P1816" dT="2025-04-01T06:45:35.88" personId="{00000000-0000-0000-0000-000000000000}" id="{A5B4CD75-2284-4B6F-A4F2-5CF985ABBC83}">
    <text>09.04.2025</text>
  </threadedComment>
  <threadedComment ref="I1817" dT="2025-05-03T04:19:50.43" personId="{00000000-0000-0000-0000-000000000000}" id="{0FD53C4C-D69C-4D22-96B6-CBFFAA044675}">
    <text xml:space="preserve"> HMM PERIDOT / 006E</text>
  </threadedComment>
  <threadedComment ref="M1817" dT="2025-04-23T06:33:44.64" personId="{00000000-0000-0000-0000-000000000000}" id="{55FFF981-9494-4981-B4D5-C766D116751D}">
    <text>18.04.2025</text>
  </threadedComment>
  <threadedComment ref="M1817" dT="2025-05-03T04:28:04.60" personId="{00000000-0000-0000-0000-000000000000}" id="{4316CC5B-D912-4AD6-BC65-862B114B50D7}" parentId="{55FFF981-9494-4981-B4D5-C766D116751D}">
    <text>23.04.2025</text>
  </threadedComment>
  <threadedComment ref="P1817" dT="2025-05-03T04:20:14.68" personId="{00000000-0000-0000-0000-000000000000}" id="{2F1A8056-E58B-422C-A9AF-72519F075E9B}">
    <text>92.05.2025</text>
  </threadedComment>
  <threadedComment ref="X1817" dT="2025-04-25T07:10:25.26" personId="{00000000-0000-0000-0000-000000000000}" id="{813F322E-8270-4C86-B8F4-53DE7830D1CE}">
    <text>23-0009-504-00</text>
  </threadedComment>
  <threadedComment ref="F1820" dT="2025-04-24T05:00:07.15" personId="{00000000-0000-0000-0000-000000000000}" id="{0BB504DE-7A17-4A51-91B0-8BD84DE72647}">
    <text xml:space="preserve">2 pkgs released </text>
  </threadedComment>
  <threadedComment ref="G1820" dT="2025-04-16T05:10:15.43" personId="{00000000-0000-0000-0000-000000000000}" id="{5F0DDF52-EC49-4608-ABA1-E23B2B6B239F}">
    <text>1300 LBS</text>
  </threadedComment>
  <threadedComment ref="I1820" dT="2025-04-28T06:56:21.23" personId="{00000000-0000-0000-0000-000000000000}" id="{7FAE6AA8-26FA-4F12-8793-659AEE71233D}">
    <text>ONE WREN V.026</text>
  </threadedComment>
  <threadedComment ref="P1820" dT="2025-04-28T06:55:51.56" personId="{00000000-0000-0000-0000-000000000000}" id="{407E11C2-18AB-4303-81F7-779CDB7892A8}">
    <text>29.04.2025</text>
  </threadedComment>
  <threadedComment ref="P1820" dT="2025-05-20T04:38:48.84" personId="{00000000-0000-0000-0000-000000000000}" id="{8D051F79-940C-425F-B2DA-B1C001BD5925}" parentId="{407E11C2-18AB-4303-81F7-779CDB7892A8}">
    <text>14.05.2025</text>
  </threadedComment>
  <threadedComment ref="P1821" dT="2025-05-09T06:14:59.19" personId="{00000000-0000-0000-0000-000000000000}" id="{522EF409-5C6E-4F03-ADB5-A939698423C7}">
    <text>12/05/2025</text>
  </threadedComment>
  <threadedComment ref="P1821" dT="2025-05-16T04:29:56.71" personId="{00000000-0000-0000-0000-000000000000}" id="{9E0EAA8F-39F5-40C1-B4E0-CF0F1E366E12}" parentId="{522EF409-5C6E-4F03-ADB5-A939698423C7}">
    <text>16.05.2025</text>
  </threadedComment>
  <threadedComment ref="P1822" dT="2025-05-19T04:32:46.98" personId="{00000000-0000-0000-0000-000000000000}" id="{D00D0185-0442-49D4-B023-1BA2F03C0184}">
    <text>19.05.2025</text>
  </threadedComment>
  <threadedComment ref="P1823" dT="2025-05-19T05:42:01.96" personId="{00000000-0000-0000-0000-000000000000}" id="{41B883DA-A6BC-4FD0-9C75-289AFCB734CF}">
    <text>19.05.2025</text>
  </threadedComment>
  <threadedComment ref="P1824" dT="2025-05-15T04:34:23.93" personId="{00000000-0000-0000-0000-000000000000}" id="{595AE200-9D7D-4C71-A2FE-8359AA3EEB20}">
    <text>17.05.2025</text>
  </threadedComment>
  <threadedComment ref="P1824" dT="2025-05-19T05:56:31.38" personId="{00000000-0000-0000-0000-000000000000}" id="{18B5EE1F-6060-4618-BDFC-5ED714995F13}" parentId="{595AE200-9D7D-4C71-A2FE-8359AA3EEB20}">
    <text>21.05.2025</text>
  </threadedComment>
  <threadedComment ref="P1824" dT="2025-05-22T04:26:09.73" personId="{00000000-0000-0000-0000-000000000000}" id="{DACE1E10-1490-43C2-BF89-B5E330FB1969}" parentId="{595AE200-9D7D-4C71-A2FE-8359AA3EEB20}">
    <text>22.05.2025</text>
  </threadedComment>
  <threadedComment ref="I1825" dT="2025-05-06T11:45:14.69" personId="{00000000-0000-0000-0000-000000000000}" id="{1F3ADCC7-31AA-4859-BFE1-F24AE692D4FC}">
    <text>HMM COPENHAGEN</text>
  </threadedComment>
  <threadedComment ref="I1825" dT="2025-05-13T07:11:25.72" personId="{00000000-0000-0000-0000-000000000000}" id="{1C441B74-2076-4042-9F9C-D36DF32E3A7A}" parentId="{1F3ADCC7-31AA-4859-BFE1-F24AE692D4FC}">
    <text>HMM DREAM</text>
  </threadedComment>
  <threadedComment ref="P1825" dT="2025-05-02T10:07:43.05" personId="{00000000-0000-0000-0000-000000000000}" id="{4C7EDD03-615D-41D3-9B87-607434523392}">
    <text>13.05</text>
  </threadedComment>
  <threadedComment ref="P1825" dT="2025-05-06T11:46:28.73" personId="{00000000-0000-0000-0000-000000000000}" id="{52701CDD-EAD3-4C67-B12A-C90C439FAD3A}" parentId="{4C7EDD03-615D-41D3-9B87-607434523392}">
    <text>11.05</text>
  </threadedComment>
  <threadedComment ref="P1825" dT="2025-05-13T07:12:08.91" personId="{00000000-0000-0000-0000-000000000000}" id="{3E36C11B-0D12-4A3A-A413-ADEB87FDE339}" parentId="{4C7EDD03-615D-41D3-9B87-607434523392}">
    <text>18.05</text>
  </threadedComment>
  <threadedComment ref="I1826" dT="2025-05-06T11:45:14.69" personId="{00000000-0000-0000-0000-000000000000}" id="{CF5F0C2B-D1E9-4751-AD9B-947637996247}">
    <text>HMM COPENHAGEN</text>
  </threadedComment>
  <threadedComment ref="I1826" dT="2025-05-13T07:11:32.55" personId="{00000000-0000-0000-0000-000000000000}" id="{BA34E2C3-AC92-41E4-B6B9-58F30A3AD980}" parentId="{CF5F0C2B-D1E9-4751-AD9B-947637996247}">
    <text>HMM DREAM</text>
  </threadedComment>
  <threadedComment ref="J1826" dT="2025-05-02T12:14:55.24" personId="{00000000-0000-0000-0000-000000000000}" id="{62B71A23-0959-4D98-B8C3-D5781D44BD91}">
    <text>Original released on 25.03.2025</text>
  </threadedComment>
  <threadedComment ref="M1826" dT="2025-05-06T11:26:45.48" personId="{00000000-0000-0000-0000-000000000000}" id="{E91C120A-00ED-48C1-A7B5-DC35301D6896}">
    <text>Was scheduled for pickup on 05.05 - could not succeed</text>
  </threadedComment>
  <threadedComment ref="P1826" dT="2025-05-02T10:07:43.05" personId="{00000000-0000-0000-0000-000000000000}" id="{A5A56E03-AFA9-430A-B485-BCDCF8EBA04C}">
    <text>13.05</text>
  </threadedComment>
  <threadedComment ref="P1826" dT="2025-05-06T11:46:28.73" personId="{00000000-0000-0000-0000-000000000000}" id="{215B6BB5-5166-4DE5-9B85-8522EDEC77B2}" parentId="{A5A56E03-AFA9-430A-B485-BCDCF8EBA04C}">
    <text>11.05</text>
  </threadedComment>
  <threadedComment ref="P1826" dT="2025-05-13T07:12:14.02" personId="{00000000-0000-0000-0000-000000000000}" id="{7CF32F12-9FBD-43A8-9E0E-20072941730D}" parentId="{A5A56E03-AFA9-430A-B485-BCDCF8EBA04C}">
    <text>18.05</text>
  </threadedComment>
  <threadedComment ref="I1827" dT="2025-05-13T07:11:38.58" personId="{00000000-0000-0000-0000-000000000000}" id="{48924775-BE49-4EC6-A9B7-9A7A341EF73E}">
    <text>HMM DREAM</text>
  </threadedComment>
  <threadedComment ref="P1827" dT="2025-05-02T10:07:43.05" personId="{00000000-0000-0000-0000-000000000000}" id="{EF8A5A9D-FA43-4F01-B6B4-E9C6E2A1382A}">
    <text>13.05</text>
  </threadedComment>
  <threadedComment ref="P1827" dT="2025-05-06T11:46:28.73" personId="{00000000-0000-0000-0000-000000000000}" id="{9C1345AE-0FFA-4CC5-81EC-5DC98AFF2659}" parentId="{EF8A5A9D-FA43-4F01-B6B4-E9C6E2A1382A}">
    <text>11.05</text>
  </threadedComment>
  <threadedComment ref="P1827" dT="2025-05-13T07:12:19.10" personId="{00000000-0000-0000-0000-000000000000}" id="{6E310616-2E6C-4455-A7FC-45DDF79925C4}" parentId="{EF8A5A9D-FA43-4F01-B6B4-E9C6E2A1382A}">
    <text>18.05</text>
  </threadedComment>
  <threadedComment ref="I1828" dT="2025-05-13T07:11:38.58" personId="{00000000-0000-0000-0000-000000000000}" id="{11994176-372F-4B2C-924A-7D1C98CE255D}">
    <text>HMM DREAM</text>
  </threadedComment>
  <threadedComment ref="P1828" dT="2025-05-02T10:07:43.05" personId="{00000000-0000-0000-0000-000000000000}" id="{039BE710-AFCD-4B1D-BD88-7D7E66580E8E}">
    <text>13.05</text>
  </threadedComment>
  <threadedComment ref="P1828" dT="2025-05-06T11:46:28.73" personId="{00000000-0000-0000-0000-000000000000}" id="{CB2ED28A-9098-4CBE-936A-97ADD42BD2F2}" parentId="{039BE710-AFCD-4B1D-BD88-7D7E66580E8E}">
    <text>11.05</text>
  </threadedComment>
  <threadedComment ref="P1828" dT="2025-05-13T07:12:25.63" personId="{00000000-0000-0000-0000-000000000000}" id="{F5C80D6A-CA02-4ABF-AFE9-1701772BCFA2}" parentId="{039BE710-AFCD-4B1D-BD88-7D7E66580E8E}">
    <text>18.05</text>
  </threadedComment>
  <threadedComment ref="M1829" dT="2025-05-13T10:41:28.32" personId="{00000000-0000-0000-0000-000000000000}" id="{1C7287B7-4EB3-4682-8070-C1B30937C03A}">
    <text>arranged for 12.05 - but could not done by Saco on 12.05</text>
  </threadedComment>
  <threadedComment ref="P1829" dT="2025-05-13T05:21:59.68" personId="{00000000-0000-0000-0000-000000000000}" id="{3A0BB4A8-2C07-4A8F-96E6-CBCCA30D7165}">
    <text>23.05.2025&lt;27.05.2025</text>
  </threadedComment>
  <threadedComment ref="X1834" dT="2025-05-22T05:54:47.93" personId="{00000000-0000-0000-0000-000000000000}" id="{F954A1FB-82A4-48ED-870D-A1744E6B814B}">
    <text>32-0003-505-00</text>
  </threadedComment>
  <threadedComment ref="G1838" dT="2025-05-06T05:00:13.74" personId="{00000000-0000-0000-0000-000000000000}" id="{55B38827-5CEA-43E1-9CA1-73D66C1D0534}">
    <text>860 LBS</text>
  </threadedComment>
  <threadedComment ref="I1839" dT="2025-06-10T03:58:00.00" personId="{00000000-0000-0000-0000-000000000000}" id="{66470515-8D26-438B-91FD-7741E1D21A99}">
    <text>SITC ZHI V.2508S</text>
  </threadedComment>
  <threadedComment ref="P1839" dT="2025-05-29T09:46:34.64" personId="{00000000-0000-0000-0000-000000000000}" id="{61B98AA9-644F-40A2-B27D-660973C57E4A}">
    <text>01.06.2025</text>
  </threadedComment>
  <threadedComment ref="I1840" dT="2025-05-23T12:24:49.19" personId="{00000000-0000-0000-0000-000000000000}" id="{2DB621B5-A68C-4AD3-890F-7012ABC53FF4}">
    <text>HMM ROTTERDAM</text>
  </threadedComment>
  <threadedComment ref="P1840" dT="2025-05-23T12:25:00.89" personId="{00000000-0000-0000-0000-000000000000}" id="{C501DEF6-1069-48A9-9AD3-92E30C5BC4C5}">
    <text>29.05.2025</text>
  </threadedComment>
  <threadedComment ref="P1840" dT="2025-06-11T03:53:47.13" personId="{00000000-0000-0000-0000-000000000000}" id="{8FE1053A-FE7D-49EC-9E01-AEEC38D401DA}" parentId="{C501DEF6-1069-48A9-9AD3-92E30C5BC4C5}">
    <text>06.06.2025</text>
  </threadedComment>
  <threadedComment ref="U1840" dT="2025-06-11T03:54:23.91" personId="{00000000-0000-0000-0000-000000000000}" id="{DC2BE57E-8729-4966-9D11-E971802A9F48}">
    <text>19.07.2025</text>
  </threadedComment>
  <threadedComment ref="M1841" dT="2025-05-19T11:22:29.53" personId="{00000000-0000-0000-0000-000000000000}" id="{580D2F1C-8977-4657-9191-78A6AA8A28AF}">
    <text>arranged for 20.05 but trucker could do it 21st may only since no trucks available on 20.05 due to no space</text>
  </threadedComment>
  <threadedComment ref="P1841" dT="2025-05-21T11:35:12.95" personId="{00000000-0000-0000-0000-000000000000}" id="{56A77CB1-2481-4376-8EBB-EB202D0545B5}">
    <text>01.06</text>
  </threadedComment>
  <threadedComment ref="P1841" dT="2025-06-11T03:50:33.13" personId="{00000000-0000-0000-0000-000000000000}" id="{F24D2BFD-C611-4F96-B814-FFA11C3A919F}" parentId="{56A77CB1-2481-4376-8EBB-EB202D0545B5}">
    <text>06.06.2025</text>
  </threadedComment>
  <threadedComment ref="U1841" dT="2025-06-11T03:51:02.27" personId="{00000000-0000-0000-0000-000000000000}" id="{48BF8FE1-92A7-4644-A51D-B40F84517700}">
    <text>19.07.2025</text>
  </threadedComment>
  <threadedComment ref="P1842" dT="2025-05-21T11:35:12.95" personId="{00000000-0000-0000-0000-000000000000}" id="{9CD3EEC8-DCAF-4CF3-8EFD-24AC8D824636}">
    <text>01.06</text>
  </threadedComment>
  <threadedComment ref="P1842" dT="2025-06-11T03:43:06.03" personId="{00000000-0000-0000-0000-000000000000}" id="{AA1B7FDA-D128-471E-BD09-5EADBCE01F75}" parentId="{9CD3EEC8-DCAF-4CF3-8EFD-24AC8D824636}">
    <text>06.06.2025</text>
  </threadedComment>
  <threadedComment ref="U1842" dT="2025-06-11T03:44:49.75" personId="{00000000-0000-0000-0000-000000000000}" id="{628EFC26-DC69-4539-9986-6DF03F672FDA}">
    <text>19.07.2025</text>
  </threadedComment>
  <threadedComment ref="P1843" dT="2025-05-21T11:35:12.95" personId="{00000000-0000-0000-0000-000000000000}" id="{128BB54B-AECA-4AA9-84C1-39793936A0F8}">
    <text>01.06</text>
  </threadedComment>
  <threadedComment ref="P1843" dT="2025-06-11T03:47:56.00" personId="{00000000-0000-0000-0000-000000000000}" id="{94FFDF10-C949-4177-B1F2-F2A8D65FBDC7}" parentId="{128BB54B-AECA-4AA9-84C1-39793936A0F8}">
    <text>06.06.2025</text>
  </threadedComment>
  <threadedComment ref="U1843" dT="2025-06-11T03:48:37.97" personId="{00000000-0000-0000-0000-000000000000}" id="{C5A0359D-6F4D-4E7C-ACBB-7E8656C29580}">
    <text>19.07.2025</text>
  </threadedComment>
  <threadedComment ref="U1845" dT="2025-06-11T03:10:05.95" personId="{00000000-0000-0000-0000-000000000000}" id="{A923ECFF-817A-4780-ADE3-F93BB19E7D3A}">
    <text>22.07.2025</text>
  </threadedComment>
  <threadedComment ref="U1846" dT="2025-06-11T03:10:16.77" personId="{00000000-0000-0000-0000-000000000000}" id="{94614F46-656B-4485-8B92-9C8E08B68662}">
    <text>22.07.2025</text>
  </threadedComment>
  <threadedComment ref="C1847" dT="2025-05-27T05:50:59.24" personId="{00000000-0000-0000-0000-000000000000}" id="{A49EDE38-EF08-498F-BBFA-1176B677ED02}">
    <text>FOB ROTTERDAM SEAPORT</text>
  </threadedComment>
  <threadedComment ref="I1850" dT="2025-05-26T06:18:24.33" personId="{00000000-0000-0000-0000-000000000000}" id="{E26FF153-208B-42BE-A9BE-C27F6FF7F55B}">
    <text>ONE INFINITY</text>
  </threadedComment>
  <threadedComment ref="P1850" dT="2025-05-21T11:35:12.95" personId="{00000000-0000-0000-0000-000000000000}" id="{A80500E6-3F45-4CA3-89DC-7827864FEED1}">
    <text>01.06</text>
  </threadedComment>
  <threadedComment ref="I1857" dT="2025-06-04T09:54:55.50" personId="{00000000-0000-0000-0000-000000000000}" id="{13236894-D736-4B86-9D4A-5C1B548A4712}">
    <text>ZEPHYR LUMOS</text>
  </threadedComment>
  <threadedComment ref="P1857" dT="2025-06-04T09:55:13.10" personId="{00000000-0000-0000-0000-000000000000}" id="{A41BD848-8B05-4A05-831F-A59CA140B578}">
    <text>13.06.2025</text>
  </threadedComment>
  <threadedComment ref="P1857" dT="2025-06-18T03:00:13.01" personId="{00000000-0000-0000-0000-000000000000}" id="{25BD9E40-8303-4CCA-89E4-92585490DD11}" parentId="{A41BD848-8B05-4A05-831F-A59CA140B578}">
    <text>23.05.2025</text>
  </threadedComment>
  <threadedComment ref="U1857" dT="2025-06-25T07:20:29.82" personId="{00000000-0000-0000-0000-000000000000}" id="{0650F1BA-04DF-4F17-98A0-B60F43604EAE}">
    <text xml:space="preserve"> 8/9/2025</text>
  </threadedComment>
  <threadedComment ref="X1857" dT="2025-06-16T06:14:37.57" personId="{00000000-0000-0000-0000-000000000000}" id="{8A540E6D-96E5-4E41-87E3-86ECCED6CA78}">
    <text>23-0008-506-00</text>
  </threadedComment>
  <threadedComment ref="Y1857" dT="2025-06-25T08:51:53.57" personId="{00000000-0000-0000-0000-000000000000}" id="{E12B23EE-4037-45D7-890F-7B1A0C2BB7E9}">
    <text xml:space="preserve">CCU208852 </text>
  </threadedComment>
  <threadedComment ref="P1858" dT="2025-06-04T06:28:35.47" personId="{00000000-0000-0000-0000-000000000000}" id="{3C869A27-23EF-4C80-99CE-0E91F3DF9B0C}">
    <text>18.06.2025</text>
  </threadedComment>
  <threadedComment ref="U1858" dT="2025-06-25T07:20:29.82" personId="{00000000-0000-0000-0000-000000000000}" id="{39D3D1D9-CF99-421C-83C3-852E009E93FB}">
    <text xml:space="preserve"> 8/9/2025</text>
  </threadedComment>
  <threadedComment ref="X1858" dT="2025-06-16T06:29:35.93" personId="{00000000-0000-0000-0000-000000000000}" id="{F9207E3E-146B-4612-A2EE-302DA22B800A}">
    <text>22-0021-506-00</text>
  </threadedComment>
  <threadedComment ref="Y1858" dT="2025-06-25T08:51:53.57" personId="{00000000-0000-0000-0000-000000000000}" id="{91F2AA61-4161-42F6-ACDC-4E36AB0539A0}">
    <text xml:space="preserve">CCU208852 </text>
  </threadedComment>
  <threadedComment ref="P1859" dT="2025-06-04T06:28:35.47" personId="{00000000-0000-0000-0000-000000000000}" id="{EF3785EC-E554-4CA6-B560-F30FCEB462CC}">
    <text>18.06.2025</text>
  </threadedComment>
  <threadedComment ref="U1859" dT="2025-06-25T07:20:29.82" personId="{00000000-0000-0000-0000-000000000000}" id="{4B4C4FD8-1D11-4504-9B22-8E18F0533862}">
    <text xml:space="preserve"> 8/9/2025</text>
  </threadedComment>
  <threadedComment ref="X1859" dT="2025-06-16T06:33:39.70" personId="{00000000-0000-0000-0000-000000000000}" id="{EEB0D058-5BD9-47B6-A6BD-58DB69D8C27C}">
    <text>23-0010-506-00</text>
  </threadedComment>
  <threadedComment ref="Y1859" dT="2025-06-25T08:51:53.57" personId="{00000000-0000-0000-0000-000000000000}" id="{EFE3C863-B107-43C5-B4DA-BE462F9AFD3E}">
    <text xml:space="preserve">CCU208852 </text>
  </threadedComment>
  <threadedComment ref="U1860" dT="2025-06-25T07:20:29.82" personId="{00000000-0000-0000-0000-000000000000}" id="{E00C2282-9FC2-47F0-B68E-412A0F47E0D6}">
    <text xml:space="preserve"> 8/9/2025</text>
  </threadedComment>
  <threadedComment ref="X1860" dT="2025-06-16T06:40:57.49" personId="{00000000-0000-0000-0000-000000000000}" id="{ED4081D7-C24D-4B93-A7D1-CC1496EC7B0E}">
    <text>23-0011-506-00</text>
  </threadedComment>
  <threadedComment ref="Y1860" dT="2025-06-25T08:51:53.57" personId="{00000000-0000-0000-0000-000000000000}" id="{6CEB66C5-455C-4020-94A5-B8970A7B4361}">
    <text xml:space="preserve">CCU208852 </text>
  </threadedComment>
  <threadedComment ref="U1861" dT="2025-06-25T07:20:29.82" personId="{00000000-0000-0000-0000-000000000000}" id="{8B8817DE-5943-4B38-A00B-ADCD3D7F7222}">
    <text xml:space="preserve"> 8/9/2025</text>
  </threadedComment>
  <threadedComment ref="X1861" dT="2025-06-16T06:55:56.79" personId="{00000000-0000-0000-0000-000000000000}" id="{A4AF253E-0C73-4E32-97CE-3EE7FA0385B6}">
    <text>23-0012-506-00</text>
  </threadedComment>
  <threadedComment ref="Y1861" dT="2025-06-25T08:51:53.57" personId="{00000000-0000-0000-0000-000000000000}" id="{24B1D6B9-4E09-40E3-8CA3-41319A377D64}">
    <text xml:space="preserve">CCU208852 </text>
  </threadedComment>
  <threadedComment ref="U1862" dT="2025-06-25T07:20:29.82" personId="{00000000-0000-0000-0000-000000000000}" id="{6AB1C42C-4288-47E2-A09E-E6FB2BED8D7B}">
    <text xml:space="preserve"> 8/9/2025</text>
  </threadedComment>
  <threadedComment ref="Y1862" dT="2025-06-25T08:51:53.57" personId="{00000000-0000-0000-0000-000000000000}" id="{67652DDE-B5F9-437F-9654-8D00BE8D2342}">
    <text xml:space="preserve">CCU208852 </text>
  </threadedComment>
  <threadedComment ref="U1863" dT="2025-06-25T07:20:29.82" personId="{00000000-0000-0000-0000-000000000000}" id="{47BFCD9C-AE0C-479D-92DD-0C8A64BBB6E7}">
    <text xml:space="preserve"> 8/9/2025</text>
  </threadedComment>
  <threadedComment ref="Y1863" dT="2025-06-25T08:51:53.57" personId="{00000000-0000-0000-0000-000000000000}" id="{921DF959-4EEB-4AF6-A6E2-8D51E4430130}">
    <text xml:space="preserve">CCU208852 </text>
  </threadedComment>
  <threadedComment ref="U1864" dT="2025-06-25T07:20:29.82" personId="{00000000-0000-0000-0000-000000000000}" id="{D05F284C-FF21-4A4F-AC9E-8099B3CD9F30}">
    <text xml:space="preserve"> 8/9/2025</text>
  </threadedComment>
  <threadedComment ref="Y1864" dT="2025-06-25T08:51:53.57" personId="{00000000-0000-0000-0000-000000000000}" id="{2B92663D-B96F-44A3-8195-612BEB73ECF5}">
    <text xml:space="preserve">CCU208852 </text>
  </threadedComment>
  <threadedComment ref="U1865" dT="2025-06-25T07:20:29.82" personId="{00000000-0000-0000-0000-000000000000}" id="{1204BD61-7494-4499-8469-2BD8D0276FC1}">
    <text xml:space="preserve"> 8/9/2025</text>
  </threadedComment>
  <threadedComment ref="Y1865" dT="2025-06-25T08:51:53.57" personId="{00000000-0000-0000-0000-000000000000}" id="{E620AEEC-18AA-42D9-A308-7E3F07D41349}">
    <text xml:space="preserve">CCU208852 </text>
  </threadedComment>
  <threadedComment ref="I1866" dT="2025-06-06T08:13:23.03" personId="{00000000-0000-0000-0000-000000000000}" id="{C8C9A5DD-F1EA-4F83-8040-7A14968BB8A9}">
    <text xml:space="preserve"> MAERSK SAN CLEMENTE</text>
  </threadedComment>
  <threadedComment ref="M1866" dT="2025-06-03T11:51:07.62" personId="{00000000-0000-0000-0000-000000000000}" id="{B4B6AF85-B873-4303-9763-96537FCA8CE0}">
    <text>was scheduled for 02.06 but could not proceeded by trucker. reason: due to the shorts week trucking space is rare on the market actual</text>
  </threadedComment>
  <threadedComment ref="P1866" dT="2025-06-06T08:13:53.45" personId="{00000000-0000-0000-0000-000000000000}" id="{9020138E-4FAE-4172-8FE8-F2009644F3F9}">
    <text>14/6//2025</text>
  </threadedComment>
  <threadedComment ref="P1866" dT="2025-06-18T11:45:56.94" personId="{00000000-0000-0000-0000-000000000000}" id="{ED96EAA6-2F11-44CF-BEE7-1A5302B3A3E8}" parentId="{9020138E-4FAE-4172-8FE8-F2009644F3F9}">
    <text>6/23/2025</text>
  </threadedComment>
  <threadedComment ref="U1866" dT="2025-06-23T11:01:31.01" personId="{00000000-0000-0000-0000-000000000000}" id="{C9BF522C-5492-4362-90AA-3F297F0893D7}">
    <text>7/21/2025</text>
  </threadedComment>
  <threadedComment ref="X1866" dT="2025-06-21T05:52:44.36" personId="{00000000-0000-0000-0000-000000000000}" id="{74CC1453-45A6-47CF-83B9-425C4BB82197}">
    <text>25-0008-506-00</text>
  </threadedComment>
  <threadedComment ref="P1867" dT="2025-06-19T11:04:45.94" personId="{00000000-0000-0000-0000-000000000000}" id="{3A74B77A-F3B2-4B5A-82B8-5D8F518B1479}">
    <text>6/21/2025</text>
  </threadedComment>
  <threadedComment ref="P1868" dT="2025-06-24T04:50:29.14" personId="{00000000-0000-0000-0000-000000000000}" id="{17D26290-A5E8-4DEE-B083-237C35CF3350}">
    <text>23.06.2025</text>
  </threadedComment>
  <threadedComment ref="U1868" dT="2025-06-13T03:36:51.86" personId="{00000000-0000-0000-0000-000000000000}" id="{1392DCAA-B1E4-488D-86E8-5973115AABEF}">
    <text>05.08.2025</text>
  </threadedComment>
  <threadedComment ref="U1868" dT="2025-06-24T05:18:54.44" personId="{00000000-0000-0000-0000-000000000000}" id="{9BC2B0AC-D1B6-4AFB-967C-51E7783962CC}" parentId="{1392DCAA-B1E4-488D-86E8-5973115AABEF}">
    <text>8/5/2025</text>
  </threadedComment>
  <threadedComment ref="P1869" dT="2025-06-24T04:50:29.14" personId="{00000000-0000-0000-0000-000000000000}" id="{CA709F37-B988-4268-A746-DDDAAA2A2D8E}">
    <text>23.06.2025</text>
  </threadedComment>
  <threadedComment ref="X1869" dT="2025-06-17T09:31:57.66" personId="{00000000-0000-0000-0000-000000000000}" id="{635FE0D4-0819-4E55-98B2-19171DC46942}">
    <text>22-0015-506-00</text>
  </threadedComment>
  <threadedComment ref="D1870" dT="2025-05-27T04:28:01.84" personId="{00000000-0000-0000-0000-000000000000}" id="{4D0D7810-747D-4282-A939-8D902E133941}">
    <text> Itajai, Brazil</text>
  </threadedComment>
  <threadedComment ref="G1870" dT="2025-06-03T03:51:26.23" personId="{00000000-0000-0000-0000-000000000000}" id="{D703E37D-B4F2-4CC2-8ED3-DAF5A6502DEA}">
    <text>released 2041.00 </text>
  </threadedComment>
  <threadedComment ref="P1870" dT="2025-06-21T03:08:12.13" personId="{00000000-0000-0000-0000-000000000000}" id="{873BED21-728F-4884-ACF7-FA34874D68EE}">
    <text>18.06.2025</text>
  </threadedComment>
  <threadedComment ref="X1870" dT="2025-06-21T03:55:55.49" personId="{00000000-0000-0000-0000-000000000000}" id="{5B9BA77C-F142-4A95-B9BE-93F877AC826D}">
    <text xml:space="preserve"> 22-0017-506-00</text>
  </threadedComment>
  <threadedComment ref="G1871" dT="2025-06-17T03:11:00.66" personId="{00000000-0000-0000-0000-000000000000}" id="{6498EE5C-F1FF-43B0-9436-DBA8A7BCEF7A}">
    <text>1700</text>
  </threadedComment>
  <threadedComment ref="I1872" dT="2025-06-18T10:51:22.73" personId="{00000000-0000-0000-0000-000000000000}" id="{B7CA9D1A-E40B-4EF6-899A-BC21B5162201}">
    <text>MSC LISBON</text>
  </threadedComment>
  <threadedComment ref="I1874" dT="2025-06-19T03:21:45.66" personId="{00000000-0000-0000-0000-000000000000}" id="{AD04BF49-A602-49D8-A4BD-D41A87014CF2}">
    <text>HMM GDANSK</text>
  </threadedComment>
  <threadedComment ref="P1874" dT="2025-06-04T06:28:35.47" personId="{00000000-0000-0000-0000-000000000000}" id="{408A5F27-A4E7-4654-9444-9CBCF5FCB2E4}">
    <text>18.06.2025</text>
  </threadedComment>
  <threadedComment ref="P1874" dT="2025-06-23T10:32:05.21" personId="{00000000-0000-0000-0000-000000000000}" id="{1D648DCB-CB47-40DF-81AD-755D55A17290}" parentId="{408A5F27-A4E7-4654-9444-9CBCF5FCB2E4}">
    <text>6/25/2025</text>
  </threadedComment>
  <threadedComment ref="P1874" dT="2025-07-04T07:24:21.31" personId="{00000000-0000-0000-0000-000000000000}" id="{9F442A29-145E-4F92-831C-E1EB22DB21C8}" parentId="{408A5F27-A4E7-4654-9444-9CBCF5FCB2E4}">
    <text>7/3/2025</text>
  </threadedComment>
  <threadedComment ref="X1874" dT="2025-06-16T06:25:31.68" personId="{00000000-0000-0000-0000-000000000000}" id="{09ED3C59-618B-422E-B8A0-1120CE29A0ED}">
    <text>22-0024-506-00</text>
  </threadedComment>
  <threadedComment ref="Y1874" dT="2025-06-19T03:27:32.34" personId="{00000000-0000-0000-0000-000000000000}" id="{BAF17B31-7AB8-4EC8-B8AC-6682B603BD2F}">
    <text xml:space="preserve">CCU208852 </text>
  </threadedComment>
  <threadedComment ref="F1875" dT="2025-06-12T03:22:04.20" personId="{00000000-0000-0000-0000-000000000000}" id="{E2FDB6E5-9482-4616-B268-A051EC076A02}">
    <text>was 3 earlier in comm. docs</text>
  </threadedComment>
  <threadedComment ref="G1875" dT="2025-06-12T03:21:36.45" personId="{00000000-0000-0000-0000-000000000000}" id="{30EBE42F-3689-41FD-B70A-CDEAB8336D7D}">
    <text>2640 released earlier &amp; was same in supplier docs</text>
  </threadedComment>
  <threadedComment ref="P1875" dT="2025-07-04T07:24:29.64" personId="{00000000-0000-0000-0000-000000000000}" id="{AAD625F6-94D7-4F4B-A30A-0A09853EAB2E}">
    <text>7/3/2025</text>
  </threadedComment>
  <threadedComment ref="P1876" dT="2025-07-04T07:24:39.07" personId="{00000000-0000-0000-0000-000000000000}" id="{ACE10D52-5D5A-4B78-9262-E6D38CA330F1}">
    <text>7/3/2025</text>
  </threadedComment>
  <threadedComment ref="P1877" dT="2025-07-04T07:24:50.39" personId="{00000000-0000-0000-0000-000000000000}" id="{31473712-34F2-4348-9BD3-E412F90B9059}">
    <text>7/3/2025</text>
  </threadedComment>
  <threadedComment ref="U1877" dT="2025-06-27T02:57:41.01" personId="{00000000-0000-0000-0000-000000000000}" id="{E4D38FA3-D9D9-4010-BC8A-2A035C2C6C25}">
    <text>Z25004856190</text>
  </threadedComment>
  <threadedComment ref="P1878" dT="2025-07-03T08:36:50.70" personId="{00000000-0000-0000-0000-000000000000}" id="{9F730E73-6883-4AD8-8C14-8716CC299D53}">
    <text>7/6/2025</text>
  </threadedComment>
  <threadedComment ref="P1878" dT="2025-07-04T08:56:02.84" personId="{00000000-0000-0000-0000-000000000000}" id="{EDED7C90-47D9-43AC-A2E3-58F5A8E29AA9}" parentId="{9F730E73-6883-4AD8-8C14-8716CC299D53}">
    <text>7/9/2025</text>
  </threadedComment>
  <threadedComment ref="I1879" dT="2025-06-05T06:43:05.14" personId="{00000000-0000-0000-0000-000000000000}" id="{F6EC0748-B63E-4172-9592-385A35F67491}">
    <text>HMM GREEN / 001E</text>
  </threadedComment>
  <threadedComment ref="P1879" dT="2025-06-05T06:43:18.23" personId="{00000000-0000-0000-0000-000000000000}" id="{0015BFCD-4DF8-4D12-AE1C-270A907D1286}">
    <text>6/2/2025</text>
  </threadedComment>
  <threadedComment ref="P1879" dT="2025-06-18T09:27:09.46" personId="{00000000-0000-0000-0000-000000000000}" id="{6967F54E-0174-4531-9B86-1E5F02152754}" parentId="{0015BFCD-4DF8-4D12-AE1C-270A907D1286}">
    <text>21.06.2025</text>
  </threadedComment>
  <threadedComment ref="X1879" dT="2025-06-17T09:29:26.55" personId="{00000000-0000-0000-0000-000000000000}" id="{F592D2B4-E387-43F2-83E3-FA946CF5A0AC}">
    <text>22-0014-506-00</text>
  </threadedComment>
  <threadedComment ref="H1880" dT="2025-06-18T03:17:27.46" personId="{00000000-0000-0000-0000-000000000000}" id="{76C0FB51-61AF-464B-ADC3-C2C709D9F700}">
    <text>Rev DIM Awaited</text>
  </threadedComment>
  <threadedComment ref="P1880" dT="2025-06-24T04:50:29.14" personId="{00000000-0000-0000-0000-000000000000}" id="{CA1D8153-3BC9-474F-8E31-8DAFEBECF165}">
    <text>23.06.2025</text>
  </threadedComment>
  <threadedComment ref="U1880" dT="2025-06-24T05:21:55.37" personId="{00000000-0000-0000-0000-000000000000}" id="{EE0C6D93-ED02-4591-A69F-1900FA3D7F5A}">
    <text>8/5/2025</text>
  </threadedComment>
  <threadedComment ref="H1881" dT="2025-07-01T03:51:40.57" personId="{00000000-0000-0000-0000-000000000000}" id="{92BC9660-D048-4FD9-BAD0-19C19AD34D04}">
    <text>0.72</text>
  </threadedComment>
  <threadedComment ref="P1881" dT="2025-06-27T08:20:00.22" personId="{00000000-0000-0000-0000-000000000000}" id="{D5499FA5-2075-4146-A2AE-35061B7E4EE9}">
    <text>6/26/2025</text>
  </threadedComment>
  <threadedComment ref="P1881" dT="2025-06-30T08:33:08.34" personId="{00000000-0000-0000-0000-000000000000}" id="{F77C8CE1-B110-4C1F-8131-D612B9A487ED}" parentId="{D5499FA5-2075-4146-A2AE-35061B7E4EE9}">
    <text>6/28/2025</text>
  </threadedComment>
  <threadedComment ref="P1884" dT="2025-06-09T09:25:31.90" personId="{00000000-0000-0000-0000-000000000000}" id="{4293AD21-CC55-4A38-8889-A98086981D2B}">
    <text>15.06.2025</text>
  </threadedComment>
  <threadedComment ref="P1884" dT="2025-06-25T11:21:13.90" personId="{00000000-0000-0000-0000-000000000000}" id="{3F0E67A3-8DB1-4C66-9FD2-47E63995D9C4}" parentId="{4293AD21-CC55-4A38-8889-A98086981D2B}">
    <text>25.06.2025</text>
  </threadedComment>
  <threadedComment ref="I1885" dT="2025-06-19T08:00:35.31" personId="{00000000-0000-0000-0000-000000000000}" id="{FABDF805-0B78-4B9F-ADD2-774B7E591939}">
    <text>HOUSTON EXPRESS</text>
  </threadedComment>
  <threadedComment ref="P1885" dT="2025-06-19T05:13:18.45" personId="{00000000-0000-0000-0000-000000000000}" id="{4CC7326D-98D5-4B20-8214-F74AA628BDEA}">
    <text>17.06.2025</text>
  </threadedComment>
  <threadedComment ref="I1886" dT="2025-06-24T04:17:49.37" personId="{00000000-0000-0000-0000-000000000000}" id="{2B7258E6-F9B4-4823-BA21-BEDC18AB1BEF}">
    <text>MSC JOANNA</text>
  </threadedComment>
  <threadedComment ref="P1886" dT="2025-06-24T04:19:49.80" personId="{00000000-0000-0000-0000-000000000000}" id="{78703F0A-0D4F-48B4-9A70-BC550CA1DBA4}">
    <text>7/2/2025</text>
  </threadedComment>
  <threadedComment ref="G1887" dT="2025-06-12T05:56:57.60" personId="{00000000-0000-0000-0000-000000000000}" id="{F9ED6E2D-4A07-4639-A9A1-C81048DFBA50}">
    <text>1,650 kgs released</text>
  </threadedComment>
  <threadedComment ref="I1887" dT="2025-07-01T11:11:38.45" personId="{00000000-0000-0000-0000-000000000000}" id="{CFE291E6-D828-4225-9EEF-679C1E6EEE13}">
    <text>HMM ST PETERSBURG</text>
  </threadedComment>
  <threadedComment ref="P1887" dT="2025-07-01T11:12:01.59" personId="{00000000-0000-0000-0000-000000000000}" id="{FEE07110-3A25-4FC4-8850-51269A90C054}">
    <text>7/3/2025</text>
  </threadedComment>
  <threadedComment ref="P1887" dT="2025-07-02T06:35:36.87" personId="{00000000-0000-0000-0000-000000000000}" id="{75FB49BD-7D48-4459-872C-60ACCD75258B}" parentId="{FEE07110-3A25-4FC4-8850-51269A90C054}">
    <text>7/8/2025</text>
  </threadedComment>
  <threadedComment ref="Q1887" dT="2025-07-01T11:12:15.35" personId="{00000000-0000-0000-0000-000000000000}" id="{2FE25465-6CA7-4149-82CF-6BED171F2345}">
    <text>6/29/2025</text>
  </threadedComment>
  <threadedComment ref="I1888" dT="2025-06-26T03:26:41.67" personId="{00000000-0000-0000-0000-000000000000}" id="{A5702AF5-DDD5-43C8-969C-71C5EFDF4752}">
    <text>HMM ST PETERSBURG</text>
  </threadedComment>
  <threadedComment ref="P1888" dT="2025-06-26T03:27:10.64" personId="{00000000-0000-0000-0000-000000000000}" id="{ACB4AFC7-83BF-4AA7-9873-B43ACC5A02DE}">
    <text>7/3/2025</text>
  </threadedComment>
  <threadedComment ref="P1888" dT="2025-07-02T06:35:51.25" personId="{00000000-0000-0000-0000-000000000000}" id="{4A3D81CE-620F-4F99-A74B-299192D526B9}" parentId="{ACB4AFC7-83BF-4AA7-9873-B43ACC5A02DE}">
    <text>7/8/2025</text>
  </threadedComment>
  <threadedComment ref="Q1888" dT="2025-06-26T03:27:58.69" personId="{00000000-0000-0000-0000-000000000000}" id="{C832103E-B688-4577-8EDC-7D978E3BF038}">
    <text>7/3/2025</text>
  </threadedComment>
  <threadedComment ref="U1888" dT="2025-06-26T03:30:01.78" personId="{00000000-0000-0000-0000-000000000000}" id="{C1BA98D5-24E9-4805-856F-4454DFC627DF}">
    <text xml:space="preserve"> 8/9/2025</text>
  </threadedComment>
  <threadedComment ref="I1889" dT="2025-06-26T03:26:41.67" personId="{00000000-0000-0000-0000-000000000000}" id="{825649A0-31C7-4C04-A609-B4CD1D7B2E5F}">
    <text>HMM ST PETERSBURG</text>
  </threadedComment>
  <threadedComment ref="P1889" dT="2025-06-26T03:27:10.64" personId="{00000000-0000-0000-0000-000000000000}" id="{0577F99C-9056-4F0C-A818-D54B3146B969}">
    <text>7/3/2025</text>
  </threadedComment>
  <threadedComment ref="P1889" dT="2025-07-02T06:35:57.54" personId="{00000000-0000-0000-0000-000000000000}" id="{F9EDCD8E-6DAF-4017-9E35-44E0B1E927EB}" parentId="{0577F99C-9056-4F0C-A818-D54B3146B969}">
    <text>7/8/2025</text>
  </threadedComment>
  <threadedComment ref="Q1889" dT="2025-06-26T03:27:58.69" personId="{00000000-0000-0000-0000-000000000000}" id="{A4AF61B2-41D5-40F0-9C5D-0845E841F4E5}">
    <text>7/3/2025</text>
  </threadedComment>
  <threadedComment ref="U1889" dT="2025-06-26T03:30:28.23" personId="{00000000-0000-0000-0000-000000000000}" id="{752D980F-680E-4894-994B-5D63F5F9FAA6}">
    <text>8/9/2025</text>
  </threadedComment>
  <threadedComment ref="P1890" dT="2025-07-02T06:36:06.21" personId="{00000000-0000-0000-0000-000000000000}" id="{FFFC76CA-4812-4B56-97B1-1FAB69E5AFFB}">
    <text>7/8/2025</text>
  </threadedComment>
  <threadedComment ref="P1891" dT="2025-07-02T06:36:15.26" personId="{00000000-0000-0000-0000-000000000000}" id="{D3C90D9C-6D50-4DE4-BA73-D5EBC399F0EA}">
    <text>7/8/2025</text>
  </threadedComment>
  <threadedComment ref="U1891" dT="2025-06-26T08:36:01.93" personId="{00000000-0000-0000-0000-000000000000}" id="{C823B75A-4E22-44CC-9941-10EED3F50ECA}">
    <text>8/21/2025</text>
  </threadedComment>
  <threadedComment ref="P1892" dT="2025-07-02T06:36:22.06" personId="{00000000-0000-0000-0000-000000000000}" id="{621DE0CE-37E5-484D-B377-106C4F9594EA}">
    <text>7/8/2025</text>
  </threadedComment>
  <threadedComment ref="P1893" dT="2025-06-25T03:44:22.88" personId="{00000000-0000-0000-0000-000000000000}" id="{6F40BD4E-0A34-4621-9B37-C94B31952DDD}">
    <text>7/1/2025</text>
  </threadedComment>
  <threadedComment ref="P1895" dT="2025-07-14T05:00:12.43" personId="{00000000-0000-0000-0000-000000000000}" id="{02F36136-10DC-4480-802A-1DC157678BCC}">
    <text>7/13/2025</text>
  </threadedComment>
  <threadedComment ref="P1895" dT="2025-07-16T04:02:53.70" personId="{00000000-0000-0000-0000-000000000000}" id="{5A59A6B4-EC63-46D7-A246-5600639DD9F1}" parentId="{02F36136-10DC-4480-802A-1DC157678BCC}">
    <text>7/20/2025</text>
  </threadedComment>
  <threadedComment ref="P1896" dT="2025-07-14T05:00:20.45" personId="{00000000-0000-0000-0000-000000000000}" id="{5E0E748F-0DE3-4D84-AAED-F6B4E0C66FBD}">
    <text>7/13/2025</text>
  </threadedComment>
  <threadedComment ref="P1896" dT="2025-07-16T04:03:03.76" personId="{00000000-0000-0000-0000-000000000000}" id="{6F195215-2ABB-486C-91D4-6F48F5566968}" parentId="{5E0E748F-0DE3-4D84-AAED-F6B4E0C66FBD}">
    <text>7/20/2025</text>
  </threadedComment>
  <threadedComment ref="N1897" dT="2025-07-17T06:21:12.34" personId="{00000000-0000-0000-0000-000000000000}" id="{B2D15AB7-1FD9-445A-95DB-638C469B5D42}">
    <text>7/17/2025</text>
  </threadedComment>
  <threadedComment ref="P1897" dT="2025-07-21T05:59:26.48" personId="{00000000-0000-0000-0000-000000000000}" id="{9EDE8DB6-480F-460D-B34C-44029C8E0C0A}">
    <text>7/19/2025</text>
  </threadedComment>
  <threadedComment ref="G1898" dT="2025-06-17T05:59:13.10" personId="{00000000-0000-0000-0000-000000000000}" id="{CFE2BC6B-75DD-4EC3-9EF8-244615A4F650}">
    <text> 641.55 lbs</text>
  </threadedComment>
  <threadedComment ref="I1898" dT="2025-06-24T02:54:29.43" personId="{00000000-0000-0000-0000-000000000000}" id="{D29BBE98-907F-40D8-BBD2-EAE0F7F9AE08}">
    <text>Marianna I V.IU526R</text>
  </threadedComment>
  <threadedComment ref="I1898" dT="2025-07-08T03:39:13.44" personId="{00000000-0000-0000-0000-000000000000}" id="{3F27425C-B692-4CCB-A949-668858054FED}" parentId="{D29BBE98-907F-40D8-BBD2-EAE0F7F9AE08}">
    <text>Mukaddes Kalkavan V.0US9QE1TK</text>
  </threadedComment>
  <threadedComment ref="P1898" dT="2025-07-08T03:40:00.42" personId="{00000000-0000-0000-0000-000000000000}" id="{CAB07BA8-5496-4487-9EB5-F4C4C03BAA19}">
    <text>7/5/2025</text>
  </threadedComment>
  <threadedComment ref="P1898" dT="2025-07-10T06:00:15.12" personId="{00000000-0000-0000-0000-000000000000}" id="{001BDE20-DF06-4849-AB0F-29B2B584D8A9}" parentId="{CAB07BA8-5496-4487-9EB5-F4C4C03BAA19}">
    <text>7/10/2025</text>
  </threadedComment>
  <threadedComment ref="P1898" dT="2025-07-21T03:37:40.07" personId="{00000000-0000-0000-0000-000000000000}" id="{8140063E-BD32-4DEE-823E-3D0E5BDB4A2C}" parentId="{CAB07BA8-5496-4487-9EB5-F4C4C03BAA19}">
    <text>7/11/2025</text>
  </threadedComment>
  <threadedComment ref="U1898" dT="2025-07-08T03:41:31.50" personId="{00000000-0000-0000-0000-000000000000}" id="{9AB87D48-F207-439B-8868-AD42C128E214}">
    <text>8/10/2025</text>
  </threadedComment>
  <threadedComment ref="P1899" dT="2025-07-08T03:17:56.40" personId="{00000000-0000-0000-0000-000000000000}" id="{6D3B92A5-2A43-4395-B1C8-494731224D0C}">
    <text>7/8/2025</text>
  </threadedComment>
  <threadedComment ref="U1899" dT="2025-07-08T03:28:09.81" personId="{00000000-0000-0000-0000-000000000000}" id="{9E1D76BC-C660-4482-92CF-79CD405DC57F}">
    <text>8/17/2025</text>
  </threadedComment>
  <threadedComment ref="M1900" dT="2025-07-01T10:08:10.47" personId="{00000000-0000-0000-0000-000000000000}" id="{990A418F-8495-40C2-9AFC-D0CE48D6BB9D}">
    <text>04.07.2025</text>
  </threadedComment>
  <threadedComment ref="P1901" dT="2025-07-17T06:16:50.52" personId="{00000000-0000-0000-0000-000000000000}" id="{285E9D03-A18A-4A13-886A-88BC17C6D3A4}">
    <text>7/15/2025</text>
  </threadedComment>
  <threadedComment ref="I1903" dT="2025-06-24T04:17:49.37" personId="{00000000-0000-0000-0000-000000000000}" id="{E47381D7-F1BB-4D94-B0C9-88F26752F9BF}">
    <text>MSC JOANNA</text>
  </threadedComment>
  <threadedComment ref="P1903" dT="2025-06-24T04:19:49.80" personId="{00000000-0000-0000-0000-000000000000}" id="{87191424-BAD4-4FC6-80FC-ACE1DD200854}">
    <text>7/2/2025</text>
  </threadedComment>
  <threadedComment ref="P1906" dT="2025-07-16T04:01:09.16" personId="{00000000-0000-0000-0000-000000000000}" id="{E004D15C-21F0-4D92-875C-A533291A5A13}">
    <text>7/21/2025</text>
  </threadedComment>
  <threadedComment ref="P1906" dT="2025-07-24T07:14:33.98" personId="{00000000-0000-0000-0000-000000000000}" id="{259DC009-E8C6-4A95-B0DB-9669381754DD}" parentId="{E004D15C-21F0-4D92-875C-A533291A5A13}">
    <text>7/22/2025</text>
  </threadedComment>
  <threadedComment ref="U1906" dT="2025-07-07T07:16:44.60" personId="{00000000-0000-0000-0000-000000000000}" id="{69DCD6C4-2035-4D9F-9C08-615550B650D4}">
    <text>9/6/2025</text>
  </threadedComment>
  <threadedComment ref="U1906" dT="2025-07-18T06:41:00.54" personId="{00000000-0000-0000-0000-000000000000}" id="{0A42F01B-AFF8-43C9-AACF-A422E7DC3BA7}" parentId="{69DCD6C4-2035-4D9F-9C08-615550B650D4}">
    <text>9/1/2025</text>
  </threadedComment>
  <threadedComment ref="P1907" dT="2025-07-01T08:15:14.62" personId="{00000000-0000-0000-0000-000000000000}" id="{FF65B77D-9273-4CF3-A72A-BC75D65B334E}">
    <text>7/17/2025</text>
  </threadedComment>
  <threadedComment ref="P1907" dT="2025-07-03T07:00:57.72" personId="{00000000-0000-0000-0000-000000000000}" id="{6258A1B9-EC09-4162-8F54-7AAA32AD6D0C}" parentId="{FF65B77D-9273-4CF3-A72A-BC75D65B334E}">
    <text>7/16/2025</text>
  </threadedComment>
  <threadedComment ref="P1907" dT="2025-07-16T04:01:24.04" personId="{00000000-0000-0000-0000-000000000000}" id="{071E9C9B-108E-4BFB-A9F4-1485C9958C4A}" parentId="{FF65B77D-9273-4CF3-A72A-BC75D65B334E}">
    <text>7/21/2025</text>
  </threadedComment>
  <threadedComment ref="P1907" dT="2025-07-24T07:14:46.24" personId="{00000000-0000-0000-0000-000000000000}" id="{C25E48E1-DDB9-462E-8760-51E9E3DCF006}" parentId="{FF65B77D-9273-4CF3-A72A-BC75D65B334E}">
    <text>7/22/2025</text>
  </threadedComment>
  <threadedComment ref="U1907" dT="2025-07-01T08:15:58.07" personId="{00000000-0000-0000-0000-000000000000}" id="{F5341452-3DE0-4A56-8A3F-0098C98B94F3}">
    <text>8/29/2025</text>
  </threadedComment>
  <threadedComment ref="U1907" dT="2025-07-03T07:01:30.18" personId="{00000000-0000-0000-0000-000000000000}" id="{FDA8BE20-39FF-4155-AE85-A564948DD38E}" parentId="{F5341452-3DE0-4A56-8A3F-0098C98B94F3}">
    <text>9/1/2025</text>
  </threadedComment>
  <threadedComment ref="U1907" dT="2025-07-07T06:28:27.79" personId="{00000000-0000-0000-0000-000000000000}" id="{8B847B29-2D55-48B8-81BD-DF9A2A21BDC6}" parentId="{F5341452-3DE0-4A56-8A3F-0098C98B94F3}">
    <text>9/6/2025</text>
  </threadedComment>
  <threadedComment ref="U1907" dT="2025-07-18T06:41:21.38" personId="{00000000-0000-0000-0000-000000000000}" id="{A79D9B83-B913-4F0E-9216-F0694BB9E3B9}" parentId="{F5341452-3DE0-4A56-8A3F-0098C98B94F3}">
    <text xml:space="preserve"> 9/1/2025</text>
  </threadedComment>
  <threadedComment ref="X1907" dT="2025-07-09T09:57:37.41" personId="{00000000-0000-0000-0000-000000000000}" id="{E652C681-4198-42B7-9123-141B41598620}">
    <text>22-0027-507-00</text>
  </threadedComment>
  <threadedComment ref="P1908" dT="2025-07-01T08:15:14.62" personId="{00000000-0000-0000-0000-000000000000}" id="{FF63ABEB-1085-44D3-90E9-E9D5632F95E9}">
    <text>7/17/2025</text>
  </threadedComment>
  <threadedComment ref="P1908" dT="2025-07-03T07:00:38.44" personId="{00000000-0000-0000-0000-000000000000}" id="{ECA832F1-5BB9-4DBF-AEF1-54C27CBA1487}" parentId="{FF63ABEB-1085-44D3-90E9-E9D5632F95E9}">
    <text>7/16/2025</text>
  </threadedComment>
  <threadedComment ref="P1908" dT="2025-07-16T04:01:49.74" personId="{00000000-0000-0000-0000-000000000000}" id="{BECF1428-6188-4408-9DCA-09096BE0D463}" parentId="{FF63ABEB-1085-44D3-90E9-E9D5632F95E9}">
    <text>7/21/2025</text>
  </threadedComment>
  <threadedComment ref="P1908" dT="2025-07-24T07:14:57.15" personId="{00000000-0000-0000-0000-000000000000}" id="{405D0851-2278-4DDA-A6EA-6BFD2A5BE9BC}" parentId="{FF63ABEB-1085-44D3-90E9-E9D5632F95E9}">
    <text>7/22/2025</text>
  </threadedComment>
  <threadedComment ref="U1908" dT="2025-07-01T08:15:58.07" personId="{00000000-0000-0000-0000-000000000000}" id="{A3C9A9BC-0E75-45E5-AD66-F41C44511997}">
    <text>8/29/2025</text>
  </threadedComment>
  <threadedComment ref="U1908" dT="2025-07-03T07:01:37.13" personId="{00000000-0000-0000-0000-000000000000}" id="{5A2A4EBE-CFA3-4A29-8D23-C85D87FE24BF}" parentId="{A3C9A9BC-0E75-45E5-AD66-F41C44511997}">
    <text>9/1/2025</text>
  </threadedComment>
  <threadedComment ref="U1908" dT="2025-07-07T06:28:18.23" personId="{00000000-0000-0000-0000-000000000000}" id="{E927C87D-0380-4A9F-8434-975069DC0447}" parentId="{A3C9A9BC-0E75-45E5-AD66-F41C44511997}">
    <text>9/6/2025</text>
  </threadedComment>
  <threadedComment ref="U1908" dT="2025-07-18T06:41:29.89" personId="{00000000-0000-0000-0000-000000000000}" id="{9BBF0035-9C7B-427B-83BE-A9F28C840D5E}" parentId="{A3C9A9BC-0E75-45E5-AD66-F41C44511997}">
    <text>9/1/2025</text>
  </threadedComment>
  <threadedComment ref="X1908" dT="2025-07-09T09:59:27.96" personId="{00000000-0000-0000-0000-000000000000}" id="{16248C7D-CC58-4376-BC16-3BDCEC723272}">
    <text>22-0018-507-00</text>
  </threadedComment>
  <threadedComment ref="P1909" dT="2025-07-16T04:01:55.67" personId="{00000000-0000-0000-0000-000000000000}" id="{7E8B2132-4554-4AE5-99BA-AEFB241EED55}">
    <text>7/21/2025</text>
  </threadedComment>
  <threadedComment ref="P1909" dT="2025-07-24T07:15:14.37" personId="{00000000-0000-0000-0000-000000000000}" id="{603F7BF3-00CB-462B-8A1F-B36F28B74F2B}" parentId="{7E8B2132-4554-4AE5-99BA-AEFB241EED55}">
    <text>7/22/2025</text>
  </threadedComment>
  <threadedComment ref="U1909" dT="2025-07-07T06:28:04.84" personId="{00000000-0000-0000-0000-000000000000}" id="{F4E8E6A4-1012-4814-A1F4-E75F20786AAA}">
    <text>9/6/2025</text>
  </threadedComment>
  <threadedComment ref="U1909" dT="2025-07-18T06:41:38.69" personId="{00000000-0000-0000-0000-000000000000}" id="{2045E6F7-423B-411B-A111-4334F49B2FEB}" parentId="{F4E8E6A4-1012-4814-A1F4-E75F20786AAA}">
    <text>9/1/2025</text>
  </threadedComment>
  <threadedComment ref="X1909" dT="2025-07-09T10:01:30.45" personId="{00000000-0000-0000-0000-000000000000}" id="{A7D7BE6E-16C0-4341-81CB-663814DA24A4}">
    <text>22-0030-507-00</text>
  </threadedComment>
  <threadedComment ref="P1910" dT="2025-07-16T04:02:06.37" personId="{00000000-0000-0000-0000-000000000000}" id="{984619B1-1105-4970-9263-21F545C61B3F}">
    <text>7/21/2025</text>
  </threadedComment>
  <threadedComment ref="P1910" dT="2025-07-24T07:15:24.40" personId="{00000000-0000-0000-0000-000000000000}" id="{5648692A-6440-458C-9FFB-1F31B8EE733F}" parentId="{984619B1-1105-4970-9263-21F545C61B3F}">
    <text>7/22/2025</text>
  </threadedComment>
  <threadedComment ref="U1910" dT="2025-07-18T06:41:47.07" personId="{00000000-0000-0000-0000-000000000000}" id="{DFBEDD7A-92C2-4EE2-872B-F4FB94D434B6}">
    <text>9/1/2025</text>
  </threadedComment>
  <threadedComment ref="X1910" dT="2025-07-09T10:03:03.00" personId="{00000000-0000-0000-0000-000000000000}" id="{99564A8D-2156-4307-BEA4-B320B57FCFB5}">
    <text>22-0034-507-00</text>
  </threadedComment>
  <threadedComment ref="F1912" dT="2025-07-05T03:24:34.39" personId="{00000000-0000-0000-0000-000000000000}" id="{6F780575-60E8-4E66-A883-424D449806FE}">
    <text>9</text>
  </threadedComment>
  <threadedComment ref="G1912" dT="2025-07-05T03:24:51.08" personId="{00000000-0000-0000-0000-000000000000}" id="{A6EFA383-274F-42FC-A7EE-9E3FC9BD8532}">
    <text>6896</text>
  </threadedComment>
  <threadedComment ref="I1912" dT="2025-06-25T03:14:41.63" personId="{00000000-0000-0000-0000-000000000000}" id="{4AC8080C-350E-4650-9326-06D7C1C5F5AC}">
    <text>MSC PAMELA</text>
  </threadedComment>
  <threadedComment ref="I1912" dT="2025-07-09T10:49:54.20" personId="{00000000-0000-0000-0000-000000000000}" id="{D87239DD-3139-4E18-9ECC-C8DD72B861EB}" parentId="{4AC8080C-350E-4650-9326-06D7C1C5F5AC}">
    <text>MSC MICHIGAN VI</text>
  </threadedComment>
  <threadedComment ref="M1912" dT="2025-06-24T11:35:20.59" personId="{00000000-0000-0000-0000-000000000000}" id="{30733696-254A-4D4D-B02A-8FD9B9C6E890}">
    <text>6/30/2025</text>
  </threadedComment>
  <threadedComment ref="P1912" dT="2025-06-25T03:11:00.53" personId="{00000000-0000-0000-0000-000000000000}" id="{C6204083-A661-4388-961E-7F9BE4A58190}">
    <text>7/6/2025</text>
  </threadedComment>
  <threadedComment ref="P1912" dT="2025-07-24T07:19:14.37" personId="{00000000-0000-0000-0000-000000000000}" id="{47D6C3A2-47A1-49F6-BB80-F685A1CBC986}" parentId="{C6204083-A661-4388-961E-7F9BE4A58190}">
    <text>25.07.2025</text>
  </threadedComment>
  <threadedComment ref="P1917" dT="2025-07-17T10:46:36.48" personId="{00000000-0000-0000-0000-000000000000}" id="{1297C14D-502E-4F1D-95D1-A16096F0EFA9}">
    <text>7/27/2025</text>
  </threadedComment>
  <threadedComment ref="P1917" dT="2025-07-22T06:51:33.84" personId="{00000000-0000-0000-0000-000000000000}" id="{6BD26F7E-543E-4670-A312-C81C2797E911}" parentId="{1297C14D-502E-4F1D-95D1-A16096F0EFA9}">
    <text>7/28/2025</text>
  </threadedComment>
  <threadedComment ref="P1917" dT="2025-07-25T03:05:38.58" personId="{00000000-0000-0000-0000-000000000000}" id="{0FEA52CD-778E-4070-8FEB-B1D319770239}" parentId="{1297C14D-502E-4F1D-95D1-A16096F0EFA9}">
    <text>7/29/2025</text>
  </threadedComment>
  <threadedComment ref="U1917" dT="2025-07-18T06:14:07.68" personId="{00000000-0000-0000-0000-000000000000}" id="{F4032394-271A-466F-8B9A-356CFF3B4869}">
    <text>9/15/2025</text>
  </threadedComment>
  <threadedComment ref="U1917" dT="2025-07-22T06:35:59.55" personId="{00000000-0000-0000-0000-000000000000}" id="{C053D235-9864-462A-8880-761127F86895}" parentId="{F4032394-271A-466F-8B9A-356CFF3B4869}">
    <text>9/11/2025</text>
  </threadedComment>
  <threadedComment ref="M1918" dT="2025-07-16T04:32:09.09" personId="{00000000-0000-0000-0000-000000000000}" id="{F421A3BA-6C57-48E2-A479-CFC9A89BC26B}">
    <text>7/16/2025</text>
  </threadedComment>
  <threadedComment ref="P1918" dT="2025-07-17T10:46:36.48" personId="{00000000-0000-0000-0000-000000000000}" id="{3552FDBD-C68C-409D-8517-230BA7ACA810}">
    <text>7/27/2025</text>
  </threadedComment>
  <threadedComment ref="P1918" dT="2025-07-22T06:51:33.84" personId="{00000000-0000-0000-0000-000000000000}" id="{CABF35B6-FC48-4724-AA17-0612DE412F94}" parentId="{3552FDBD-C68C-409D-8517-230BA7ACA810}">
    <text>7/28/2025</text>
  </threadedComment>
  <threadedComment ref="P1918" dT="2025-07-25T03:05:44.11" personId="{00000000-0000-0000-0000-000000000000}" id="{30A6A379-C4E8-4289-A804-ADF58859BA83}" parentId="{3552FDBD-C68C-409D-8517-230BA7ACA810}">
    <text>7/29/2025</text>
  </threadedComment>
  <threadedComment ref="U1918" dT="2025-07-18T06:14:07.68" personId="{00000000-0000-0000-0000-000000000000}" id="{B0203006-C941-4569-8361-41DA7F16D832}">
    <text>9/15/2025</text>
  </threadedComment>
  <threadedComment ref="U1918" dT="2025-07-22T06:45:56.39" personId="{00000000-0000-0000-0000-000000000000}" id="{938DB9ED-79BC-4C9F-9012-2C6448E0C5D3}" parentId="{B0203006-C941-4569-8361-41DA7F16D832}">
    <text>9/11/2025</text>
  </threadedComment>
  <threadedComment ref="P1919" dT="2025-07-17T10:46:36.48" personId="{00000000-0000-0000-0000-000000000000}" id="{13DD6657-AB1C-4E92-824C-434EA6734BD7}">
    <text>7/27/2025</text>
  </threadedComment>
  <threadedComment ref="P1919" dT="2025-07-22T06:51:33.84" personId="{00000000-0000-0000-0000-000000000000}" id="{ED62B4D7-F4DE-4694-8364-D77FCF5277C8}" parentId="{13DD6657-AB1C-4E92-824C-434EA6734BD7}">
    <text>7/28/2025</text>
  </threadedComment>
  <threadedComment ref="P1919" dT="2025-07-25T03:05:51.66" personId="{00000000-0000-0000-0000-000000000000}" id="{87DA800B-3040-43AA-9BEB-226F809CBFDA}" parentId="{13DD6657-AB1C-4E92-824C-434EA6734BD7}">
    <text>7/29/2025</text>
  </threadedComment>
  <threadedComment ref="U1919" dT="2025-07-18T06:14:07.68" personId="{00000000-0000-0000-0000-000000000000}" id="{B18E619E-FAE2-4383-942D-B041A3F88599}">
    <text>9/15/2025</text>
  </threadedComment>
  <threadedComment ref="U1919" dT="2025-07-22T06:46:02.35" personId="{00000000-0000-0000-0000-000000000000}" id="{849BEF90-2ADC-40D0-8FA1-4F5D3458EE79}" parentId="{B18E619E-FAE2-4383-942D-B041A3F88599}">
    <text>9/11/2025</text>
  </threadedComment>
  <threadedComment ref="P1920" dT="2025-07-17T10:46:36.48" personId="{00000000-0000-0000-0000-000000000000}" id="{1AC0BEB7-8518-4BB8-AD59-ADD64366A58E}">
    <text>7/27/2025</text>
  </threadedComment>
  <threadedComment ref="P1920" dT="2025-07-22T06:51:33.84" personId="{00000000-0000-0000-0000-000000000000}" id="{52CA417C-E2FE-42F4-AC30-CEF8C2DA12F9}" parentId="{1AC0BEB7-8518-4BB8-AD59-ADD64366A58E}">
    <text>7/28/2025</text>
  </threadedComment>
  <threadedComment ref="P1920" dT="2025-07-25T03:05:58.61" personId="{00000000-0000-0000-0000-000000000000}" id="{C37A989B-D09E-433B-A125-3D923BEE9BEB}" parentId="{1AC0BEB7-8518-4BB8-AD59-ADD64366A58E}">
    <text>7/29/2025</text>
  </threadedComment>
  <threadedComment ref="U1920" dT="2025-07-18T06:14:07.68" personId="{00000000-0000-0000-0000-000000000000}" id="{32583868-29EF-41A3-A114-0B93E01113CF}">
    <text>9/15/2025</text>
  </threadedComment>
  <threadedComment ref="U1920" dT="2025-07-22T06:46:17.49" personId="{00000000-0000-0000-0000-000000000000}" id="{1D8B6611-8936-4BEA-BC9D-9F1C640EF35B}" parentId="{32583868-29EF-41A3-A114-0B93E01113CF}">
    <text>9/11/2025</text>
  </threadedComment>
  <threadedComment ref="G1921" dT="2025-08-04T07:46:22.23" personId="{00000000-0000-0000-0000-000000000000}" id="{181243A4-9A1A-4DC9-8F04-C9B42A4180D7}">
    <text>370</text>
  </threadedComment>
  <threadedComment ref="P1921" dT="2025-07-28T06:36:54.32" personId="{00000000-0000-0000-0000-000000000000}" id="{53EF4086-CC3E-4113-9691-24EECA3D12F2}">
    <text>7/28/2025</text>
  </threadedComment>
  <threadedComment ref="P1921" dT="2025-07-29T04:09:54.58" personId="{00000000-0000-0000-0000-000000000000}" id="{C6E08C23-F55A-4866-892D-EEF0CE91C860}" parentId="{53EF4086-CC3E-4113-9691-24EECA3D12F2}">
    <text>7/29/2025</text>
  </threadedComment>
  <threadedComment ref="P1921" dT="2025-07-31T09:28:10.58" personId="{00000000-0000-0000-0000-000000000000}" id="{206E1D2E-1106-4A22-BD9C-EEFC3573A296}" parentId="{53EF4086-CC3E-4113-9691-24EECA3D12F2}">
    <text>7/31/2025</text>
  </threadedComment>
  <threadedComment ref="I1922" dT="2025-07-23T04:07:16.98" personId="{00000000-0000-0000-0000-000000000000}" id="{51B2E387-CF34-4B7A-8296-03563DB635E5}">
    <text>XIN DA YANG ZHOU V.102W</text>
  </threadedComment>
  <threadedComment ref="P1922" dT="2025-07-28T03:56:13.46" personId="{00000000-0000-0000-0000-000000000000}" id="{6A3D3EB4-307F-4CF0-8199-453F78A9A499}">
    <text>7/26/2025</text>
  </threadedComment>
  <threadedComment ref="X1923" dT="2025-07-23T05:01:00.93" personId="{00000000-0000-0000-0000-000000000000}" id="{C1E58417-B695-475C-BE9B-5565701532A4}">
    <text>25-0015-507-00</text>
  </threadedComment>
  <threadedComment ref="P1927" dT="2025-08-04T03:24:23.33" personId="{00000000-0000-0000-0000-000000000000}" id="{904C9B31-9BDA-43F0-AC22-A66017BB6F28}">
    <text>8/4/2025</text>
  </threadedComment>
  <threadedComment ref="P1927" dT="2025-08-06T03:21:54.90" personId="{00000000-0000-0000-0000-000000000000}" id="{375F40EC-4FB0-4D1E-8E64-66092F18E266}" parentId="{904C9B31-9BDA-43F0-AC22-A66017BB6F28}">
    <text>8/5/2025</text>
  </threadedComment>
  <threadedComment ref="I1928" dT="2025-07-25T02:59:24.85" personId="{00000000-0000-0000-0000-000000000000}" id="{F1A0524C-DEC2-434F-9C3B-E86D00EB2F97}">
    <text>SAN NICOLAS MAERSK / 8ESSZ</text>
  </threadedComment>
  <threadedComment ref="P1928" dT="2025-07-25T03:00:14.66" personId="{00000000-0000-0000-0000-000000000000}" id="{CB6B5AF5-47AD-4D0E-88BA-6580DC98F455}">
    <text>7/23/2025</text>
  </threadedComment>
  <threadedComment ref="I1929" dT="2025-07-25T02:59:24.85" personId="{00000000-0000-0000-0000-000000000000}" id="{013B8B91-AD89-430F-83F6-C7A3758C9F78}">
    <text>SAN NICOLAS MAERSK / 8ESSZ</text>
  </threadedComment>
  <threadedComment ref="P1929" dT="2025-07-25T03:00:14.66" personId="{00000000-0000-0000-0000-000000000000}" id="{DA89BC70-80C5-48E5-9CAC-2394FE09DE66}">
    <text>7/23/2025</text>
  </threadedComment>
  <threadedComment ref="P1934" dT="2025-07-29T08:29:05.17" personId="{00000000-0000-0000-0000-000000000000}" id="{34A48316-D142-4A61-A34E-D3EBB53969D1}">
    <text>8/8/2025</text>
  </threadedComment>
  <threadedComment ref="P1934" dT="2025-08-11T07:22:05.02" personId="{00000000-0000-0000-0000-000000000000}" id="{E625DE49-CE8F-46BB-8A39-7BD81E43FEE2}" parentId="{34A48316-D142-4A61-A34E-D3EBB53969D1}">
    <text>8/10/2025</text>
  </threadedComment>
  <threadedComment ref="U1934" dT="2025-07-29T08:27:16.91" personId="{00000000-0000-0000-0000-000000000000}" id="{3EE38AF0-7D28-4B61-897B-7B8E266F14BF}">
    <text>9/23/2025</text>
  </threadedComment>
  <threadedComment ref="U1934" dT="2025-08-11T07:23:15.32" personId="{00000000-0000-0000-0000-000000000000}" id="{249FCF99-6214-41F0-BB71-2C39ECCFB73B}" parentId="{3EE38AF0-7D28-4B61-897B-7B8E266F14BF}">
    <text xml:space="preserve"> 9/25/2025</text>
  </threadedComment>
  <threadedComment ref="P1935" dT="2025-07-25T04:42:38.81" personId="{00000000-0000-0000-0000-000000000000}" id="{131B9561-4DD5-4046-9C85-00AF74E9640E}">
    <text>8/6/2025</text>
  </threadedComment>
  <threadedComment ref="P1935" dT="2025-07-29T08:29:39.05" personId="{00000000-0000-0000-0000-000000000000}" id="{24A37147-F46D-490B-A870-6A6834090DE5}" parentId="{131B9561-4DD5-4046-9C85-00AF74E9640E}">
    <text>8/8/2025</text>
  </threadedComment>
  <threadedComment ref="P1935" dT="2025-08-11T07:22:17.04" personId="{00000000-0000-0000-0000-000000000000}" id="{7BA45922-0E1F-43BF-9BCE-26BF97161427}" parentId="{131B9561-4DD5-4046-9C85-00AF74E9640E}">
    <text>8/10/2025</text>
  </threadedComment>
  <threadedComment ref="U1935" dT="2025-07-25T04:44:07.23" personId="{00000000-0000-0000-0000-000000000000}" id="{2BF97BAD-22F1-4A73-ABB8-DFBFECB1FDFD}">
    <text>9/21/2025</text>
  </threadedComment>
  <threadedComment ref="U1935" dT="2025-07-29T08:27:31.89" personId="{00000000-0000-0000-0000-000000000000}" id="{D4B9F573-C026-47D9-9D48-D7B15DD6BE28}" parentId="{2BF97BAD-22F1-4A73-ABB8-DFBFECB1FDFD}">
    <text>9/23/2025</text>
  </threadedComment>
  <threadedComment ref="U1935" dT="2025-08-11T07:23:41.92" personId="{00000000-0000-0000-0000-000000000000}" id="{05F6C338-15DC-47A4-AC04-E90F21D2159D}" parentId="{2BF97BAD-22F1-4A73-ABB8-DFBFECB1FDFD}">
    <text xml:space="preserve"> 9/25/2025</text>
  </threadedComment>
  <threadedComment ref="P1936" dT="2025-07-25T04:42:38.81" personId="{00000000-0000-0000-0000-000000000000}" id="{CBDAA913-79AC-4ABC-BFA1-016C0AEA449C}">
    <text>8/6/2025</text>
  </threadedComment>
  <threadedComment ref="P1936" dT="2025-07-29T08:29:45.16" personId="{00000000-0000-0000-0000-000000000000}" id="{F0DF9291-DF6D-4593-AA06-55212445326B}" parentId="{CBDAA913-79AC-4ABC-BFA1-016C0AEA449C}">
    <text>8/8/2025</text>
  </threadedComment>
  <threadedComment ref="P1936" dT="2025-08-11T07:22:24.87" personId="{00000000-0000-0000-0000-000000000000}" id="{B9A53A91-0928-4D25-ADA9-97322CE55B5A}" parentId="{CBDAA913-79AC-4ABC-BFA1-016C0AEA449C}">
    <text>8/10/2025</text>
  </threadedComment>
  <threadedComment ref="U1936" dT="2025-07-25T04:44:07.23" personId="{00000000-0000-0000-0000-000000000000}" id="{80979B7F-1D22-42D7-908D-36C1E540E8AF}">
    <text>9/21/2025</text>
  </threadedComment>
  <threadedComment ref="U1936" dT="2025-07-29T08:27:42.34" personId="{00000000-0000-0000-0000-000000000000}" id="{327938AF-B4B5-4B44-A2CD-467D6D971EE3}" parentId="{80979B7F-1D22-42D7-908D-36C1E540E8AF}">
    <text xml:space="preserve"> 9/23/2025</text>
  </threadedComment>
  <threadedComment ref="U1936" dT="2025-08-11T07:23:46.73" personId="{00000000-0000-0000-0000-000000000000}" id="{541089D0-64F0-4AC4-979E-C5CBB52C0B91}" parentId="{80979B7F-1D22-42D7-908D-36C1E540E8AF}">
    <text xml:space="preserve"> 9/25/2025</text>
  </threadedComment>
  <threadedComment ref="P1937" dT="2025-07-29T08:29:49.60" personId="{00000000-0000-0000-0000-000000000000}" id="{5828D049-A920-461F-BF74-ED1C877B9C74}">
    <text>8/8/2025</text>
  </threadedComment>
  <threadedComment ref="P1937" dT="2025-08-11T07:22:31.80" personId="{00000000-0000-0000-0000-000000000000}" id="{FA01DF33-6C94-493F-ADA7-C22EB0D0E858}" parentId="{5828D049-A920-461F-BF74-ED1C877B9C74}">
    <text>8/10/2025</text>
  </threadedComment>
  <threadedComment ref="U1937" dT="2025-07-29T08:27:54.86" personId="{00000000-0000-0000-0000-000000000000}" id="{B8CB0E45-975D-4F03-A2F1-BE512D637ADB}">
    <text>9/23/2025</text>
  </threadedComment>
  <threadedComment ref="U1937" dT="2025-08-11T07:23:52.23" personId="{00000000-0000-0000-0000-000000000000}" id="{B38CCFD7-1BC4-4284-9686-30A18ED8EA71}" parentId="{B8CB0E45-975D-4F03-A2F1-BE512D637ADB}">
    <text xml:space="preserve"> 9/25/2025</text>
  </threadedComment>
  <threadedComment ref="I1939" dT="2025-08-18T04:10:49.73" personId="{00000000-0000-0000-0000-000000000000}" id="{EFBABBA7-65DC-4286-944C-F84C0EFDB284}">
    <text>MSC LORETO / MD52530E</text>
  </threadedComment>
  <threadedComment ref="P1939" dT="2025-07-31T04:02:26.12" personId="{00000000-0000-0000-0000-000000000000}" id="{2C2B49C3-03F7-4E3A-982D-5D18B421F147}">
    <text>8/2/2025</text>
  </threadedComment>
  <threadedComment ref="P1939" dT="2025-08-08T03:38:35.85" personId="{00000000-0000-0000-0000-000000000000}" id="{C9DAB958-C65D-4183-B43E-EA7E41254053}" parentId="{2C2B49C3-03F7-4E3A-982D-5D18B421F147}">
    <text>8/7/2025</text>
  </threadedComment>
  <threadedComment ref="U1939" dT="2025-08-08T03:42:28.64" personId="{00000000-0000-0000-0000-000000000000}" id="{996F1D1D-644A-4B95-8883-37F09E40A637}">
    <text>9/17/2025</text>
  </threadedComment>
  <threadedComment ref="P1941" dT="2025-08-11T09:06:47.92" personId="{00000000-0000-0000-0000-000000000000}" id="{1C78A421-810B-4EA6-9D1B-C27ACBF89BEC}">
    <text>11.08.2025</text>
  </threadedComment>
  <threadedComment ref="P1942" dT="2025-08-11T09:06:47.92" personId="{00000000-0000-0000-0000-000000000000}" id="{F1589E85-CA6D-4977-B6B0-9AF0A2943EDB}">
    <text>11.08.2025</text>
  </threadedComment>
  <threadedComment ref="I1945" dT="2025-08-08T04:10:26.22" personId="{00000000-0000-0000-0000-000000000000}" id="{41CB974D-61B8-42F3-B9BB-1F32FD2C6CB7}">
    <text>HMM HAMBURG</text>
  </threadedComment>
  <threadedComment ref="P1945" dT="2025-07-25T04:42:38.81" personId="{00000000-0000-0000-0000-000000000000}" id="{D3C4BD6C-D63B-4EEC-946C-4B451D2DE32E}">
    <text>8/6/2025</text>
  </threadedComment>
  <threadedComment ref="P1945" dT="2025-07-29T08:29:18.75" personId="{00000000-0000-0000-0000-000000000000}" id="{E97E60AE-F4A3-4C18-8995-46C6D8202B12}" parentId="{D3C4BD6C-D63B-4EEC-946C-4B451D2DE32E}">
    <text>8/8/2025</text>
  </threadedComment>
  <threadedComment ref="P1945" dT="2025-08-08T04:10:42.22" personId="{00000000-0000-0000-0000-000000000000}" id="{4D98C3E4-C73F-4A22-B80D-E9802EF91BC5}" parentId="{D3C4BD6C-D63B-4EEC-946C-4B451D2DE32E}">
    <text>8/10/2025</text>
  </threadedComment>
  <threadedComment ref="P1945" dT="2025-08-11T06:51:33.90" personId="{00000000-0000-0000-0000-000000000000}" id="{0CF9C113-920A-4B6C-93AA-DAA94CB49EAB}" parentId="{D3C4BD6C-D63B-4EEC-946C-4B451D2DE32E}">
    <text>8/16/2025</text>
  </threadedComment>
  <threadedComment ref="P1945" dT="2025-08-20T03:17:39.42" personId="{00000000-0000-0000-0000-000000000000}" id="{FE3C5E69-984D-4DA5-93B8-05C804FE5B5C}" parentId="{D3C4BD6C-D63B-4EEC-946C-4B451D2DE32E}">
    <text>8/19/2025</text>
  </threadedComment>
  <threadedComment ref="U1945" dT="2025-07-25T04:44:07.23" personId="{00000000-0000-0000-0000-000000000000}" id="{D05CEB7D-D0E8-4B4B-AB74-6F34F8B67DE7}">
    <text>9/21/2025</text>
  </threadedComment>
  <threadedComment ref="U1945" dT="2025-07-29T08:27:23.98" personId="{00000000-0000-0000-0000-000000000000}" id="{93FC6766-7A3F-4AD4-92D1-9036A16335C7}" parentId="{D05CEB7D-D0E8-4B4B-AB74-6F34F8B67DE7}">
    <text>9/23/2025</text>
  </threadedComment>
  <threadedComment ref="U1945" dT="2025-08-11T06:54:15.85" personId="{00000000-0000-0000-0000-000000000000}" id="{C20FA50A-F69C-4B2A-BCCF-A80B92156889}" parentId="{D05CEB7D-D0E8-4B4B-AB74-6F34F8B67DE7}">
    <text>9/25/2025</text>
  </threadedComment>
  <threadedComment ref="U1945" dT="2025-08-20T03:19:24.47" personId="{00000000-0000-0000-0000-000000000000}" id="{DB655416-BAA1-4EFC-A630-D07450FDD967}" parentId="{D05CEB7D-D0E8-4B4B-AB74-6F34F8B67DE7}">
    <text>9/29/2025</text>
  </threadedComment>
  <threadedComment ref="U1945" dT="2025-08-22T07:43:29.53" personId="{00000000-0000-0000-0000-000000000000}" id="{949C5C8F-893F-4907-ADE1-DBCAD25F24CE}" parentId="{D05CEB7D-D0E8-4B4B-AB74-6F34F8B67DE7}">
    <text>10/1/2025</text>
  </threadedComment>
  <threadedComment ref="P1946" dT="2025-08-11T04:44:38.28" personId="{00000000-0000-0000-0000-000000000000}" id="{756BF120-75FC-41C8-9EAD-341E0537AFED}">
    <text>8/16/2025</text>
  </threadedComment>
  <threadedComment ref="P1946" dT="2025-08-11T06:51:46.91" personId="{00000000-0000-0000-0000-000000000000}" id="{862006E0-F782-4AEF-8957-8BE16018BEF3}" parentId="{756BF120-75FC-41C8-9EAD-341E0537AFED}">
    <text>8/17/2025</text>
  </threadedComment>
  <threadedComment ref="P1946" dT="2025-08-20T03:17:46.83" personId="{00000000-0000-0000-0000-000000000000}" id="{3FAEAFFD-D934-4376-AEBB-750FBEAAB74E}" parentId="{756BF120-75FC-41C8-9EAD-341E0537AFED}">
    <text>8/19/2025</text>
  </threadedComment>
  <threadedComment ref="U1946" dT="2025-08-11T06:54:34.40" personId="{00000000-0000-0000-0000-000000000000}" id="{D1805D32-05B0-4F88-8B67-C55184A82802}">
    <text xml:space="preserve"> 9/26/2025</text>
  </threadedComment>
  <threadedComment ref="U1946" dT="2025-08-20T03:19:55.34" personId="{00000000-0000-0000-0000-000000000000}" id="{4DBEBABC-9FD5-4AEE-A961-C08444AFDE40}" parentId="{D1805D32-05B0-4F88-8B67-C55184A82802}">
    <text>9/29/2025</text>
  </threadedComment>
  <threadedComment ref="U1946" dT="2025-08-22T07:43:33.64" personId="{00000000-0000-0000-0000-000000000000}" id="{C356F873-F786-4991-850D-112C585C0B37}" parentId="{D1805D32-05B0-4F88-8B67-C55184A82802}">
    <text>10/1/2025</text>
  </threadedComment>
  <threadedComment ref="P1947" dT="2025-08-11T06:52:21.38" personId="{00000000-0000-0000-0000-000000000000}" id="{5A0165BD-68E9-4762-807A-D46D394A0598}">
    <text>8/17/2025</text>
  </threadedComment>
  <threadedComment ref="P1947" dT="2025-08-20T03:17:53.22" personId="{00000000-0000-0000-0000-000000000000}" id="{4B329BEA-3141-43E5-A693-E300EFDC44C5}" parentId="{5A0165BD-68E9-4762-807A-D46D394A0598}">
    <text>8/19/2025</text>
  </threadedComment>
  <threadedComment ref="U1947" dT="2025-08-11T06:54:44.40" personId="{00000000-0000-0000-0000-000000000000}" id="{74646F45-3632-46C9-A8F3-55F2BD5B3EAD}">
    <text xml:space="preserve"> 9/26/2025</text>
  </threadedComment>
  <threadedComment ref="U1947" dT="2025-08-20T03:20:02.86" personId="{00000000-0000-0000-0000-000000000000}" id="{E40904B0-5C7C-414D-8EFB-9DEE4AE11492}" parentId="{74646F45-3632-46C9-A8F3-55F2BD5B3EAD}">
    <text>9/29/2025</text>
  </threadedComment>
  <threadedComment ref="U1947" dT="2025-08-22T07:43:40.61" personId="{00000000-0000-0000-0000-000000000000}" id="{F2ACECF9-B287-41FD-B2E1-974A31DD9FB9}" parentId="{74646F45-3632-46C9-A8F3-55F2BD5B3EAD}">
    <text>10/1/2025</text>
  </threadedComment>
  <threadedComment ref="P1948" dT="2025-08-11T06:52:30.80" personId="{00000000-0000-0000-0000-000000000000}" id="{C0C67C63-9087-4051-A922-F1D88872325B}">
    <text>8/17/2025</text>
  </threadedComment>
  <threadedComment ref="P1948" dT="2025-08-20T03:18:00.14" personId="{00000000-0000-0000-0000-000000000000}" id="{7308723F-6B2E-49E8-8B69-F85633DC503B}" parentId="{C0C67C63-9087-4051-A922-F1D88872325B}">
    <text>8/19/2025</text>
  </threadedComment>
  <threadedComment ref="U1948" dT="2025-08-11T06:55:25.76" personId="{00000000-0000-0000-0000-000000000000}" id="{4D5A390A-8913-42D6-822F-6C345B40A1BE}">
    <text>9/26/2025</text>
  </threadedComment>
  <threadedComment ref="U1948" dT="2025-08-20T03:20:10.29" personId="{00000000-0000-0000-0000-000000000000}" id="{1ACF96A5-69CC-4357-B532-2D93A4AB5884}" parentId="{4D5A390A-8913-42D6-822F-6C345B40A1BE}">
    <text>9/29/2025</text>
  </threadedComment>
  <threadedComment ref="U1948" dT="2025-08-22T07:43:45.14" personId="{00000000-0000-0000-0000-000000000000}" id="{BE772112-75D8-49FF-9BC0-B9286B328C94}" parentId="{4D5A390A-8913-42D6-822F-6C345B40A1BE}">
    <text>10/1/2025</text>
  </threadedComment>
  <threadedComment ref="P1949" dT="2025-08-11T06:52:38.60" personId="{00000000-0000-0000-0000-000000000000}" id="{B72AAFC2-345B-4BD4-8566-7599A686DBA0}">
    <text>8/17/2025</text>
  </threadedComment>
  <threadedComment ref="P1949" dT="2025-08-20T03:18:07.61" personId="{00000000-0000-0000-0000-000000000000}" id="{87D4E3D7-DB8B-4425-9D13-D3A760A00B8F}" parentId="{B72AAFC2-345B-4BD4-8566-7599A686DBA0}">
    <text>8/19/2025</text>
  </threadedComment>
  <threadedComment ref="U1949" dT="2025-08-11T06:55:36.06" personId="{00000000-0000-0000-0000-000000000000}" id="{C84D1F2E-56A2-4185-BB55-757747E948E0}">
    <text xml:space="preserve"> 9/27/2025</text>
  </threadedComment>
  <threadedComment ref="U1949" dT="2025-08-20T03:20:17.34" personId="{00000000-0000-0000-0000-000000000000}" id="{18C7D3C2-1891-42EA-AE84-38E8DC6EA024}" parentId="{C84D1F2E-56A2-4185-BB55-757747E948E0}">
    <text>9/29/2025</text>
  </threadedComment>
  <threadedComment ref="U1949" dT="2025-08-22T07:43:49.86" personId="{00000000-0000-0000-0000-000000000000}" id="{0D0CB2B7-DDE3-4911-9698-E4C11628700F}" parentId="{C84D1F2E-56A2-4185-BB55-757747E948E0}">
    <text>10/1/2025</text>
  </threadedComment>
  <threadedComment ref="P1950" dT="2025-08-11T06:52:47.93" personId="{00000000-0000-0000-0000-000000000000}" id="{B9EDB605-B27D-4AA5-80A2-7D4ADE8C2921}">
    <text>8/17/2025</text>
  </threadedComment>
  <threadedComment ref="P1950" dT="2025-08-20T03:18:32.11" personId="{00000000-0000-0000-0000-000000000000}" id="{82ED0762-BA0A-41C2-90F5-5E8671423D94}" parentId="{B9EDB605-B27D-4AA5-80A2-7D4ADE8C2921}">
    <text>8/19/2025</text>
  </threadedComment>
  <threadedComment ref="U1950" dT="2025-08-11T06:55:44.51" personId="{00000000-0000-0000-0000-000000000000}" id="{71FB3691-1F26-417D-BAC9-B7E30802B6C2}">
    <text>9/26/2025</text>
  </threadedComment>
  <threadedComment ref="U1950" dT="2025-08-20T03:20:27.84" personId="{00000000-0000-0000-0000-000000000000}" id="{42EC50BF-2920-4F55-913E-9CD027835E07}" parentId="{71FB3691-1F26-417D-BAC9-B7E30802B6C2}">
    <text>9/29/2025</text>
  </threadedComment>
  <threadedComment ref="U1950" dT="2025-08-22T07:43:53.97" personId="{00000000-0000-0000-0000-000000000000}" id="{FAA0EB69-A429-4645-87E5-FB071C7D7870}" parentId="{71FB3691-1F26-417D-BAC9-B7E30802B6C2}">
    <text>10/1/2025</text>
  </threadedComment>
  <threadedComment ref="P1951" dT="2025-08-11T06:52:56.51" personId="{00000000-0000-0000-0000-000000000000}" id="{0232A175-141A-425A-BC82-FA593BE6EB3F}">
    <text>8/17/2025</text>
  </threadedComment>
  <threadedComment ref="P1951" dT="2025-08-20T03:18:41.29" personId="{00000000-0000-0000-0000-000000000000}" id="{C18F848B-E462-4918-8CB1-38AC55B3CE4F}" parentId="{0232A175-141A-425A-BC82-FA593BE6EB3F}">
    <text>8/19/2025</text>
  </threadedComment>
  <threadedComment ref="U1951" dT="2025-08-11T06:55:52.96" personId="{00000000-0000-0000-0000-000000000000}" id="{04B81DE7-BF49-40FA-9BB1-1E6E09489D1B}">
    <text>9/26/2025</text>
  </threadedComment>
  <threadedComment ref="U1951" dT="2025-08-20T03:20:35.95" personId="{00000000-0000-0000-0000-000000000000}" id="{AB111311-785A-4722-BF03-50D8CF5D02FC}" parentId="{04B81DE7-BF49-40FA-9BB1-1E6E09489D1B}">
    <text>9/29/2025</text>
  </threadedComment>
  <threadedComment ref="U1951" dT="2025-08-22T07:43:58.33" personId="{00000000-0000-0000-0000-000000000000}" id="{379C9B9B-54A5-48F0-950E-D874BD9885C0}" parentId="{04B81DE7-BF49-40FA-9BB1-1E6E09489D1B}">
    <text>10/1/2025</text>
  </threadedComment>
  <threadedComment ref="P1952" dT="2025-08-11T06:53:06.10" personId="{00000000-0000-0000-0000-000000000000}" id="{83F7AC0A-E04E-4A54-A736-2C22D1792186}">
    <text>8/17/2025</text>
  </threadedComment>
  <threadedComment ref="P1952" dT="2025-08-20T03:18:48.72" personId="{00000000-0000-0000-0000-000000000000}" id="{13AEFD17-94DD-48A5-AB8A-55AAA38FA16E}" parentId="{83F7AC0A-E04E-4A54-A736-2C22D1792186}">
    <text>8/19/2025</text>
  </threadedComment>
  <threadedComment ref="U1952" dT="2025-08-11T06:56:03.60" personId="{00000000-0000-0000-0000-000000000000}" id="{BE7FD743-116C-4F5D-B544-6E002301CB74}">
    <text>9/26/2025</text>
  </threadedComment>
  <threadedComment ref="U1952" dT="2025-08-20T03:20:44.70" personId="{00000000-0000-0000-0000-000000000000}" id="{47D3FDDC-CAEA-4DF2-941A-A6E48D74544E}" parentId="{BE7FD743-116C-4F5D-B544-6E002301CB74}">
    <text>9/29/2025</text>
  </threadedComment>
  <threadedComment ref="U1952" dT="2025-08-22T07:44:02.67" personId="{00000000-0000-0000-0000-000000000000}" id="{6607B63C-B1AF-4F56-A1E5-9F965B8A794A}" parentId="{BE7FD743-116C-4F5D-B544-6E002301CB74}">
    <text>10/1/2025</text>
  </threadedComment>
  <threadedComment ref="D1953" dT="2025-08-19T07:04:10.67" personId="{00000000-0000-0000-0000-000000000000}" id="{2E17650E-A616-4701-A589-D5ADA9409786}">
    <text>Tianjin</text>
  </threadedComment>
  <threadedComment ref="H1953" dT="2025-08-26T09:28:56.71" personId="{00000000-0000-0000-0000-000000000000}" id="{4C10F318-8430-48B3-9307-0D0279501E10}">
    <text>13.83</text>
  </threadedComment>
  <threadedComment ref="I1954" dT="2025-07-28T10:48:00.91" personId="{00000000-0000-0000-0000-000000000000}" id="{1B0940B8-F251-4921-9C3D-8C1775D87654}">
    <text>YM WISDOM / 023E</text>
  </threadedComment>
  <threadedComment ref="M1954" dT="2025-07-28T10:50:58.54" personId="{00000000-0000-0000-0000-000000000000}" id="{3FF6E498-94BA-4930-A55D-34B6A28911F1}">
    <text>25.07.2025</text>
  </threadedComment>
  <threadedComment ref="P1954" dT="2025-08-05T09:29:41.60" personId="{00000000-0000-0000-0000-000000000000}" id="{30E62EA6-A584-4D96-8749-8979FD608D43}">
    <text>11.08.2025 =&gt; 13.08.2025 =&gt; 16.08.2025</text>
  </threadedComment>
  <threadedComment ref="P1955" dT="2025-08-05T09:29:41.60" personId="{00000000-0000-0000-0000-000000000000}" id="{5D806673-0BFB-42DC-9ABA-4CE22387D123}">
    <text>11.08.2025 =&gt; 13.08.2025 =&gt; 16.08.2025</text>
  </threadedComment>
  <threadedComment ref="I1956" dT="2025-07-31T05:06:44.99" personId="{00000000-0000-0000-0000-000000000000}" id="{6673D6D0-2DA6-4E0B-850C-BD7FC93899B6}">
    <text>YM WISDOM / 023E</text>
  </threadedComment>
  <threadedComment ref="P1956" dT="2025-07-31T05:08:07.77" personId="{00000000-0000-0000-0000-000000000000}" id="{18FA0F74-48B6-4271-A7BC-92A631BD6602}">
    <text>04.08.2025</text>
  </threadedComment>
  <threadedComment ref="P1956" dT="2025-08-05T09:30:04.33" personId="{00000000-0000-0000-0000-000000000000}" id="{29CC176B-9810-43D6-9F96-ED2AFC07E74B}" parentId="{18FA0F74-48B6-4271-A7BC-92A631BD6602}">
    <text>11.08.2025</text>
  </threadedComment>
  <threadedComment ref="P1957" dT="2025-08-16T04:29:08.22" personId="{00000000-0000-0000-0000-000000000000}" id="{80FE46B2-4490-4352-8BDA-C6CBEF2D664F}">
    <text>13.08.2025 =&gt; 16.08.2025</text>
  </threadedComment>
  <threadedComment ref="P1959" dT="2025-08-21T06:46:30.44" personId="{00000000-0000-0000-0000-000000000000}" id="{1C8D5D5C-60A0-41DA-B02D-1D01A31734FD}">
    <text>8/25/2025</text>
  </threadedComment>
  <threadedComment ref="A1960" dT="2025-08-21T03:47:54.90" personId="{00000000-0000-0000-0000-000000000000}" id="{91AB72DF-27BA-4E5E-88DE-FD4403AF6E21}">
    <text>SMS</text>
  </threadedComment>
  <threadedComment ref="I1961" dT="2025-08-19T08:00:33.15" personId="{00000000-0000-0000-0000-000000000000}" id="{3C373235-16BB-44B2-B86D-80ADE27AD113}">
    <text xml:space="preserve">HMM STOCKHOLM </text>
  </threadedComment>
  <threadedComment ref="P1961" dT="2025-08-18T08:46:26.04" personId="{00000000-0000-0000-0000-000000000000}" id="{057D8336-3471-4099-9EC4-247C05FE1219}">
    <text>8/27/2025</text>
  </threadedComment>
  <threadedComment ref="P1961" dT="2025-08-19T08:02:55.59" personId="{00000000-0000-0000-0000-000000000000}" id="{073D483E-4BB7-412A-9292-796DAC6CB31E}" parentId="{057D8336-3471-4099-9EC4-247C05FE1219}">
    <text>9/2/2025</text>
  </threadedComment>
  <threadedComment ref="P1961" dT="2025-08-28T05:30:49.35" personId="{00000000-0000-0000-0000-000000000000}" id="{3E955FF2-577D-48D9-8681-0E43FA05F504}" parentId="{057D8336-3471-4099-9EC4-247C05FE1219}">
    <text>8/27/2025</text>
  </threadedComment>
  <threadedComment ref="U1961" dT="2025-08-18T08:52:29.79" personId="{00000000-0000-0000-0000-000000000000}" id="{EA7B0F30-09D4-4F6E-BA12-DD6EAFBD1D23}">
    <text>10/14/2025</text>
  </threadedComment>
  <threadedComment ref="U1961" dT="2025-08-19T08:01:33.48" personId="{00000000-0000-0000-0000-000000000000}" id="{D2777B17-A81A-4F4D-86B7-6CDC55C4ACE9}" parentId="{EA7B0F30-09D4-4F6E-BA12-DD6EAFBD1D23}">
    <text>10/20/2025</text>
  </threadedComment>
  <threadedComment ref="U1961" dT="2025-08-28T05:28:52.00" personId="{00000000-0000-0000-0000-000000000000}" id="{94C325C2-AC11-43DD-9FFD-A79BAE9EA45C}" parentId="{EA7B0F30-09D4-4F6E-BA12-DD6EAFBD1D23}">
    <text>10/14/2025</text>
  </threadedComment>
  <threadedComment ref="I1962" dT="2025-08-19T08:00:33.15" personId="{00000000-0000-0000-0000-000000000000}" id="{33A2FCC9-F403-43A4-8E09-633C35110CD7}">
    <text xml:space="preserve">HMM STOCKHOLM </text>
  </threadedComment>
  <threadedComment ref="P1962" dT="2025-08-18T08:46:26.04" personId="{00000000-0000-0000-0000-000000000000}" id="{C7E24280-6B29-45D0-8B1D-0A95FC441399}">
    <text>8/27/2025</text>
  </threadedComment>
  <threadedComment ref="P1962" dT="2025-08-19T08:02:55.59" personId="{00000000-0000-0000-0000-000000000000}" id="{FF810D5B-DF85-48C1-822B-A49FDF529241}" parentId="{C7E24280-6B29-45D0-8B1D-0A95FC441399}">
    <text>9/2/2025</text>
  </threadedComment>
  <threadedComment ref="P1962" dT="2025-08-28T05:30:49.35" personId="{00000000-0000-0000-0000-000000000000}" id="{E61C30AF-987D-42D7-9D21-8A50EB6C96C8}" parentId="{C7E24280-6B29-45D0-8B1D-0A95FC441399}">
    <text>8/27/2025</text>
  </threadedComment>
  <threadedComment ref="U1962" dT="2025-08-18T08:52:29.79" personId="{00000000-0000-0000-0000-000000000000}" id="{305C99DA-2F11-49FE-99CA-48080316EA8E}">
    <text>10/14/2025</text>
  </threadedComment>
  <threadedComment ref="U1962" dT="2025-08-19T08:01:46.98" personId="{00000000-0000-0000-0000-000000000000}" id="{81ADC489-FBF3-4BAB-93AD-121504701535}" parentId="{305C99DA-2F11-49FE-99CA-48080316EA8E}">
    <text>10/20/2025</text>
  </threadedComment>
  <threadedComment ref="U1962" dT="2025-08-28T05:29:19.91" personId="{00000000-0000-0000-0000-000000000000}" id="{2CA5329E-17EF-4772-8236-146033B3F55D}" parentId="{305C99DA-2F11-49FE-99CA-48080316EA8E}">
    <text>10/14/2025</text>
  </threadedComment>
  <threadedComment ref="I1963" dT="2025-08-19T08:00:33.15" personId="{00000000-0000-0000-0000-000000000000}" id="{67E17305-47FF-41C5-95AD-882D4C25E8E1}">
    <text xml:space="preserve">HMM STOCKHOLM </text>
  </threadedComment>
  <threadedComment ref="P1963" dT="2025-08-18T08:46:26.04" personId="{00000000-0000-0000-0000-000000000000}" id="{2538896D-0510-4F2F-9C2C-51A8E213CD2A}">
    <text>8/27/2025</text>
  </threadedComment>
  <threadedComment ref="P1963" dT="2025-08-19T08:02:55.59" personId="{00000000-0000-0000-0000-000000000000}" id="{79CD8A6D-A470-4F2D-9562-4204184F672B}" parentId="{2538896D-0510-4F2F-9C2C-51A8E213CD2A}">
    <text>9/2/2025</text>
  </threadedComment>
  <threadedComment ref="P1963" dT="2025-08-28T05:30:49.35" personId="{00000000-0000-0000-0000-000000000000}" id="{B3BF5BF9-FA4D-4686-976B-88B2459C9D50}" parentId="{2538896D-0510-4F2F-9C2C-51A8E213CD2A}">
    <text>8/27/2025</text>
  </threadedComment>
  <threadedComment ref="U1963" dT="2025-08-18T08:52:29.79" personId="{00000000-0000-0000-0000-000000000000}" id="{216F3C5C-E9A4-4A5D-B892-0CED4EB909E1}">
    <text>10/14/2025</text>
  </threadedComment>
  <threadedComment ref="U1963" dT="2025-08-19T08:01:51.52" personId="{00000000-0000-0000-0000-000000000000}" id="{D92476A9-61E4-41A8-9A20-F69C361AB7CC}" parentId="{216F3C5C-E9A4-4A5D-B892-0CED4EB909E1}">
    <text>10/20/2025</text>
  </threadedComment>
  <threadedComment ref="U1963" dT="2025-08-28T05:29:29.04" personId="{00000000-0000-0000-0000-000000000000}" id="{7D2ADF2D-A7CB-430E-A73F-22B8713DCD20}" parentId="{216F3C5C-E9A4-4A5D-B892-0CED4EB909E1}">
    <text>10/14/2025</text>
  </threadedComment>
  <threadedComment ref="I1964" dT="2025-08-19T08:00:33.15" personId="{00000000-0000-0000-0000-000000000000}" id="{5862CF75-A24A-4935-894A-62BBA0830185}">
    <text xml:space="preserve">HMM STOCKHOLM </text>
  </threadedComment>
  <threadedComment ref="P1964" dT="2025-08-18T08:46:26.04" personId="{00000000-0000-0000-0000-000000000000}" id="{61B5B576-381D-4F51-8363-C4E780528850}">
    <text>8/27/2025</text>
  </threadedComment>
  <threadedComment ref="P1964" dT="2025-08-19T08:02:55.59" personId="{00000000-0000-0000-0000-000000000000}" id="{30F1A34F-C0DC-4080-9202-13EE927A63F1}" parentId="{61B5B576-381D-4F51-8363-C4E780528850}">
    <text>9/2/2025</text>
  </threadedComment>
  <threadedComment ref="P1964" dT="2025-08-28T05:30:49.35" personId="{00000000-0000-0000-0000-000000000000}" id="{4EC1D24B-A255-4930-925B-524BAB73FAB9}" parentId="{61B5B576-381D-4F51-8363-C4E780528850}">
    <text>8/27/2025</text>
  </threadedComment>
  <threadedComment ref="U1964" dT="2025-08-18T08:52:29.79" personId="{00000000-0000-0000-0000-000000000000}" id="{75976323-028C-4AED-A725-9D844AC9DA6D}">
    <text>10/14/2025</text>
  </threadedComment>
  <threadedComment ref="U1964" dT="2025-08-19T08:01:56.27" personId="{00000000-0000-0000-0000-000000000000}" id="{704CFD00-F6D8-43CD-935D-0B8B81BEC3F0}" parentId="{75976323-028C-4AED-A725-9D844AC9DA6D}">
    <text>10/20/2025</text>
  </threadedComment>
  <threadedComment ref="U1964" dT="2025-08-28T05:29:36.43" personId="{00000000-0000-0000-0000-000000000000}" id="{E6E1325D-EB03-4E7B-9679-AC23EDE8387B}" parentId="{75976323-028C-4AED-A725-9D844AC9DA6D}">
    <text>10/14/2025</text>
  </threadedComment>
  <threadedComment ref="I1965" dT="2025-08-19T08:00:33.15" personId="{00000000-0000-0000-0000-000000000000}" id="{D9B66764-1130-4BEB-8707-69F39AF6217C}">
    <text xml:space="preserve">HMM STOCKHOLM </text>
  </threadedComment>
  <threadedComment ref="P1965" dT="2025-08-18T08:46:26.04" personId="{00000000-0000-0000-0000-000000000000}" id="{C8BEA4BD-27B3-4C44-A8EC-959F77533E58}">
    <text>8/27/2025</text>
  </threadedComment>
  <threadedComment ref="P1965" dT="2025-08-19T08:02:55.59" personId="{00000000-0000-0000-0000-000000000000}" id="{2BA360FE-0CEE-47B2-BBC4-F1AFDD6FACC2}" parentId="{C8BEA4BD-27B3-4C44-A8EC-959F77533E58}">
    <text>9/2/2025</text>
  </threadedComment>
  <threadedComment ref="P1965" dT="2025-08-28T05:30:49.35" personId="{00000000-0000-0000-0000-000000000000}" id="{E568A080-0C04-4CEA-89B2-FFA59EF5CE71}" parentId="{C8BEA4BD-27B3-4C44-A8EC-959F77533E58}">
    <text>8/27/2025</text>
  </threadedComment>
  <threadedComment ref="U1965" dT="2025-08-18T08:52:29.79" personId="{00000000-0000-0000-0000-000000000000}" id="{F3357269-473D-456C-BBC8-C115B26D1E75}">
    <text>10/14/2025</text>
  </threadedComment>
  <threadedComment ref="U1965" dT="2025-08-19T08:02:02.70" personId="{00000000-0000-0000-0000-000000000000}" id="{D145EAD6-B333-48B5-A95D-688BA175E25B}" parentId="{F3357269-473D-456C-BBC8-C115B26D1E75}">
    <text>10/20/2025</text>
  </threadedComment>
  <threadedComment ref="U1965" dT="2025-08-28T05:29:44.93" personId="{00000000-0000-0000-0000-000000000000}" id="{BB1D3F3C-4F3B-4505-9742-793DB420586E}" parentId="{F3357269-473D-456C-BBC8-C115B26D1E75}">
    <text>10/14/2025</text>
  </threadedComment>
  <threadedComment ref="I1966" dT="2025-08-19T08:00:33.15" personId="{00000000-0000-0000-0000-000000000000}" id="{0C1A4C1D-923C-4C05-904F-96032C4C00CC}">
    <text xml:space="preserve">HMM STOCKHOLM </text>
  </threadedComment>
  <threadedComment ref="P1966" dT="2025-08-18T08:46:26.04" personId="{00000000-0000-0000-0000-000000000000}" id="{76C41EA6-E589-4DA2-B992-4E3247A5750D}">
    <text>8/27/2025</text>
  </threadedComment>
  <threadedComment ref="P1966" dT="2025-08-19T08:02:55.59" personId="{00000000-0000-0000-0000-000000000000}" id="{26C42D91-54C7-4598-B282-D295850EBC0D}" parentId="{76C41EA6-E589-4DA2-B992-4E3247A5750D}">
    <text>9/2/2025</text>
  </threadedComment>
  <threadedComment ref="P1966" dT="2025-08-28T05:30:49.35" personId="{00000000-0000-0000-0000-000000000000}" id="{450CB682-DB10-44F8-B9B0-6B71C4B94771}" parentId="{76C41EA6-E589-4DA2-B992-4E3247A5750D}">
    <text>8/27/2025</text>
  </threadedComment>
  <threadedComment ref="U1966" dT="2025-08-18T08:52:29.79" personId="{00000000-0000-0000-0000-000000000000}" id="{5599BC2C-99AD-4857-8254-4FD2A208111E}">
    <text>10/14/2025</text>
  </threadedComment>
  <threadedComment ref="U1966" dT="2025-08-19T08:02:07.09" personId="{00000000-0000-0000-0000-000000000000}" id="{857A9518-8F6F-4016-97FC-96E7AE21531A}" parentId="{5599BC2C-99AD-4857-8254-4FD2A208111E}">
    <text>10/20/2025</text>
  </threadedComment>
  <threadedComment ref="U1966" dT="2025-08-28T05:29:56.04" personId="{00000000-0000-0000-0000-000000000000}" id="{1F1D53D6-946C-43A4-A091-72709EB87CF4}" parentId="{5599BC2C-99AD-4857-8254-4FD2A208111E}">
    <text>10/14/2025</text>
  </threadedComment>
  <threadedComment ref="G1967" dT="2025-08-14T03:48:06.34" personId="{00000000-0000-0000-0000-000000000000}" id="{4C2E3756-0716-48E1-8252-1BEDA924080A}">
    <text>549 kgs released</text>
  </threadedComment>
  <threadedComment ref="I1967" dT="2025-08-19T08:00:33.15" personId="{00000000-0000-0000-0000-000000000000}" id="{DFD11CCA-37D5-4CCD-9B77-4AF98A1A201C}">
    <text xml:space="preserve">HMM STOCKHOLM </text>
  </threadedComment>
  <threadedComment ref="P1967" dT="2025-08-18T08:46:26.04" personId="{00000000-0000-0000-0000-000000000000}" id="{123765CB-34C3-4EC7-9274-B68CCA345EB1}">
    <text>8/27/2025</text>
  </threadedComment>
  <threadedComment ref="P1967" dT="2025-08-19T08:02:55.59" personId="{00000000-0000-0000-0000-000000000000}" id="{F021A6B8-311E-4A70-A4DE-3E308E1C9FDB}" parentId="{123765CB-34C3-4EC7-9274-B68CCA345EB1}">
    <text>9/2/2025</text>
  </threadedComment>
  <threadedComment ref="P1967" dT="2025-08-28T05:30:49.35" personId="{00000000-0000-0000-0000-000000000000}" id="{E5354D29-9602-41D1-B92D-2821D29E27B5}" parentId="{123765CB-34C3-4EC7-9274-B68CCA345EB1}">
    <text>8/27/2025</text>
  </threadedComment>
  <threadedComment ref="U1967" dT="2025-08-18T08:52:29.79" personId="{00000000-0000-0000-0000-000000000000}" id="{F3E305D2-C96A-4438-9397-1DB130BB246A}">
    <text>10/14/2025</text>
  </threadedComment>
  <threadedComment ref="U1967" dT="2025-08-19T08:01:42.52" personId="{00000000-0000-0000-0000-000000000000}" id="{11861A22-8F0E-4426-ACB3-78A8A52406CE}" parentId="{F3E305D2-C96A-4438-9397-1DB130BB246A}">
    <text>10/20/2025</text>
  </threadedComment>
  <threadedComment ref="U1967" dT="2025-08-28T05:30:04.98" personId="{00000000-0000-0000-0000-000000000000}" id="{4BD07E94-243E-406A-B8E5-B308C22D08A5}" parentId="{F3E305D2-C96A-4438-9397-1DB130BB246A}">
    <text>10/14/2025</text>
  </threadedComment>
  <threadedComment ref="P1968" dT="2025-08-25T05:51:55.90" personId="{00000000-0000-0000-0000-000000000000}" id="{37313B7E-CC23-4D27-BE28-642AE42EFC59}">
    <text>8/31/2025</text>
  </threadedComment>
  <threadedComment ref="P1968" dT="2025-08-29T06:33:33.19" personId="{00000000-0000-0000-0000-000000000000}" id="{7C5283EA-EE63-495C-9207-79F9442AC665}" parentId="{37313B7E-CC23-4D27-BE28-642AE42EFC59}">
    <text>9/2/2025</text>
  </threadedComment>
  <threadedComment ref="U1968" dT="2025-08-25T05:51:07.38" personId="{00000000-0000-0000-0000-000000000000}" id="{33D1453D-E5A8-4536-9A75-221E5D54D7A2}">
    <text>10/19/2025</text>
  </threadedComment>
  <threadedComment ref="U1968" dT="2025-08-29T06:39:19.96" personId="{00000000-0000-0000-0000-000000000000}" id="{44F81C39-9AE3-4762-A853-3D95B56C40CA}" parentId="{33D1453D-E5A8-4536-9A75-221E5D54D7A2}">
    <text>10/21/2025</text>
  </threadedComment>
  <threadedComment ref="P1969" dT="2025-08-25T05:51:55.90" personId="{00000000-0000-0000-0000-000000000000}" id="{2D479BEB-C3E1-4F31-8277-D97A86686451}">
    <text>8/31/2025</text>
  </threadedComment>
  <threadedComment ref="P1969" dT="2025-08-29T06:33:33.19" personId="{00000000-0000-0000-0000-000000000000}" id="{DC37706D-A281-4386-A346-AE50654FCA57}" parentId="{2D479BEB-C3E1-4F31-8277-D97A86686451}">
    <text>9/2/2025</text>
  </threadedComment>
  <threadedComment ref="U1969" dT="2025-08-25T05:51:07.38" personId="{00000000-0000-0000-0000-000000000000}" id="{902FE434-95F2-4BEC-958C-B5A565C8AE95}">
    <text>10/19/2025</text>
  </threadedComment>
  <threadedComment ref="U1969" dT="2025-08-29T06:39:32.83" personId="{00000000-0000-0000-0000-000000000000}" id="{1950657B-9237-4BA7-AA4C-62FFA4F33D0D}" parentId="{902FE434-95F2-4BEC-958C-B5A565C8AE95}">
    <text>10/21/2025</text>
  </threadedComment>
  <threadedComment ref="P1970" dT="2025-08-25T05:51:55.90" personId="{00000000-0000-0000-0000-000000000000}" id="{9F62BE9E-A383-46DD-A6F6-B321A1ABA7BF}">
    <text>8/31/2025</text>
  </threadedComment>
  <threadedComment ref="P1970" dT="2025-08-29T06:33:33.19" personId="{00000000-0000-0000-0000-000000000000}" id="{974BBDEF-65E6-49AE-A77C-A470AAE041A2}" parentId="{9F62BE9E-A383-46DD-A6F6-B321A1ABA7BF}">
    <text>9/2/2025</text>
  </threadedComment>
  <threadedComment ref="U1970" dT="2025-08-25T05:51:07.38" personId="{00000000-0000-0000-0000-000000000000}" id="{637FFEEC-5E89-4D4E-BED0-965BF11E78DD}">
    <text>10/19/2025</text>
  </threadedComment>
  <threadedComment ref="U1970" dT="2025-08-29T06:39:43.29" personId="{00000000-0000-0000-0000-000000000000}" id="{652C0735-C692-449D-BAA6-D026D7DA767B}" parentId="{637FFEEC-5E89-4D4E-BED0-965BF11E78DD}">
    <text>10/21/2025</text>
  </threadedComment>
  <threadedComment ref="P1971" dT="2025-08-25T05:51:55.90" personId="{00000000-0000-0000-0000-000000000000}" id="{5D9470EB-D611-4719-9FE9-45B2A0CE8219}">
    <text>8/31/2025</text>
  </threadedComment>
  <threadedComment ref="P1971" dT="2025-08-29T06:33:33.19" personId="{00000000-0000-0000-0000-000000000000}" id="{3FB25515-6AC5-41A1-817B-A8650513A491}" parentId="{5D9470EB-D611-4719-9FE9-45B2A0CE8219}">
    <text>9/2/2025</text>
  </threadedComment>
  <threadedComment ref="U1971" dT="2025-08-25T05:51:07.38" personId="{00000000-0000-0000-0000-000000000000}" id="{84E63F9B-8A43-4130-8864-EB56C95C8FB9}">
    <text>10/19/2025</text>
  </threadedComment>
  <threadedComment ref="U1971" dT="2025-08-29T06:39:51.35" personId="{00000000-0000-0000-0000-000000000000}" id="{5058B2E6-EEEA-45C4-863D-DD6C5F9F3887}" parentId="{84E63F9B-8A43-4130-8864-EB56C95C8FB9}">
    <text>10/21/2025</text>
  </threadedComment>
  <threadedComment ref="P1972" dT="2025-08-29T09:39:48.87" personId="{00000000-0000-0000-0000-000000000000}" id="{465B94F3-A130-4293-AF55-A9EFCDB7F520}">
    <text>9/1/2025</text>
  </threadedComment>
  <threadedComment ref="P1972" dT="2025-09-02T04:27:11.46" personId="{00000000-0000-0000-0000-000000000000}" id="{FD20DD60-0BF1-42B6-8418-17DD6D27403E}" parentId="{465B94F3-A130-4293-AF55-A9EFCDB7F520}">
    <text>9/3/2025</text>
  </threadedComment>
  <threadedComment ref="G1974" dT="2025-08-11T09:47:54.75" personId="{00000000-0000-0000-0000-000000000000}" id="{CFBD50E6-AF49-4D01-9822-C41F5C0F8788}">
    <text>1843 LBS</text>
  </threadedComment>
  <threadedComment ref="I1974" dT="2025-08-23T03:40:12.88" personId="{00000000-0000-0000-0000-000000000000}" id="{C82456F4-86A6-4F20-B9B5-F5F342B72A91}">
    <text>Kaan Kalkavan V.0USA6E1TK</text>
  </threadedComment>
  <threadedComment ref="P1974" dT="2025-08-23T03:41:01.78" personId="{00000000-0000-0000-0000-000000000000}" id="{02B8BD8E-0F78-4998-AE8E-5E2D7DCCC75B}">
    <text>8/24/2025</text>
  </threadedComment>
  <threadedComment ref="P1974" dT="2025-08-26T03:37:59.06" personId="{00000000-0000-0000-0000-000000000000}" id="{CB450BCF-C5D1-4BED-AB23-006828B60B52}" parentId="{02B8BD8E-0F78-4998-AE8E-5E2D7DCCC75B}">
    <text>9/2/2025</text>
  </threadedComment>
  <threadedComment ref="P1974" dT="2025-09-08T03:48:46.25" personId="{00000000-0000-0000-0000-000000000000}" id="{6CBC1812-3499-4408-8537-B1D030901BC2}" parentId="{02B8BD8E-0F78-4998-AE8E-5E2D7DCCC75B}">
    <text>9/2/2025</text>
  </threadedComment>
  <threadedComment ref="U1974" dT="2025-08-23T03:41:30.12" personId="{00000000-0000-0000-0000-000000000000}" id="{3464F4FB-7800-4295-8F2A-3CD7BE2B04CA}">
    <text>10/4/2025</text>
  </threadedComment>
  <threadedComment ref="P1975" dT="2025-09-04T05:36:20.80" personId="{00000000-0000-0000-0000-000000000000}" id="{59F5D083-2E9A-4F27-97F6-2FCF27885DF0}">
    <text>31.08.2025</text>
  </threadedComment>
  <threadedComment ref="P1976" dT="2025-09-05T10:30:56.92" personId="{00000000-0000-0000-0000-000000000000}" id="{2A2921F6-0B5A-46DC-B5F3-FEC839D9683D}">
    <text>9/5/2025</text>
  </threadedComment>
  <threadedComment ref="I1977" dT="2025-08-16T04:57:52.39" personId="{00000000-0000-0000-0000-000000000000}" id="{0F0DB8C8-5267-4588-A8E4-570FDC7D30CE}">
    <text>ONE Manhattan V.042w =&gt; 
ONE Madrid V.027w</text>
  </threadedComment>
  <threadedComment ref="P1977" dT="2025-08-18T03:10:03.26" personId="{00000000-0000-0000-0000-000000000000}" id="{F931459E-D60D-4F74-9AB6-DFE23B07E640}">
    <text>21.08.2025</text>
  </threadedComment>
  <threadedComment ref="P1977" dT="2025-08-21T04:01:52.82" personId="{00000000-0000-0000-0000-000000000000}" id="{5471EAD2-0303-41DD-86EC-BC98C4C54AAD}" parentId="{F931459E-D60D-4F74-9AB6-DFE23B07E640}">
    <text>9/1/2025</text>
  </threadedComment>
  <threadedComment ref="P1977" dT="2025-08-26T07:02:51.98" personId="{00000000-0000-0000-0000-000000000000}" id="{4198DE15-C6E0-45D9-B31B-BC751A691897}" parentId="{F931459E-D60D-4F74-9AB6-DFE23B07E640}">
    <text>9/8/2025</text>
  </threadedComment>
  <threadedComment ref="U1977" dT="2025-08-16T05:00:47.86" personId="{00000000-0000-0000-0000-000000000000}" id="{3C4C4C31-6B10-4B32-A8DD-ECE90911045F}">
    <text>15.10.2025 =&gt; 20.10.2025</text>
  </threadedComment>
  <threadedComment ref="D1978" dT="2025-08-19T11:18:45.01" personId="{00000000-0000-0000-0000-000000000000}" id="{7BAE78AF-2D57-4B77-8357-BAB960A47C83}">
    <text>NJ NEW JERSEY USA</text>
  </threadedComment>
  <threadedComment ref="G1978" dT="2025-08-19T11:09:33.93" personId="{00000000-0000-0000-0000-000000000000}" id="{7C5D0C48-585D-4519-B857-0FE497DF284A}">
    <text>1762 LBS</text>
  </threadedComment>
  <threadedComment ref="I1979" dT="2025-08-12T11:01:24.66" personId="{00000000-0000-0000-0000-000000000000}" id="{3C1E4680-9919-4CAC-9B77-C2FFC0F01369}">
    <text>ONE FORWARD / 005E</text>
  </threadedComment>
  <threadedComment ref="M1979" dT="2025-08-13T09:48:13.95" personId="{00000000-0000-0000-0000-000000000000}" id="{4B78269F-7226-48D9-BF94-A36CA4E784EC}">
    <text>08.08.2025</text>
  </threadedComment>
  <threadedComment ref="P1979" dT="2025-08-12T11:02:40.95" personId="{00000000-0000-0000-0000-000000000000}" id="{91F41E47-3B2E-43C3-AB28-841EB9182E7B}">
    <text>18.08.2025</text>
  </threadedComment>
  <threadedComment ref="I1980" dT="2025-09-02T03:44:50.37" personId="{00000000-0000-0000-0000-000000000000}" id="{58245656-6BBC-4139-9158-A5D9F9BA6742}">
    <text>ONE FUTURE / 005E</text>
  </threadedComment>
  <threadedComment ref="I1980" dT="2025-09-03T09:36:58.87" personId="{00000000-0000-0000-0000-000000000000}" id="{6184A95E-CCFA-4EE8-B978-E6BC542306BE}" parentId="{58245656-6BBC-4139-9158-A5D9F9BA6742}">
    <text>ONE FRONTIER / 008E</text>
  </threadedComment>
  <threadedComment ref="M1980" dT="2025-09-02T03:43:28.85" personId="{00000000-0000-0000-0000-000000000000}" id="{F485E4C0-4C22-45A4-A560-F14252347737}">
    <text>9/1/2025</text>
  </threadedComment>
  <threadedComment ref="P1980" dT="2025-09-02T03:45:29.67" personId="{00000000-0000-0000-0000-000000000000}" id="{0407BF64-BC92-4C8D-8BB1-E7D6F249F3CC}">
    <text>9/9/2025</text>
  </threadedComment>
  <threadedComment ref="P1980" dT="2025-09-03T09:37:22.70" personId="{00000000-0000-0000-0000-000000000000}" id="{2214F24F-3198-4382-96B1-8034C52287C3}" parentId="{0407BF64-BC92-4C8D-8BB1-E7D6F249F3CC}">
    <text>13.09.2025</text>
  </threadedComment>
  <threadedComment ref="I1981" dT="2025-08-11T03:58:43.49" personId="{00000000-0000-0000-0000-000000000000}" id="{BD8D6086-4C7D-40BF-8909-8AD4BDEB7AF7}">
    <text>ZIM USA / 013E</text>
  </threadedComment>
  <threadedComment ref="I1981" dT="2025-08-30T04:27:51.65" personId="{00000000-0000-0000-0000-000000000000}" id="{2EEA0D20-AD6B-496B-84D3-E0D9E9A5B40F}" parentId="{BD8D6086-4C7D-40BF-8909-8AD4BDEB7AF7}">
    <text xml:space="preserve">SAN LORENZO MAERSK /533E </text>
  </threadedComment>
  <threadedComment ref="P1981" dT="2025-08-11T03:59:31.82" personId="{00000000-0000-0000-0000-000000000000}" id="{F6390E6F-49A2-41EA-B739-5055685462BD}">
    <text>14.08.2025</text>
  </threadedComment>
  <threadedComment ref="P1981" dT="2025-08-25T03:35:27.35" personId="{00000000-0000-0000-0000-000000000000}" id="{E2328606-EEBB-4C9D-B92C-F6082864F4F1}" parentId="{F6390E6F-49A2-41EA-B739-5055685462BD}">
    <text>21.08.2025</text>
  </threadedComment>
  <threadedComment ref="P1981" dT="2025-08-30T04:27:24.09" personId="{00000000-0000-0000-0000-000000000000}" id="{C4CB7AD4-8D11-4C47-AFEF-6EB99146E4F5}" parentId="{F6390E6F-49A2-41EA-B739-5055685462BD}">
    <text>8/23/2025</text>
  </threadedComment>
  <threadedComment ref="P1981" dT="2025-09-04T04:38:39.40" personId="{00000000-0000-0000-0000-000000000000}" id="{B35D0FF7-27AF-4A9E-99D3-C7998B242853}" parentId="{F6390E6F-49A2-41EA-B739-5055685462BD}">
    <text>05.09.2025</text>
  </threadedComment>
  <threadedComment ref="T1981" dT="2025-09-01T11:12:32.12" personId="{00000000-0000-0000-0000-000000000000}" id="{7B61DCC2-A68A-40C2-8ADC-63279E4A4F38}">
    <text>8/28/2025</text>
  </threadedComment>
  <threadedComment ref="U1981" dT="2025-09-01T11:00:01.42" personId="{00000000-0000-0000-0000-000000000000}" id="{9C277F0D-CF5E-4E33-9690-C7BC96DEBAF9}">
    <text>10/6/2025</text>
  </threadedComment>
  <threadedComment ref="U1981" dT="2025-09-04T04:39:03.93" personId="{00000000-0000-0000-0000-000000000000}" id="{CE9E6CCC-484E-4FA1-92D2-746F1714F665}" parentId="{9C277F0D-CF5E-4E33-9690-C7BC96DEBAF9}">
    <text>16.10.2025</text>
  </threadedComment>
  <threadedComment ref="U1981" dT="2025-09-08T10:55:14.29" personId="{00000000-0000-0000-0000-000000000000}" id="{66D3970A-F919-4BFD-B394-6AD45477E549}" parentId="{9C277F0D-CF5E-4E33-9690-C7BC96DEBAF9}">
    <text>19.10.2025</text>
  </threadedComment>
  <threadedComment ref="Y1981" dT="2025-09-11T03:39:40.02" personId="{00000000-0000-0000-0000-000000000000}" id="{A00AAE58-1B70-4B89-AC76-F4735CFD70C9}">
    <text>old SSZ25081023-27</text>
  </threadedComment>
  <threadedComment ref="Z1981" dT="2025-09-11T03:40:09.87" personId="{00000000-0000-0000-0000-000000000000}" id="{3C4E9BCB-3DF7-47C4-B9B2-114753E3B563}">
    <text>old SGSIN25033F</text>
  </threadedComment>
  <threadedComment ref="P1983" dT="2025-09-18T05:19:13.61" personId="{00000000-0000-0000-0000-000000000000}" id="{D0EC3A2C-2C50-4FC4-B985-5E02D2A03C6A}">
    <text>9/16/2025</text>
  </threadedComment>
  <threadedComment ref="G1984" dT="2025-09-15T04:59:30.01" personId="{00000000-0000-0000-0000-000000000000}" id="{0F25F93E-64CE-420A-8063-7625C205E2AF}">
    <text>3700</text>
  </threadedComment>
  <threadedComment ref="I1984" dT="2025-09-08T05:40:00.55" personId="{00000000-0000-0000-0000-000000000000}" id="{FFBDC8CC-3734-4788-8557-DEAD0F6F9E27}">
    <text>SEASPAN BEAUTY V.0100W</text>
  </threadedComment>
  <threadedComment ref="P1984" dT="2025-09-08T05:41:08.70" personId="{00000000-0000-0000-0000-000000000000}" id="{88BD36C6-BDB6-416F-9D11-885CBF548FE9}">
    <text>9/13/2025</text>
  </threadedComment>
  <threadedComment ref="P1984" dT="2025-09-18T05:08:35.04" personId="{00000000-0000-0000-0000-000000000000}" id="{86ED1A6E-362A-4D4B-B798-BB7D9B55EF18}" parentId="{88BD36C6-BDB6-416F-9D11-885CBF548FE9}">
    <text>9/20/2025</text>
  </threadedComment>
  <threadedComment ref="U1984" dT="2025-09-09T04:57:39.45" personId="{00000000-0000-0000-0000-000000000000}" id="{011D8ACF-F1DC-4C6C-B29C-A9791B5C1E1A}">
    <text>10/1/2025</text>
  </threadedComment>
  <threadedComment ref="G1985" dT="2025-08-06T07:59:23.38" personId="{00000000-0000-0000-0000-000000000000}" id="{62E81BF8-A106-4C77-A845-8F5788B70A3A}">
    <text>545 LBS</text>
  </threadedComment>
  <threadedComment ref="P1985" dT="2025-08-18T04:25:08.36" personId="{00000000-0000-0000-0000-000000000000}" id="{D38B208E-E964-4DB2-A3CD-161FDA70D8E5}">
    <text>8/31/2025</text>
  </threadedComment>
  <threadedComment ref="P1985" dT="2025-09-16T07:23:06.99" personId="{00000000-0000-0000-0000-000000000000}" id="{EF7BD9D3-2C5E-4FA9-9D1C-5B77579EC431}" parentId="{D38B208E-E964-4DB2-A3CD-161FDA70D8E5}">
    <text>9/15/2025</text>
  </threadedComment>
  <threadedComment ref="M1986" dT="2025-09-05T10:08:09.50" personId="{00000000-0000-0000-0000-000000000000}" id="{C613A524-567C-445B-AAC5-3EB95E4B3930}">
    <text>9/2/2025</text>
  </threadedComment>
  <threadedComment ref="P1986" dT="2025-09-16T07:27:39.38" personId="{00000000-0000-0000-0000-000000000000}" id="{31B7FCF8-DAA1-483B-BB8C-C8E4DD116AF2}">
    <text>9/13/2025</text>
  </threadedComment>
  <threadedComment ref="U1986" dT="2025-09-16T05:44:29.27" personId="{00000000-0000-0000-0000-000000000000}" id="{2845AAEB-7735-4944-BB19-50CE05B7B033}">
    <text>10/25/2025</text>
  </threadedComment>
  <threadedComment ref="P1987" dT="2025-09-10T06:09:02.07" personId="{00000000-0000-0000-0000-000000000000}" id="{76B08116-C95C-48DB-8607-8B933C99A1FE}">
    <text>9/8/2025</text>
  </threadedComment>
  <threadedComment ref="I1990" dT="2025-08-27T10:09:49.16" personId="{00000000-0000-0000-0000-000000000000}" id="{8BAFAFBD-2D83-4299-BF33-9F7DE5C9404E}">
    <text>NYK VENUS</text>
  </threadedComment>
  <threadedComment ref="I1990" dT="2025-09-01T09:08:47.18" personId="{00000000-0000-0000-0000-000000000000}" id="{C8161A1D-F926-483B-8F1B-521D865BCDB9}" parentId="{8BAFAFBD-2D83-4299-BF33-9F7DE5C9404E}">
    <text>HMM LE HAVRE</text>
  </threadedComment>
  <threadedComment ref="P1990" dT="2025-08-27T10:10:03.80" personId="{00000000-0000-0000-0000-000000000000}" id="{22AFFB3D-6B7C-49B9-A9AC-8E42FA2114D1}">
    <text>9/2/2025</text>
  </threadedComment>
  <threadedComment ref="P1990" dT="2025-09-01T09:12:02.95" personId="{00000000-0000-0000-0000-000000000000}" id="{3FE3D7D6-576B-4A63-B131-26114A0CF6D8}" parentId="{22AFFB3D-6B7C-49B9-A9AC-8E42FA2114D1}">
    <text>9/8/2025</text>
  </threadedComment>
  <threadedComment ref="P1990" dT="2025-09-12T07:41:32.93" personId="{00000000-0000-0000-0000-000000000000}" id="{0B2ED61D-0DE9-43EC-B363-5691493BD7AD}" parentId="{22AFFB3D-6B7C-49B9-A9AC-8E42FA2114D1}">
    <text>9/17/2025</text>
  </threadedComment>
  <threadedComment ref="P1990" dT="2025-09-19T10:08:05.22" personId="{00000000-0000-0000-0000-000000000000}" id="{49C51B39-B618-4F46-AB2D-07B18091E65D}" parentId="{22AFFB3D-6B7C-49B9-A9AC-8E42FA2114D1}">
    <text>9/18/2025</text>
  </threadedComment>
  <threadedComment ref="Q1990" dT="2025-08-27T10:10:10.83" personId="{00000000-0000-0000-0000-000000000000}" id="{308AC9E7-1750-4B8C-AD2C-A34B7793090E}">
    <text>8/31/2025</text>
  </threadedComment>
  <threadedComment ref="U1990" dT="2025-08-27T10:12:08.67" personId="{00000000-0000-0000-0000-000000000000}" id="{219864C8-6C58-4CFA-9886-A53A19898D9A}">
    <text xml:space="preserve"> 10/21/2025</text>
  </threadedComment>
  <threadedComment ref="U1990" dT="2025-09-01T09:11:18.90" personId="{00000000-0000-0000-0000-000000000000}" id="{C292991C-4F4E-4222-B21A-84A0CB7AA9C2}" parentId="{219864C8-6C58-4CFA-9886-A53A19898D9A}">
    <text>10/21/2025</text>
  </threadedComment>
  <threadedComment ref="U1990" dT="2025-09-22T10:00:04.11" personId="{00000000-0000-0000-0000-000000000000}" id="{2F364FA6-5E20-449A-B2EC-3B58163DB666}" parentId="{219864C8-6C58-4CFA-9886-A53A19898D9A}">
    <text>11/6/2025</text>
  </threadedComment>
  <threadedComment ref="D1991" dT="2025-08-27T11:08:07.14" personId="{00000000-0000-0000-0000-000000000000}" id="{03F194DB-E535-4CAE-9675-D2D906C90080}">
    <text>ARLOV</text>
  </threadedComment>
  <threadedComment ref="M1991" dT="2025-09-03T09:42:42.79" personId="{00000000-0000-0000-0000-000000000000}" id="{D27A29D9-9A27-4A39-937C-B712868F11FF}">
    <text>9/2/2025</text>
  </threadedComment>
  <threadedComment ref="P1991" dT="2025-09-12T07:41:39.59" personId="{00000000-0000-0000-0000-000000000000}" id="{91DCE580-6D65-494D-9473-B5582E11F19B}">
    <text>9/17/2025</text>
  </threadedComment>
  <threadedComment ref="P1991" dT="2025-09-19T10:08:19.84" personId="{00000000-0000-0000-0000-000000000000}" id="{BA4A8F6F-671E-465A-8252-9E9EE09D3E13}" parentId="{91DCE580-6D65-494D-9473-B5582E11F19B}">
    <text>9/18/2025</text>
  </threadedComment>
  <threadedComment ref="U1991" dT="2025-09-22T10:00:11.26" personId="{00000000-0000-0000-0000-000000000000}" id="{D1CD689F-EEA3-4C40-B9B0-887E6A54C869}">
    <text>11/6/2025</text>
  </threadedComment>
  <threadedComment ref="P1992" dT="2025-09-12T07:41:54.65" personId="{00000000-0000-0000-0000-000000000000}" id="{778BE425-914E-4864-A00C-00FD98CCB709}">
    <text>9/17/2025</text>
  </threadedComment>
  <threadedComment ref="P1992" dT="2025-09-19T10:08:26.70" personId="{00000000-0000-0000-0000-000000000000}" id="{DA1B5045-74ED-47FB-8B51-E1A5DFFC2BFD}" parentId="{778BE425-914E-4864-A00C-00FD98CCB709}">
    <text>9/18/2025</text>
  </threadedComment>
  <threadedComment ref="U1992" dT="2025-09-22T10:00:18.31" personId="{00000000-0000-0000-0000-000000000000}" id="{BA25BFCF-C9A6-4410-80CE-91EDC6791E65}">
    <text>11/6/2025</text>
  </threadedComment>
  <threadedComment ref="P1993" dT="2025-09-12T07:41:58.48" personId="{00000000-0000-0000-0000-000000000000}" id="{16AB7A0F-5130-4885-8223-BB6E7F0C6CDA}">
    <text>9/17/2025</text>
  </threadedComment>
  <threadedComment ref="P1993" dT="2025-09-19T10:08:32.41" personId="{00000000-0000-0000-0000-000000000000}" id="{4B08DD2A-6679-4C6C-8904-78780F0F19A3}" parentId="{16AB7A0F-5130-4885-8223-BB6E7F0C6CDA}">
    <text>9/18/2025</text>
  </threadedComment>
  <threadedComment ref="U1993" dT="2025-09-22T10:00:22.47" personId="{00000000-0000-0000-0000-000000000000}" id="{3B102236-4B47-4B01-8A86-83481CB34CAD}">
    <text>11/6/2025</text>
  </threadedComment>
  <threadedComment ref="P1994" dT="2025-09-12T07:42:02.11" personId="{00000000-0000-0000-0000-000000000000}" id="{9746B47B-ADE6-4D0B-AE30-F9B0FCA4BAE3}">
    <text>9/17/2025</text>
  </threadedComment>
  <threadedComment ref="P1994" dT="2025-09-19T10:08:39.09" personId="{00000000-0000-0000-0000-000000000000}" id="{3940ED60-A6E3-419C-8063-FD7E874BFF88}" parentId="{9746B47B-ADE6-4D0B-AE30-F9B0FCA4BAE3}">
    <text>9/18/2025</text>
  </threadedComment>
  <threadedComment ref="U1994" dT="2025-09-22T10:00:26.32" personId="{00000000-0000-0000-0000-000000000000}" id="{FF9A8660-0C39-4900-B1B4-A02E0F7F75C2}">
    <text>11/6/2025</text>
  </threadedComment>
  <threadedComment ref="P1995" dT="2025-09-12T07:42:05.84" personId="{00000000-0000-0000-0000-000000000000}" id="{F96740E8-C68E-4B2F-822A-B7D7D0B83805}">
    <text>9/17/2025</text>
  </threadedComment>
  <threadedComment ref="P1995" dT="2025-09-19T10:08:45.14" personId="{00000000-0000-0000-0000-000000000000}" id="{B2E9C7E3-B881-49C5-878A-654F55D28D16}" parentId="{F96740E8-C68E-4B2F-822A-B7D7D0B83805}">
    <text>9/18/2025</text>
  </threadedComment>
  <threadedComment ref="U1995" dT="2025-09-22T10:00:30.42" personId="{00000000-0000-0000-0000-000000000000}" id="{606BD72A-7D2D-4259-8AB2-BC73DEB9F5E7}">
    <text>11/6/2025</text>
  </threadedComment>
  <threadedComment ref="P1996" dT="2025-09-22T09:59:02.14" personId="{00000000-0000-0000-0000-000000000000}" id="{02CFB94B-7753-486D-AC97-156E30120A24}">
    <text>9/25/2025</text>
  </threadedComment>
  <threadedComment ref="U1996" dT="2025-09-22T09:59:35.29" personId="{00000000-0000-0000-0000-000000000000}" id="{ACC833EC-E12C-4259-9EFF-EE43F15E6B8E}">
    <text>11/8/2025</text>
  </threadedComment>
  <threadedComment ref="P1997" dT="2025-09-22T09:59:02.14" personId="{00000000-0000-0000-0000-000000000000}" id="{C9299B96-DC5F-4296-BE46-3F8E5832BDF1}">
    <text>9/25/2025</text>
  </threadedComment>
  <threadedComment ref="U1997" dT="2025-09-22T09:59:44.82" personId="{00000000-0000-0000-0000-000000000000}" id="{968BBC18-B192-43A1-8FEB-B360E00FBA76}">
    <text>11/8/2025</text>
  </threadedComment>
  <threadedComment ref="P1998" dT="2025-09-08T06:32:41.39" personId="{00000000-0000-0000-0000-000000000000}" id="{FD66D4E1-396D-4973-9DEC-F52CE5ED80E4}">
    <text>9/16/2025</text>
  </threadedComment>
  <threadedComment ref="P1998" dT="2025-09-16T08:02:50.78" personId="{00000000-0000-0000-0000-000000000000}" id="{84440D87-96B5-4CF5-8B52-00DD55F2880E}" parentId="{FD66D4E1-396D-4973-9DEC-F52CE5ED80E4}">
    <text>9/18/2025</text>
  </threadedComment>
  <threadedComment ref="P1998" dT="2025-09-18T03:43:19.29" personId="{00000000-0000-0000-0000-000000000000}" id="{F7EA92AF-AFEA-4925-BA18-9DAEE2DE31DF}" parentId="{FD66D4E1-396D-4973-9DEC-F52CE5ED80E4}">
    <text>9/20/2025</text>
  </threadedComment>
  <threadedComment ref="U1998" dT="2025-09-16T08:03:15.84" personId="{00000000-0000-0000-0000-000000000000}" id="{30A247EC-153F-40A8-A849-EE004BD2BF34}">
    <text>11/14/2025 // 11/14/2025</text>
  </threadedComment>
  <threadedComment ref="U1998" dT="2025-09-18T03:43:37.20" personId="{00000000-0000-0000-0000-000000000000}" id="{0F7537FF-01C7-4E46-B7E5-7E542F908CBD}" parentId="{30A247EC-153F-40A8-A849-EE004BD2BF34}">
    <text>11/18/2025</text>
  </threadedComment>
  <threadedComment ref="H1999" dT="2025-10-04T04:02:33.61" personId="{00000000-0000-0000-0000-000000000000}" id="{C49A3F5F-780E-43D0-8A67-BFBF0B2B21DB}">
    <text>0.458</text>
  </threadedComment>
  <threadedComment ref="P1999" dT="2025-09-24T07:17:39.37" personId="{00000000-0000-0000-0000-000000000000}" id="{10442F3E-A7AF-46A0-AF3E-7F80797A9206}">
    <text>9/21/2025</text>
  </threadedComment>
  <threadedComment ref="P1999" dT="2025-09-29T09:42:45.63" personId="{00000000-0000-0000-0000-000000000000}" id="{8F3C33E2-AC0E-4B0E-8CC8-FD0130CBF24C}" parentId="{10442F3E-A7AF-46A0-AF3E-7F80797A9206}">
    <text>9/27/2025</text>
  </threadedComment>
  <threadedComment ref="H2000" dT="2025-10-04T04:00:38.19" personId="{00000000-0000-0000-0000-000000000000}" id="{35DD24DC-D6C7-4CDE-8833-DC28DB4F6E9E}">
    <text>13.44</text>
  </threadedComment>
  <threadedComment ref="P2000" dT="2025-09-24T05:29:20.34" personId="{00000000-0000-0000-0000-000000000000}" id="{0C233E32-6B94-44FD-9287-2F932C3DA612}">
    <text>9/24/2025</text>
  </threadedComment>
  <threadedComment ref="P2000" dT="2025-09-29T04:54:19.40" personId="{00000000-0000-0000-0000-000000000000}" id="{DE5F63A0-C1FB-4343-8945-F8AB121C9400}" parentId="{0C233E32-6B94-44FD-9287-2F932C3DA612}">
    <text>9/27/2025</text>
  </threadedComment>
  <threadedComment ref="G2001" dT="2025-09-05T10:38:26.60" personId="{00000000-0000-0000-0000-000000000000}" id="{26994942-87EA-4838-A689-D6AFBFED2EBE}">
    <text>2376 LBS</text>
  </threadedComment>
  <threadedComment ref="I2001" dT="2025-09-11T03:27:58.54" personId="{00000000-0000-0000-0000-000000000000}" id="{B0934870-1CA7-411B-80E9-42D869ED98DC}">
    <text>ONE Millau V.044w</text>
  </threadedComment>
  <threadedComment ref="I2001" dT="2025-09-23T04:07:08.89" personId="{00000000-0000-0000-0000-000000000000}" id="{52B8B986-38BC-417E-89D4-4E735BD8D9A2}" parentId="{B0934870-1CA7-411B-80E9-42D869ED98DC}">
    <text>ONE Grus V.028w</text>
  </threadedComment>
  <threadedComment ref="P2001" dT="2025-09-11T03:28:42.74" personId="{00000000-0000-0000-0000-000000000000}" id="{5346056B-5E6B-426D-AB5F-5C893BD7FA53}">
    <text>9/21/2025</text>
  </threadedComment>
  <threadedComment ref="P2001" dT="2025-09-18T05:11:31.38" personId="{00000000-0000-0000-0000-000000000000}" id="{AF16A76D-0C0D-4DF7-A8B8-F9447D22374C}" parentId="{5346056B-5E6B-426D-AB5F-5C893BD7FA53}">
    <text>9/26/2025</text>
  </threadedComment>
  <threadedComment ref="U2001" dT="2025-09-11T03:29:12.93" personId="{00000000-0000-0000-0000-000000000000}" id="{C879EEB1-48E2-4C77-962C-8827F557540D}">
    <text>11/11/2025</text>
  </threadedComment>
  <threadedComment ref="I2002" dT="2025-09-12T03:34:20.89" personId="{00000000-0000-0000-0000-000000000000}" id="{91AD383A-EEE7-407B-A8DF-F36FF2912B91}">
    <text>ONE GRUS / 028W</text>
  </threadedComment>
  <threadedComment ref="P2002" dT="2025-09-12T03:35:30.09" personId="{00000000-0000-0000-0000-000000000000}" id="{5F371AC1-AA94-4B20-90DC-321B9CE7C9F5}">
    <text>9/30/2025</text>
  </threadedComment>
  <threadedComment ref="U2002" dT="2025-09-12T03:36:01.47" personId="{00000000-0000-0000-0000-000000000000}" id="{9E1E7060-1780-4ECD-9399-3D56AE17C3C2}">
    <text>11/6/2025</text>
  </threadedComment>
  <threadedComment ref="G2003" dT="2025-10-06T04:37:43.01" personId="{00000000-0000-0000-0000-000000000000}" id="{C6FF6F54-1DE7-4F79-9671-D6EB9BA9973C}">
    <text>350</text>
  </threadedComment>
  <threadedComment ref="H2003" dT="2025-10-06T04:37:58.40" personId="{00000000-0000-0000-0000-000000000000}" id="{F828EFE2-D9D9-44F3-9886-23C2998A44AD}">
    <text>0.36</text>
  </threadedComment>
  <threadedComment ref="P2003" dT="2025-09-23T11:11:26.95" personId="{00000000-0000-0000-0000-000000000000}" id="{FC3AF175-D18B-49B2-94AF-2AEADBE8C2CF}">
    <text>21.09.2025</text>
  </threadedComment>
  <threadedComment ref="P2003" dT="2025-09-29T04:53:00.02" personId="{00000000-0000-0000-0000-000000000000}" id="{C066A994-90D4-43FD-958B-2E9412999389}" parentId="{FC3AF175-D18B-49B2-94AF-2AEADBE8C2CF}">
    <text>27.09.2025</text>
  </threadedComment>
  <threadedComment ref="P2004" dT="2025-09-29T04:23:03.16" personId="{00000000-0000-0000-0000-000000000000}" id="{42242734-1F94-402E-BF29-CCD9B2A91065}">
    <text>10/6/2025</text>
  </threadedComment>
  <threadedComment ref="I2005" dT="2025-09-26T04:30:34.73" personId="{00000000-0000-0000-0000-000000000000}" id="{EFB2F2A5-1B61-4E68-A2BE-CD604E8950C2}">
    <text xml:space="preserve"> YM TROPHY / 021E</text>
  </threadedComment>
  <threadedComment ref="P2005" dT="2025-09-26T04:31:39.36" personId="{00000000-0000-0000-0000-000000000000}" id="{92C2D52D-236E-4446-AD88-53FC5A53975E}">
    <text>10/19/2025</text>
  </threadedComment>
  <threadedComment ref="Q2005" dT="2025-09-26T04:31:45.09" personId="{00000000-0000-0000-0000-000000000000}" id="{E06C29C7-8A53-4A79-AC6D-6760938791EB}">
    <text>10/19/2025</text>
  </threadedComment>
  <threadedComment ref="I2006" dT="2025-10-10T03:22:28.35" personId="{00000000-0000-0000-0000-000000000000}" id="{E53DC54B-0A4B-47DE-897E-F3A70EC2FBBC}">
    <text>ONE Recognition V.008e</text>
  </threadedComment>
  <threadedComment ref="P2006" dT="2025-09-22T10:38:03.33" personId="{00000000-0000-0000-0000-000000000000}" id="{481D67D9-D49B-43DC-9231-092AF7370026}">
    <text>10/2/2025</text>
  </threadedComment>
  <threadedComment ref="P2006" dT="2025-10-06T07:53:00.44" personId="{00000000-0000-0000-0000-000000000000}" id="{0350B235-0495-4610-B7C9-8CFD18865FD9}" parentId="{481D67D9-D49B-43DC-9231-092AF7370026}">
    <text>10/3/2025</text>
  </threadedComment>
  <threadedComment ref="P2006" dT="2025-10-09T06:36:10.33" personId="{00000000-0000-0000-0000-000000000000}" id="{DDB94D3E-F01F-4C02-8148-7ECE497D307E}" parentId="{481D67D9-D49B-43DC-9231-092AF7370026}">
    <text>10/7/2025</text>
  </threadedComment>
  <threadedComment ref="P2006" dT="2025-10-10T03:23:31.65" personId="{00000000-0000-0000-0000-000000000000}" id="{C90A0BEE-0CFD-4381-ABC9-57C55F723DAF}" parentId="{481D67D9-D49B-43DC-9231-092AF7370026}">
    <text>10/9/2025</text>
  </threadedComment>
  <threadedComment ref="U2006" dT="2025-09-19T10:07:07.61" personId="{00000000-0000-0000-0000-000000000000}" id="{C853EF88-8AF3-4A45-8DC9-A5EC3DC8DC7D}">
    <text>11/10/2025</text>
  </threadedComment>
  <threadedComment ref="U2006" dT="2025-09-22T10:38:31.75" personId="{00000000-0000-0000-0000-000000000000}" id="{F7B863AD-E492-47B3-9588-9F1C7D1938E9}" parentId="{C853EF88-8AF3-4A45-8DC9-A5EC3DC8DC7D}">
    <text>11/15/2025</text>
  </threadedComment>
  <threadedComment ref="U2006" dT="2025-10-06T07:53:16.42" personId="{00000000-0000-0000-0000-000000000000}" id="{4D5E3D17-8115-401B-B9EE-0AFBA72C62F2}" parentId="{C853EF88-8AF3-4A45-8DC9-A5EC3DC8DC7D}">
    <text>11/17/2025</text>
  </threadedComment>
  <threadedComment ref="U2006" dT="2025-10-09T06:36:26.32" personId="{00000000-0000-0000-0000-000000000000}" id="{94350C7B-6E58-4131-B4D6-C449C693A93B}" parentId="{C853EF88-8AF3-4A45-8DC9-A5EC3DC8DC7D}">
    <text>11/21/2025</text>
  </threadedComment>
  <threadedComment ref="U2006" dT="2025-10-10T03:24:30.75" personId="{00000000-0000-0000-0000-000000000000}" id="{6FD80299-6E32-42EE-9880-0BA0BD5CDA0E}" parentId="{C853EF88-8AF3-4A45-8DC9-A5EC3DC8DC7D}">
    <text>11/29/2025</text>
  </threadedComment>
  <threadedComment ref="P2007" dT="2025-09-24T04:08:01.39" personId="{00000000-0000-0000-0000-000000000000}" id="{83CB7E26-11A2-4600-9735-02D7DB13A677}">
    <text>9/29/2025</text>
  </threadedComment>
  <threadedComment ref="P2007" dT="2025-09-29T09:01:37.64" personId="{00000000-0000-0000-0000-000000000000}" id="{F47D4B71-51FB-4BB8-B94A-EB9E9C93CBF8}" parentId="{83CB7E26-11A2-4600-9735-02D7DB13A677}">
    <text>10/2/2025</text>
  </threadedComment>
  <threadedComment ref="P2007" dT="2025-10-03T06:16:49.95" personId="{00000000-0000-0000-0000-000000000000}" id="{6440B51D-6713-4C52-A4CC-5A1D955F4629}" parentId="{83CB7E26-11A2-4600-9735-02D7DB13A677}">
    <text>10/03/2025</text>
  </threadedComment>
  <threadedComment ref="P2008" dT="2025-09-24T04:08:23.80" personId="{00000000-0000-0000-0000-000000000000}" id="{302463A3-C703-4DDF-BC7A-9C12D38D1BEA}">
    <text>9/29/2025</text>
  </threadedComment>
  <threadedComment ref="P2008" dT="2025-09-29T09:01:45.13" personId="{00000000-0000-0000-0000-000000000000}" id="{B80A7F80-CFB4-455C-9FDD-6781BABCEB38}" parentId="{302463A3-C703-4DDF-BC7A-9C12D38D1BEA}">
    <text>10/2/2025</text>
  </threadedComment>
  <threadedComment ref="P2009" dT="2025-09-24T04:08:23.80" personId="{00000000-0000-0000-0000-000000000000}" id="{6E894CD1-7BE2-4B6D-9858-77E99DCCA3DF}">
    <text>9/29/2025</text>
  </threadedComment>
  <threadedComment ref="P2009" dT="2025-09-29T09:01:45.13" personId="{00000000-0000-0000-0000-000000000000}" id="{A0907581-E1AA-4F22-9C45-9965ADA2E3C9}" parentId="{6E894CD1-7BE2-4B6D-9858-77E99DCCA3DF}">
    <text>10/2/2025</text>
  </threadedComment>
  <threadedComment ref="P2011" dT="2025-10-08T08:44:12.71" personId="{00000000-0000-0000-0000-000000000000}" id="{F0E3F186-9901-4C1C-90A9-25FCB714B414}">
    <text>10/8/2025</text>
  </threadedComment>
  <threadedComment ref="U2011" dT="2025-10-08T08:44:34.78" personId="{00000000-0000-0000-0000-000000000000}" id="{BB8FD8D5-8898-447D-B181-126C76686922}">
    <text>11/24/2025</text>
  </threadedComment>
  <threadedComment ref="M2012" dT="2025-09-25T03:33:43.27" personId="{00000000-0000-0000-0000-000000000000}" id="{418068AB-9E38-46A2-B4B2-F7A03522B58E}">
    <text>9/29/2025</text>
  </threadedComment>
  <threadedComment ref="P2012" dT="2025-10-08T08:44:12.71" personId="{00000000-0000-0000-0000-000000000000}" id="{DE623925-DD01-47CD-918A-0D8F04CA5721}">
    <text>10/8/2025</text>
  </threadedComment>
  <threadedComment ref="U2012" dT="2025-10-08T08:44:34.78" personId="{00000000-0000-0000-0000-000000000000}" id="{07132BCD-E7F0-44D1-81F2-BE76B6FE9100}">
    <text>11/24/2025</text>
  </threadedComment>
  <threadedComment ref="P2013" dT="2025-10-08T08:44:12.71" personId="{00000000-0000-0000-0000-000000000000}" id="{8BF743A7-D1C6-4A5B-A645-D53D130DE952}">
    <text>10/8/2025</text>
  </threadedComment>
  <threadedComment ref="U2013" dT="2025-10-08T08:44:34.78" personId="{00000000-0000-0000-0000-000000000000}" id="{16D87A09-DD89-4848-A721-6196A8C51D87}">
    <text>11/24/2025</text>
  </threadedComment>
  <threadedComment ref="I2016" dT="2025-09-25T03:43:00.78" personId="{00000000-0000-0000-0000-000000000000}" id="{99F69C99-38F6-43D7-AB36-3DBEBF972D2D}">
    <text>ONE ORPHEUS</text>
  </threadedComment>
  <threadedComment ref="P2016" dT="2025-09-25T03:43:25.65" personId="{00000000-0000-0000-0000-000000000000}" id="{CCE744B6-F6AE-4398-83C1-188E2E98BF22}">
    <text>9/29/2025</text>
  </threadedComment>
  <threadedComment ref="P2016" dT="2025-10-08T03:53:49.51" personId="{00000000-0000-0000-0000-000000000000}" id="{B6B23289-3417-48D1-BA63-7E415612F8EC}" parentId="{CCE744B6-F6AE-4398-83C1-188E2E98BF22}">
    <text>08/10/2025</text>
  </threadedComment>
  <threadedComment ref="U2016" dT="2025-09-25T03:43:55.62" personId="{00000000-0000-0000-0000-000000000000}" id="{B49B610A-152D-4FBA-9BDF-97B26E281164}">
    <text>11/16/2025</text>
  </threadedComment>
  <threadedComment ref="I2017" dT="2025-10-09T06:15:29.50" personId="{00000000-0000-0000-0000-000000000000}" id="{D85D0870-546D-4A2A-A079-1841485356AB}">
    <text>MSC NAMIBIA/BER1384</text>
  </threadedComment>
  <threadedComment ref="P2017" dT="2025-10-09T06:14:22.41" personId="{00000000-0000-0000-0000-000000000000}" id="{37DC347B-276A-42DC-A4B9-F3AD88764991}">
    <text>10/7/2025</text>
  </threadedComment>
  <threadedComment ref="M2021" dT="2025-10-15T10:09:00.61" personId="{00000000-0000-0000-0000-000000000000}" id="{4AED5A31-06B7-4003-9DEB-F1BDBC6C1712}">
    <text>10/10/2025</text>
  </threadedComment>
  <threadedComment ref="P2021" dT="2025-10-10T11:26:57.82" personId="{00000000-0000-0000-0000-000000000000}" id="{7CCDB8A0-7D07-4829-9362-684E1E361A69}">
    <text>10/19/2025</text>
  </threadedComment>
  <threadedComment ref="P2021" dT="2025-10-13T09:30:31.26" personId="{00000000-0000-0000-0000-000000000000}" id="{AD0A3AA3-FBAC-4F03-A080-B3ABC5D14C56}" parentId="{7CCDB8A0-7D07-4829-9362-684E1E361A69}">
    <text>10/18/2025</text>
  </threadedComment>
  <threadedComment ref="P2021" dT="2025-10-21T11:19:07.79" personId="{00000000-0000-0000-0000-000000000000}" id="{3C247711-A902-4980-938C-29F6DF8F53D1}" parentId="{7CCDB8A0-7D07-4829-9362-684E1E361A69}">
    <text>10/22/2025</text>
  </threadedComment>
  <threadedComment ref="P2021" dT="2025-10-28T04:54:56.13" personId="{00000000-0000-0000-0000-000000000000}" id="{01CF1E6E-D4A5-40A7-8F72-E07214A7B600}" parentId="{7CCDB8A0-7D07-4829-9362-684E1E361A69}">
    <text>10/26/2025</text>
  </threadedComment>
  <threadedComment ref="U2021" dT="2025-10-10T11:26:39.99" personId="{00000000-0000-0000-0000-000000000000}" id="{1BAC274D-6964-47C6-90DE-3A98FF43DD10}">
    <text>11/25/2025</text>
  </threadedComment>
  <threadedComment ref="U2021" dT="2025-10-13T09:34:12.56" personId="{00000000-0000-0000-0000-000000000000}" id="{4E2E93AE-A782-4B56-B264-FC1E72450051}" parentId="{1BAC274D-6964-47C6-90DE-3A98FF43DD10}">
    <text>11/24/2025</text>
  </threadedComment>
  <threadedComment ref="U2021" dT="2025-10-21T11:20:12.70" personId="{00000000-0000-0000-0000-000000000000}" id="{D9439548-9D10-40FB-8436-4E058E227B4F}" parentId="{1BAC274D-6964-47C6-90DE-3A98FF43DD10}">
    <text xml:space="preserve"> 11/26/2025</text>
  </threadedComment>
  <threadedComment ref="X2021" dT="2025-10-15T06:17:38.39" personId="{00000000-0000-0000-0000-000000000000}" id="{56CEE8CB-96E1-4DAF-820F-5B619A0711EB}">
    <text>23-0005-510-00</text>
  </threadedComment>
  <threadedComment ref="I2022" dT="2025-10-28T07:05:06.37" personId="{00000000-0000-0000-0000-000000000000}" id="{9A15BCFB-10B9-47DE-80C5-C32D27749CC6}">
    <text>0.875</text>
  </threadedComment>
  <threadedComment ref="P2022" dT="2025-10-21T05:49:15.72" personId="{00000000-0000-0000-0000-000000000000}" id="{B76D76A3-3DAA-452F-AF13-70A10959E46E}">
    <text>10/22/2025</text>
  </threadedComment>
  <threadedComment ref="D2023" dT="2025-09-24T07:29:07.61" personId="{00000000-0000-0000-0000-000000000000}" id="{E11DB7CE-1F14-41EC-9806-3FF74295A4C7}">
    <text>YOKOHAMA </text>
  </threadedComment>
  <threadedComment ref="G2023" dT="2025-10-07T03:13:16.56" personId="{00000000-0000-0000-0000-000000000000}" id="{13C8E386-3410-4B09-B6AE-DBA44B6B9377}">
    <text>600</text>
  </threadedComment>
  <threadedComment ref="P2024" dT="2025-10-08T08:44:12.71" personId="{00000000-0000-0000-0000-000000000000}" id="{A59D574F-5BE6-41A1-99A2-37AF498D1461}">
    <text>10/8/2025</text>
  </threadedComment>
  <threadedComment ref="U2024" dT="2025-10-08T08:44:34.78" personId="{00000000-0000-0000-0000-000000000000}" id="{72FC2AD1-7367-47F0-9A61-A4A4C5CD04C9}">
    <text>11/24/2025</text>
  </threadedComment>
  <threadedComment ref="I2027" dT="2025-10-03T04:45:25.31" personId="{00000000-0000-0000-0000-000000000000}" id="{A6AF3CB0-A249-49F4-9B30-F00115566CD4}">
    <text>WAN HAI 516  W089</text>
  </threadedComment>
  <threadedComment ref="P2027" dT="2025-10-03T04:44:19.97" personId="{00000000-0000-0000-0000-000000000000}" id="{7B4AC066-3DD7-424D-AE0F-F6B10D088288}">
    <text>10/11/2025</text>
  </threadedComment>
  <threadedComment ref="U2027" dT="2025-10-03T04:44:56.34" personId="{00000000-0000-0000-0000-000000000000}" id="{A2EBE0A0-066A-497D-9831-9E280F108D8E}">
    <text>11/3/2025</text>
  </threadedComment>
  <threadedComment ref="I2028" dT="2025-09-27T04:25:57.24" personId="{00000000-0000-0000-0000-000000000000}" id="{E441343F-C895-4D0A-A581-9FC60473014D}">
    <text>ZEAL LUMOS V.014e</text>
  </threadedComment>
  <threadedComment ref="P2028" dT="2025-09-27T04:26:55.93" personId="{00000000-0000-0000-0000-000000000000}" id="{926B4D97-CC8E-48C9-96C7-A0B0EA044F9D}">
    <text>10/4/2025</text>
  </threadedComment>
  <threadedComment ref="P2028" dT="2025-09-30T13:17:17.43" personId="{00000000-0000-0000-0000-000000000000}" id="{5D949973-D66C-4F03-A559-8FD37E2C3CDB}" parentId="{926B4D97-CC8E-48C9-96C7-A0B0EA044F9D}">
    <text>10/19/2025</text>
  </threadedComment>
  <threadedComment ref="P2028" dT="2025-10-03T03:35:01.42" personId="{00000000-0000-0000-0000-000000000000}" id="{54885CBA-EF76-48A3-8D5F-822B043999CA}" parentId="{926B4D97-CC8E-48C9-96C7-A0B0EA044F9D}">
    <text>10/19/2025</text>
  </threadedComment>
  <threadedComment ref="P2028" dT="2025-10-14T10:22:51.64" personId="{00000000-0000-0000-0000-000000000000}" id="{2D21B083-47D1-4378-8DAA-C7349B237C41}" parentId="{926B4D97-CC8E-48C9-96C7-A0B0EA044F9D}">
    <text>10/16/2025</text>
  </threadedComment>
  <threadedComment ref="U2028" dT="2025-09-27T04:28:55.62" personId="{00000000-0000-0000-0000-000000000000}" id="{F1296DC1-93B0-4ACD-B19D-7DA7F2857CFD}">
    <text xml:space="preserve"> 11/19/2025</text>
  </threadedComment>
  <threadedComment ref="U2028" dT="2025-09-30T13:18:13.33" personId="{00000000-0000-0000-0000-000000000000}" id="{0BAA5584-FD5D-4703-BB88-3F3002C59472}" parentId="{F1296DC1-93B0-4ACD-B19D-7DA7F2857CFD}">
    <text>11/24/2025</text>
  </threadedComment>
  <threadedComment ref="U2028" dT="2025-10-03T03:34:36.97" personId="{00000000-0000-0000-0000-000000000000}" id="{0ABA717A-20DA-41E9-AFEF-7EF9EBE12272}" parentId="{F1296DC1-93B0-4ACD-B19D-7DA7F2857CFD}">
    <text>11/27/2025</text>
  </threadedComment>
  <threadedComment ref="U2028" dT="2025-10-14T10:24:26.80" personId="{00000000-0000-0000-0000-000000000000}" id="{64895D28-98EB-4127-9C3E-51107AE5E7AF}" parentId="{F1296DC1-93B0-4ACD-B19D-7DA7F2857CFD}">
    <text>12/3/2025</text>
  </threadedComment>
  <threadedComment ref="X2028" dT="2025-10-15T05:52:13.75" personId="{00000000-0000-0000-0000-000000000000}" id="{7EE19046-9EBE-4F74-95D8-EBF2D875226B}">
    <text>22-0008-510-00</text>
  </threadedComment>
  <threadedComment ref="I2029" dT="2025-09-27T04:25:57.24" personId="{00000000-0000-0000-0000-000000000000}" id="{9D53B8B2-7A9A-4C5B-AD63-4FBA20E4FA24}">
    <text>ZEAL LUMOS V.014e</text>
  </threadedComment>
  <threadedComment ref="P2029" dT="2025-09-27T04:26:55.93" personId="{00000000-0000-0000-0000-000000000000}" id="{0B369F6B-5B1D-47F7-B9A7-655A60665F7F}">
    <text>10/4/2025</text>
  </threadedComment>
  <threadedComment ref="P2029" dT="2025-09-30T13:17:27.48" personId="{00000000-0000-0000-0000-000000000000}" id="{A6E6712B-5539-4982-9D68-2E9D2E40928A}" parentId="{0B369F6B-5B1D-47F7-B9A7-655A60665F7F}">
    <text>10/19/2025</text>
  </threadedComment>
  <threadedComment ref="P2029" dT="2025-10-03T03:35:28.06" personId="{00000000-0000-0000-0000-000000000000}" id="{020296F2-E31C-44C2-ACB7-DB70385D849B}" parentId="{0B369F6B-5B1D-47F7-B9A7-655A60665F7F}">
    <text>10/19/2025</text>
  </threadedComment>
  <threadedComment ref="P2029" dT="2025-10-14T10:22:58.54" personId="{00000000-0000-0000-0000-000000000000}" id="{75AF7F77-66C1-492D-96E0-B1534DD007C4}" parentId="{0B369F6B-5B1D-47F7-B9A7-655A60665F7F}">
    <text>10/16/2025</text>
  </threadedComment>
  <threadedComment ref="U2029" dT="2025-09-27T04:28:55.62" personId="{00000000-0000-0000-0000-000000000000}" id="{0188465F-CE89-4D5A-A140-95DB7B0D4F5D}">
    <text xml:space="preserve"> 11/19/2025</text>
  </threadedComment>
  <threadedComment ref="U2029" dT="2025-09-30T13:18:18.87" personId="{00000000-0000-0000-0000-000000000000}" id="{3A43C0B6-AEE5-4303-8D49-3AAE66798A27}" parentId="{0188465F-CE89-4D5A-A140-95DB7B0D4F5D}">
    <text>11/24/2025</text>
  </threadedComment>
  <threadedComment ref="U2029" dT="2025-10-03T03:35:53.80" personId="{00000000-0000-0000-0000-000000000000}" id="{E981E7A1-C4D4-4655-A716-64DFC23A37DB}" parentId="{0188465F-CE89-4D5A-A140-95DB7B0D4F5D}">
    <text>11/27/2025</text>
  </threadedComment>
  <threadedComment ref="U2029" dT="2025-10-14T10:24:30.92" personId="{00000000-0000-0000-0000-000000000000}" id="{2E497A6B-691B-4AA2-A851-7B2656872FE3}" parentId="{0188465F-CE89-4D5A-A140-95DB7B0D4F5D}">
    <text>12/3/2025</text>
  </threadedComment>
  <threadedComment ref="X2029" dT="2025-10-15T05:53:50.55" personId="{00000000-0000-0000-0000-000000000000}" id="{E2CE0403-A6B7-477E-B1A5-AFE3D3DCB4E6}">
    <text>22-0009-510-00</text>
  </threadedComment>
  <threadedComment ref="I2030" dT="2025-09-27T04:25:57.24" personId="{00000000-0000-0000-0000-000000000000}" id="{4DBEDC5C-28ED-42D9-A6DA-B3A5123AAF23}">
    <text>ZEAL LUMOS V.014e</text>
  </threadedComment>
  <threadedComment ref="I2030" dT="2025-10-03T03:32:13.29" personId="{00000000-0000-0000-0000-000000000000}" id="{A65BDC0A-2EFA-4D20-A399-84B65E95552B}" parentId="{4DBEDC5C-28ED-42D9-A6DA-B3A5123AAF23}">
    <text>HMM COPENHAGEN</text>
  </threadedComment>
  <threadedComment ref="P2030" dT="2025-09-27T04:26:55.93" personId="{00000000-0000-0000-0000-000000000000}" id="{D25C6B20-D7C6-4135-968A-12AB6941A981}">
    <text>10/4/2025</text>
  </threadedComment>
  <threadedComment ref="P2030" dT="2025-09-30T13:17:34.23" personId="{00000000-0000-0000-0000-000000000000}" id="{3EB9E99E-09DB-420E-818E-DACDD480A51F}" parentId="{D25C6B20-D7C6-4135-968A-12AB6941A981}">
    <text>10/19/2025</text>
  </threadedComment>
  <threadedComment ref="P2030" dT="2025-10-03T03:32:42.82" personId="{00000000-0000-0000-0000-000000000000}" id="{E548586A-76D0-4FA4-9391-0B3F347346CA}" parentId="{D25C6B20-D7C6-4135-968A-12AB6941A981}">
    <text>10/19/2025</text>
  </threadedComment>
  <threadedComment ref="P2030" dT="2025-10-14T10:23:04.84" personId="{00000000-0000-0000-0000-000000000000}" id="{CA496B94-745A-4C1F-84FF-A28CCC375314}" parentId="{D25C6B20-D7C6-4135-968A-12AB6941A981}">
    <text>10/16/2025</text>
  </threadedComment>
  <threadedComment ref="U2030" dT="2025-09-27T04:28:55.62" personId="{00000000-0000-0000-0000-000000000000}" id="{504A8613-4FC8-40AD-AB58-A911C1D7E0BC}">
    <text xml:space="preserve"> 11/19/2025</text>
  </threadedComment>
  <threadedComment ref="U2030" dT="2025-09-30T13:18:24.98" personId="{00000000-0000-0000-0000-000000000000}" id="{526C824C-C9B1-4D51-9B8F-6FD6D0C1C4D7}" parentId="{504A8613-4FC8-40AD-AB58-A911C1D7E0BC}">
    <text>11/24/2025</text>
  </threadedComment>
  <threadedComment ref="U2030" dT="2025-10-03T03:33:58.47" personId="{00000000-0000-0000-0000-000000000000}" id="{439E99CD-8CA9-42D7-BAE3-9C4156004D73}" parentId="{504A8613-4FC8-40AD-AB58-A911C1D7E0BC}">
    <text>11/27/2025</text>
  </threadedComment>
  <threadedComment ref="U2030" dT="2025-10-14T10:24:35.42" personId="{00000000-0000-0000-0000-000000000000}" id="{D01BB892-0911-4EEB-BDEF-E0983DE24C10}" parentId="{504A8613-4FC8-40AD-AB58-A911C1D7E0BC}">
    <text>12/3/2025</text>
  </threadedComment>
  <threadedComment ref="X2030" dT="2025-10-15T05:55:45.32" personId="{00000000-0000-0000-0000-000000000000}" id="{9D557186-F477-4400-924F-8E2875579670}">
    <text>22-0011-510-00</text>
  </threadedComment>
  <threadedComment ref="I2031" dT="2025-10-06T03:51:08.79" personId="{00000000-0000-0000-0000-000000000000}" id="{AB7EDEED-39FD-49C1-90A1-CD6FA6CA39AE}">
    <text>HMM COPENHAGEN</text>
  </threadedComment>
  <threadedComment ref="P2031" dT="2025-09-30T10:29:35.52" personId="{00000000-0000-0000-0000-000000000000}" id="{8EA86BA5-2BED-43D8-821B-7EEC1EE52267}">
    <text>16.10.2025 =&gt; 19.10.2025</text>
  </threadedComment>
  <threadedComment ref="P2031" dT="2025-10-14T10:23:11.50" personId="{00000000-0000-0000-0000-000000000000}" id="{12B41AFF-ACB9-46FA-B912-90CE8C91DBD2}" parentId="{8EA86BA5-2BED-43D8-821B-7EEC1EE52267}">
    <text>10/16/2025</text>
  </threadedComment>
  <threadedComment ref="U2031" dT="2025-09-30T13:18:33.17" personId="{00000000-0000-0000-0000-000000000000}" id="{BA98E727-73D9-4D9E-B4DC-470F2801B854}">
    <text>11/24/2025</text>
  </threadedComment>
  <threadedComment ref="U2031" dT="2025-10-06T04:28:53.92" personId="{00000000-0000-0000-0000-000000000000}" id="{242D41F2-7BD7-4CD5-B8FB-F53219F34E77}" parentId="{BA98E727-73D9-4D9E-B4DC-470F2801B854}">
    <text>11/27/2025</text>
  </threadedComment>
  <threadedComment ref="U2031" dT="2025-10-14T10:24:39.44" personId="{00000000-0000-0000-0000-000000000000}" id="{CEAC17CA-DFC4-42A0-A8E8-ED3CF0C1854E}" parentId="{BA98E727-73D9-4D9E-B4DC-470F2801B854}">
    <text>12/3/2025</text>
  </threadedComment>
  <threadedComment ref="X2031" dT="2025-10-15T05:58:12.32" personId="{00000000-0000-0000-0000-000000000000}" id="{561CCF7C-6B9B-475A-BE0C-FA4A3FB7FB75}">
    <text>23-0003-510-00</text>
  </threadedComment>
  <threadedComment ref="I2032" dT="2025-10-29T06:58:51.54" personId="{00000000-0000-0000-0000-000000000000}" id="{5CD38E04-FC12-4F43-8722-78063F2413FE}">
    <text>HMM COPENHAGEN</text>
  </threadedComment>
  <threadedComment ref="P2032" dT="2025-09-30T10:29:35.52" personId="{00000000-0000-0000-0000-000000000000}" id="{2E2193C2-51F7-461D-8AF9-7615829C1213}">
    <text>16.10.2025 =&gt; 19.10.2025</text>
  </threadedComment>
  <threadedComment ref="P2032" dT="2025-10-03T03:37:20.39" personId="{00000000-0000-0000-0000-000000000000}" id="{1337AD43-73F9-497C-91AC-45EF10A4BF4B}" parentId="{2E2193C2-51F7-461D-8AF9-7615829C1213}">
    <text>10/19/2025</text>
  </threadedComment>
  <threadedComment ref="P2032" dT="2025-10-14T10:23:41.08" personId="{00000000-0000-0000-0000-000000000000}" id="{7A95DD02-0EB0-4491-BAF3-1E56C5C87286}" parentId="{2E2193C2-51F7-461D-8AF9-7615829C1213}">
    <text>10/16/2025</text>
  </threadedComment>
  <threadedComment ref="U2032" dT="2025-09-30T13:18:39.34" personId="{00000000-0000-0000-0000-000000000000}" id="{4323E617-FB7E-4FC8-B327-FCCFCCB3341F}">
    <text>11/24/2025</text>
  </threadedComment>
  <threadedComment ref="U2032" dT="2025-10-03T03:37:05.06" personId="{00000000-0000-0000-0000-000000000000}" id="{E124312A-0556-432E-ACE9-639DADD292A3}" parentId="{4323E617-FB7E-4FC8-B327-FCCFCCB3341F}">
    <text>11/27/2025</text>
  </threadedComment>
  <threadedComment ref="U2032" dT="2025-10-14T10:24:44.34" personId="{00000000-0000-0000-0000-000000000000}" id="{DEAC4BFD-37CB-4E00-8F32-7E01E884FBFA}" parentId="{4323E617-FB7E-4FC8-B327-FCCFCCB3341F}">
    <text>12/3/2025</text>
  </threadedComment>
  <threadedComment ref="X2032" dT="2025-10-15T06:02:22.89" personId="{00000000-0000-0000-0000-000000000000}" id="{F391D4D9-FA25-46F5-80ED-63F9DB3E4924}">
    <text>22-0012-510-00</text>
  </threadedComment>
  <threadedComment ref="P2033" dT="2025-10-03T03:53:54.77" personId="{00000000-0000-0000-0000-000000000000}" id="{654AA128-3E29-48D3-B5BB-FF40C6B5AAC3}">
    <text>10/14/2025</text>
  </threadedComment>
  <threadedComment ref="P2033" dT="2025-10-14T10:23:47.53" personId="{00000000-0000-0000-0000-000000000000}" id="{076F8359-3457-4371-9B00-ACCA553F712D}" parentId="{654AA128-3E29-48D3-B5BB-FF40C6B5AAC3}">
    <text>10/16/2025</text>
  </threadedComment>
  <threadedComment ref="U2033" dT="2025-10-03T03:54:01.58" personId="{00000000-0000-0000-0000-000000000000}" id="{0F0FE206-4DEC-4DEA-903B-505BFF73E3AD}">
    <text>12/1/2025</text>
  </threadedComment>
  <threadedComment ref="U2033" dT="2025-10-14T10:24:48.52" personId="{00000000-0000-0000-0000-000000000000}" id="{E8A8016E-E19A-44EB-A718-18292287D419}" parentId="{0F0FE206-4DEC-4DEA-903B-505BFF73E3AD}">
    <text>12/3/2025</text>
  </threadedComment>
  <threadedComment ref="X2033" dT="2025-10-15T06:04:38.10" personId="{00000000-0000-0000-0000-000000000000}" id="{37C86087-5A54-4BFA-815A-3376C9D1D051}">
    <text>23-0004-510-00</text>
  </threadedComment>
  <threadedComment ref="P2034" dT="2025-10-14T10:23:54.39" personId="{00000000-0000-0000-0000-000000000000}" id="{D01A62C9-5E98-4ADD-93B4-3B00D99E695E}">
    <text>10/16/2025</text>
  </threadedComment>
  <threadedComment ref="U2034" dT="2025-10-14T10:24:53.84" personId="{00000000-0000-0000-0000-000000000000}" id="{365B2EEE-44B6-468D-B181-9607BB0086CD}">
    <text>12/3/2025</text>
  </threadedComment>
  <threadedComment ref="X2034" dT="2025-10-15T06:06:51.95" personId="{00000000-0000-0000-0000-000000000000}" id="{881114BE-7CB0-4781-9CF1-D70D1FA426BD}">
    <text>22-0013-510-00</text>
  </threadedComment>
  <threadedComment ref="P2035" dT="2025-10-11T03:46:30.43" personId="{00000000-0000-0000-0000-000000000000}" id="{15342BF4-0C7C-424C-8461-472C4B5C0500}">
    <text>10/20/2025</text>
  </threadedComment>
  <threadedComment ref="P2035" dT="2025-10-13T09:45:46.07" personId="{00000000-0000-0000-0000-000000000000}" id="{8B8CB6AF-DC29-4D56-838B-5F2419740B7B}" parentId="{15342BF4-0C7C-424C-8461-472C4B5C0500}">
    <text>10/26/2025</text>
  </threadedComment>
  <threadedComment ref="P2035" dT="2025-10-28T05:02:13.75" personId="{00000000-0000-0000-0000-000000000000}" id="{81EBF463-9250-4066-8D50-DE81820AB990}" parentId="{15342BF4-0C7C-424C-8461-472C4B5C0500}">
    <text>10/24/2025</text>
  </threadedComment>
  <threadedComment ref="U2035" dT="2025-10-11T03:46:48.01" personId="{00000000-0000-0000-0000-000000000000}" id="{E78A7437-7458-4C13-91B0-7F196BD11453}">
    <text>12/11/2025</text>
  </threadedComment>
  <threadedComment ref="U2035" dT="2025-10-13T09:46:09.61" personId="{00000000-0000-0000-0000-000000000000}" id="{27AD4DD7-785A-488F-8B67-DA59D52A6D6A}" parentId="{E78A7437-7458-4C13-91B0-7F196BD11453}">
    <text>12/13/2025</text>
  </threadedComment>
  <threadedComment ref="U2035" dT="2025-10-28T05:03:21.03" personId="{00000000-0000-0000-0000-000000000000}" id="{CD2F1308-683A-453F-A3C3-B4A43FA72271}" parentId="{E78A7437-7458-4C13-91B0-7F196BD11453}">
    <text>12/17/2025</text>
  </threadedComment>
  <threadedComment ref="P2036" dT="2025-10-11T03:46:30.43" personId="{00000000-0000-0000-0000-000000000000}" id="{2DE844B6-2D2C-442B-A72B-AA5D04E4E258}">
    <text>10/20/2025</text>
  </threadedComment>
  <threadedComment ref="P2036" dT="2025-10-13T09:45:46.07" personId="{00000000-0000-0000-0000-000000000000}" id="{E8A07962-5B39-444E-9AFA-5EA7F6970332}" parentId="{2DE844B6-2D2C-442B-A72B-AA5D04E4E258}">
    <text>10/26/2025</text>
  </threadedComment>
  <threadedComment ref="P2036" dT="2025-10-28T05:02:13.75" personId="{00000000-0000-0000-0000-000000000000}" id="{F235A0A8-36B1-41A3-8B42-B2FE42D414E0}" parentId="{2DE844B6-2D2C-442B-A72B-AA5D04E4E258}">
    <text>10/24/2025</text>
  </threadedComment>
  <threadedComment ref="U2036" dT="2025-10-11T03:46:48.01" personId="{00000000-0000-0000-0000-000000000000}" id="{0952D11C-5495-42AD-A080-57E503E13BEA}">
    <text>12/11/2025</text>
  </threadedComment>
  <threadedComment ref="U2036" dT="2025-10-13T09:46:09.61" personId="{00000000-0000-0000-0000-000000000000}" id="{8F76B736-A643-41A8-BCD5-3E397AEF6C59}" parentId="{0952D11C-5495-42AD-A080-57E503E13BEA}">
    <text>12/13/2025</text>
  </threadedComment>
  <threadedComment ref="U2036" dT="2025-10-28T05:03:28.49" personId="{00000000-0000-0000-0000-000000000000}" id="{E13063F6-6352-480C-8B52-32E0EB3B9DDC}" parentId="{0952D11C-5495-42AD-A080-57E503E13BEA}">
    <text>12/17/2025</text>
  </threadedComment>
  <threadedComment ref="P2037" dT="2025-10-11T03:46:30.43" personId="{00000000-0000-0000-0000-000000000000}" id="{7EDA7DC6-637B-4622-8B67-110506D75BF1}">
    <text>10/20/2025</text>
  </threadedComment>
  <threadedComment ref="P2037" dT="2025-10-13T09:45:46.07" personId="{00000000-0000-0000-0000-000000000000}" id="{8082209A-FF02-4039-BF3A-B194B8585C5F}" parentId="{7EDA7DC6-637B-4622-8B67-110506D75BF1}">
    <text>10/26/2025</text>
  </threadedComment>
  <threadedComment ref="P2037" dT="2025-10-28T05:02:13.75" personId="{00000000-0000-0000-0000-000000000000}" id="{A4F62F9F-52DD-4E5C-BF31-517FA9425A15}" parentId="{7EDA7DC6-637B-4622-8B67-110506D75BF1}">
    <text>10/24/2025</text>
  </threadedComment>
  <threadedComment ref="U2037" dT="2025-10-11T03:46:48.01" personId="{00000000-0000-0000-0000-000000000000}" id="{8EDF4CDE-CEB2-4E5F-B1E8-B7A1E816FA0E}">
    <text>12/11/2025</text>
  </threadedComment>
  <threadedComment ref="U2037" dT="2025-10-13T09:46:09.61" personId="{00000000-0000-0000-0000-000000000000}" id="{8324F225-3020-495D-AD1C-7260F5D3E125}" parentId="{8EDF4CDE-CEB2-4E5F-B1E8-B7A1E816FA0E}">
    <text>12/13/2025</text>
  </threadedComment>
  <threadedComment ref="U2037" dT="2025-10-28T05:03:35.27" personId="{00000000-0000-0000-0000-000000000000}" id="{998E5ACD-1199-4856-A404-5D06D322796B}" parentId="{8EDF4CDE-CEB2-4E5F-B1E8-B7A1E816FA0E}">
    <text>12/17/2025</text>
  </threadedComment>
  <threadedComment ref="P2038" dT="2025-10-11T03:46:30.43" personId="{00000000-0000-0000-0000-000000000000}" id="{13B95E45-E841-4E9B-8C34-F9F010DA79C3}">
    <text>10/20/2025</text>
  </threadedComment>
  <threadedComment ref="P2038" dT="2025-10-13T09:45:46.07" personId="{00000000-0000-0000-0000-000000000000}" id="{434143DD-ECB8-4CBE-BAC0-EE14694309EC}" parentId="{13B95E45-E841-4E9B-8C34-F9F010DA79C3}">
    <text>10/26/2025</text>
  </threadedComment>
  <threadedComment ref="P2038" dT="2025-10-28T05:02:13.75" personId="{00000000-0000-0000-0000-000000000000}" id="{D48146EF-8926-4E24-8A82-5E66FCD5C759}" parentId="{13B95E45-E841-4E9B-8C34-F9F010DA79C3}">
    <text>10/24/2025</text>
  </threadedComment>
  <threadedComment ref="U2038" dT="2025-10-11T03:46:48.01" personId="{00000000-0000-0000-0000-000000000000}" id="{FEDBB1BF-E10C-4776-BE5B-1C9E0B235C8D}">
    <text>12/11/2025</text>
  </threadedComment>
  <threadedComment ref="U2038" dT="2025-10-13T09:46:09.61" personId="{00000000-0000-0000-0000-000000000000}" id="{01480C81-39BD-4C4D-9CAE-59A46574CEB2}" parentId="{FEDBB1BF-E10C-4776-BE5B-1C9E0B235C8D}">
    <text>12/13/2025</text>
  </threadedComment>
  <threadedComment ref="U2038" dT="2025-10-28T05:03:42.78" personId="{00000000-0000-0000-0000-000000000000}" id="{8A09772A-0723-4A64-A8D8-E685E5D8E6E5}" parentId="{FEDBB1BF-E10C-4776-BE5B-1C9E0B235C8D}">
    <text>12/17/2025</text>
  </threadedComment>
  <threadedComment ref="P2039" dT="2025-10-11T03:46:30.43" personId="{00000000-0000-0000-0000-000000000000}" id="{90693108-93C9-4544-BD7E-C63649AF1884}">
    <text>10/20/2025</text>
  </threadedComment>
  <threadedComment ref="P2039" dT="2025-10-13T09:45:46.07" personId="{00000000-0000-0000-0000-000000000000}" id="{5132928B-36EA-4306-9498-D958F8B73E03}" parentId="{90693108-93C9-4544-BD7E-C63649AF1884}">
    <text>10/26/2025</text>
  </threadedComment>
  <threadedComment ref="P2039" dT="2025-10-28T05:02:13.75" personId="{00000000-0000-0000-0000-000000000000}" id="{DC0C2724-1F53-4C3F-AFDF-544EDE5908D7}" parentId="{90693108-93C9-4544-BD7E-C63649AF1884}">
    <text>10/24/2025</text>
  </threadedComment>
  <threadedComment ref="U2039" dT="2025-10-11T03:46:48.01" personId="{00000000-0000-0000-0000-000000000000}" id="{79848944-AFAB-4B14-A139-8A47577DABA1}">
    <text>12/11/2025</text>
  </threadedComment>
  <threadedComment ref="U2039" dT="2025-10-13T09:46:09.61" personId="{00000000-0000-0000-0000-000000000000}" id="{6451C42F-2EEF-40EA-BFD4-28CF2DCE88A9}" parentId="{79848944-AFAB-4B14-A139-8A47577DABA1}">
    <text>12/13/2025</text>
  </threadedComment>
  <threadedComment ref="U2039" dT="2025-10-28T05:03:50.24" personId="{00000000-0000-0000-0000-000000000000}" id="{7C058A74-B358-495F-AE9A-8C6751CB77BC}" parentId="{79848944-AFAB-4B14-A139-8A47577DABA1}">
    <text>12/17/2025</text>
  </threadedComment>
  <threadedComment ref="G2040" dT="2025-10-17T06:47:39.02" personId="{00000000-0000-0000-0000-000000000000}" id="{E7C65822-E131-41F1-8735-0C1A8092A436}">
    <text>1411</text>
  </threadedComment>
  <threadedComment ref="P2040" dT="2025-10-28T11:12:55.41" personId="{00000000-0000-0000-0000-000000000000}" id="{426212C4-3B77-43D5-B1AD-F3050C6B8F8D}">
    <text>11/2/2025</text>
  </threadedComment>
  <threadedComment ref="P2040" dT="2025-11-06T06:00:22.80" personId="{00000000-0000-0000-0000-000000000000}" id="{8B28A5B2-7769-4B4F-971C-1A52DB70B761}" parentId="{426212C4-3B77-43D5-B1AD-F3050C6B8F8D}">
    <text>11/4/2025</text>
  </threadedComment>
  <threadedComment ref="U2040" dT="2025-10-28T11:13:39.49" personId="{00000000-0000-0000-0000-000000000000}" id="{05337B85-52BF-49FC-A5F6-7580F3B2960E}">
    <text>12/16/2025</text>
  </threadedComment>
  <threadedComment ref="U2040" dT="2025-11-06T06:00:44.16" personId="{00000000-0000-0000-0000-000000000000}" id="{029B90F7-B1B1-4243-B18A-6ED6D1217AD2}" parentId="{05337B85-52BF-49FC-A5F6-7580F3B2960E}">
    <text>12/18/2025</text>
  </threadedComment>
  <threadedComment ref="P2041" dT="2025-10-28T11:12:55.41" personId="{00000000-0000-0000-0000-000000000000}" id="{F054D483-1F7F-45F3-957E-F442729D748B}">
    <text>11/2/2025</text>
  </threadedComment>
  <threadedComment ref="P2041" dT="2025-11-06T06:00:27.05" personId="{00000000-0000-0000-0000-000000000000}" id="{162676AB-AB3B-49B2-82F5-E9860EA60ACD}" parentId="{F054D483-1F7F-45F3-957E-F442729D748B}">
    <text>11/4/2025</text>
  </threadedComment>
  <threadedComment ref="U2041" dT="2025-10-28T11:13:43.46" personId="{00000000-0000-0000-0000-000000000000}" id="{E0513869-8438-4D31-A5EC-B9FF8176F20D}">
    <text>12/16/2025</text>
  </threadedComment>
  <threadedComment ref="U2041" dT="2025-11-06T06:00:48.14" personId="{00000000-0000-0000-0000-000000000000}" id="{F1E0C006-FB3D-4532-A25D-1723B9B6EFD1}" parentId="{E0513869-8438-4D31-A5EC-B9FF8176F20D}">
    <text>12/18/2025</text>
  </threadedComment>
  <threadedComment ref="P2042" dT="2025-10-24T07:24:54.15" personId="{00000000-0000-0000-0000-000000000000}" id="{2615F760-7FBE-4CBC-92DE-361D0430E88B}">
    <text>10/23/2025</text>
  </threadedComment>
  <threadedComment ref="P2042" dT="2025-11-03T11:32:17.92" personId="{00000000-0000-0000-0000-000000000000}" id="{F2EADF8A-949B-49B2-875D-7378A922FD0E}" parentId="{2615F760-7FBE-4CBC-92DE-361D0430E88B}">
    <text>10/30/2025</text>
  </threadedComment>
  <threadedComment ref="P2043" dT="2025-10-24T07:24:59.22" personId="{00000000-0000-0000-0000-000000000000}" id="{80B4AB08-62F2-4F60-869D-2FCAE76F7543}">
    <text>10/23/2025</text>
  </threadedComment>
  <threadedComment ref="P2043" dT="2025-11-03T10:33:35.06" personId="{00000000-0000-0000-0000-000000000000}" id="{341B05AB-DF00-4C07-AC4D-D78A23080339}" parentId="{80B4AB08-62F2-4F60-869D-2FCAE76F7543}">
    <text>10/30/2025</text>
  </threadedComment>
  <threadedComment ref="P2044" dT="2025-10-16T09:52:19.42" personId="{00000000-0000-0000-0000-000000000000}" id="{2439E9CA-63D9-46C1-A299-B4338FCDC169}">
    <text>10/15/2025</text>
  </threadedComment>
  <threadedComment ref="P2044" dT="2025-10-28T08:39:50.07" personId="{00000000-0000-0000-0000-000000000000}" id="{550BF8EF-CE02-414B-BE6A-DFF1FAAEA0CA}" parentId="{2439E9CA-63D9-46C1-A299-B4338FCDC169}">
    <text>27.10.2025</text>
  </threadedComment>
  <threadedComment ref="X2044" dT="2025-10-29T08:58:28.26" personId="{00000000-0000-0000-0000-000000000000}" id="{4E476A25-DB38-4946-A699-9B2D4A2A55D9}">
    <text>25-0010-510-00</text>
  </threadedComment>
  <threadedComment ref="I2048" dT="2025-10-29T04:58:57.31" personId="{00000000-0000-0000-0000-000000000000}" id="{5DC1733D-910E-44F3-8523-77195FE20BD5}">
    <text>HMM COLOMBO V.146E</text>
  </threadedComment>
  <threadedComment ref="P2048" dT="2025-10-29T04:57:18.69" personId="{00000000-0000-0000-0000-000000000000}" id="{0A2E469B-C492-4048-AA2E-D361DB6FF2E9}">
    <text>11/16/2025</text>
  </threadedComment>
  <threadedComment ref="Q2048" dT="2025-10-29T04:57:25.45" personId="{00000000-0000-0000-0000-000000000000}" id="{A8308264-F61F-4999-8156-6C012FB2AB7F}">
    <text>11/16/2025</text>
  </threadedComment>
  <threadedComment ref="U2048" dT="2025-10-29T04:59:37.48" personId="{00000000-0000-0000-0000-000000000000}" id="{AB30F157-26C5-473B-AF0C-85FF3D1953AF}">
    <text>12/22/2025</text>
  </threadedComment>
  <threadedComment ref="B2049" dT="2025-10-29T11:10:11.79" personId="{00000000-0000-0000-0000-000000000000}" id="{7C412D40-4810-4639-B9BB-1F2B0FDD7BAC}">
    <text>TSL/56689/2200060570</text>
  </threadedComment>
  <threadedComment ref="P2050" dT="2025-11-10T03:28:09.12" personId="{00000000-0000-0000-0000-000000000000}" id="{BD05B8E8-E031-40CE-A46A-40BAFC48CCB3}">
    <text>11/10/2025</text>
  </threadedComment>
  <threadedComment ref="Y2050" dT="2025-11-07T05:02:13.41" personId="{00000000-0000-0000-0000-000000000000}" id="{8CFFAA86-407E-4CB4-BCE2-D1828BED8A11}">
    <text>GLSAKOL2511040</text>
  </threadedComment>
  <threadedComment ref="I2051" dT="2025-11-14T03:52:36.74" personId="{00000000-0000-0000-0000-000000000000}" id="{4BC0D4B4-BB04-4DBA-A876-6B53DD5BF1A7}">
    <text>ONE CRANE / 033E</text>
  </threadedComment>
  <threadedComment ref="M2051" dT="2025-11-03T08:24:13.60" personId="{00000000-0000-0000-0000-000000000000}" id="{6EA8EDFB-D2ED-4A03-B15A-CC0F698C3C31}">
    <text>24.10.2025</text>
  </threadedComment>
  <threadedComment ref="P2051" dT="2025-11-08T03:40:18.92" personId="{00000000-0000-0000-0000-000000000000}" id="{8F4FD015-B493-4856-8680-C97836EF0971}">
    <text>11/5/2025</text>
  </threadedComment>
  <threadedComment ref="I2052" dT="2025-11-14T03:52:36.74" personId="{00000000-0000-0000-0000-000000000000}" id="{820D15D4-AEFA-4034-BB66-E2773E74E204}">
    <text>ONE CRANE / 033E</text>
  </threadedComment>
  <threadedComment ref="M2052" dT="2025-10-29T03:23:05.24" personId="{00000000-0000-0000-0000-000000000000}" id="{DC931FE2-FE8E-4D63-A190-D9152CE3784D}">
    <text>24.10.2025</text>
  </threadedComment>
  <threadedComment ref="M2052" dT="2025-11-01T05:21:52.61" personId="{00000000-0000-0000-0000-000000000000}" id="{864106F8-1144-4E1A-B0C3-A76014AC0DD1}" parentId="{DC931FE2-FE8E-4D63-A190-D9152CE3784D}">
    <text>10/29/2025</text>
  </threadedComment>
  <threadedComment ref="P2052" dT="2025-11-11T03:22:15.97" personId="{00000000-0000-0000-0000-000000000000}" id="{55BC94D9-C857-447C-A571-E20F641FAA78}">
    <text>11/5/2025</text>
  </threadedComment>
  <threadedComment ref="I2054" dT="2025-10-24T09:32:39.63" personId="{00000000-0000-0000-0000-000000000000}" id="{20668F9B-2566-4E2E-BD03-295BD26CBAAB}">
    <text>ZEPHYR LUMOS V.016E</text>
  </threadedComment>
  <threadedComment ref="I2054" dT="2025-11-05T08:00:48.51" personId="{00000000-0000-0000-0000-000000000000}" id="{9009A51D-2F1A-44A6-A4D3-82BEDF4FF750}" parentId="{20668F9B-2566-4E2E-BD03-295BD26CBAAB}">
    <text xml:space="preserve"> HMM ROTTERDAM V. 017E</text>
  </threadedComment>
  <threadedComment ref="N2054" dT="2025-10-30T07:23:31.04" personId="{00000000-0000-0000-0000-000000000000}" id="{42DE9FFF-9EBA-4456-95B7-1D53EE7F398F}">
    <text>10/30/2025</text>
  </threadedComment>
  <threadedComment ref="P2054" dT="2025-10-24T09:33:39.49" personId="{00000000-0000-0000-0000-000000000000}" id="{C5DCE12A-B731-4241-95B2-8E547059DEC9}">
    <text>11/2/2025</text>
  </threadedComment>
  <threadedComment ref="P2054" dT="2025-10-28T04:53:09.83" personId="{00000000-0000-0000-0000-000000000000}" id="{E52E8047-C1C4-4ED6-B751-98CF7D7CABB8}" parentId="{C5DCE12A-B731-4241-95B2-8E547059DEC9}">
    <text>11/9/2025</text>
  </threadedComment>
  <threadedComment ref="P2054" dT="2025-10-31T05:00:59.88" personId="{00000000-0000-0000-0000-000000000000}" id="{263B1F66-875A-4DD9-A606-B8587C9196E7}" parentId="{C5DCE12A-B731-4241-95B2-8E547059DEC9}">
    <text>11/10/2025</text>
  </threadedComment>
  <threadedComment ref="P2054" dT="2025-11-05T08:04:51.64" personId="{00000000-0000-0000-0000-000000000000}" id="{247DF6BE-4838-427E-85C8-305959DC0B8F}" parentId="{C5DCE12A-B731-4241-95B2-8E547059DEC9}">
    <text>11/14/2025</text>
  </threadedComment>
  <threadedComment ref="P2054" dT="2025-11-06T08:59:33.06" personId="{00000000-0000-0000-0000-000000000000}" id="{AE18470D-25D2-42E9-A8F3-3F65021F60A5}" parentId="{C5DCE12A-B731-4241-95B2-8E547059DEC9}">
    <text>11/20/2025</text>
  </threadedComment>
  <threadedComment ref="P2054" dT="2025-11-07T08:58:02.44" personId="{00000000-0000-0000-0000-000000000000}" id="{38D66C55-B100-4BF8-AE54-C7ADEF5868AA}" parentId="{C5DCE12A-B731-4241-95B2-8E547059DEC9}">
    <text>11/21/2025</text>
  </threadedComment>
  <threadedComment ref="P2054" dT="2025-11-11T11:51:46.78" personId="{00000000-0000-0000-0000-000000000000}" id="{DDF16F04-9EC1-42F4-95A0-BE639C5D9C4B}" parentId="{C5DCE12A-B731-4241-95B2-8E547059DEC9}">
    <text>11/23/2025</text>
  </threadedComment>
  <threadedComment ref="Q2054" dT="2025-10-24T09:33:47.72" personId="{00000000-0000-0000-0000-000000000000}" id="{C285A6CD-E5BD-430B-AB2C-3DF78BF34B33}">
    <text>11/2/2025</text>
  </threadedComment>
  <threadedComment ref="U2054" dT="2025-10-24T09:34:45.05" personId="{00000000-0000-0000-0000-000000000000}" id="{5A363301-3CEA-44BA-9C3D-B1DA3D947A56}">
    <text>12/16/2025</text>
  </threadedComment>
  <threadedComment ref="U2054" dT="2025-10-28T07:18:30.02" personId="{00000000-0000-0000-0000-000000000000}" id="{C144DE7B-F1F5-433E-91A2-B0D7B4232A57}" parentId="{5A363301-3CEA-44BA-9C3D-B1DA3D947A56}">
    <text>12/18/2025</text>
  </threadedComment>
  <threadedComment ref="U2054" dT="2025-10-31T05:02:04.19" personId="{00000000-0000-0000-0000-000000000000}" id="{81462C3D-8E18-464E-869F-B5AF89170FE5}" parentId="{5A363301-3CEA-44BA-9C3D-B1DA3D947A56}">
    <text xml:space="preserve"> 12/20/2025</text>
  </threadedComment>
  <threadedComment ref="U2054" dT="2025-11-05T08:09:39.42" personId="{00000000-0000-0000-0000-000000000000}" id="{645311FD-1C48-408C-8B2E-E06AA38CE5B9}" parentId="{5A363301-3CEA-44BA-9C3D-B1DA3D947A56}">
    <text>24.12.2025</text>
  </threadedComment>
  <threadedComment ref="U2054" dT="2025-11-06T08:57:25.17" personId="{00000000-0000-0000-0000-000000000000}" id="{C4DF49DE-A747-49DB-8D4C-B0D72D92E4D7}" parentId="{5A363301-3CEA-44BA-9C3D-B1DA3D947A56}">
    <text>12/28/2025</text>
  </threadedComment>
  <threadedComment ref="U2054" dT="2025-11-07T08:59:24.98" personId="{00000000-0000-0000-0000-000000000000}" id="{A3DFFDFA-2A0A-4E3F-B720-4CA95F5DE136}" parentId="{5A363301-3CEA-44BA-9C3D-B1DA3D947A56}">
    <text>12/29/2025</text>
  </threadedComment>
  <threadedComment ref="U2054" dT="2025-11-11T11:53:13.02" personId="{00000000-0000-0000-0000-000000000000}" id="{8C4CDC02-545D-4925-A6C7-C14C9ABED0D9}" parentId="{5A363301-3CEA-44BA-9C3D-B1DA3D947A56}">
    <text>12/31/2025</text>
  </threadedComment>
  <threadedComment ref="X2054" dT="2025-11-10T05:31:28.34" personId="{00000000-0000-0000-0000-000000000000}" id="{1F4EF5A0-F0B4-4D4B-A6BC-A7B26143443B}">
    <text>22-0020-511-00</text>
  </threadedComment>
  <threadedComment ref="I2055" dT="2025-11-05T08:20:14.45" personId="{00000000-0000-0000-0000-000000000000}" id="{08A2898D-7785-44DB-AC16-8AB888C36530}">
    <text xml:space="preserve"> HMM ROTTERDAM V. 017E</text>
  </threadedComment>
  <threadedComment ref="P2055" dT="2025-10-31T05:01:03.93" personId="{00000000-0000-0000-0000-000000000000}" id="{078943FE-9487-44E9-89F4-C046F8EB2F9D}">
    <text>11/10/2025</text>
  </threadedComment>
  <threadedComment ref="P2055" dT="2025-11-05T08:17:56.12" personId="{00000000-0000-0000-0000-000000000000}" id="{F6AA24F9-737C-4D21-BF0D-3567EF3DB8BC}" parentId="{078943FE-9487-44E9-89F4-C046F8EB2F9D}">
    <text>14.11.2025</text>
  </threadedComment>
  <threadedComment ref="P2055" dT="2025-11-06T08:59:39.18" personId="{00000000-0000-0000-0000-000000000000}" id="{A4F8A306-8BEA-4605-822A-8FBB41B26C3E}" parentId="{078943FE-9487-44E9-89F4-C046F8EB2F9D}">
    <text>11/20/2025</text>
  </threadedComment>
  <threadedComment ref="P2055" dT="2025-11-07T08:58:07.51" personId="{00000000-0000-0000-0000-000000000000}" id="{0F8B18D8-E47F-4919-B66D-8114F4ACF5EC}" parentId="{078943FE-9487-44E9-89F4-C046F8EB2F9D}">
    <text>11/21/2025</text>
  </threadedComment>
  <threadedComment ref="P2055" dT="2025-11-11T11:51:52.14" personId="{00000000-0000-0000-0000-000000000000}" id="{964AC637-1B2C-4EB5-9835-70F16734B8B6}" parentId="{078943FE-9487-44E9-89F4-C046F8EB2F9D}">
    <text>11/23/2025</text>
  </threadedComment>
  <threadedComment ref="U2055" dT="2025-10-31T05:02:11.51" personId="{00000000-0000-0000-0000-000000000000}" id="{6C82830D-1EF8-473E-B518-B22F7AD803B0}">
    <text xml:space="preserve"> 12/20/2025</text>
  </threadedComment>
  <threadedComment ref="U2055" dT="2025-11-05T08:18:22.96" personId="{00000000-0000-0000-0000-000000000000}" id="{A301EA21-0310-49C1-A3E2-9716DD4BC0CF}" parentId="{6C82830D-1EF8-473E-B518-B22F7AD803B0}">
    <text>24.12.2025</text>
  </threadedComment>
  <threadedComment ref="U2055" dT="2025-11-06T08:57:31.45" personId="{00000000-0000-0000-0000-000000000000}" id="{932DC8A6-DC8B-4722-A803-8532AFD2CC45}" parentId="{6C82830D-1EF8-473E-B518-B22F7AD803B0}">
    <text>12/28/2025</text>
  </threadedComment>
  <threadedComment ref="U2055" dT="2025-11-07T08:59:29.46" personId="{00000000-0000-0000-0000-000000000000}" id="{33B8F9C3-C2E6-41E9-8264-BA0125AD715C}" parentId="{6C82830D-1EF8-473E-B518-B22F7AD803B0}">
    <text>12/29/2025</text>
  </threadedComment>
  <threadedComment ref="U2055" dT="2025-11-11T11:53:25.99" personId="{00000000-0000-0000-0000-000000000000}" id="{9F6587BA-A9C3-49A9-8D63-C55BE820B03C}" parentId="{6C82830D-1EF8-473E-B518-B22F7AD803B0}">
    <text>12/31/2025</text>
  </threadedComment>
  <threadedComment ref="X2055" dT="2025-11-10T05:34:25.96" personId="{00000000-0000-0000-0000-000000000000}" id="{53FE8E32-853C-4AC4-A851-86BDA9BAF81C}">
    <text>23-0005-511-00</text>
  </threadedComment>
  <threadedComment ref="I2056" dT="2025-11-05T08:20:14.45" personId="{00000000-0000-0000-0000-000000000000}" id="{0D76D647-EBB5-4C09-BE15-D01E75AA4286}">
    <text xml:space="preserve"> HMM ROTTERDAM V. 017E</text>
  </threadedComment>
  <threadedComment ref="P2056" dT="2025-10-31T05:01:03.93" personId="{00000000-0000-0000-0000-000000000000}" id="{53BC27F4-2002-4438-9AFE-BDFE82DD9408}">
    <text>11/10/2025</text>
  </threadedComment>
  <threadedComment ref="P2056" dT="2025-11-05T08:17:56.12" personId="{00000000-0000-0000-0000-000000000000}" id="{D6834E5B-C364-462E-BC54-3128270122E5}" parentId="{53BC27F4-2002-4438-9AFE-BDFE82DD9408}">
    <text>14.11.2025</text>
  </threadedComment>
  <threadedComment ref="P2056" dT="2025-11-06T08:59:44.03" personId="{00000000-0000-0000-0000-000000000000}" id="{F01FEAA7-C514-4C72-89F1-3FED1D927ABD}" parentId="{53BC27F4-2002-4438-9AFE-BDFE82DD9408}">
    <text>11/20/2025</text>
  </threadedComment>
  <threadedComment ref="P2056" dT="2025-11-07T08:58:11.43" personId="{00000000-0000-0000-0000-000000000000}" id="{DB0DE96F-B4AE-4BB5-82CB-9897B4375E93}" parentId="{53BC27F4-2002-4438-9AFE-BDFE82DD9408}">
    <text>11/21/2025</text>
  </threadedComment>
  <threadedComment ref="P2056" dT="2025-11-11T11:51:57.88" personId="{00000000-0000-0000-0000-000000000000}" id="{16F1ECA6-D93B-4FFB-9BFA-430C7FAC0523}" parentId="{53BC27F4-2002-4438-9AFE-BDFE82DD9408}">
    <text>11/23/2025</text>
  </threadedComment>
  <threadedComment ref="U2056" dT="2025-10-31T05:02:14.93" personId="{00000000-0000-0000-0000-000000000000}" id="{588A22C5-031B-4782-B0F9-A8A0CA14BEDD}">
    <text xml:space="preserve"> 12/20/2025</text>
  </threadedComment>
  <threadedComment ref="U2056" dT="2025-11-06T08:57:36.28" personId="{00000000-0000-0000-0000-000000000000}" id="{9CD8020D-9D89-4EF5-A9FA-FD07317587F5}" parentId="{588A22C5-031B-4782-B0F9-A8A0CA14BEDD}">
    <text>12/28/2025</text>
  </threadedComment>
  <threadedComment ref="U2056" dT="2025-11-07T08:59:34.23" personId="{00000000-0000-0000-0000-000000000000}" id="{D9AB5771-900B-4518-AB81-C35968C8CF6D}" parentId="{588A22C5-031B-4782-B0F9-A8A0CA14BEDD}">
    <text>12/29/2025</text>
  </threadedComment>
  <threadedComment ref="U2056" dT="2025-11-11T11:53:30.35" personId="{00000000-0000-0000-0000-000000000000}" id="{9BB2044B-A7A2-41DC-9CFD-FDCA6A295CA0}" parentId="{588A22C5-031B-4782-B0F9-A8A0CA14BEDD}">
    <text>12/31/2025</text>
  </threadedComment>
  <threadedComment ref="X2056" dT="2025-11-10T05:37:36.67" personId="{00000000-0000-0000-0000-000000000000}" id="{92FE5EE6-CA80-440E-A102-B14EBD482883}">
    <text>22-0022-511-00</text>
  </threadedComment>
  <threadedComment ref="I2057" dT="2025-11-05T08:20:14.45" personId="{00000000-0000-0000-0000-000000000000}" id="{9235104C-7897-4920-BA38-BE949A1A55E4}">
    <text xml:space="preserve"> HMM ROTTERDAM V. 017E</text>
  </threadedComment>
  <threadedComment ref="P2057" dT="2025-10-31T05:01:03.93" personId="{00000000-0000-0000-0000-000000000000}" id="{9B3C9EEE-7273-46E8-9964-595939A49B66}">
    <text>11/10/2025</text>
  </threadedComment>
  <threadedComment ref="P2057" dT="2025-11-05T08:17:56.12" personId="{00000000-0000-0000-0000-000000000000}" id="{49DECE8F-9B63-4CA9-BA4D-55F20F991D1F}" parentId="{9B3C9EEE-7273-46E8-9964-595939A49B66}">
    <text>14.11.2025</text>
  </threadedComment>
  <threadedComment ref="P2057" dT="2025-11-06T08:59:48.78" personId="{00000000-0000-0000-0000-000000000000}" id="{10ABA7B3-9A6D-4005-936B-9E6613E8A98E}" parentId="{9B3C9EEE-7273-46E8-9964-595939A49B66}">
    <text>11/20/2025</text>
  </threadedComment>
  <threadedComment ref="P2057" dT="2025-11-07T08:58:15.62" personId="{00000000-0000-0000-0000-000000000000}" id="{6E6ABF90-D1C1-4ED0-A7B1-FF9AB2D608A6}" parentId="{9B3C9EEE-7273-46E8-9964-595939A49B66}">
    <text>11/21/2025</text>
  </threadedComment>
  <threadedComment ref="P2057" dT="2025-11-11T11:52:02.93" personId="{00000000-0000-0000-0000-000000000000}" id="{14B65967-6F7F-49D9-A01B-01D3F0D888FE}" parentId="{9B3C9EEE-7273-46E8-9964-595939A49B66}">
    <text>11/23/2025</text>
  </threadedComment>
  <threadedComment ref="U2057" dT="2025-10-31T05:02:19.27" personId="{00000000-0000-0000-0000-000000000000}" id="{1799A063-9ADD-4F24-984C-442262DEA506}">
    <text xml:space="preserve"> 12/20/2025</text>
  </threadedComment>
  <threadedComment ref="U2057" dT="2025-11-06T08:57:41.53" personId="{00000000-0000-0000-0000-000000000000}" id="{70CA8641-B829-4BE8-BD29-D660A15373C4}" parentId="{1799A063-9ADD-4F24-984C-442262DEA506}">
    <text>12/28/2025</text>
  </threadedComment>
  <threadedComment ref="U2057" dT="2025-11-07T08:59:38.13" personId="{00000000-0000-0000-0000-000000000000}" id="{92D28EE6-4958-4923-8CDE-D984EF298028}" parentId="{1799A063-9ADD-4F24-984C-442262DEA506}">
    <text>12/29/2025</text>
  </threadedComment>
  <threadedComment ref="U2057" dT="2025-11-11T11:53:34.34" personId="{00000000-0000-0000-0000-000000000000}" id="{4925A259-44A8-432C-81D8-4DF34464BD57}" parentId="{1799A063-9ADD-4F24-984C-442262DEA506}">
    <text>12/31/2025</text>
  </threadedComment>
  <threadedComment ref="X2057" dT="2025-11-10T05:44:18.65" personId="{00000000-0000-0000-0000-000000000000}" id="{FEB03B58-43D1-4525-95A6-B9A260805B51}">
    <text>22-0023-511-00</text>
  </threadedComment>
  <threadedComment ref="I2058" dT="2025-11-05T08:20:14.45" personId="{00000000-0000-0000-0000-000000000000}" id="{4B7DFB04-9741-4205-83DA-42561417AAA7}">
    <text xml:space="preserve"> HMM ROTTERDAM V. 017E</text>
  </threadedComment>
  <threadedComment ref="P2058" dT="2025-11-05T08:40:46.05" personId="{00000000-0000-0000-0000-000000000000}" id="{9F7A8940-F493-49EF-AB35-73C7D4AD6549}">
    <text>14.11.2025</text>
  </threadedComment>
  <threadedComment ref="P2058" dT="2025-11-06T08:59:53.00" personId="{00000000-0000-0000-0000-000000000000}" id="{13EAC8AC-5379-4EDA-B731-24B541687632}" parentId="{9F7A8940-F493-49EF-AB35-73C7D4AD6549}">
    <text>11/20/2025</text>
  </threadedComment>
  <threadedComment ref="P2058" dT="2025-11-07T08:58:20.10" personId="{00000000-0000-0000-0000-000000000000}" id="{350E1829-5FED-45BA-89F2-DE4BCDAC2211}" parentId="{9F7A8940-F493-49EF-AB35-73C7D4AD6549}">
    <text>11/21/2025</text>
  </threadedComment>
  <threadedComment ref="P2058" dT="2025-11-11T11:52:07.14" personId="{00000000-0000-0000-0000-000000000000}" id="{29FA4AB9-8D46-45F7-B48A-E071E1FD5C6B}" parentId="{9F7A8940-F493-49EF-AB35-73C7D4AD6549}">
    <text>11/23/2025</text>
  </threadedComment>
  <threadedComment ref="U2058" dT="2025-10-31T05:02:23.88" personId="{00000000-0000-0000-0000-000000000000}" id="{5DE4B928-25CD-467A-8D97-1434DA916A54}">
    <text xml:space="preserve"> 12/20/2025</text>
  </threadedComment>
  <threadedComment ref="U2058" dT="2025-11-05T08:56:56.89" personId="{00000000-0000-0000-0000-000000000000}" id="{BCB6B246-BF57-421E-BD7A-E62DF6EC9F06}" parentId="{5DE4B928-25CD-467A-8D97-1434DA916A54}">
    <text>24.12.2025</text>
  </threadedComment>
  <threadedComment ref="U2058" dT="2025-11-06T08:57:51.04" personId="{00000000-0000-0000-0000-000000000000}" id="{0D7C8437-617B-4F43-A45C-625D9796DBA1}" parentId="{5DE4B928-25CD-467A-8D97-1434DA916A54}">
    <text>12/28/2025</text>
  </threadedComment>
  <threadedComment ref="U2058" dT="2025-11-07T08:59:42.51" personId="{00000000-0000-0000-0000-000000000000}" id="{E6CFDC79-69B5-4E2C-97CB-FEAA46A4C4E6}" parentId="{5DE4B928-25CD-467A-8D97-1434DA916A54}">
    <text>12/29/2025</text>
  </threadedComment>
  <threadedComment ref="U2058" dT="2025-11-11T11:53:41.76" personId="{00000000-0000-0000-0000-000000000000}" id="{191DBC71-0878-466D-9222-8117C34ADC9E}" parentId="{5DE4B928-25CD-467A-8D97-1434DA916A54}">
    <text>12/31/2025</text>
  </threadedComment>
  <threadedComment ref="X2058" dT="2025-11-10T05:58:20.36" personId="{00000000-0000-0000-0000-000000000000}" id="{4A1858A0-5645-465E-B4EB-03138822BAF1}">
    <text>22-0024-511-00</text>
  </threadedComment>
  <threadedComment ref="I2059" dT="2025-11-05T08:20:14.45" personId="{00000000-0000-0000-0000-000000000000}" id="{D32A0C50-0705-4D98-8D9F-CDDD49952647}">
    <text xml:space="preserve"> HMM ROTTERDAM V. 017E</text>
  </threadedComment>
  <threadedComment ref="P2059" dT="2025-11-05T08:40:46.05" personId="{00000000-0000-0000-0000-000000000000}" id="{DC6ADA73-C7D9-4C1B-9FFE-427192F20838}">
    <text>14.11.2025</text>
  </threadedComment>
  <threadedComment ref="P2059" dT="2025-11-06T08:59:58.31" personId="{00000000-0000-0000-0000-000000000000}" id="{411CD92E-7AD9-4BF3-A698-13B4A7D6A7B9}" parentId="{DC6ADA73-C7D9-4C1B-9FFE-427192F20838}">
    <text>11/20/2025</text>
  </threadedComment>
  <threadedComment ref="P2059" dT="2025-11-07T08:58:24.24" personId="{00000000-0000-0000-0000-000000000000}" id="{43E5384F-7084-4B5D-9CEB-5D2EB3C542A4}" parentId="{DC6ADA73-C7D9-4C1B-9FFE-427192F20838}">
    <text>11/21/2025</text>
  </threadedComment>
  <threadedComment ref="P2059" dT="2025-11-11T11:52:12.18" personId="{00000000-0000-0000-0000-000000000000}" id="{A5DC7F9A-64B2-4EDC-9B4F-997177CD40F8}" parentId="{DC6ADA73-C7D9-4C1B-9FFE-427192F20838}">
    <text>11/23/2025</text>
  </threadedComment>
  <threadedComment ref="U2059" dT="2025-11-05T08:41:07.15" personId="{00000000-0000-0000-0000-000000000000}" id="{03FA57D6-8F97-42A5-8368-17F55809D67D}">
    <text>24.11.2025</text>
  </threadedComment>
  <threadedComment ref="U2059" dT="2025-11-06T08:57:57.87" personId="{00000000-0000-0000-0000-000000000000}" id="{04CE2DB1-1E61-4EE1-8B81-94DC345A5054}" parentId="{03FA57D6-8F97-42A5-8368-17F55809D67D}">
    <text>12/28/2025</text>
  </threadedComment>
  <threadedComment ref="U2059" dT="2025-11-07T08:59:47.71" personId="{00000000-0000-0000-0000-000000000000}" id="{A7C6E38B-CE51-486C-90CF-CD53479D323A}" parentId="{03FA57D6-8F97-42A5-8368-17F55809D67D}">
    <text>12/29/2025</text>
  </threadedComment>
  <threadedComment ref="U2059" dT="2025-11-11T11:53:46.35" personId="{00000000-0000-0000-0000-000000000000}" id="{70770414-03B8-4015-8D55-A3BB00142328}" parentId="{03FA57D6-8F97-42A5-8368-17F55809D67D}">
    <text>12/31/2025</text>
  </threadedComment>
  <threadedComment ref="X2059" dT="2025-11-10T06:34:24.34" personId="{00000000-0000-0000-0000-000000000000}" id="{E4C2568D-E21B-446A-A779-EA5BCC6590AB}">
    <text>22-0027-511-00</text>
  </threadedComment>
  <threadedComment ref="I2060" dT="2025-11-06T05:16:59.38" personId="{00000000-0000-0000-0000-000000000000}" id="{A2629C72-DA47-4AF1-8967-EC813F0424E1}">
    <text>SEASPAN ADONIS / 081E</text>
  </threadedComment>
  <threadedComment ref="M2060" dT="2025-10-31T03:44:45.50" personId="{00000000-0000-0000-0000-000000000000}" id="{48415115-EE4F-4C20-8225-93DE4E537815}">
    <text>10/31/2025</text>
  </threadedComment>
  <threadedComment ref="P2060" dT="2025-11-06T05:17:17.21" personId="{00000000-0000-0000-0000-000000000000}" id="{CAB1A3FD-5BD6-4250-9C90-D5CB1162A9B4}">
    <text>11/16/2025</text>
  </threadedComment>
  <threadedComment ref="Q2060" dT="2025-11-06T05:17:17.21" personId="{00000000-0000-0000-0000-000000000000}" id="{94A39784-4BF7-4FE9-BEC9-709AB1E3C5DB}">
    <text>11/16/2025</text>
  </threadedComment>
  <threadedComment ref="Q2060" dT="2025-11-06T05:18:05.12" personId="{00000000-0000-0000-0000-000000000000}" id="{BD118FFC-24F8-452E-B8B0-C903803A1521}" parentId="{94A39784-4BF7-4FE9-BEC9-709AB1E3C5DB}">
    <text>11/16/2025</text>
  </threadedComment>
  <threadedComment ref="U2060" dT="2025-11-06T05:18:22.20" personId="{00000000-0000-0000-0000-000000000000}" id="{05353F7D-954A-451B-9BAB-19D6D4A6413E}">
    <text>12/29/2025</text>
  </threadedComment>
  <threadedComment ref="X2060" dT="2025-11-14T04:42:06.91" personId="{00000000-0000-0000-0000-000000000000}" id="{994D264B-1805-4419-9092-9F9B98DF2150}">
    <text>22-0028-511-00</text>
  </threadedComment>
  <threadedComment ref="I2061" dT="2025-11-19T06:02:16.58" personId="{00000000-0000-0000-0000-000000000000}" id="{307EDE0F-FAFD-48B1-8C37-E292EB979D27}">
    <text>KMTC DALIAN / 2511S</text>
  </threadedComment>
  <threadedComment ref="P2061" dT="2025-11-25T04:03:03.74" personId="{00000000-0000-0000-0000-000000000000}" id="{81A3349C-6A32-427C-BECE-B00326D3B554}">
    <text>11/24/2025</text>
  </threadedComment>
  <threadedComment ref="J2064" dT="2025-10-31T04:19:07.79" personId="{00000000-0000-0000-0000-000000000000}" id="{B2CEADE9-CAE3-467B-9364-14BB4C2B2BD2}">
    <text>18.10.2025</text>
  </threadedComment>
  <threadedComment ref="M2064" dT="2025-11-12T05:09:09.73" personId="{00000000-0000-0000-0000-000000000000}" id="{EE8C6C01-9AB9-4444-9541-3AD4428498D0}">
    <text>11/7/2025</text>
  </threadedComment>
  <threadedComment ref="D2065" dT="2025-10-22T03:45:15.47" personId="{00000000-0000-0000-0000-000000000000}" id="{9099A4C8-EAB4-4A21-9376-7521BE772A83}">
    <text>Los Angeles</text>
  </threadedComment>
  <threadedComment ref="I2065" dT="2025-10-30T03:43:27.78" personId="{00000000-0000-0000-0000-000000000000}" id="{1175F50C-91EF-4B0A-ACB2-ACEA98F99EC2}">
    <text>NYK Venus V.81w</text>
  </threadedComment>
  <threadedComment ref="P2065" dT="2025-10-30T03:43:47.76" personId="{00000000-0000-0000-0000-000000000000}" id="{5A33CCBF-80FC-4892-957C-B2B082EFB45D}">
    <text>11/10/2025</text>
  </threadedComment>
  <threadedComment ref="U2065" dT="2025-10-30T03:44:18.04" personId="{00000000-0000-0000-0000-000000000000}" id="{984372BF-2074-439E-93B5-8EF2EC566DAE}">
    <text>12/14/2025</text>
  </threadedComment>
  <threadedComment ref="D2066" dT="2025-10-30T06:10:31.79" personId="{00000000-0000-0000-0000-000000000000}" id="{42A316AA-BDB4-4070-B2FA-C5DE3A0987D2}">
    <text>Savannah</text>
  </threadedComment>
  <threadedComment ref="G2066" dT="2025-10-28T08:55:59.13" personId="{00000000-0000-0000-0000-000000000000}" id="{1FCE4BA5-7F4E-49E3-8896-C1A5E5F07395}">
    <text>1070 LBS</text>
  </threadedComment>
  <threadedComment ref="P2066" dT="2025-11-20T03:49:14.53" personId="{00000000-0000-0000-0000-000000000000}" id="{FEA373B5-1324-4EB2-9E6A-06D9B757601C}">
    <text>11/18/2025</text>
  </threadedComment>
  <threadedComment ref="G2160" dT="2026-02-12T04:12:41.96" personId="{9CF43D7C-226E-44BA-B332-C070FB52374F}" id="{35A26652-FA45-4CF4-AB3B-8A9C49AC5BF2}">
    <text>809 LBS</text>
  </threadedComment>
  <threadedComment ref="P2160" dT="2026-02-12T03:59:52.78" personId="{9CF43D7C-226E-44BA-B332-C070FB52374F}" id="{79AD874C-7C19-40E5-84A7-A79FBD0A39FE}">
    <text>08.02.2026</text>
  </threadedComment>
  <threadedComment ref="I2161" dT="2026-02-12T04:12:19.88" personId="{3F804DF1-93D4-4213-A22A-56BB0F2E41AD}" id="{E98F6845-23AB-4C36-B4B5-25A0E66FBC30}">
    <text>HMM OAKLAND V.136E</text>
  </threadedComment>
  <threadedComment ref="P2161" dT="2026-02-12T04:14:34.56" personId="{3F804DF1-93D4-4213-A22A-56BB0F2E41AD}" id="{DA04466B-14F6-4247-BD18-8AE33D3E72C5}">
    <text>13.02.2026</text>
  </threadedComment>
  <threadedComment ref="P2161" dT="2026-02-17T10:31:57.17" personId="{3F804DF1-93D4-4213-A22A-56BB0F2E41AD}" id="{17AEE877-3E08-4AFE-9012-DD255C23ABEF}" parentId="{DA04466B-14F6-4247-BD18-8AE33D3E72C5}">
    <text>18.02.2026</text>
  </threadedComment>
  <threadedComment ref="Q2161" dT="2026-02-12T04:15:03.10" personId="{3F804DF1-93D4-4213-A22A-56BB0F2E41AD}" id="{59A2DDDA-936A-431D-A083-83C28FAD9910}">
    <text>30/01/2026</text>
  </threadedComment>
  <threadedComment ref="U2161" dT="2026-02-12T04:15:35.75" personId="{3F804DF1-93D4-4213-A22A-56BB0F2E41AD}" id="{36387B10-9D83-4655-B373-9B069494BDD9}">
    <text>22.3.2026</text>
  </threadedComment>
  <threadedComment ref="U2161" dT="2026-02-17T10:32:27.43" personId="{3F804DF1-93D4-4213-A22A-56BB0F2E41AD}" id="{BE8CA4F1-CCA8-4E66-B640-B7E205CCD2B0}" parentId="{36387B10-9D83-4655-B373-9B069494BDD9}">
    <text>30.03.2026</text>
  </threadedComment>
  <threadedComment ref="D2162" dT="2026-02-13T04:06:01.64" personId="{9CF43D7C-226E-44BA-B332-C070FB52374F}" id="{7D0B707B-359C-42AD-90EC-47F3536BF285}">
    <text xml:space="preserve">SHANTOU </text>
  </threadedComment>
  <threadedComment ref="P2162" dT="2026-02-17T07:19:14.80" personId="{3F804DF1-93D4-4213-A22A-56BB0F2E41AD}" id="{73FAF9FC-08F7-46CB-84D3-A4805D7FC841}">
    <text>13/2/2026</text>
  </threadedComment>
  <threadedComment ref="P2162" dT="2026-02-24T04:36:47.30" personId="{9CF43D7C-226E-44BA-B332-C070FB52374F}" id="{4D46A465-B849-4265-A3E1-0539CA3529FD}" parentId="{73FAF9FC-08F7-46CB-84D3-A4805D7FC841}">
    <text>15.02.2026</text>
  </threadedComment>
  <threadedComment ref="P2163" dT="2026-02-18T04:04:32.22" personId="{9CF43D7C-226E-44BA-B332-C070FB52374F}" id="{3A09C897-D63D-4A47-A09C-B893764AC26F}">
    <text>15.02.2026</text>
  </threadedComment>
  <threadedComment ref="P2164" dT="2026-02-24T03:40:32.79" personId="{9CF43D7C-226E-44BA-B332-C070FB52374F}" id="{F14BC35E-0D95-4C88-A0C4-56ABC04DD8AC}">
    <text>23.02.2026</text>
  </threadedComment>
  <threadedComment ref="U2164" dT="2026-02-24T03:41:46.16" personId="{9CF43D7C-226E-44BA-B332-C070FB52374F}" id="{0EB998E5-252A-480D-85E2-3F8DDDCC590A}">
    <text>0904.2026</text>
  </threadedComment>
  <threadedComment ref="P2165" dT="2026-02-24T03:45:04.31" personId="{9CF43D7C-226E-44BA-B332-C070FB52374F}" id="{0B51F0CA-022A-49EA-BD25-EB7B3BDABF04}">
    <text>23.02.2026</text>
  </threadedComment>
  <threadedComment ref="U2165" dT="2026-02-24T03:45:31.18" personId="{9CF43D7C-226E-44BA-B332-C070FB52374F}" id="{E9A4339F-9DED-40F7-911D-AE122D7E72ED}">
    <text>09.04.2026</text>
  </threadedComment>
  <threadedComment ref="P2166" dT="2026-02-24T03:45:04.31" personId="{9CF43D7C-226E-44BA-B332-C070FB52374F}" id="{7047C2CE-FF55-4C36-85BE-3E919C9390B2}">
    <text>23.02.2026</text>
  </threadedComment>
  <threadedComment ref="P2167" dT="2026-02-24T03:50:46.55" personId="{9CF43D7C-226E-44BA-B332-C070FB52374F}" id="{14D16DC9-EC03-4966-8E6B-B50EF7F9E250}">
    <text>23.02.2026</text>
  </threadedComment>
  <threadedComment ref="U2167" dT="2026-02-24T03:51:04.76" personId="{9CF43D7C-226E-44BA-B332-C070FB52374F}" id="{0A453286-F2DB-4319-AA3D-4ACBD005CBDA}">
    <text>09.02.2026</text>
  </threadedComment>
  <threadedComment ref="P2168" dT="2026-02-24T03:45:04.31" personId="{9CF43D7C-226E-44BA-B332-C070FB52374F}" id="{9F477F19-67BC-4633-A348-CB1749D4D888}">
    <text>23.02.2026</text>
  </threadedComment>
  <threadedComment ref="P2169" dT="2026-02-24T03:51:39.12" personId="{9CF43D7C-226E-44BA-B332-C070FB52374F}" id="{067ABDA5-D3D4-46F0-AC93-1CC98D76853E}">
    <text>23.02.2026</text>
  </threadedComment>
  <threadedComment ref="U2169" dT="2026-02-24T03:51:59.29" personId="{9CF43D7C-226E-44BA-B332-C070FB52374F}" id="{FB2A1B7A-E87F-4C1F-B77C-76DD3931A57A}">
    <text>09.04.2026</text>
  </threadedComment>
  <threadedComment ref="P2170" dT="2026-02-24T03:49:38.55" personId="{9CF43D7C-226E-44BA-B332-C070FB52374F}" id="{729E4A36-7760-41BF-9FFD-D3AC61B8E492}">
    <text>23.02.2026</text>
  </threadedComment>
  <threadedComment ref="U2170" dT="2026-02-24T03:50:03.91" personId="{9CF43D7C-226E-44BA-B332-C070FB52374F}" id="{91208DFD-D334-452E-B823-54B5D18A4160}">
    <text>09.04.2026</text>
  </threadedComment>
  <threadedComment ref="P2171" dT="2026-02-19T04:01:45.51" personId="{B9717549-D972-46A2-B5A2-78C0038EC9D1}" id="{E18E9490-6EAD-4067-8807-A0277B543BAF}">
    <text>18.02.2026</text>
  </threadedComment>
  <threadedComment ref="P2172" dT="2026-02-17T13:40:10.21" personId="{B93D61B1-CA28-4A66-86A4-EF868ABFE6C6}" id="{2D7072BA-7A87-4322-9ABC-CFE10F604BDB}">
    <text xml:space="preserve">23.02.2026
</text>
  </threadedComment>
  <threadedComment ref="P2172" dT="2026-02-24T11:00:39.49" personId="{B93D61B1-CA28-4A66-86A4-EF868ABFE6C6}" id="{A03C341D-C1E1-4365-A2F3-20D4EB9AB89E}" parentId="{2D7072BA-7A87-4322-9ABC-CFE10F604BDB}">
    <text xml:space="preserve">28.02.2026
</text>
  </threadedComment>
  <threadedComment ref="P2173" dT="2026-02-17T13:40:17.96" personId="{B93D61B1-CA28-4A66-86A4-EF868ABFE6C6}" id="{1A3E7C90-119C-48E2-A85F-9BF0E89AA442}">
    <text>23.02.2026</text>
  </threadedComment>
  <threadedComment ref="P2173" dT="2026-02-24T11:00:51.02" personId="{B93D61B1-CA28-4A66-86A4-EF868ABFE6C6}" id="{62DA1E9A-F839-43E7-B26C-81F54C81F045}" parentId="{1A3E7C90-119C-48E2-A85F-9BF0E89AA442}">
    <text>28.02.2026</text>
  </threadedComment>
  <threadedComment ref="V2173" dT="2026-02-17T13:50:06.39" personId="{B93D61B1-CA28-4A66-86A4-EF868ABFE6C6}" id="{671A8459-8363-47D2-ACB2-583B94EAFCE4}">
    <text xml:space="preserve">MRN not available, goods below 1000€ </text>
  </threadedComment>
  <threadedComment ref="I2174" dT="2026-02-19T08:57:55.07" personId="{9CF43D7C-226E-44BA-B332-C070FB52374F}" id="{4CD8D868-30DA-43DE-9EC3-619C4F90EA09}">
    <text>HMM COPENHAGEN V.018E</text>
  </threadedComment>
  <threadedComment ref="N2174" dT="2026-02-25T09:40:55.57" personId="{9CF43D7C-226E-44BA-B332-C070FB52374F}" id="{8B3B9F98-430C-44D4-A7B0-A68FB8DB4189}">
    <text>24.02.2026</text>
  </threadedComment>
  <threadedComment ref="P2174" dT="2026-02-17T07:59:18.34" personId="{3F804DF1-93D4-4213-A22A-56BB0F2E41AD}" id="{1259B5AE-075D-46B3-8FCC-ABB79FA96C6D}">
    <text>01.03.2026</text>
  </threadedComment>
  <threadedComment ref="P2174" dT="2026-02-20T09:56:45.91" personId="{9CF43D7C-226E-44BA-B332-C070FB52374F}" id="{C63362E8-9C88-4035-A557-180C961B3E38}" parentId="{1259B5AE-075D-46B3-8FCC-ABB79FA96C6D}">
    <text>02.03.2026</text>
  </threadedComment>
  <threadedComment ref="P2174" dT="2026-03-05T06:25:16.97" personId="{3F804DF1-93D4-4213-A22A-56BB0F2E41AD}" id="{0F026727-5F88-4819-97CB-E59D688F23F7}" parentId="{1259B5AE-075D-46B3-8FCC-ABB79FA96C6D}">
    <text>03.03.2026</text>
  </threadedComment>
  <threadedComment ref="U2174" dT="2026-02-17T07:59:45.62" personId="{3F804DF1-93D4-4213-A22A-56BB0F2E41AD}" id="{D5F9B9A8-423E-460E-AD3C-9AB4B00C7374}">
    <text>21.04.2026</text>
  </threadedComment>
  <threadedComment ref="U2174" dT="2026-02-19T08:59:13.89" personId="{9CF43D7C-226E-44BA-B332-C070FB52374F}" id="{4409339A-E817-4F37-B602-9417C5D6387A}" parentId="{D5F9B9A8-423E-460E-AD3C-9AB4B00C7374}">
    <text>22.04.2026</text>
  </threadedComment>
  <threadedComment ref="U2174" dT="2026-03-06T07:12:25.45" personId="{3F804DF1-93D4-4213-A22A-56BB0F2E41AD}" id="{B33389D9-80E8-4EA1-9CF5-D95B1E3F7AF8}" parentId="{D5F9B9A8-423E-460E-AD3C-9AB4B00C7374}">
    <text>28.04.2026</text>
  </threadedComment>
  <threadedComment ref="I2175" dT="2026-02-18T04:10:44.99" personId="{9CF43D7C-226E-44BA-B332-C070FB52374F}" id="{5A0A6B99-946F-4852-9ADE-FB0085FCD912}">
    <text>ONE INNOVATION V.009E</text>
  </threadedComment>
  <threadedComment ref="I2175" dT="2026-02-19T09:06:03.07" personId="{9CF43D7C-226E-44BA-B332-C070FB52374F}" id="{02D8A21A-253B-460D-A39B-1B48F78B454C}" parentId="{5A0A6B99-946F-4852-9ADE-FB0085FCD912}">
    <text>HMM COPENHAGEN V.018E</text>
  </threadedComment>
  <threadedComment ref="P2175" dT="2026-02-18T04:11:49.79" personId="{9CF43D7C-226E-44BA-B332-C070FB52374F}" id="{5020B7D2-FB1A-49AA-AFAD-630995002BF0}">
    <text>26.02.2026</text>
  </threadedComment>
  <threadedComment ref="P2175" dT="2026-02-20T09:55:58.05" personId="{9CF43D7C-226E-44BA-B332-C070FB52374F}" id="{5CD17B6C-B19E-4F96-84BE-15A6A7CDD666}" parentId="{5020B7D2-FB1A-49AA-AFAD-630995002BF0}">
    <text>02.03.2026</text>
  </threadedComment>
  <threadedComment ref="P2175" dT="2026-03-05T06:25:21.96" personId="{3F804DF1-93D4-4213-A22A-56BB0F2E41AD}" id="{436CD595-BE69-4BF9-8FEC-89F0A8FCEE4C}" parentId="{5020B7D2-FB1A-49AA-AFAD-630995002BF0}">
    <text>03.03.2026</text>
  </threadedComment>
  <threadedComment ref="U2175" dT="2026-02-17T07:59:45.62" personId="{3F804DF1-93D4-4213-A22A-56BB0F2E41AD}" id="{DF49BF7D-853E-4FAF-82F5-1F964CD1A85F}">
    <text>21.04.2026</text>
  </threadedComment>
  <threadedComment ref="U2175" dT="2026-02-19T08:59:13.89" personId="{9CF43D7C-226E-44BA-B332-C070FB52374F}" id="{E82B510F-1769-4818-8590-3F29B64C0FBF}" parentId="{DF49BF7D-853E-4FAF-82F5-1F964CD1A85F}">
    <text>22.04.2026</text>
  </threadedComment>
  <threadedComment ref="U2175" dT="2026-03-06T07:12:25.45" personId="{3F804DF1-93D4-4213-A22A-56BB0F2E41AD}" id="{7F0D4965-F2BA-4D07-AE90-E569EF328C85}" parentId="{DF49BF7D-853E-4FAF-82F5-1F964CD1A85F}">
    <text>28.04.2026</text>
  </threadedComment>
  <threadedComment ref="I2176" dT="2026-02-19T09:03:32.37" personId="{9CF43D7C-226E-44BA-B332-C070FB52374F}" id="{704CD375-F4A3-4567-A07E-899F19F4DD6D}">
    <text>HMM COPENHAGEN V.018E</text>
  </threadedComment>
  <threadedComment ref="N2176" dT="2026-02-19T11:06:32.73" personId="{9CF43D7C-226E-44BA-B332-C070FB52374F}" id="{6D6DA368-1FBA-44BC-959A-F9C28C52C6A4}">
    <text>20.02.2026</text>
  </threadedComment>
  <threadedComment ref="P2176" dT="2026-02-17T07:59:18.34" personId="{3F804DF1-93D4-4213-A22A-56BB0F2E41AD}" id="{152C2EDC-5731-423F-863D-E00A24EB78BC}">
    <text>01.03.2026</text>
  </threadedComment>
  <threadedComment ref="P2176" dT="2026-02-20T09:54:26.24" personId="{9CF43D7C-226E-44BA-B332-C070FB52374F}" id="{E20E58F4-60FB-44C0-9720-2D29589140FA}" parentId="{152C2EDC-5731-423F-863D-E00A24EB78BC}">
    <text>02.03.2026</text>
  </threadedComment>
  <threadedComment ref="P2176" dT="2026-03-05T06:25:26.64" personId="{3F804DF1-93D4-4213-A22A-56BB0F2E41AD}" id="{82591DEF-7909-4667-BCC8-8F43FC408EF5}" parentId="{152C2EDC-5731-423F-863D-E00A24EB78BC}">
    <text>03.03.2026</text>
  </threadedComment>
  <threadedComment ref="U2176" dT="2026-02-17T07:59:45.62" personId="{3F804DF1-93D4-4213-A22A-56BB0F2E41AD}" id="{AE2FACB4-9937-4C9F-936A-A8B912415D5B}">
    <text>21.04.2026</text>
  </threadedComment>
  <threadedComment ref="U2176" dT="2026-02-19T08:59:13.89" personId="{9CF43D7C-226E-44BA-B332-C070FB52374F}" id="{C8CF85EB-671A-4815-9352-2A298D26364D}" parentId="{AE2FACB4-9937-4C9F-936A-A8B912415D5B}">
    <text>22.04.2026</text>
  </threadedComment>
  <threadedComment ref="U2176" dT="2026-03-06T07:12:25.45" personId="{3F804DF1-93D4-4213-A22A-56BB0F2E41AD}" id="{5DEDB39F-D426-473D-AD3C-8E65DB8D4FD7}" parentId="{AE2FACB4-9937-4C9F-936A-A8B912415D5B}">
    <text>28.04.2026</text>
  </threadedComment>
  <threadedComment ref="I2177" dT="2026-02-19T09:04:44.51" personId="{9CF43D7C-226E-44BA-B332-C070FB52374F}" id="{3221466F-1DD9-4141-9F0C-0753B704B380}">
    <text>HMM COPENHAGEN V.018E</text>
  </threadedComment>
  <threadedComment ref="P2177" dT="2026-02-17T07:59:18.34" personId="{3F804DF1-93D4-4213-A22A-56BB0F2E41AD}" id="{C69FE70C-7546-4CB3-A05B-8F9CEA72A315}">
    <text>01.03.2026</text>
  </threadedComment>
  <threadedComment ref="P2177" dT="2026-02-20T09:55:11.52" personId="{9CF43D7C-226E-44BA-B332-C070FB52374F}" id="{DAE3D422-E11D-4F86-803A-57C346CB0078}" parentId="{C69FE70C-7546-4CB3-A05B-8F9CEA72A315}">
    <text>02.03.2026</text>
  </threadedComment>
  <threadedComment ref="P2177" dT="2026-03-05T06:25:31.10" personId="{3F804DF1-93D4-4213-A22A-56BB0F2E41AD}" id="{D56F362E-B370-4117-BD96-EFE2ED74AAF0}" parentId="{C69FE70C-7546-4CB3-A05B-8F9CEA72A315}">
    <text>03.03.2026</text>
  </threadedComment>
  <threadedComment ref="U2177" dT="2026-02-17T07:59:45.62" personId="{3F804DF1-93D4-4213-A22A-56BB0F2E41AD}" id="{79002C74-E5E1-4932-8DE6-7BC9678459B9}">
    <text>21.04.2026</text>
  </threadedComment>
  <threadedComment ref="U2177" dT="2026-02-19T08:59:13.89" personId="{9CF43D7C-226E-44BA-B332-C070FB52374F}" id="{B7B2070C-D862-4DFC-90DA-4D8FCB37209B}" parentId="{79002C74-E5E1-4932-8DE6-7BC9678459B9}">
    <text>22.04.2026</text>
  </threadedComment>
  <threadedComment ref="U2177" dT="2026-03-06T07:12:25.45" personId="{3F804DF1-93D4-4213-A22A-56BB0F2E41AD}" id="{3293926A-EFE1-4DCA-8390-91FDDF82A418}" parentId="{79002C74-E5E1-4932-8DE6-7BC9678459B9}">
    <text>28.04.2026</text>
  </threadedComment>
  <threadedComment ref="I2178" dT="2026-02-19T09:02:01.36" personId="{9CF43D7C-226E-44BA-B332-C070FB52374F}" id="{7CFCFF88-7512-4EF8-8BB2-A208C626057D}">
    <text>HMM COPENHAGEN V.018E</text>
  </threadedComment>
  <threadedComment ref="P2178" dT="2026-02-17T07:59:18.34" personId="{3F804DF1-93D4-4213-A22A-56BB0F2E41AD}" id="{B25F8870-093C-4F7C-8865-B70B0598DBEF}">
    <text>01.03.2026</text>
  </threadedComment>
  <threadedComment ref="P2178" dT="2026-02-20T09:50:43.82" personId="{9CF43D7C-226E-44BA-B332-C070FB52374F}" id="{D8E5C49E-266D-4516-93AD-E9AE75E8635A}" parentId="{B25F8870-093C-4F7C-8865-B70B0598DBEF}">
    <text>02.03.2026</text>
  </threadedComment>
  <threadedComment ref="P2178" dT="2026-03-05T06:25:35.88" personId="{3F804DF1-93D4-4213-A22A-56BB0F2E41AD}" id="{1B13B4D6-2223-499C-AF4C-63A4C5A139E1}" parentId="{B25F8870-093C-4F7C-8865-B70B0598DBEF}">
    <text>03.03.2026</text>
  </threadedComment>
  <threadedComment ref="U2178" dT="2026-02-17T07:59:45.62" personId="{3F804DF1-93D4-4213-A22A-56BB0F2E41AD}" id="{01FF24A2-37F4-4167-844F-83252AE390EF}">
    <text>21.04.2026</text>
  </threadedComment>
  <threadedComment ref="U2178" dT="2026-02-19T08:59:13.89" personId="{9CF43D7C-226E-44BA-B332-C070FB52374F}" id="{89DFDCA7-CE0E-45BA-9503-9CBE642C3CFE}" parentId="{01FF24A2-37F4-4167-844F-83252AE390EF}">
    <text>22.04.2026</text>
  </threadedComment>
  <threadedComment ref="U2178" dT="2026-03-06T07:12:25.45" personId="{3F804DF1-93D4-4213-A22A-56BB0F2E41AD}" id="{4B91F1F6-33D1-46B7-9829-36BD51C69A80}" parentId="{01FF24A2-37F4-4167-844F-83252AE390EF}">
    <text>28.04.2026</text>
  </threadedComment>
  <threadedComment ref="P2179" dT="2026-02-23T08:23:41.46" personId="{B9717549-D972-46A2-B5A2-78C0038EC9D1}" id="{8D42566E-3147-487C-8FB5-D22170EF7847}">
    <text>3/1/2026</text>
  </threadedComment>
  <threadedComment ref="P2179" dT="2026-02-24T09:25:48.30" personId="{B9717549-D972-46A2-B5A2-78C0038EC9D1}" id="{B52F32C5-3AE1-466C-A65E-B4E2A01FC0EC}" parentId="{8D42566E-3147-487C-8FB5-D22170EF7847}">
    <text>03.03.2026</text>
  </threadedComment>
  <threadedComment ref="U2179" dT="2026-02-24T09:26:09.60" personId="{B9717549-D972-46A2-B5A2-78C0038EC9D1}" id="{4275280C-5D0F-46CB-A7AA-4F2B66D6BA60}">
    <text>08.04.2026</text>
  </threadedComment>
  <threadedComment ref="I2186" dT="2026-02-14T06:18:00.88" personId="{B9717549-D972-46A2-B5A2-78C0038EC9D1}" id="{376955B8-CBEB-4A54-BFD9-2742BFA73ED6}">
    <text>HYUNDAI HONG KONG V.0155E</text>
  </threadedComment>
  <threadedComment ref="P2186" dT="2026-02-14T06:18:29.53" personId="{B9717549-D972-46A2-B5A2-78C0038EC9D1}" id="{45BBAAA2-1143-4CEE-B989-324EAB1BC086}">
    <text>2/15/2026</text>
  </threadedComment>
  <threadedComment ref="P2186" dT="2026-03-06T06:11:05.73" personId="{B9717549-D972-46A2-B5A2-78C0038EC9D1}" id="{24D461EE-68B2-478B-B89D-6CE124D38337}" parentId="{45BBAAA2-1143-4CEE-B989-324EAB1BC086}">
    <text>27.02.2026</text>
  </threadedComment>
  <threadedComment ref="U2186" dT="2026-02-14T06:19:25.01" personId="{B9717549-D972-46A2-B5A2-78C0038EC9D1}" id="{E669C1BC-6F8F-4E32-A4F1-B907506E6941}">
    <text>3/29/2026</text>
  </threadedComment>
  <threadedComment ref="W2186" dT="2026-02-24T04:38:56.76" personId="{B9717549-D972-46A2-B5A2-78C0038EC9D1}" id="{9A974D6A-07B0-4469-8FB8-436DA0A69C36}">
    <text xml:space="preserve">12-0012-602-00 </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hyperlink" Target="https://nvogo.nvoconsolidation.com/tracker;trackingnr=SUSE25020620" TargetMode="External"/><Relationship Id="rId13" Type="http://schemas.openxmlformats.org/officeDocument/2006/relationships/hyperlink" Target="https://www-df0prd.wisegrid.net/Portals/NEO/Desktop" TargetMode="External"/><Relationship Id="rId18" Type="http://schemas.openxmlformats.org/officeDocument/2006/relationships/hyperlink" Target="https://nvogo.nvoworldwide.com/tracker;trackingnr=SUSE25021349" TargetMode="External"/><Relationship Id="rId3" Type="http://schemas.openxmlformats.org/officeDocument/2006/relationships/hyperlink" Target="https://nvogo.nvoconsolidation.com/tracker;trackingnr=SUSE24020004" TargetMode="External"/><Relationship Id="rId21" Type="http://schemas.openxmlformats.org/officeDocument/2006/relationships/hyperlink" Target="https://nvogo.nvoworldwide.com/tracker;trackingnr=SUSE25021509" TargetMode="External"/><Relationship Id="rId7" Type="http://schemas.openxmlformats.org/officeDocument/2006/relationships/hyperlink" Target="https://nvogo.nvoconsolidation.com/tracker;trackingnr=SUSE25020592" TargetMode="External"/><Relationship Id="rId12" Type="http://schemas.openxmlformats.org/officeDocument/2006/relationships/hyperlink" Target="https://ecomm.one-line.com/one-ecom/manage-shipment/cargo-tracking?ctrack-field=MILCCU5225366V&amp;trakNoParam=MILCCU5225366V" TargetMode="External"/><Relationship Id="rId17" Type="http://schemas.openxmlformats.org/officeDocument/2006/relationships/hyperlink" Target="https://www-df0prd.wisegrid.net/Portals/NEO/Desktop" TargetMode="External"/><Relationship Id="rId25" Type="http://schemas.microsoft.com/office/2017/10/relationships/threadedComment" Target="../threadedComments/threadedComment4.xml"/><Relationship Id="rId2" Type="http://schemas.openxmlformats.org/officeDocument/2006/relationships/hyperlink" Target="https://nvogo.nvoconsolidation.com/tracker;trackingnr=SUSE24020114" TargetMode="External"/><Relationship Id="rId16" Type="http://schemas.openxmlformats.org/officeDocument/2006/relationships/hyperlink" Target="https://nvogo.nvoconsolidation.com/tracker;trackingnr=SUSE25020765" TargetMode="External"/><Relationship Id="rId20" Type="http://schemas.openxmlformats.org/officeDocument/2006/relationships/hyperlink" Target="https://nvogo.nvoworldwide.com/tracker;trackingnr=SUSE25021497" TargetMode="External"/><Relationship Id="rId1" Type="http://schemas.openxmlformats.org/officeDocument/2006/relationships/hyperlink" Target="https://nvogo.nvoconsolidation.com/tracker;trackingnr=SUSE24020088" TargetMode="External"/><Relationship Id="rId6" Type="http://schemas.openxmlformats.org/officeDocument/2006/relationships/hyperlink" Target="https://nvogo.nvoconsolidation.com/tracker;trackingnr=SBSE25014904" TargetMode="External"/><Relationship Id="rId11" Type="http://schemas.openxmlformats.org/officeDocument/2006/relationships/hyperlink" Target="https://ecomm.one-line.com/one-ecom/manage-shipment/cargo-tracking" TargetMode="External"/><Relationship Id="rId24" Type="http://schemas.openxmlformats.org/officeDocument/2006/relationships/comments" Target="../comments4.xml"/><Relationship Id="rId5" Type="http://schemas.openxmlformats.org/officeDocument/2006/relationships/hyperlink" Target="https://nvogo.nvoconsolidation.com/tracker;trackingnr=SUSE25020343" TargetMode="External"/><Relationship Id="rId15" Type="http://schemas.openxmlformats.org/officeDocument/2006/relationships/hyperlink" Target="https://ecomm.one-line.com/one-ecom/manage-shipment/cargo-tracking?ctrack-field=MILCCU5225366V&amp;trakNoParam=MILCCU5225366V" TargetMode="External"/><Relationship Id="rId23" Type="http://schemas.openxmlformats.org/officeDocument/2006/relationships/vmlDrawing" Target="../drawings/vmlDrawing4.vml"/><Relationship Id="rId10" Type="http://schemas.openxmlformats.org/officeDocument/2006/relationships/hyperlink" Target="https://ecomm.one-line.com/one-ecom/manage-shipment/cargo-tracking" TargetMode="External"/><Relationship Id="rId19" Type="http://schemas.openxmlformats.org/officeDocument/2006/relationships/hyperlink" Target="https://nvogo.nvoworldwide.com/tracker;trackingnr=SUSE25021357" TargetMode="External"/><Relationship Id="rId4" Type="http://schemas.openxmlformats.org/officeDocument/2006/relationships/hyperlink" Target="https://nvogo.nvoconsolidation.com/tracker;trackingnr=SUSE24020127" TargetMode="External"/><Relationship Id="rId9" Type="http://schemas.openxmlformats.org/officeDocument/2006/relationships/hyperlink" Target="https://nvogo.nvoconsolidation.com/tracker;trackingnr=SUSE25020658" TargetMode="External"/><Relationship Id="rId14" Type="http://schemas.openxmlformats.org/officeDocument/2006/relationships/hyperlink" Target="https://www-df0prd.wisegrid.net/Portals/NEO/Desktop" TargetMode="External"/><Relationship Id="rId22" Type="http://schemas.openxmlformats.org/officeDocument/2006/relationships/hyperlink" Target="https://nvogo.nvoworldwide.com/tracker;trackingnr=SUSE25021552"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PARTHA@TKMGLOBAL.COM" TargetMode="External"/><Relationship Id="rId2" Type="http://schemas.openxmlformats.org/officeDocument/2006/relationships/hyperlink" Target="mailto:Janhavi@tkmglobal.com" TargetMode="External"/><Relationship Id="rId1" Type="http://schemas.openxmlformats.org/officeDocument/2006/relationships/hyperlink" Target="mailto:TKMCCU@TkmGlob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7:J15"/>
  <sheetViews>
    <sheetView workbookViewId="0">
      <selection activeCell="D13" sqref="D13"/>
    </sheetView>
  </sheetViews>
  <sheetFormatPr defaultColWidth="9.140625" defaultRowHeight="15"/>
  <cols>
    <col min="10" max="10" width="10.42578125" bestFit="1" customWidth="1"/>
  </cols>
  <sheetData>
    <row r="7" spans="4:10">
      <c r="F7" t="s">
        <v>0</v>
      </c>
    </row>
    <row r="8" spans="4:10">
      <c r="F8" t="s">
        <v>1</v>
      </c>
    </row>
    <row r="12" spans="4:10">
      <c r="D12" t="s">
        <v>2</v>
      </c>
    </row>
    <row r="13" spans="4:10">
      <c r="D13" t="s">
        <v>3</v>
      </c>
      <c r="J13" s="1"/>
    </row>
    <row r="14" spans="4:10">
      <c r="D14" t="s">
        <v>4</v>
      </c>
    </row>
    <row r="15" spans="4:10">
      <c r="D1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F427-0812-433F-8D74-1B6D85753536}">
  <dimension ref="A1"/>
  <sheetViews>
    <sheetView workbookViewId="0">
      <selection activeCell="D21" sqref="D21"/>
    </sheetView>
  </sheetViews>
  <sheetFormatPr defaultRowHeight="15"/>
  <cols>
    <col min="1" max="1" width="54.85546875" bestFit="1" customWidth="1"/>
  </cols>
  <sheetData>
    <row r="1" spans="1:1">
      <c r="A1" t="s">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03F3-369E-4FD6-8168-96943BB79A53}">
  <dimension ref="A1:S979"/>
  <sheetViews>
    <sheetView tabSelected="1" workbookViewId="0">
      <pane ySplit="1" topLeftCell="A134" activePane="bottomLeft" state="frozen"/>
      <selection pane="bottomLeft" activeCell="C157" sqref="C157"/>
    </sheetView>
  </sheetViews>
  <sheetFormatPr defaultRowHeight="15"/>
  <cols>
    <col min="1" max="1" width="26" style="1019" customWidth="1"/>
    <col min="2" max="2" width="11.140625" style="39" customWidth="1"/>
    <col min="3" max="3" width="31" style="3" customWidth="1"/>
    <col min="4" max="4" width="9" style="3" customWidth="1"/>
    <col min="5" max="5" width="12.5703125" style="1015" customWidth="1"/>
    <col min="6" max="6" width="13.140625" style="1020" bestFit="1" customWidth="1"/>
    <col min="7" max="8" width="9.5703125" style="3" customWidth="1"/>
    <col min="9" max="9" width="13.7109375" style="3" bestFit="1" customWidth="1"/>
    <col min="10" max="10" width="28.7109375" style="1018" customWidth="1"/>
    <col min="11" max="11" width="23.5703125" style="1018" customWidth="1"/>
    <col min="12" max="13" width="11.28515625" style="1039" customWidth="1"/>
    <col min="14" max="14" width="11" style="1039" customWidth="1"/>
    <col min="15" max="15" width="11" style="3" customWidth="1"/>
    <col min="16" max="16" width="17.140625" style="1018" customWidth="1"/>
    <col min="17" max="17" width="33.5703125" style="1018" customWidth="1"/>
    <col min="18" max="18" width="54" style="2" bestFit="1" customWidth="1"/>
    <col min="19" max="16384" width="9.140625" style="2"/>
  </cols>
  <sheetData>
    <row r="1" spans="1:19" s="3" customFormat="1" ht="30.75">
      <c r="A1" s="1022" t="s">
        <v>7</v>
      </c>
      <c r="B1" s="1022" t="s">
        <v>8</v>
      </c>
      <c r="C1" s="1022" t="s">
        <v>9</v>
      </c>
      <c r="D1" s="1022" t="s">
        <v>10</v>
      </c>
      <c r="E1" s="1023" t="s">
        <v>11</v>
      </c>
      <c r="F1" s="1024" t="s">
        <v>12</v>
      </c>
      <c r="G1" s="1025" t="s">
        <v>13</v>
      </c>
      <c r="H1" s="1022" t="s">
        <v>14</v>
      </c>
      <c r="I1" s="1033" t="s">
        <v>15</v>
      </c>
      <c r="J1" s="1021" t="s">
        <v>16</v>
      </c>
      <c r="K1" s="1021" t="s">
        <v>17</v>
      </c>
      <c r="L1" s="1021" t="s">
        <v>18</v>
      </c>
      <c r="M1" s="1021" t="s">
        <v>19</v>
      </c>
      <c r="N1" s="1021" t="s">
        <v>20</v>
      </c>
      <c r="O1" s="1021" t="s">
        <v>21</v>
      </c>
      <c r="P1" s="1021" t="s">
        <v>22</v>
      </c>
      <c r="Q1" s="1034" t="s">
        <v>23</v>
      </c>
      <c r="R1" s="1385" t="s">
        <v>24</v>
      </c>
      <c r="S1" s="1385" t="s">
        <v>25</v>
      </c>
    </row>
    <row r="2" spans="1:19">
      <c r="A2" s="1073" t="s">
        <v>26</v>
      </c>
      <c r="B2" s="1073" t="s">
        <v>27</v>
      </c>
      <c r="C2" s="1397" t="s">
        <v>28</v>
      </c>
      <c r="D2" s="1073" t="s">
        <v>29</v>
      </c>
      <c r="E2" s="1073" t="s">
        <v>30</v>
      </c>
      <c r="F2" s="1074" t="e">
        <v>#VALUE!</v>
      </c>
      <c r="G2" s="1073" t="s">
        <v>31</v>
      </c>
      <c r="H2" s="1073" t="s">
        <v>32</v>
      </c>
      <c r="I2" s="1073">
        <v>16000</v>
      </c>
      <c r="J2" s="1073" t="s">
        <v>33</v>
      </c>
      <c r="K2" s="1073" t="s">
        <v>34</v>
      </c>
      <c r="L2" s="1073" t="s">
        <v>35</v>
      </c>
      <c r="M2" s="1073" t="s">
        <v>36</v>
      </c>
      <c r="N2" s="1073"/>
      <c r="O2" s="1073"/>
      <c r="P2" s="1073" t="s">
        <v>37</v>
      </c>
      <c r="Q2" s="1075" t="s">
        <v>38</v>
      </c>
    </row>
    <row r="3" spans="1:19">
      <c r="A3" s="1073" t="s">
        <v>26</v>
      </c>
      <c r="B3" s="1073" t="s">
        <v>27</v>
      </c>
      <c r="C3" s="1397" t="s">
        <v>39</v>
      </c>
      <c r="D3" s="1073" t="s">
        <v>29</v>
      </c>
      <c r="E3" s="1073" t="s">
        <v>30</v>
      </c>
      <c r="F3" s="1074" t="e">
        <v>#VALUE!</v>
      </c>
      <c r="G3" s="1073" t="s">
        <v>31</v>
      </c>
      <c r="H3" s="1073" t="s">
        <v>32</v>
      </c>
      <c r="I3" s="1073">
        <v>16000</v>
      </c>
      <c r="J3" s="1073" t="s">
        <v>40</v>
      </c>
      <c r="K3" s="1073" t="s">
        <v>34</v>
      </c>
      <c r="L3" s="1073" t="s">
        <v>35</v>
      </c>
      <c r="M3" s="1073" t="s">
        <v>36</v>
      </c>
      <c r="N3" s="1073"/>
      <c r="O3" s="1073"/>
      <c r="P3" s="1073" t="s">
        <v>41</v>
      </c>
      <c r="Q3" s="1075" t="s">
        <v>42</v>
      </c>
    </row>
    <row r="4" spans="1:19">
      <c r="A4" s="1076" t="s">
        <v>43</v>
      </c>
      <c r="B4" s="1076" t="s">
        <v>44</v>
      </c>
      <c r="C4" s="1398" t="s">
        <v>45</v>
      </c>
      <c r="D4" s="1076" t="s">
        <v>46</v>
      </c>
      <c r="E4" s="1076" t="s">
        <v>47</v>
      </c>
      <c r="F4" s="1077" t="e">
        <v>#VALUE!</v>
      </c>
      <c r="G4" s="1076" t="s">
        <v>48</v>
      </c>
      <c r="H4" s="1076" t="s">
        <v>49</v>
      </c>
      <c r="I4" s="1078">
        <v>73366</v>
      </c>
      <c r="J4" s="1076" t="s">
        <v>50</v>
      </c>
      <c r="K4" s="1076" t="s">
        <v>51</v>
      </c>
      <c r="L4" s="1076" t="s">
        <v>52</v>
      </c>
      <c r="M4" s="1076" t="s">
        <v>53</v>
      </c>
      <c r="N4" s="1076"/>
      <c r="O4" s="1076" t="s">
        <v>54</v>
      </c>
      <c r="P4" s="1076" t="s">
        <v>55</v>
      </c>
      <c r="Q4" s="1076" t="s">
        <v>56</v>
      </c>
    </row>
    <row r="5" spans="1:19">
      <c r="A5" s="1076" t="s">
        <v>57</v>
      </c>
      <c r="B5" s="1076" t="s">
        <v>44</v>
      </c>
      <c r="C5" s="1398" t="s">
        <v>58</v>
      </c>
      <c r="D5" s="1076" t="s">
        <v>46</v>
      </c>
      <c r="E5" s="1076" t="s">
        <v>59</v>
      </c>
      <c r="F5" s="1077" t="e">
        <v>#VALUE!</v>
      </c>
      <c r="G5" s="1076" t="s">
        <v>60</v>
      </c>
      <c r="H5" s="1076" t="s">
        <v>61</v>
      </c>
      <c r="I5" s="1078">
        <v>12400</v>
      </c>
      <c r="J5" s="1076" t="s">
        <v>62</v>
      </c>
      <c r="K5" s="1076" t="s">
        <v>63</v>
      </c>
      <c r="L5" s="1076" t="s">
        <v>64</v>
      </c>
      <c r="M5" s="1076" t="s">
        <v>65</v>
      </c>
      <c r="N5" s="1076"/>
      <c r="O5" s="1076" t="s">
        <v>66</v>
      </c>
      <c r="P5" s="1076" t="s">
        <v>67</v>
      </c>
      <c r="Q5" s="1076" t="s">
        <v>68</v>
      </c>
    </row>
    <row r="6" spans="1:19">
      <c r="A6" s="1076" t="s">
        <v>69</v>
      </c>
      <c r="B6" s="1076" t="s">
        <v>70</v>
      </c>
      <c r="C6" s="1398">
        <v>2406509</v>
      </c>
      <c r="D6" s="1076" t="s">
        <v>71</v>
      </c>
      <c r="E6" s="1076" t="s">
        <v>72</v>
      </c>
      <c r="F6" s="1077" t="e">
        <v>#VALUE!</v>
      </c>
      <c r="G6" s="1076" t="s">
        <v>73</v>
      </c>
      <c r="H6" s="1076" t="s">
        <v>74</v>
      </c>
      <c r="I6" s="1078">
        <v>8344</v>
      </c>
      <c r="J6" s="1076" t="s">
        <v>75</v>
      </c>
      <c r="K6" s="1076" t="s">
        <v>76</v>
      </c>
      <c r="L6" s="1076" t="s">
        <v>77</v>
      </c>
      <c r="M6" s="1076" t="s">
        <v>78</v>
      </c>
      <c r="N6" s="1076"/>
      <c r="O6" s="1076" t="s">
        <v>66</v>
      </c>
      <c r="P6" s="1076" t="s">
        <v>79</v>
      </c>
      <c r="Q6" s="1076" t="s">
        <v>80</v>
      </c>
    </row>
    <row r="7" spans="1:19">
      <c r="A7" s="1076" t="s">
        <v>81</v>
      </c>
      <c r="B7" s="1076" t="s">
        <v>0</v>
      </c>
      <c r="C7" s="1398" t="s">
        <v>82</v>
      </c>
      <c r="D7" s="1076" t="s">
        <v>83</v>
      </c>
      <c r="E7" s="1076" t="s">
        <v>84</v>
      </c>
      <c r="F7" s="1077" t="e">
        <v>#VALUE!</v>
      </c>
      <c r="G7" s="1076" t="s">
        <v>48</v>
      </c>
      <c r="H7" s="1076" t="s">
        <v>85</v>
      </c>
      <c r="I7" s="1078">
        <v>204606</v>
      </c>
      <c r="J7" s="1076" t="s">
        <v>86</v>
      </c>
      <c r="K7" s="1076" t="s">
        <v>87</v>
      </c>
      <c r="L7" s="1076" t="s">
        <v>66</v>
      </c>
      <c r="M7" s="1076" t="s">
        <v>65</v>
      </c>
      <c r="N7" s="1076"/>
      <c r="O7" s="1076" t="s">
        <v>88</v>
      </c>
      <c r="P7" s="1076" t="s">
        <v>89</v>
      </c>
      <c r="Q7" s="1076" t="s">
        <v>90</v>
      </c>
    </row>
    <row r="8" spans="1:19">
      <c r="A8" s="1076" t="s">
        <v>91</v>
      </c>
      <c r="B8" s="1076" t="s">
        <v>70</v>
      </c>
      <c r="C8" s="1398"/>
      <c r="D8" s="1076" t="s">
        <v>92</v>
      </c>
      <c r="E8" s="1076" t="s">
        <v>47</v>
      </c>
      <c r="F8" s="1077" t="e">
        <v>#VALUE!</v>
      </c>
      <c r="G8" s="1076" t="s">
        <v>73</v>
      </c>
      <c r="H8" s="1076" t="s">
        <v>85</v>
      </c>
      <c r="I8" s="1078">
        <v>30900</v>
      </c>
      <c r="J8" s="1076" t="s">
        <v>93</v>
      </c>
      <c r="K8" s="1076" t="s">
        <v>94</v>
      </c>
      <c r="L8" s="1076" t="s">
        <v>95</v>
      </c>
      <c r="M8" s="1076" t="s">
        <v>96</v>
      </c>
      <c r="N8" s="1076"/>
      <c r="O8" s="1079" t="s">
        <v>97</v>
      </c>
      <c r="P8" s="1076" t="s">
        <v>98</v>
      </c>
      <c r="Q8" s="1076"/>
    </row>
    <row r="9" spans="1:19">
      <c r="A9" s="1076" t="s">
        <v>43</v>
      </c>
      <c r="B9" s="1076" t="s">
        <v>44</v>
      </c>
      <c r="C9" s="1399" t="s">
        <v>45</v>
      </c>
      <c r="D9" s="1076" t="s">
        <v>83</v>
      </c>
      <c r="E9" s="1076" t="s">
        <v>99</v>
      </c>
      <c r="F9" s="1077" t="e">
        <v>#VALUE!</v>
      </c>
      <c r="G9" s="1076" t="s">
        <v>100</v>
      </c>
      <c r="H9" s="1076" t="s">
        <v>49</v>
      </c>
      <c r="I9" s="1078">
        <v>11750</v>
      </c>
      <c r="J9" s="1076" t="s">
        <v>101</v>
      </c>
      <c r="K9" s="1076" t="s">
        <v>102</v>
      </c>
      <c r="L9" s="1076" t="s">
        <v>66</v>
      </c>
      <c r="M9" s="1076" t="s">
        <v>103</v>
      </c>
      <c r="N9" s="1076"/>
      <c r="O9" s="1076" t="s">
        <v>104</v>
      </c>
      <c r="P9" s="1076" t="s">
        <v>105</v>
      </c>
      <c r="Q9" s="1076" t="s">
        <v>106</v>
      </c>
    </row>
    <row r="10" spans="1:19">
      <c r="A10" s="1076" t="s">
        <v>107</v>
      </c>
      <c r="B10" s="1076" t="s">
        <v>44</v>
      </c>
      <c r="C10" s="1399" t="s">
        <v>108</v>
      </c>
      <c r="D10" s="1076" t="s">
        <v>83</v>
      </c>
      <c r="E10" s="1076" t="s">
        <v>109</v>
      </c>
      <c r="F10" s="1077" t="e">
        <v>#VALUE!</v>
      </c>
      <c r="G10" s="1076" t="s">
        <v>110</v>
      </c>
      <c r="H10" s="1076" t="s">
        <v>111</v>
      </c>
      <c r="I10" s="1078">
        <v>83900</v>
      </c>
      <c r="J10" s="1076" t="s">
        <v>112</v>
      </c>
      <c r="K10" s="1076" t="s">
        <v>113</v>
      </c>
      <c r="L10" s="1076" t="s">
        <v>114</v>
      </c>
      <c r="M10" s="1076" t="s">
        <v>115</v>
      </c>
      <c r="N10" s="1076"/>
      <c r="O10" s="1076" t="s">
        <v>116</v>
      </c>
      <c r="P10" s="1076" t="s">
        <v>117</v>
      </c>
      <c r="Q10" s="1076" t="s">
        <v>118</v>
      </c>
    </row>
    <row r="11" spans="1:19">
      <c r="A11" s="1076" t="s">
        <v>119</v>
      </c>
      <c r="B11" s="1076" t="s">
        <v>44</v>
      </c>
      <c r="C11" s="1398" t="s">
        <v>120</v>
      </c>
      <c r="D11" s="1076" t="s">
        <v>83</v>
      </c>
      <c r="E11" s="1076" t="s">
        <v>121</v>
      </c>
      <c r="F11" s="1077" t="e">
        <v>#VALUE!</v>
      </c>
      <c r="G11" s="1076" t="s">
        <v>110</v>
      </c>
      <c r="H11" s="1076" t="s">
        <v>122</v>
      </c>
      <c r="I11" s="1078">
        <v>62404</v>
      </c>
      <c r="J11" s="1076" t="s">
        <v>123</v>
      </c>
      <c r="K11" s="1076" t="s">
        <v>124</v>
      </c>
      <c r="L11" s="1076" t="s">
        <v>125</v>
      </c>
      <c r="M11" s="1076" t="s">
        <v>126</v>
      </c>
      <c r="N11" s="1076"/>
      <c r="O11" s="1076" t="s">
        <v>127</v>
      </c>
      <c r="P11" s="1076" t="s">
        <v>128</v>
      </c>
      <c r="Q11" s="1076" t="s">
        <v>129</v>
      </c>
    </row>
    <row r="12" spans="1:19">
      <c r="A12" s="1076" t="s">
        <v>69</v>
      </c>
      <c r="B12" s="1076" t="s">
        <v>70</v>
      </c>
      <c r="C12" s="1398" t="s">
        <v>130</v>
      </c>
      <c r="D12" s="1076" t="s">
        <v>131</v>
      </c>
      <c r="E12" s="1080">
        <v>45607</v>
      </c>
      <c r="F12" s="1077">
        <v>30</v>
      </c>
      <c r="G12" s="1076" t="s">
        <v>110</v>
      </c>
      <c r="H12" s="1076" t="s">
        <v>85</v>
      </c>
      <c r="I12" s="1078">
        <v>3600</v>
      </c>
      <c r="J12" s="1076" t="s">
        <v>132</v>
      </c>
      <c r="K12" s="1076" t="s">
        <v>124</v>
      </c>
      <c r="L12" s="1080">
        <v>45608</v>
      </c>
      <c r="M12" s="1076" t="s">
        <v>133</v>
      </c>
      <c r="N12" s="1076"/>
      <c r="O12" s="1076" t="s">
        <v>127</v>
      </c>
      <c r="P12" s="1076" t="s">
        <v>134</v>
      </c>
      <c r="Q12" s="1076" t="s">
        <v>135</v>
      </c>
    </row>
    <row r="13" spans="1:19">
      <c r="A13" s="1076" t="s">
        <v>136</v>
      </c>
      <c r="B13" s="1076" t="s">
        <v>44</v>
      </c>
      <c r="C13" s="1398" t="s">
        <v>137</v>
      </c>
      <c r="D13" s="1076" t="s">
        <v>83</v>
      </c>
      <c r="E13" s="1076" t="s">
        <v>138</v>
      </c>
      <c r="F13" s="1077" t="e">
        <v>#VALUE!</v>
      </c>
      <c r="G13" s="1076" t="s">
        <v>139</v>
      </c>
      <c r="H13" s="1076" t="s">
        <v>85</v>
      </c>
      <c r="I13" s="1078">
        <v>6630</v>
      </c>
      <c r="J13" s="1076" t="s">
        <v>140</v>
      </c>
      <c r="K13" s="1076" t="s">
        <v>141</v>
      </c>
      <c r="L13" s="1076" t="s">
        <v>142</v>
      </c>
      <c r="M13" s="1076" t="s">
        <v>143</v>
      </c>
      <c r="N13" s="1076"/>
      <c r="O13" s="1076" t="s">
        <v>127</v>
      </c>
      <c r="P13" s="1076" t="s">
        <v>144</v>
      </c>
      <c r="Q13" s="1076" t="s">
        <v>145</v>
      </c>
    </row>
    <row r="14" spans="1:19">
      <c r="A14" s="1076" t="s">
        <v>146</v>
      </c>
      <c r="B14" s="1076" t="s">
        <v>70</v>
      </c>
      <c r="C14" s="1398" t="s">
        <v>147</v>
      </c>
      <c r="D14" s="1076" t="s">
        <v>83</v>
      </c>
      <c r="E14" s="1076" t="s">
        <v>99</v>
      </c>
      <c r="F14" s="1077" t="e">
        <v>#VALUE!</v>
      </c>
      <c r="G14" s="1076" t="s">
        <v>60</v>
      </c>
      <c r="H14" s="1076" t="s">
        <v>61</v>
      </c>
      <c r="I14" s="1076"/>
      <c r="J14" s="1076" t="s">
        <v>148</v>
      </c>
      <c r="K14" s="1076" t="s">
        <v>149</v>
      </c>
      <c r="L14" s="1076" t="s">
        <v>150</v>
      </c>
      <c r="M14" s="1080">
        <v>45992</v>
      </c>
      <c r="N14" s="1076"/>
      <c r="O14" s="1076" t="s">
        <v>151</v>
      </c>
      <c r="P14" s="1076" t="s">
        <v>152</v>
      </c>
      <c r="Q14" s="1076" t="s">
        <v>153</v>
      </c>
    </row>
    <row r="15" spans="1:19">
      <c r="A15" s="1076" t="s">
        <v>154</v>
      </c>
      <c r="B15" s="1076" t="s">
        <v>70</v>
      </c>
      <c r="C15" s="1398" t="s">
        <v>155</v>
      </c>
      <c r="D15" s="1076" t="s">
        <v>29</v>
      </c>
      <c r="E15" s="1076" t="s">
        <v>156</v>
      </c>
      <c r="F15" s="1077" t="e">
        <v>#VALUE!</v>
      </c>
      <c r="G15" s="1076" t="s">
        <v>60</v>
      </c>
      <c r="H15" s="1076" t="s">
        <v>61</v>
      </c>
      <c r="I15" s="1078">
        <v>41000</v>
      </c>
      <c r="J15" s="1076" t="s">
        <v>157</v>
      </c>
      <c r="K15" s="1076" t="s">
        <v>149</v>
      </c>
      <c r="L15" s="1076" t="s">
        <v>150</v>
      </c>
      <c r="M15" s="1076" t="s">
        <v>96</v>
      </c>
      <c r="N15" s="1076"/>
      <c r="O15" s="1076" t="s">
        <v>151</v>
      </c>
      <c r="P15" s="1076" t="s">
        <v>158</v>
      </c>
      <c r="Q15" s="1076" t="s">
        <v>159</v>
      </c>
    </row>
    <row r="16" spans="1:19">
      <c r="A16" s="1076" t="s">
        <v>43</v>
      </c>
      <c r="B16" s="1076" t="s">
        <v>44</v>
      </c>
      <c r="C16" s="1398" t="s">
        <v>45</v>
      </c>
      <c r="D16" s="1076" t="s">
        <v>83</v>
      </c>
      <c r="E16" s="1076" t="s">
        <v>160</v>
      </c>
      <c r="F16" s="1077" t="e">
        <v>#VALUE!</v>
      </c>
      <c r="G16" s="1076" t="s">
        <v>161</v>
      </c>
      <c r="H16" s="1076" t="s">
        <v>49</v>
      </c>
      <c r="I16" s="1076"/>
      <c r="J16" s="1076" t="s">
        <v>162</v>
      </c>
      <c r="K16" s="1076" t="s">
        <v>163</v>
      </c>
      <c r="L16" s="1076" t="s">
        <v>164</v>
      </c>
      <c r="M16" s="1076" t="s">
        <v>65</v>
      </c>
      <c r="N16" s="1076"/>
      <c r="O16" s="1076" t="s">
        <v>165</v>
      </c>
      <c r="P16" s="1076" t="s">
        <v>166</v>
      </c>
      <c r="Q16" s="1076" t="s">
        <v>167</v>
      </c>
    </row>
    <row r="17" spans="1:17">
      <c r="A17" s="1076" t="s">
        <v>168</v>
      </c>
      <c r="B17" s="1076" t="s">
        <v>0</v>
      </c>
      <c r="C17" s="1398" t="s">
        <v>169</v>
      </c>
      <c r="D17" s="1076" t="s">
        <v>83</v>
      </c>
      <c r="E17" s="1076" t="s">
        <v>170</v>
      </c>
      <c r="F17" s="1077" t="e">
        <v>#VALUE!</v>
      </c>
      <c r="G17" s="1076" t="s">
        <v>171</v>
      </c>
      <c r="H17" s="1076" t="s">
        <v>85</v>
      </c>
      <c r="I17" s="1076"/>
      <c r="J17" s="1076" t="s">
        <v>172</v>
      </c>
      <c r="K17" s="1076" t="s">
        <v>173</v>
      </c>
      <c r="L17" s="1076" t="s">
        <v>174</v>
      </c>
      <c r="M17" s="1076" t="s">
        <v>175</v>
      </c>
      <c r="N17" s="1076"/>
      <c r="O17" s="1076" t="s">
        <v>176</v>
      </c>
      <c r="P17" s="1076" t="s">
        <v>177</v>
      </c>
      <c r="Q17" s="1076" t="s">
        <v>178</v>
      </c>
    </row>
    <row r="18" spans="1:17">
      <c r="A18" s="1076" t="s">
        <v>179</v>
      </c>
      <c r="B18" s="1076" t="s">
        <v>44</v>
      </c>
      <c r="C18" s="1398" t="s">
        <v>180</v>
      </c>
      <c r="D18" s="1076" t="s">
        <v>46</v>
      </c>
      <c r="E18" s="1076" t="s">
        <v>181</v>
      </c>
      <c r="F18" s="1077" t="e">
        <v>#VALUE!</v>
      </c>
      <c r="G18" s="1076" t="s">
        <v>60</v>
      </c>
      <c r="H18" s="1076" t="s">
        <v>61</v>
      </c>
      <c r="I18" s="1078">
        <v>40220</v>
      </c>
      <c r="J18" s="1076" t="s">
        <v>182</v>
      </c>
      <c r="K18" s="1076" t="s">
        <v>183</v>
      </c>
      <c r="L18" s="1076" t="s">
        <v>184</v>
      </c>
      <c r="M18" s="1076" t="s">
        <v>185</v>
      </c>
      <c r="N18" s="1076"/>
      <c r="O18" s="1076" t="s">
        <v>186</v>
      </c>
      <c r="P18" s="1076" t="s">
        <v>187</v>
      </c>
      <c r="Q18" s="1076" t="s">
        <v>188</v>
      </c>
    </row>
    <row r="19" spans="1:17">
      <c r="A19" s="1076" t="s">
        <v>43</v>
      </c>
      <c r="B19" s="1076" t="s">
        <v>44</v>
      </c>
      <c r="C19" s="1398" t="s">
        <v>45</v>
      </c>
      <c r="D19" s="1076" t="s">
        <v>83</v>
      </c>
      <c r="E19" s="1076" t="s">
        <v>138</v>
      </c>
      <c r="F19" s="1077" t="e">
        <v>#VALUE!</v>
      </c>
      <c r="G19" s="1076" t="s">
        <v>189</v>
      </c>
      <c r="H19" s="1076" t="s">
        <v>49</v>
      </c>
      <c r="I19" s="1076"/>
      <c r="J19" s="1076" t="s">
        <v>190</v>
      </c>
      <c r="K19" s="1076" t="s">
        <v>191</v>
      </c>
      <c r="L19" s="1076" t="s">
        <v>192</v>
      </c>
      <c r="M19" s="1076" t="s">
        <v>193</v>
      </c>
      <c r="N19" s="1076"/>
      <c r="O19" s="1076" t="s">
        <v>194</v>
      </c>
      <c r="P19" s="1076" t="s">
        <v>195</v>
      </c>
      <c r="Q19" s="1076" t="s">
        <v>196</v>
      </c>
    </row>
    <row r="20" spans="1:17">
      <c r="A20" s="1076" t="s">
        <v>43</v>
      </c>
      <c r="B20" s="1076" t="s">
        <v>44</v>
      </c>
      <c r="C20" s="1398" t="s">
        <v>45</v>
      </c>
      <c r="D20" s="1076" t="s">
        <v>83</v>
      </c>
      <c r="E20" s="1076" t="s">
        <v>138</v>
      </c>
      <c r="F20" s="1077" t="e">
        <v>#VALUE!</v>
      </c>
      <c r="G20" s="1076" t="s">
        <v>189</v>
      </c>
      <c r="H20" s="1076" t="s">
        <v>49</v>
      </c>
      <c r="I20" s="1076"/>
      <c r="J20" s="1076" t="s">
        <v>197</v>
      </c>
      <c r="K20" s="1076" t="s">
        <v>191</v>
      </c>
      <c r="L20" s="1076" t="s">
        <v>192</v>
      </c>
      <c r="M20" s="1076" t="s">
        <v>193</v>
      </c>
      <c r="N20" s="1076"/>
      <c r="O20" s="1076" t="s">
        <v>194</v>
      </c>
      <c r="P20" s="1076" t="s">
        <v>195</v>
      </c>
      <c r="Q20" s="1076" t="s">
        <v>198</v>
      </c>
    </row>
    <row r="21" spans="1:17">
      <c r="A21" s="1076" t="s">
        <v>43</v>
      </c>
      <c r="B21" s="1076" t="s">
        <v>44</v>
      </c>
      <c r="C21" s="1398" t="s">
        <v>45</v>
      </c>
      <c r="D21" s="1076" t="s">
        <v>83</v>
      </c>
      <c r="E21" s="1076" t="s">
        <v>138</v>
      </c>
      <c r="F21" s="1077" t="e">
        <v>#VALUE!</v>
      </c>
      <c r="G21" s="1076" t="s">
        <v>189</v>
      </c>
      <c r="H21" s="1076" t="s">
        <v>49</v>
      </c>
      <c r="I21" s="1076"/>
      <c r="J21" s="1076" t="s">
        <v>199</v>
      </c>
      <c r="K21" s="1076" t="s">
        <v>191</v>
      </c>
      <c r="L21" s="1076" t="s">
        <v>192</v>
      </c>
      <c r="M21" s="1076" t="s">
        <v>193</v>
      </c>
      <c r="N21" s="1076"/>
      <c r="O21" s="1076" t="s">
        <v>194</v>
      </c>
      <c r="P21" s="1076" t="s">
        <v>195</v>
      </c>
      <c r="Q21" s="1076" t="s">
        <v>200</v>
      </c>
    </row>
    <row r="22" spans="1:17">
      <c r="A22" s="1076" t="s">
        <v>43</v>
      </c>
      <c r="B22" s="1076" t="s">
        <v>44</v>
      </c>
      <c r="C22" s="1398" t="s">
        <v>45</v>
      </c>
      <c r="D22" s="1076" t="s">
        <v>83</v>
      </c>
      <c r="E22" s="1076" t="s">
        <v>138</v>
      </c>
      <c r="F22" s="1077" t="e">
        <v>#VALUE!</v>
      </c>
      <c r="G22" s="1076" t="s">
        <v>189</v>
      </c>
      <c r="H22" s="1076" t="s">
        <v>49</v>
      </c>
      <c r="I22" s="1076"/>
      <c r="J22" s="1076" t="s">
        <v>201</v>
      </c>
      <c r="K22" s="1076" t="s">
        <v>191</v>
      </c>
      <c r="L22" s="1076" t="s">
        <v>192</v>
      </c>
      <c r="M22" s="1076" t="s">
        <v>193</v>
      </c>
      <c r="N22" s="1076"/>
      <c r="O22" s="1076" t="s">
        <v>194</v>
      </c>
      <c r="P22" s="1076" t="s">
        <v>195</v>
      </c>
      <c r="Q22" s="1076" t="s">
        <v>202</v>
      </c>
    </row>
    <row r="23" spans="1:17">
      <c r="A23" s="1076" t="s">
        <v>43</v>
      </c>
      <c r="B23" s="1076" t="s">
        <v>44</v>
      </c>
      <c r="C23" s="1398" t="s">
        <v>45</v>
      </c>
      <c r="D23" s="1076" t="s">
        <v>83</v>
      </c>
      <c r="E23" s="1076" t="s">
        <v>138</v>
      </c>
      <c r="F23" s="1077" t="e">
        <v>#VALUE!</v>
      </c>
      <c r="G23" s="1076" t="s">
        <v>189</v>
      </c>
      <c r="H23" s="1076" t="s">
        <v>49</v>
      </c>
      <c r="I23" s="1076"/>
      <c r="J23" s="1076" t="s">
        <v>203</v>
      </c>
      <c r="K23" s="1076" t="s">
        <v>191</v>
      </c>
      <c r="L23" s="1076" t="s">
        <v>192</v>
      </c>
      <c r="M23" s="1076" t="s">
        <v>193</v>
      </c>
      <c r="N23" s="1076"/>
      <c r="O23" s="1076" t="s">
        <v>194</v>
      </c>
      <c r="P23" s="1076" t="s">
        <v>195</v>
      </c>
      <c r="Q23" s="1076" t="s">
        <v>204</v>
      </c>
    </row>
    <row r="24" spans="1:17">
      <c r="A24" s="1076" t="s">
        <v>205</v>
      </c>
      <c r="B24" s="1076" t="s">
        <v>70</v>
      </c>
      <c r="C24" s="1398"/>
      <c r="D24" s="1076" t="s">
        <v>131</v>
      </c>
      <c r="E24" s="1076" t="s">
        <v>206</v>
      </c>
      <c r="F24" s="1077">
        <v>42</v>
      </c>
      <c r="G24" s="1076" t="s">
        <v>60</v>
      </c>
      <c r="H24" s="1076" t="s">
        <v>49</v>
      </c>
      <c r="I24" s="1076"/>
      <c r="J24" s="1076" t="s">
        <v>207</v>
      </c>
      <c r="K24" s="1076" t="s">
        <v>208</v>
      </c>
      <c r="L24" s="1080">
        <v>45809</v>
      </c>
      <c r="M24" s="1080">
        <v>45690</v>
      </c>
      <c r="N24" s="1076"/>
      <c r="O24" s="1076" t="s">
        <v>209</v>
      </c>
      <c r="P24" s="1076" t="s">
        <v>210</v>
      </c>
      <c r="Q24" s="1076" t="s">
        <v>211</v>
      </c>
    </row>
    <row r="25" spans="1:17">
      <c r="A25" s="1076" t="s">
        <v>212</v>
      </c>
      <c r="B25" s="1076" t="s">
        <v>70</v>
      </c>
      <c r="C25" s="1398" t="s">
        <v>213</v>
      </c>
      <c r="D25" s="1076" t="s">
        <v>29</v>
      </c>
      <c r="E25" s="1076" t="s">
        <v>214</v>
      </c>
      <c r="F25" s="1077" t="e">
        <v>#VALUE!</v>
      </c>
      <c r="G25" s="1076" t="s">
        <v>60</v>
      </c>
      <c r="H25" s="1076" t="s">
        <v>215</v>
      </c>
      <c r="I25" s="1078">
        <v>25600</v>
      </c>
      <c r="J25" s="1076" t="s">
        <v>216</v>
      </c>
      <c r="K25" s="1076" t="s">
        <v>217</v>
      </c>
      <c r="L25" s="1076" t="s">
        <v>218</v>
      </c>
      <c r="M25" s="1076" t="s">
        <v>115</v>
      </c>
      <c r="N25" s="1076"/>
      <c r="O25" s="1076" t="s">
        <v>165</v>
      </c>
      <c r="P25" s="1076" t="s">
        <v>219</v>
      </c>
      <c r="Q25" s="1076" t="s">
        <v>220</v>
      </c>
    </row>
    <row r="26" spans="1:17">
      <c r="A26" s="1076" t="s">
        <v>221</v>
      </c>
      <c r="B26" s="1076" t="s">
        <v>44</v>
      </c>
      <c r="C26" s="1398" t="s">
        <v>222</v>
      </c>
      <c r="D26" s="1076" t="s">
        <v>83</v>
      </c>
      <c r="E26" s="1076" t="s">
        <v>223</v>
      </c>
      <c r="F26" s="1077" t="e">
        <v>#VALUE!</v>
      </c>
      <c r="G26" s="1076" t="s">
        <v>224</v>
      </c>
      <c r="H26" s="1076" t="s">
        <v>61</v>
      </c>
      <c r="I26" s="1078">
        <v>2740</v>
      </c>
      <c r="J26" s="1076" t="s">
        <v>148</v>
      </c>
      <c r="K26" s="1076" t="s">
        <v>225</v>
      </c>
      <c r="L26" s="1076" t="s">
        <v>65</v>
      </c>
      <c r="M26" s="1076" t="s">
        <v>226</v>
      </c>
      <c r="N26" s="1076"/>
      <c r="O26" s="1076" t="s">
        <v>143</v>
      </c>
      <c r="P26" s="1076" t="s">
        <v>227</v>
      </c>
      <c r="Q26" s="1076" t="s">
        <v>228</v>
      </c>
    </row>
    <row r="27" spans="1:17">
      <c r="A27" s="1076" t="s">
        <v>229</v>
      </c>
      <c r="B27" s="1076" t="s">
        <v>44</v>
      </c>
      <c r="C27" s="1398" t="s">
        <v>230</v>
      </c>
      <c r="D27" s="1076" t="s">
        <v>83</v>
      </c>
      <c r="E27" s="1076" t="s">
        <v>116</v>
      </c>
      <c r="F27" s="1077" t="e">
        <v>#VALUE!</v>
      </c>
      <c r="G27" s="1076" t="s">
        <v>189</v>
      </c>
      <c r="H27" s="1076" t="s">
        <v>49</v>
      </c>
      <c r="I27" s="1078">
        <v>3674</v>
      </c>
      <c r="J27" s="1076" t="s">
        <v>148</v>
      </c>
      <c r="K27" s="1076" t="s">
        <v>231</v>
      </c>
      <c r="L27" s="1076" t="s">
        <v>232</v>
      </c>
      <c r="M27" s="1076" t="s">
        <v>233</v>
      </c>
      <c r="N27" s="1076"/>
      <c r="O27" s="1076" t="s">
        <v>234</v>
      </c>
      <c r="P27" s="1076" t="s">
        <v>235</v>
      </c>
      <c r="Q27" s="1076" t="s">
        <v>236</v>
      </c>
    </row>
    <row r="28" spans="1:17">
      <c r="A28" s="1073" t="s">
        <v>237</v>
      </c>
      <c r="B28" s="1073" t="s">
        <v>238</v>
      </c>
      <c r="C28" s="1397" t="s">
        <v>239</v>
      </c>
      <c r="D28" s="1073" t="s">
        <v>29</v>
      </c>
      <c r="E28" s="1073" t="s">
        <v>240</v>
      </c>
      <c r="F28" s="1074" t="e">
        <v>#VALUE!</v>
      </c>
      <c r="G28" s="1073" t="s">
        <v>241</v>
      </c>
      <c r="H28" s="1073" t="s">
        <v>110</v>
      </c>
      <c r="I28" s="1073">
        <v>10646</v>
      </c>
      <c r="J28" s="1073" t="s">
        <v>242</v>
      </c>
      <c r="K28" s="1073" t="s">
        <v>243</v>
      </c>
      <c r="L28" s="1073" t="s">
        <v>244</v>
      </c>
      <c r="M28" s="1073" t="s">
        <v>115</v>
      </c>
      <c r="N28" s="1073"/>
      <c r="O28" s="1073"/>
      <c r="P28" s="1073" t="s">
        <v>245</v>
      </c>
      <c r="Q28" s="1075" t="s">
        <v>246</v>
      </c>
    </row>
    <row r="29" spans="1:17">
      <c r="A29" s="1073" t="s">
        <v>247</v>
      </c>
      <c r="B29" s="1073" t="s">
        <v>238</v>
      </c>
      <c r="C29" s="1397" t="s">
        <v>248</v>
      </c>
      <c r="D29" s="1073" t="s">
        <v>29</v>
      </c>
      <c r="E29" s="1073" t="s">
        <v>138</v>
      </c>
      <c r="F29" s="1074" t="e">
        <v>#VALUE!</v>
      </c>
      <c r="G29" s="1073" t="s">
        <v>249</v>
      </c>
      <c r="H29" s="1073" t="s">
        <v>110</v>
      </c>
      <c r="I29" s="1073">
        <v>3769</v>
      </c>
      <c r="J29" s="1073" t="s">
        <v>250</v>
      </c>
      <c r="K29" s="1073" t="s">
        <v>251</v>
      </c>
      <c r="L29" s="1073" t="s">
        <v>252</v>
      </c>
      <c r="M29" s="1073" t="s">
        <v>143</v>
      </c>
      <c r="N29" s="1073"/>
      <c r="O29" s="1073"/>
      <c r="P29" s="1073" t="s">
        <v>253</v>
      </c>
      <c r="Q29" s="1075" t="s">
        <v>254</v>
      </c>
    </row>
    <row r="30" spans="1:17">
      <c r="A30" s="1076" t="s">
        <v>255</v>
      </c>
      <c r="B30" s="1076" t="s">
        <v>70</v>
      </c>
      <c r="C30" s="1398"/>
      <c r="D30" s="1076" t="s">
        <v>256</v>
      </c>
      <c r="E30" s="1080">
        <v>45424</v>
      </c>
      <c r="F30" s="1077">
        <v>52</v>
      </c>
      <c r="G30" s="1076" t="s">
        <v>60</v>
      </c>
      <c r="H30" s="1076" t="s">
        <v>61</v>
      </c>
      <c r="I30" s="1076"/>
      <c r="J30" s="1076" t="s">
        <v>257</v>
      </c>
      <c r="K30" s="1076" t="s">
        <v>258</v>
      </c>
      <c r="L30" s="1076" t="s">
        <v>259</v>
      </c>
      <c r="M30" s="1080">
        <v>45780</v>
      </c>
      <c r="N30" s="1076"/>
      <c r="O30" s="1076" t="s">
        <v>260</v>
      </c>
      <c r="P30" s="1076" t="s">
        <v>261</v>
      </c>
      <c r="Q30" s="1076" t="s">
        <v>262</v>
      </c>
    </row>
    <row r="31" spans="1:17">
      <c r="A31" s="1081" t="s">
        <v>263</v>
      </c>
      <c r="B31" s="1081" t="s">
        <v>44</v>
      </c>
      <c r="C31" s="1400" t="s">
        <v>264</v>
      </c>
      <c r="D31" s="1081" t="s">
        <v>83</v>
      </c>
      <c r="E31" s="1081" t="s">
        <v>265</v>
      </c>
      <c r="F31" s="1035" t="e">
        <v>#VALUE!</v>
      </c>
      <c r="G31" s="1082" t="s">
        <v>266</v>
      </c>
      <c r="H31" s="1083" t="s">
        <v>267</v>
      </c>
      <c r="I31" s="1084">
        <v>15650</v>
      </c>
      <c r="J31" s="1081" t="s">
        <v>268</v>
      </c>
      <c r="K31" s="1081" t="s">
        <v>269</v>
      </c>
      <c r="L31" s="1085">
        <v>45484</v>
      </c>
      <c r="M31" s="1081" t="s">
        <v>84</v>
      </c>
      <c r="N31" s="1081"/>
      <c r="O31" s="1081" t="s">
        <v>160</v>
      </c>
      <c r="P31" s="1081" t="s">
        <v>270</v>
      </c>
      <c r="Q31" s="1036" t="s">
        <v>271</v>
      </c>
    </row>
    <row r="32" spans="1:17">
      <c r="A32" s="1086" t="s">
        <v>272</v>
      </c>
      <c r="B32" s="1081" t="s">
        <v>44</v>
      </c>
      <c r="C32" s="1400" t="s">
        <v>273</v>
      </c>
      <c r="D32" s="1081" t="s">
        <v>83</v>
      </c>
      <c r="E32" s="1081" t="s">
        <v>274</v>
      </c>
      <c r="F32" s="1035" t="e">
        <v>#VALUE!</v>
      </c>
      <c r="G32" s="1082" t="s">
        <v>171</v>
      </c>
      <c r="H32" s="1083" t="s">
        <v>275</v>
      </c>
      <c r="I32" s="1084">
        <v>6400</v>
      </c>
      <c r="J32" s="1081" t="s">
        <v>276</v>
      </c>
      <c r="K32" s="1081" t="s">
        <v>277</v>
      </c>
      <c r="L32" s="1081" t="s">
        <v>184</v>
      </c>
      <c r="M32" s="1081" t="s">
        <v>278</v>
      </c>
      <c r="N32" s="1081"/>
      <c r="O32" s="1081" t="s">
        <v>103</v>
      </c>
      <c r="P32" s="1081" t="s">
        <v>279</v>
      </c>
      <c r="Q32" s="1036" t="s">
        <v>280</v>
      </c>
    </row>
    <row r="33" spans="1:17">
      <c r="A33" s="1087" t="s">
        <v>281</v>
      </c>
      <c r="B33" s="1081" t="s">
        <v>44</v>
      </c>
      <c r="C33" s="1400" t="s">
        <v>282</v>
      </c>
      <c r="D33" s="1081" t="s">
        <v>83</v>
      </c>
      <c r="E33" s="1081" t="s">
        <v>283</v>
      </c>
      <c r="F33" s="1035" t="e">
        <v>#VALUE!</v>
      </c>
      <c r="G33" s="1082" t="s">
        <v>100</v>
      </c>
      <c r="H33" s="1083" t="s">
        <v>61</v>
      </c>
      <c r="I33" s="1084">
        <v>20350</v>
      </c>
      <c r="J33" s="1081" t="s">
        <v>284</v>
      </c>
      <c r="K33" s="1081" t="s">
        <v>285</v>
      </c>
      <c r="L33" s="1081" t="s">
        <v>165</v>
      </c>
      <c r="M33" s="1081" t="s">
        <v>286</v>
      </c>
      <c r="N33" s="1081"/>
      <c r="O33" s="1081" t="s">
        <v>143</v>
      </c>
      <c r="P33" s="1081" t="s">
        <v>287</v>
      </c>
      <c r="Q33" s="1036" t="s">
        <v>288</v>
      </c>
    </row>
    <row r="34" spans="1:17">
      <c r="A34" s="1081" t="s">
        <v>289</v>
      </c>
      <c r="B34" s="1081" t="s">
        <v>44</v>
      </c>
      <c r="C34" s="1400" t="s">
        <v>290</v>
      </c>
      <c r="D34" s="1081" t="s">
        <v>83</v>
      </c>
      <c r="E34" s="1081" t="s">
        <v>95</v>
      </c>
      <c r="F34" s="1035" t="e">
        <v>#VALUE!</v>
      </c>
      <c r="G34" s="1082" t="s">
        <v>171</v>
      </c>
      <c r="H34" s="1083" t="s">
        <v>61</v>
      </c>
      <c r="I34" s="1084">
        <v>3865</v>
      </c>
      <c r="J34" s="1081" t="s">
        <v>291</v>
      </c>
      <c r="K34" s="1081" t="s">
        <v>292</v>
      </c>
      <c r="L34" s="1081" t="s">
        <v>194</v>
      </c>
      <c r="M34" s="1081" t="s">
        <v>293</v>
      </c>
      <c r="N34" s="1081"/>
      <c r="O34" s="1081" t="s">
        <v>165</v>
      </c>
      <c r="P34" s="1081" t="s">
        <v>294</v>
      </c>
      <c r="Q34" s="1036" t="s">
        <v>295</v>
      </c>
    </row>
    <row r="35" spans="1:17">
      <c r="A35" s="1081" t="s">
        <v>296</v>
      </c>
      <c r="B35" s="1081" t="s">
        <v>44</v>
      </c>
      <c r="C35" s="1400" t="s">
        <v>297</v>
      </c>
      <c r="D35" s="1081" t="s">
        <v>83</v>
      </c>
      <c r="E35" s="1085">
        <v>45870</v>
      </c>
      <c r="F35" s="1035" t="e">
        <v>#VALUE!</v>
      </c>
      <c r="G35" s="1082" t="s">
        <v>73</v>
      </c>
      <c r="H35" s="1083" t="s">
        <v>49</v>
      </c>
      <c r="I35" s="1084">
        <v>6930</v>
      </c>
      <c r="J35" s="1081" t="s">
        <v>298</v>
      </c>
      <c r="K35" s="1081" t="s">
        <v>299</v>
      </c>
      <c r="L35" s="1081" t="s">
        <v>300</v>
      </c>
      <c r="M35" s="1081" t="s">
        <v>301</v>
      </c>
      <c r="N35" s="1081"/>
      <c r="O35" s="1081" t="s">
        <v>302</v>
      </c>
      <c r="P35" s="1081" t="s">
        <v>303</v>
      </c>
      <c r="Q35" s="1036" t="s">
        <v>304</v>
      </c>
    </row>
    <row r="36" spans="1:17">
      <c r="A36" s="1086" t="s">
        <v>305</v>
      </c>
      <c r="B36" s="1081" t="s">
        <v>44</v>
      </c>
      <c r="C36" s="1400" t="s">
        <v>306</v>
      </c>
      <c r="D36" s="1081" t="s">
        <v>46</v>
      </c>
      <c r="E36" s="1081" t="s">
        <v>307</v>
      </c>
      <c r="F36" s="1035">
        <v>38</v>
      </c>
      <c r="G36" s="1082" t="s">
        <v>139</v>
      </c>
      <c r="H36" s="1083" t="s">
        <v>61</v>
      </c>
      <c r="I36" s="1084">
        <v>4710</v>
      </c>
      <c r="J36" s="1081" t="s">
        <v>207</v>
      </c>
      <c r="K36" s="1081" t="s">
        <v>308</v>
      </c>
      <c r="L36" s="1081" t="s">
        <v>309</v>
      </c>
      <c r="M36" s="1085">
        <v>45660</v>
      </c>
      <c r="N36" s="1081"/>
      <c r="O36" s="1081" t="s">
        <v>310</v>
      </c>
      <c r="P36" s="1081" t="s">
        <v>311</v>
      </c>
      <c r="Q36" s="1036" t="s">
        <v>312</v>
      </c>
    </row>
    <row r="37" spans="1:17">
      <c r="A37" s="1081" t="s">
        <v>313</v>
      </c>
      <c r="B37" s="1081" t="s">
        <v>44</v>
      </c>
      <c r="C37" s="1400" t="s">
        <v>314</v>
      </c>
      <c r="D37" s="1081" t="s">
        <v>46</v>
      </c>
      <c r="E37" s="1081" t="s">
        <v>315</v>
      </c>
      <c r="F37" s="1035" t="e">
        <v>#VALUE!</v>
      </c>
      <c r="G37" s="1082" t="s">
        <v>73</v>
      </c>
      <c r="H37" s="1083" t="s">
        <v>85</v>
      </c>
      <c r="I37" s="1084">
        <v>11200</v>
      </c>
      <c r="J37" s="1081" t="s">
        <v>316</v>
      </c>
      <c r="K37" s="1081" t="s">
        <v>317</v>
      </c>
      <c r="L37" s="1081" t="s">
        <v>318</v>
      </c>
      <c r="M37" s="1081" t="s">
        <v>319</v>
      </c>
      <c r="N37" s="1081"/>
      <c r="O37" s="1081"/>
      <c r="P37" s="1081" t="s">
        <v>320</v>
      </c>
      <c r="Q37" s="1036" t="s">
        <v>321</v>
      </c>
    </row>
    <row r="38" spans="1:17">
      <c r="A38" s="1081" t="s">
        <v>322</v>
      </c>
      <c r="B38" s="1081" t="s">
        <v>70</v>
      </c>
      <c r="C38" s="1400">
        <v>4130002679</v>
      </c>
      <c r="D38" s="1081" t="s">
        <v>83</v>
      </c>
      <c r="E38" s="1081" t="s">
        <v>323</v>
      </c>
      <c r="F38" s="1035">
        <v>48</v>
      </c>
      <c r="G38" s="1082" t="s">
        <v>60</v>
      </c>
      <c r="H38" s="1083" t="s">
        <v>49</v>
      </c>
      <c r="I38" s="1084">
        <v>17453</v>
      </c>
      <c r="J38" s="1081" t="s">
        <v>324</v>
      </c>
      <c r="K38" s="1081" t="s">
        <v>325</v>
      </c>
      <c r="L38" s="1085">
        <v>45690</v>
      </c>
      <c r="M38" s="1085">
        <v>45872</v>
      </c>
      <c r="N38" s="1081"/>
      <c r="O38" s="1081" t="s">
        <v>326</v>
      </c>
      <c r="P38" s="1081" t="s">
        <v>327</v>
      </c>
      <c r="Q38" s="1036" t="s">
        <v>328</v>
      </c>
    </row>
    <row r="39" spans="1:17">
      <c r="A39" s="1081" t="s">
        <v>329</v>
      </c>
      <c r="B39" s="1081" t="s">
        <v>44</v>
      </c>
      <c r="C39" s="1400" t="s">
        <v>330</v>
      </c>
      <c r="D39" s="1081" t="s">
        <v>83</v>
      </c>
      <c r="E39" s="1081" t="s">
        <v>331</v>
      </c>
      <c r="F39" s="1035" t="e">
        <v>#VALUE!</v>
      </c>
      <c r="G39" s="1082" t="s">
        <v>110</v>
      </c>
      <c r="H39" s="1083" t="s">
        <v>111</v>
      </c>
      <c r="I39" s="1084">
        <v>17660</v>
      </c>
      <c r="J39" s="1081" t="s">
        <v>332</v>
      </c>
      <c r="K39" s="1081" t="s">
        <v>333</v>
      </c>
      <c r="L39" s="1081" t="s">
        <v>260</v>
      </c>
      <c r="M39" s="1081" t="s">
        <v>334</v>
      </c>
      <c r="N39" s="1081"/>
      <c r="O39" s="1081" t="s">
        <v>335</v>
      </c>
      <c r="P39" s="1081" t="s">
        <v>336</v>
      </c>
      <c r="Q39" s="1036" t="s">
        <v>337</v>
      </c>
    </row>
    <row r="40" spans="1:17">
      <c r="A40" s="1081" t="s">
        <v>338</v>
      </c>
      <c r="B40" s="1081" t="s">
        <v>0</v>
      </c>
      <c r="C40" s="1400" t="s">
        <v>339</v>
      </c>
      <c r="D40" s="1081" t="s">
        <v>83</v>
      </c>
      <c r="E40" s="1081" t="s">
        <v>186</v>
      </c>
      <c r="F40" s="1035" t="e">
        <v>#VALUE!</v>
      </c>
      <c r="G40" s="1082" t="s">
        <v>340</v>
      </c>
      <c r="H40" s="1083" t="s">
        <v>85</v>
      </c>
      <c r="I40" s="1084">
        <v>162900</v>
      </c>
      <c r="J40" s="1081" t="s">
        <v>341</v>
      </c>
      <c r="K40" s="1081" t="s">
        <v>342</v>
      </c>
      <c r="L40" s="1085">
        <v>45749</v>
      </c>
      <c r="M40" s="1081" t="s">
        <v>343</v>
      </c>
      <c r="N40" s="1081"/>
      <c r="O40" s="1081" t="s">
        <v>344</v>
      </c>
      <c r="P40" s="1081" t="s">
        <v>345</v>
      </c>
      <c r="Q40" s="1036" t="s">
        <v>346</v>
      </c>
    </row>
    <row r="41" spans="1:17">
      <c r="A41" s="1081" t="s">
        <v>347</v>
      </c>
      <c r="B41" s="1081" t="s">
        <v>44</v>
      </c>
      <c r="C41" s="1400" t="s">
        <v>348</v>
      </c>
      <c r="D41" s="1081" t="s">
        <v>83</v>
      </c>
      <c r="E41" s="1085">
        <v>45601</v>
      </c>
      <c r="F41" s="1035" t="e">
        <v>#VALUE!</v>
      </c>
      <c r="G41" s="1082" t="s">
        <v>349</v>
      </c>
      <c r="H41" s="1083" t="s">
        <v>122</v>
      </c>
      <c r="I41" s="1084">
        <v>4558.6000000000004</v>
      </c>
      <c r="J41" s="1081" t="s">
        <v>350</v>
      </c>
      <c r="K41" s="1081" t="s">
        <v>351</v>
      </c>
      <c r="L41" s="1081" t="s">
        <v>352</v>
      </c>
      <c r="M41" s="1081" t="s">
        <v>353</v>
      </c>
      <c r="N41" s="1081"/>
      <c r="O41" s="1081" t="s">
        <v>354</v>
      </c>
      <c r="P41" s="1081" t="s">
        <v>355</v>
      </c>
      <c r="Q41" s="1036" t="s">
        <v>356</v>
      </c>
    </row>
    <row r="42" spans="1:17">
      <c r="A42" s="1081" t="s">
        <v>43</v>
      </c>
      <c r="B42" s="1081" t="s">
        <v>44</v>
      </c>
      <c r="C42" s="1400" t="s">
        <v>357</v>
      </c>
      <c r="D42" s="1081" t="s">
        <v>83</v>
      </c>
      <c r="E42" s="1085">
        <v>45870</v>
      </c>
      <c r="F42" s="1035" t="e">
        <v>#VALUE!</v>
      </c>
      <c r="G42" s="1082" t="s">
        <v>48</v>
      </c>
      <c r="H42" s="1083" t="s">
        <v>49</v>
      </c>
      <c r="I42" s="1084">
        <v>239680</v>
      </c>
      <c r="J42" s="1081" t="s">
        <v>358</v>
      </c>
      <c r="K42" s="1081" t="s">
        <v>359</v>
      </c>
      <c r="L42" s="1081" t="s">
        <v>360</v>
      </c>
      <c r="M42" s="1085">
        <v>45750</v>
      </c>
      <c r="N42" s="1081"/>
      <c r="O42" s="1081" t="s">
        <v>361</v>
      </c>
      <c r="P42" s="1081" t="s">
        <v>362</v>
      </c>
      <c r="Q42" s="1036" t="s">
        <v>363</v>
      </c>
    </row>
    <row r="43" spans="1:17">
      <c r="A43" s="1081" t="s">
        <v>43</v>
      </c>
      <c r="B43" s="1081" t="s">
        <v>44</v>
      </c>
      <c r="C43" s="1400" t="s">
        <v>364</v>
      </c>
      <c r="D43" s="1081" t="s">
        <v>83</v>
      </c>
      <c r="E43" s="1081" t="s">
        <v>365</v>
      </c>
      <c r="F43" s="1035">
        <v>24</v>
      </c>
      <c r="G43" s="1082" t="s">
        <v>73</v>
      </c>
      <c r="H43" s="1083" t="s">
        <v>49</v>
      </c>
      <c r="I43" s="1084">
        <v>33321</v>
      </c>
      <c r="J43" s="1081" t="s">
        <v>366</v>
      </c>
      <c r="K43" s="1081" t="s">
        <v>367</v>
      </c>
      <c r="L43" s="1081" t="s">
        <v>368</v>
      </c>
      <c r="M43" s="1085">
        <v>45872</v>
      </c>
      <c r="N43" s="1081"/>
      <c r="O43" s="1081" t="s">
        <v>301</v>
      </c>
      <c r="P43" s="1081" t="s">
        <v>369</v>
      </c>
      <c r="Q43" s="1036" t="s">
        <v>370</v>
      </c>
    </row>
    <row r="44" spans="1:17">
      <c r="A44" s="1081" t="s">
        <v>43</v>
      </c>
      <c r="B44" s="1081" t="s">
        <v>371</v>
      </c>
      <c r="C44" s="1400"/>
      <c r="D44" s="1081" t="s">
        <v>46</v>
      </c>
      <c r="E44" s="1081" t="s">
        <v>372</v>
      </c>
      <c r="F44" s="1035" t="e">
        <v>#VALUE!</v>
      </c>
      <c r="G44" s="1082" t="s">
        <v>373</v>
      </c>
      <c r="H44" s="1083" t="s">
        <v>61</v>
      </c>
      <c r="I44" s="1084">
        <v>8050</v>
      </c>
      <c r="J44" s="1081" t="s">
        <v>374</v>
      </c>
      <c r="K44" s="1081" t="s">
        <v>375</v>
      </c>
      <c r="L44" s="1081" t="s">
        <v>376</v>
      </c>
      <c r="M44" s="1081" t="s">
        <v>377</v>
      </c>
      <c r="N44" s="1081"/>
      <c r="O44" s="1081" t="s">
        <v>378</v>
      </c>
      <c r="P44" s="1081" t="s">
        <v>379</v>
      </c>
      <c r="Q44" s="1036" t="s">
        <v>380</v>
      </c>
    </row>
    <row r="45" spans="1:17">
      <c r="A45" s="1081" t="s">
        <v>43</v>
      </c>
      <c r="B45" s="1081" t="s">
        <v>371</v>
      </c>
      <c r="C45" s="1400"/>
      <c r="D45" s="1081" t="s">
        <v>46</v>
      </c>
      <c r="E45" s="1081" t="s">
        <v>372</v>
      </c>
      <c r="F45" s="1035" t="e">
        <v>#VALUE!</v>
      </c>
      <c r="G45" s="1082" t="s">
        <v>381</v>
      </c>
      <c r="H45" s="1083" t="s">
        <v>111</v>
      </c>
      <c r="I45" s="1084">
        <v>32200</v>
      </c>
      <c r="J45" s="1081" t="s">
        <v>382</v>
      </c>
      <c r="K45" s="1081" t="s">
        <v>383</v>
      </c>
      <c r="L45" s="1081" t="s">
        <v>233</v>
      </c>
      <c r="M45" s="1081" t="s">
        <v>384</v>
      </c>
      <c r="N45" s="1081"/>
      <c r="O45" s="1081" t="s">
        <v>378</v>
      </c>
      <c r="P45" s="1081" t="s">
        <v>385</v>
      </c>
      <c r="Q45" s="1036" t="s">
        <v>386</v>
      </c>
    </row>
    <row r="46" spans="1:17">
      <c r="A46" s="1081" t="s">
        <v>387</v>
      </c>
      <c r="B46" s="1081" t="s">
        <v>44</v>
      </c>
      <c r="C46" s="1400" t="s">
        <v>388</v>
      </c>
      <c r="D46" s="1081" t="s">
        <v>83</v>
      </c>
      <c r="E46" s="1081" t="s">
        <v>389</v>
      </c>
      <c r="F46" s="1035">
        <v>-3</v>
      </c>
      <c r="G46" s="1082" t="s">
        <v>110</v>
      </c>
      <c r="H46" s="1083" t="s">
        <v>85</v>
      </c>
      <c r="I46" s="1084">
        <v>5890</v>
      </c>
      <c r="J46" s="1081" t="s">
        <v>390</v>
      </c>
      <c r="K46" s="1081" t="s">
        <v>391</v>
      </c>
      <c r="L46" s="1081" t="s">
        <v>392</v>
      </c>
      <c r="M46" s="1081" t="s">
        <v>393</v>
      </c>
      <c r="N46" s="1081"/>
      <c r="O46" s="1081" t="s">
        <v>394</v>
      </c>
      <c r="P46" s="1081" t="s">
        <v>395</v>
      </c>
      <c r="Q46" s="1036" t="s">
        <v>396</v>
      </c>
    </row>
    <row r="47" spans="1:17">
      <c r="A47" s="1081" t="s">
        <v>397</v>
      </c>
      <c r="B47" s="1081" t="s">
        <v>44</v>
      </c>
      <c r="C47" s="1400" t="s">
        <v>398</v>
      </c>
      <c r="D47" s="1081" t="s">
        <v>256</v>
      </c>
      <c r="E47" s="1085">
        <v>45840</v>
      </c>
      <c r="F47" s="1035" t="e">
        <v>#VALUE!</v>
      </c>
      <c r="G47" s="1082" t="s">
        <v>60</v>
      </c>
      <c r="H47" s="1083" t="s">
        <v>399</v>
      </c>
      <c r="I47" s="1084">
        <v>3350</v>
      </c>
      <c r="J47" s="1081" t="s">
        <v>298</v>
      </c>
      <c r="K47" s="1081" t="s">
        <v>391</v>
      </c>
      <c r="L47" s="1081" t="s">
        <v>301</v>
      </c>
      <c r="M47" s="1081" t="s">
        <v>400</v>
      </c>
      <c r="N47" s="1081"/>
      <c r="O47" s="1081" t="s">
        <v>401</v>
      </c>
      <c r="P47" s="1081" t="s">
        <v>402</v>
      </c>
      <c r="Q47" s="1036" t="s">
        <v>403</v>
      </c>
    </row>
    <row r="48" spans="1:17">
      <c r="A48" s="1088" t="s">
        <v>404</v>
      </c>
      <c r="B48" s="1088" t="s">
        <v>238</v>
      </c>
      <c r="C48" s="1401" t="s">
        <v>405</v>
      </c>
      <c r="D48" s="1089" t="s">
        <v>29</v>
      </c>
      <c r="E48" s="1090" t="s">
        <v>323</v>
      </c>
      <c r="F48" s="1088" t="e">
        <v>#VALUE!</v>
      </c>
      <c r="G48" s="1091" t="s">
        <v>249</v>
      </c>
      <c r="H48" s="1088" t="s">
        <v>110</v>
      </c>
      <c r="I48" s="1088">
        <v>9145</v>
      </c>
      <c r="J48" s="1088" t="s">
        <v>298</v>
      </c>
      <c r="K48" s="1088" t="s">
        <v>406</v>
      </c>
      <c r="L48" s="1074" t="s">
        <v>150</v>
      </c>
      <c r="M48" s="1090" t="s">
        <v>407</v>
      </c>
      <c r="N48" s="1090"/>
      <c r="O48" s="1090" t="s">
        <v>408</v>
      </c>
      <c r="P48" s="1090" t="s">
        <v>409</v>
      </c>
      <c r="Q48" s="1090" t="s">
        <v>410</v>
      </c>
    </row>
    <row r="49" spans="1:17">
      <c r="A49" s="1088" t="s">
        <v>411</v>
      </c>
      <c r="B49" s="1088" t="s">
        <v>238</v>
      </c>
      <c r="C49" s="1401" t="s">
        <v>412</v>
      </c>
      <c r="D49" s="1089" t="s">
        <v>29</v>
      </c>
      <c r="E49" s="1092">
        <v>45992</v>
      </c>
      <c r="F49" s="1091">
        <v>0</v>
      </c>
      <c r="G49" s="1091" t="s">
        <v>249</v>
      </c>
      <c r="H49" s="1088" t="s">
        <v>110</v>
      </c>
      <c r="I49" s="1088">
        <v>9227</v>
      </c>
      <c r="J49" s="1088" t="s">
        <v>413</v>
      </c>
      <c r="K49" s="1088" t="s">
        <v>414</v>
      </c>
      <c r="L49" s="1094">
        <v>45992</v>
      </c>
      <c r="M49" s="1090" t="s">
        <v>415</v>
      </c>
      <c r="N49" s="1090"/>
      <c r="O49" s="1090" t="s">
        <v>416</v>
      </c>
      <c r="P49" s="1090" t="s">
        <v>417</v>
      </c>
      <c r="Q49" s="1090" t="s">
        <v>418</v>
      </c>
    </row>
    <row r="50" spans="1:17">
      <c r="A50" s="1088" t="s">
        <v>419</v>
      </c>
      <c r="B50" s="1088" t="s">
        <v>238</v>
      </c>
      <c r="C50" s="1401"/>
      <c r="D50" s="1089" t="s">
        <v>29</v>
      </c>
      <c r="E50" s="1095">
        <v>45811</v>
      </c>
      <c r="F50" s="1088">
        <v>-1</v>
      </c>
      <c r="G50" s="1091" t="s">
        <v>420</v>
      </c>
      <c r="H50" s="1088" t="s">
        <v>110</v>
      </c>
      <c r="I50" s="1088">
        <v>586</v>
      </c>
      <c r="J50" s="1088" t="s">
        <v>421</v>
      </c>
      <c r="K50" s="1088" t="s">
        <v>422</v>
      </c>
      <c r="L50" s="1094">
        <v>45780</v>
      </c>
      <c r="M50" s="1090" t="s">
        <v>393</v>
      </c>
      <c r="N50" s="1090"/>
      <c r="O50" s="1090" t="s">
        <v>423</v>
      </c>
      <c r="P50" s="1090" t="s">
        <v>424</v>
      </c>
      <c r="Q50" s="1090" t="s">
        <v>425</v>
      </c>
    </row>
    <row r="51" spans="1:17">
      <c r="A51" s="1035" t="s">
        <v>212</v>
      </c>
      <c r="B51" s="1035" t="s">
        <v>70</v>
      </c>
      <c r="C51" s="1402" t="s">
        <v>426</v>
      </c>
      <c r="D51" s="1096" t="s">
        <v>29</v>
      </c>
      <c r="E51" s="1098">
        <v>45694</v>
      </c>
      <c r="F51" s="1035">
        <v>1</v>
      </c>
      <c r="G51" s="1053" t="s">
        <v>60</v>
      </c>
      <c r="H51" s="1035" t="s">
        <v>427</v>
      </c>
      <c r="I51" s="1038">
        <v>32000</v>
      </c>
      <c r="J51" s="1035" t="s">
        <v>428</v>
      </c>
      <c r="K51" s="1035" t="s">
        <v>429</v>
      </c>
      <c r="L51" s="1100">
        <v>45722</v>
      </c>
      <c r="M51" s="1035" t="s">
        <v>430</v>
      </c>
      <c r="N51" s="1081"/>
      <c r="O51" s="1081" t="s">
        <v>431</v>
      </c>
      <c r="P51" s="1081" t="s">
        <v>432</v>
      </c>
      <c r="Q51" s="1081" t="s">
        <v>433</v>
      </c>
    </row>
    <row r="52" spans="1:17">
      <c r="A52" s="1081" t="s">
        <v>296</v>
      </c>
      <c r="B52" s="1081" t="s">
        <v>44</v>
      </c>
      <c r="C52" s="1400" t="s">
        <v>434</v>
      </c>
      <c r="D52" s="1081" t="s">
        <v>83</v>
      </c>
      <c r="E52" s="1081" t="s">
        <v>435</v>
      </c>
      <c r="F52" s="1035">
        <v>16</v>
      </c>
      <c r="G52" s="1082" t="s">
        <v>436</v>
      </c>
      <c r="H52" s="1083" t="s">
        <v>49</v>
      </c>
      <c r="I52" s="1084">
        <v>23473</v>
      </c>
      <c r="J52" s="1081" t="s">
        <v>437</v>
      </c>
      <c r="K52" s="1081" t="s">
        <v>438</v>
      </c>
      <c r="L52" s="1081" t="s">
        <v>415</v>
      </c>
      <c r="M52" s="1085">
        <v>45751</v>
      </c>
      <c r="N52" s="1081" t="s">
        <v>415</v>
      </c>
      <c r="O52" s="1081" t="s">
        <v>439</v>
      </c>
      <c r="P52" s="1081" t="s">
        <v>440</v>
      </c>
      <c r="Q52" s="1036" t="s">
        <v>441</v>
      </c>
    </row>
    <row r="53" spans="1:17">
      <c r="A53" s="1081" t="s">
        <v>296</v>
      </c>
      <c r="B53" s="1081" t="s">
        <v>44</v>
      </c>
      <c r="C53" s="1400" t="s">
        <v>434</v>
      </c>
      <c r="D53" s="1081" t="s">
        <v>83</v>
      </c>
      <c r="E53" s="1081" t="s">
        <v>435</v>
      </c>
      <c r="F53" s="1035">
        <v>19</v>
      </c>
      <c r="G53" s="1082" t="s">
        <v>436</v>
      </c>
      <c r="H53" s="1083" t="s">
        <v>49</v>
      </c>
      <c r="I53" s="1084">
        <v>29903</v>
      </c>
      <c r="J53" s="1081" t="s">
        <v>442</v>
      </c>
      <c r="K53" s="1081" t="s">
        <v>443</v>
      </c>
      <c r="L53" s="1081" t="s">
        <v>444</v>
      </c>
      <c r="M53" s="1085">
        <v>45934</v>
      </c>
      <c r="N53" s="1081" t="s">
        <v>444</v>
      </c>
      <c r="O53" s="1081" t="s">
        <v>439</v>
      </c>
      <c r="P53" s="1081" t="s">
        <v>445</v>
      </c>
      <c r="Q53" s="1036" t="s">
        <v>446</v>
      </c>
    </row>
    <row r="54" spans="1:17">
      <c r="A54" s="1081" t="s">
        <v>447</v>
      </c>
      <c r="B54" s="1035" t="s">
        <v>0</v>
      </c>
      <c r="C54" s="1402">
        <v>2200056643</v>
      </c>
      <c r="D54" s="1096" t="s">
        <v>83</v>
      </c>
      <c r="E54" s="1096" t="s">
        <v>319</v>
      </c>
      <c r="F54" s="1035">
        <v>26</v>
      </c>
      <c r="G54" s="1053" t="s">
        <v>448</v>
      </c>
      <c r="H54" s="1035" t="s">
        <v>61</v>
      </c>
      <c r="I54" s="1038">
        <v>19174</v>
      </c>
      <c r="J54" s="1035" t="s">
        <v>449</v>
      </c>
      <c r="K54" s="1096" t="s">
        <v>450</v>
      </c>
      <c r="L54" s="1096" t="s">
        <v>444</v>
      </c>
      <c r="M54" s="1096" t="s">
        <v>451</v>
      </c>
      <c r="N54" s="1081" t="s">
        <v>444</v>
      </c>
      <c r="O54" s="1081" t="s">
        <v>452</v>
      </c>
      <c r="P54" s="1081" t="s">
        <v>453</v>
      </c>
      <c r="Q54" s="1081" t="s">
        <v>454</v>
      </c>
    </row>
    <row r="55" spans="1:17">
      <c r="A55" s="1081" t="s">
        <v>455</v>
      </c>
      <c r="B55" s="1035" t="s">
        <v>0</v>
      </c>
      <c r="C55" s="1402">
        <v>2200056643</v>
      </c>
      <c r="D55" s="1096" t="s">
        <v>83</v>
      </c>
      <c r="E55" s="1096" t="s">
        <v>456</v>
      </c>
      <c r="F55" s="1035">
        <v>25</v>
      </c>
      <c r="G55" s="1053" t="s">
        <v>448</v>
      </c>
      <c r="H55" s="1035" t="s">
        <v>61</v>
      </c>
      <c r="I55" s="1038">
        <v>19174</v>
      </c>
      <c r="J55" s="1035" t="s">
        <v>449</v>
      </c>
      <c r="K55" s="1096" t="s">
        <v>450</v>
      </c>
      <c r="L55" s="1096" t="s">
        <v>444</v>
      </c>
      <c r="M55" s="1096" t="s">
        <v>451</v>
      </c>
      <c r="N55" s="1081" t="s">
        <v>444</v>
      </c>
      <c r="O55" s="1081" t="s">
        <v>452</v>
      </c>
      <c r="P55" s="1081" t="s">
        <v>457</v>
      </c>
      <c r="Q55" s="1081" t="s">
        <v>458</v>
      </c>
    </row>
    <row r="56" spans="1:17">
      <c r="A56" s="1081" t="s">
        <v>459</v>
      </c>
      <c r="B56" s="1081" t="s">
        <v>44</v>
      </c>
      <c r="C56" s="1400" t="s">
        <v>460</v>
      </c>
      <c r="D56" s="1081" t="s">
        <v>256</v>
      </c>
      <c r="E56" s="1085">
        <v>45841</v>
      </c>
      <c r="F56" s="1035">
        <v>15</v>
      </c>
      <c r="G56" s="1099" t="s">
        <v>461</v>
      </c>
      <c r="H56" s="1081" t="s">
        <v>85</v>
      </c>
      <c r="I56" s="1101">
        <v>13949</v>
      </c>
      <c r="J56" s="1081" t="s">
        <v>462</v>
      </c>
      <c r="K56" s="1102" t="s">
        <v>463</v>
      </c>
      <c r="L56" s="1081" t="s">
        <v>464</v>
      </c>
      <c r="M56" s="1035" t="s">
        <v>465</v>
      </c>
      <c r="N56" s="1081" t="s">
        <v>464</v>
      </c>
      <c r="O56" s="1081" t="s">
        <v>466</v>
      </c>
      <c r="P56" s="1081" t="s">
        <v>467</v>
      </c>
      <c r="Q56" s="1036" t="s">
        <v>468</v>
      </c>
    </row>
    <row r="57" spans="1:17">
      <c r="A57" s="1081" t="s">
        <v>459</v>
      </c>
      <c r="B57" s="1081" t="s">
        <v>44</v>
      </c>
      <c r="C57" s="1400" t="s">
        <v>469</v>
      </c>
      <c r="D57" s="1081" t="s">
        <v>256</v>
      </c>
      <c r="E57" s="1085">
        <v>45841</v>
      </c>
      <c r="F57" s="1035">
        <v>15</v>
      </c>
      <c r="G57" s="1099" t="s">
        <v>461</v>
      </c>
      <c r="H57" s="1081" t="s">
        <v>85</v>
      </c>
      <c r="I57" s="1101">
        <v>13949</v>
      </c>
      <c r="J57" s="1081" t="s">
        <v>462</v>
      </c>
      <c r="K57" s="1102" t="s">
        <v>463</v>
      </c>
      <c r="L57" s="1081" t="s">
        <v>464</v>
      </c>
      <c r="M57" s="1035" t="s">
        <v>465</v>
      </c>
      <c r="N57" s="1081" t="s">
        <v>464</v>
      </c>
      <c r="O57" s="1081" t="s">
        <v>466</v>
      </c>
      <c r="P57" s="1081" t="s">
        <v>470</v>
      </c>
      <c r="Q57" s="1036" t="s">
        <v>471</v>
      </c>
    </row>
    <row r="58" spans="1:17">
      <c r="A58" s="1081" t="s">
        <v>472</v>
      </c>
      <c r="B58" s="1081" t="s">
        <v>44</v>
      </c>
      <c r="C58" s="1400" t="s">
        <v>473</v>
      </c>
      <c r="D58" s="1081" t="s">
        <v>256</v>
      </c>
      <c r="E58" s="1081" t="s">
        <v>444</v>
      </c>
      <c r="F58" s="1035">
        <v>4</v>
      </c>
      <c r="G58" s="1099" t="s">
        <v>461</v>
      </c>
      <c r="H58" s="1081" t="s">
        <v>85</v>
      </c>
      <c r="I58" s="1101">
        <v>55796</v>
      </c>
      <c r="J58" s="1081" t="s">
        <v>462</v>
      </c>
      <c r="K58" s="1102" t="s">
        <v>463</v>
      </c>
      <c r="L58" s="1081" t="s">
        <v>464</v>
      </c>
      <c r="M58" s="1035" t="s">
        <v>465</v>
      </c>
      <c r="N58" s="1081" t="s">
        <v>464</v>
      </c>
      <c r="O58" s="1081" t="s">
        <v>466</v>
      </c>
      <c r="P58" s="1081" t="s">
        <v>474</v>
      </c>
      <c r="Q58" s="1036" t="s">
        <v>475</v>
      </c>
    </row>
    <row r="59" spans="1:17">
      <c r="A59" s="1081" t="s">
        <v>472</v>
      </c>
      <c r="B59" s="1081" t="s">
        <v>44</v>
      </c>
      <c r="C59" s="1400" t="s">
        <v>476</v>
      </c>
      <c r="D59" s="1081" t="s">
        <v>256</v>
      </c>
      <c r="E59" s="1081" t="s">
        <v>444</v>
      </c>
      <c r="F59" s="1035">
        <v>4</v>
      </c>
      <c r="G59" s="1099" t="s">
        <v>461</v>
      </c>
      <c r="H59" s="1081" t="s">
        <v>85</v>
      </c>
      <c r="I59" s="1101">
        <v>13949</v>
      </c>
      <c r="J59" s="1081" t="s">
        <v>477</v>
      </c>
      <c r="K59" s="1102" t="s">
        <v>463</v>
      </c>
      <c r="L59" s="1081" t="s">
        <v>464</v>
      </c>
      <c r="M59" s="1035" t="s">
        <v>465</v>
      </c>
      <c r="N59" s="1081" t="s">
        <v>464</v>
      </c>
      <c r="O59" s="1081" t="s">
        <v>466</v>
      </c>
      <c r="P59" s="1081" t="s">
        <v>478</v>
      </c>
      <c r="Q59" s="1036" t="s">
        <v>479</v>
      </c>
    </row>
    <row r="60" spans="1:17">
      <c r="A60" s="1081" t="s">
        <v>472</v>
      </c>
      <c r="B60" s="1081" t="s">
        <v>44</v>
      </c>
      <c r="C60" s="1400" t="s">
        <v>480</v>
      </c>
      <c r="D60" s="1081" t="s">
        <v>256</v>
      </c>
      <c r="E60" s="1081" t="s">
        <v>444</v>
      </c>
      <c r="F60" s="1035">
        <v>4</v>
      </c>
      <c r="G60" s="1099" t="s">
        <v>461</v>
      </c>
      <c r="H60" s="1081" t="s">
        <v>85</v>
      </c>
      <c r="I60" s="1101">
        <v>55796</v>
      </c>
      <c r="J60" s="1081" t="s">
        <v>462</v>
      </c>
      <c r="K60" s="1102" t="s">
        <v>463</v>
      </c>
      <c r="L60" s="1081" t="s">
        <v>464</v>
      </c>
      <c r="M60" s="1035" t="s">
        <v>465</v>
      </c>
      <c r="N60" s="1081" t="s">
        <v>464</v>
      </c>
      <c r="O60" s="1081" t="s">
        <v>466</v>
      </c>
      <c r="P60" s="1081" t="s">
        <v>481</v>
      </c>
      <c r="Q60" s="1036" t="s">
        <v>482</v>
      </c>
    </row>
    <row r="61" spans="1:17">
      <c r="A61" s="1081" t="s">
        <v>483</v>
      </c>
      <c r="B61" s="1081" t="s">
        <v>44</v>
      </c>
      <c r="C61" s="1400" t="s">
        <v>484</v>
      </c>
      <c r="D61" s="1081" t="s">
        <v>83</v>
      </c>
      <c r="E61" s="1081" t="s">
        <v>485</v>
      </c>
      <c r="F61" s="1035">
        <v>54</v>
      </c>
      <c r="G61" s="1099" t="s">
        <v>448</v>
      </c>
      <c r="H61" s="1081" t="s">
        <v>61</v>
      </c>
      <c r="I61" s="1101">
        <v>11300</v>
      </c>
      <c r="J61" s="1081" t="s">
        <v>207</v>
      </c>
      <c r="K61" s="1103" t="s">
        <v>486</v>
      </c>
      <c r="L61" s="1081" t="s">
        <v>466</v>
      </c>
      <c r="M61" s="1035" t="s">
        <v>487</v>
      </c>
      <c r="N61" s="1081" t="s">
        <v>466</v>
      </c>
      <c r="O61" s="1085">
        <v>45720</v>
      </c>
      <c r="P61" s="1081" t="s">
        <v>488</v>
      </c>
      <c r="Q61" s="1036" t="s">
        <v>489</v>
      </c>
    </row>
    <row r="62" spans="1:17">
      <c r="A62" s="1081" t="s">
        <v>490</v>
      </c>
      <c r="B62" s="1081" t="s">
        <v>44</v>
      </c>
      <c r="C62" s="1400" t="s">
        <v>491</v>
      </c>
      <c r="D62" s="1081" t="s">
        <v>46</v>
      </c>
      <c r="E62" s="1081" t="s">
        <v>319</v>
      </c>
      <c r="F62" s="1035">
        <v>37</v>
      </c>
      <c r="G62" s="1099" t="s">
        <v>189</v>
      </c>
      <c r="H62" s="1081" t="s">
        <v>492</v>
      </c>
      <c r="I62" s="1101">
        <v>117048</v>
      </c>
      <c r="J62" s="1081" t="s">
        <v>493</v>
      </c>
      <c r="K62" s="1102" t="s">
        <v>494</v>
      </c>
      <c r="L62" s="1081" t="s">
        <v>465</v>
      </c>
      <c r="M62" s="1035" t="s">
        <v>495</v>
      </c>
      <c r="N62" s="1081" t="s">
        <v>465</v>
      </c>
      <c r="O62" s="1085">
        <v>45842</v>
      </c>
      <c r="P62" s="1081" t="s">
        <v>496</v>
      </c>
      <c r="Q62" s="1036" t="s">
        <v>497</v>
      </c>
    </row>
    <row r="63" spans="1:17">
      <c r="A63" s="1081" t="s">
        <v>498</v>
      </c>
      <c r="B63" s="1081" t="s">
        <v>44</v>
      </c>
      <c r="C63" s="1400" t="s">
        <v>499</v>
      </c>
      <c r="D63" s="1081" t="s">
        <v>83</v>
      </c>
      <c r="E63" s="1081" t="s">
        <v>435</v>
      </c>
      <c r="F63" s="1035">
        <v>34</v>
      </c>
      <c r="G63" s="1099" t="s">
        <v>73</v>
      </c>
      <c r="H63" s="1081" t="s">
        <v>85</v>
      </c>
      <c r="I63" s="1101">
        <v>94730</v>
      </c>
      <c r="J63" s="1081" t="s">
        <v>332</v>
      </c>
      <c r="K63" s="1103" t="s">
        <v>500</v>
      </c>
      <c r="L63" s="1085">
        <v>45692</v>
      </c>
      <c r="M63" s="1035" t="s">
        <v>393</v>
      </c>
      <c r="N63" s="1085">
        <v>45692</v>
      </c>
      <c r="O63" s="1085">
        <v>45934</v>
      </c>
      <c r="P63" s="1081" t="s">
        <v>501</v>
      </c>
      <c r="Q63" s="1036" t="s">
        <v>502</v>
      </c>
    </row>
    <row r="64" spans="1:17">
      <c r="A64" s="1081" t="s">
        <v>205</v>
      </c>
      <c r="B64" s="1081" t="s">
        <v>70</v>
      </c>
      <c r="C64" s="1400" t="s">
        <v>503</v>
      </c>
      <c r="D64" s="1081" t="s">
        <v>131</v>
      </c>
      <c r="E64" s="1085">
        <v>45841</v>
      </c>
      <c r="F64" s="1035">
        <v>35</v>
      </c>
      <c r="G64" s="1099" t="s">
        <v>60</v>
      </c>
      <c r="H64" s="1081" t="s">
        <v>49</v>
      </c>
      <c r="I64" s="1081"/>
      <c r="J64" s="1081" t="s">
        <v>207</v>
      </c>
      <c r="K64" s="1103" t="s">
        <v>504</v>
      </c>
      <c r="L64" s="1085">
        <v>45965</v>
      </c>
      <c r="M64" s="1035" t="s">
        <v>505</v>
      </c>
      <c r="N64" s="1085">
        <v>45965</v>
      </c>
      <c r="O64" s="1081" t="s">
        <v>506</v>
      </c>
      <c r="P64" s="1081" t="s">
        <v>507</v>
      </c>
      <c r="Q64" s="1036" t="s">
        <v>508</v>
      </c>
    </row>
    <row r="65" spans="1:17">
      <c r="A65" s="1081" t="s">
        <v>509</v>
      </c>
      <c r="B65" s="1081" t="s">
        <v>1</v>
      </c>
      <c r="C65" s="1400" t="s">
        <v>510</v>
      </c>
      <c r="D65" s="1081" t="s">
        <v>256</v>
      </c>
      <c r="E65" s="1085">
        <v>45720</v>
      </c>
      <c r="F65" s="1035">
        <v>9</v>
      </c>
      <c r="G65" s="1099" t="s">
        <v>110</v>
      </c>
      <c r="H65" s="1081" t="s">
        <v>511</v>
      </c>
      <c r="I65" s="1101">
        <v>20000</v>
      </c>
      <c r="J65" s="1081" t="s">
        <v>298</v>
      </c>
      <c r="K65" s="1103" t="s">
        <v>512</v>
      </c>
      <c r="L65" s="1085">
        <v>45995</v>
      </c>
      <c r="M65" s="1035" t="s">
        <v>513</v>
      </c>
      <c r="N65" s="1085">
        <v>45995</v>
      </c>
      <c r="O65" s="1081" t="s">
        <v>506</v>
      </c>
      <c r="P65" s="1081" t="s">
        <v>514</v>
      </c>
      <c r="Q65" s="1036" t="s">
        <v>515</v>
      </c>
    </row>
    <row r="66" spans="1:17">
      <c r="A66" s="1088" t="s">
        <v>516</v>
      </c>
      <c r="B66" s="1088" t="s">
        <v>238</v>
      </c>
      <c r="C66" s="1401" t="s">
        <v>517</v>
      </c>
      <c r="D66" s="1089" t="s">
        <v>71</v>
      </c>
      <c r="E66" s="1089" t="s">
        <v>416</v>
      </c>
      <c r="F66" s="1088">
        <v>-22</v>
      </c>
      <c r="G66" s="1091" t="s">
        <v>518</v>
      </c>
      <c r="H66" s="1088" t="s">
        <v>110</v>
      </c>
      <c r="I66" s="1088">
        <v>14733</v>
      </c>
      <c r="J66" s="1088" t="s">
        <v>148</v>
      </c>
      <c r="K66" s="1088" t="s">
        <v>519</v>
      </c>
      <c r="L66" s="1093" t="s">
        <v>520</v>
      </c>
      <c r="M66" s="1104">
        <v>45934</v>
      </c>
      <c r="N66" s="1090"/>
      <c r="O66" s="1090"/>
      <c r="P66" s="1090" t="s">
        <v>521</v>
      </c>
      <c r="Q66" s="1090" t="s">
        <v>522</v>
      </c>
    </row>
    <row r="67" spans="1:17">
      <c r="A67" s="1081" t="s">
        <v>523</v>
      </c>
      <c r="B67" s="1081" t="s">
        <v>0</v>
      </c>
      <c r="C67" s="1400" t="s">
        <v>524</v>
      </c>
      <c r="D67" s="1081" t="s">
        <v>83</v>
      </c>
      <c r="E67" s="1081" t="s">
        <v>525</v>
      </c>
      <c r="F67" s="1035">
        <v>37</v>
      </c>
      <c r="G67" s="1099" t="s">
        <v>60</v>
      </c>
      <c r="H67" s="1081" t="s">
        <v>61</v>
      </c>
      <c r="I67" s="1081"/>
      <c r="J67" s="1081" t="s">
        <v>526</v>
      </c>
      <c r="K67" s="1103" t="s">
        <v>527</v>
      </c>
      <c r="L67" s="1085">
        <v>45662</v>
      </c>
      <c r="M67" s="1035" t="s">
        <v>528</v>
      </c>
      <c r="N67" s="1085">
        <v>45752</v>
      </c>
      <c r="O67" s="1085">
        <v>45874</v>
      </c>
      <c r="P67" s="1081" t="s">
        <v>529</v>
      </c>
      <c r="Q67" s="1036" t="s">
        <v>530</v>
      </c>
    </row>
    <row r="68" spans="1:17">
      <c r="A68" s="1081" t="s">
        <v>531</v>
      </c>
      <c r="B68" s="1081" t="s">
        <v>44</v>
      </c>
      <c r="C68" s="1400" t="s">
        <v>532</v>
      </c>
      <c r="D68" s="1081" t="s">
        <v>256</v>
      </c>
      <c r="E68" s="1085">
        <v>45661</v>
      </c>
      <c r="F68" s="1035">
        <v>34</v>
      </c>
      <c r="G68" s="1099" t="s">
        <v>110</v>
      </c>
      <c r="H68" s="1081" t="s">
        <v>85</v>
      </c>
      <c r="I68" s="1101">
        <v>6020</v>
      </c>
      <c r="J68" s="1081" t="s">
        <v>449</v>
      </c>
      <c r="K68" s="1103" t="s">
        <v>533</v>
      </c>
      <c r="L68" s="1085">
        <v>45782</v>
      </c>
      <c r="M68" s="1035" t="s">
        <v>534</v>
      </c>
      <c r="N68" s="1085">
        <v>45782</v>
      </c>
      <c r="O68" s="1085">
        <v>45874</v>
      </c>
      <c r="P68" s="1081" t="s">
        <v>535</v>
      </c>
      <c r="Q68" s="1036" t="s">
        <v>536</v>
      </c>
    </row>
    <row r="69" spans="1:17">
      <c r="A69" s="1081" t="s">
        <v>537</v>
      </c>
      <c r="B69" s="1081" t="s">
        <v>70</v>
      </c>
      <c r="C69" s="1400" t="s">
        <v>538</v>
      </c>
      <c r="D69" s="1081" t="s">
        <v>29</v>
      </c>
      <c r="E69" s="1081" t="s">
        <v>539</v>
      </c>
      <c r="F69" s="1035">
        <v>20</v>
      </c>
      <c r="G69" s="1099" t="s">
        <v>60</v>
      </c>
      <c r="H69" s="1081" t="s">
        <v>249</v>
      </c>
      <c r="I69" s="1101">
        <v>8920</v>
      </c>
      <c r="J69" s="1081" t="s">
        <v>413</v>
      </c>
      <c r="K69" s="1103" t="s">
        <v>540</v>
      </c>
      <c r="L69" s="1081" t="s">
        <v>541</v>
      </c>
      <c r="M69" s="1037">
        <v>45967</v>
      </c>
      <c r="N69" s="1081" t="s">
        <v>541</v>
      </c>
      <c r="O69" s="1081" t="s">
        <v>542</v>
      </c>
      <c r="P69" s="1081" t="s">
        <v>543</v>
      </c>
      <c r="Q69" s="1036" t="s">
        <v>544</v>
      </c>
    </row>
    <row r="70" spans="1:17">
      <c r="A70" s="1081" t="s">
        <v>523</v>
      </c>
      <c r="B70" s="1081" t="s">
        <v>0</v>
      </c>
      <c r="C70" s="1400" t="s">
        <v>545</v>
      </c>
      <c r="D70" s="1081" t="s">
        <v>83</v>
      </c>
      <c r="E70" s="1081" t="s">
        <v>525</v>
      </c>
      <c r="F70" s="1035">
        <v>53</v>
      </c>
      <c r="G70" s="1099" t="s">
        <v>60</v>
      </c>
      <c r="H70" s="1081" t="s">
        <v>61</v>
      </c>
      <c r="I70" s="1101">
        <v>20600</v>
      </c>
      <c r="J70" s="1081" t="s">
        <v>148</v>
      </c>
      <c r="K70" s="1103" t="s">
        <v>546</v>
      </c>
      <c r="L70" s="1081" t="s">
        <v>451</v>
      </c>
      <c r="M70" s="1035" t="s">
        <v>547</v>
      </c>
      <c r="N70" s="1081" t="s">
        <v>451</v>
      </c>
      <c r="O70" s="1081" t="s">
        <v>548</v>
      </c>
      <c r="P70" s="1081" t="s">
        <v>549</v>
      </c>
      <c r="Q70" s="1036" t="s">
        <v>550</v>
      </c>
    </row>
    <row r="71" spans="1:17">
      <c r="A71" s="1081" t="s">
        <v>43</v>
      </c>
      <c r="B71" s="1081" t="s">
        <v>44</v>
      </c>
      <c r="C71" s="1400" t="s">
        <v>551</v>
      </c>
      <c r="D71" s="1081" t="s">
        <v>83</v>
      </c>
      <c r="E71" s="1085">
        <v>45995</v>
      </c>
      <c r="F71" s="1035">
        <v>35</v>
      </c>
      <c r="G71" s="1099" t="s">
        <v>552</v>
      </c>
      <c r="H71" s="1081" t="s">
        <v>49</v>
      </c>
      <c r="I71" s="1101">
        <v>13760</v>
      </c>
      <c r="J71" s="1081" t="s">
        <v>553</v>
      </c>
      <c r="K71" s="1103" t="s">
        <v>554</v>
      </c>
      <c r="L71" s="1081" t="s">
        <v>451</v>
      </c>
      <c r="M71" s="1035" t="s">
        <v>555</v>
      </c>
      <c r="N71" s="1081" t="s">
        <v>451</v>
      </c>
      <c r="O71" s="1081" t="s">
        <v>556</v>
      </c>
      <c r="P71" s="1081" t="s">
        <v>557</v>
      </c>
      <c r="Q71" s="1036" t="s">
        <v>558</v>
      </c>
    </row>
    <row r="72" spans="1:17">
      <c r="A72" s="1081" t="s">
        <v>43</v>
      </c>
      <c r="B72" s="1081" t="s">
        <v>44</v>
      </c>
      <c r="C72" s="1400" t="s">
        <v>559</v>
      </c>
      <c r="D72" s="1081" t="s">
        <v>83</v>
      </c>
      <c r="E72" s="1085">
        <v>45995</v>
      </c>
      <c r="F72" s="1035">
        <v>35</v>
      </c>
      <c r="G72" s="1099" t="s">
        <v>552</v>
      </c>
      <c r="H72" s="1081" t="s">
        <v>49</v>
      </c>
      <c r="I72" s="1101">
        <v>31580</v>
      </c>
      <c r="J72" s="1081" t="s">
        <v>553</v>
      </c>
      <c r="K72" s="1103" t="s">
        <v>554</v>
      </c>
      <c r="L72" s="1081" t="s">
        <v>451</v>
      </c>
      <c r="M72" s="1035" t="s">
        <v>555</v>
      </c>
      <c r="N72" s="1081" t="s">
        <v>451</v>
      </c>
      <c r="O72" s="1081" t="s">
        <v>556</v>
      </c>
      <c r="P72" s="1081" t="s">
        <v>560</v>
      </c>
      <c r="Q72" s="1036" t="s">
        <v>561</v>
      </c>
    </row>
    <row r="73" spans="1:17">
      <c r="A73" s="1081" t="s">
        <v>562</v>
      </c>
      <c r="B73" s="1081" t="s">
        <v>0</v>
      </c>
      <c r="C73" s="1400" t="s">
        <v>563</v>
      </c>
      <c r="D73" s="1081" t="s">
        <v>83</v>
      </c>
      <c r="E73" s="1085">
        <v>45873</v>
      </c>
      <c r="F73" s="1035">
        <v>46</v>
      </c>
      <c r="G73" s="1099" t="s">
        <v>564</v>
      </c>
      <c r="H73" s="1081" t="s">
        <v>85</v>
      </c>
      <c r="I73" s="1081"/>
      <c r="J73" s="1081" t="s">
        <v>565</v>
      </c>
      <c r="K73" s="1103" t="s">
        <v>566</v>
      </c>
      <c r="L73" s="1081" t="s">
        <v>567</v>
      </c>
      <c r="M73" s="1035" t="s">
        <v>568</v>
      </c>
      <c r="N73" s="1081" t="s">
        <v>567</v>
      </c>
      <c r="O73" s="1081" t="s">
        <v>569</v>
      </c>
      <c r="P73" s="1081" t="s">
        <v>570</v>
      </c>
      <c r="Q73" s="1036" t="s">
        <v>571</v>
      </c>
    </row>
    <row r="74" spans="1:17">
      <c r="A74" s="1081" t="s">
        <v>572</v>
      </c>
      <c r="B74" s="1081" t="s">
        <v>70</v>
      </c>
      <c r="C74" s="1400">
        <v>4130002678</v>
      </c>
      <c r="D74" s="1081" t="s">
        <v>83</v>
      </c>
      <c r="E74" s="1085">
        <v>45782</v>
      </c>
      <c r="F74" s="1035">
        <v>24</v>
      </c>
      <c r="G74" s="1099" t="s">
        <v>60</v>
      </c>
      <c r="H74" s="1081" t="s">
        <v>49</v>
      </c>
      <c r="I74" s="1101">
        <v>33069</v>
      </c>
      <c r="J74" s="1081" t="s">
        <v>390</v>
      </c>
      <c r="K74" s="1103" t="s">
        <v>573</v>
      </c>
      <c r="L74" s="1081" t="s">
        <v>574</v>
      </c>
      <c r="M74" s="1037">
        <v>45695</v>
      </c>
      <c r="N74" s="1081" t="s">
        <v>575</v>
      </c>
      <c r="O74" s="1085">
        <v>45694</v>
      </c>
      <c r="P74" s="1081" t="s">
        <v>576</v>
      </c>
      <c r="Q74" s="1036" t="s">
        <v>577</v>
      </c>
    </row>
    <row r="75" spans="1:17">
      <c r="A75" s="1081" t="s">
        <v>578</v>
      </c>
      <c r="B75" s="1081" t="s">
        <v>44</v>
      </c>
      <c r="C75" s="1400" t="s">
        <v>579</v>
      </c>
      <c r="D75" s="1081" t="s">
        <v>83</v>
      </c>
      <c r="E75" s="1081" t="s">
        <v>430</v>
      </c>
      <c r="F75" s="1035">
        <v>47</v>
      </c>
      <c r="G75" s="1099" t="s">
        <v>60</v>
      </c>
      <c r="H75" s="1081" t="s">
        <v>61</v>
      </c>
      <c r="I75" s="1101">
        <v>20600</v>
      </c>
      <c r="J75" s="1081" t="s">
        <v>148</v>
      </c>
      <c r="K75" s="1103" t="s">
        <v>580</v>
      </c>
      <c r="L75" s="1085">
        <v>45663</v>
      </c>
      <c r="M75" s="1037">
        <v>45754</v>
      </c>
      <c r="N75" s="1081" t="s">
        <v>581</v>
      </c>
      <c r="O75" s="1085">
        <v>45694</v>
      </c>
      <c r="P75" s="1081" t="s">
        <v>582</v>
      </c>
      <c r="Q75" s="1036" t="s">
        <v>583</v>
      </c>
    </row>
    <row r="76" spans="1:17">
      <c r="A76" s="1035" t="s">
        <v>43</v>
      </c>
      <c r="B76" s="1096" t="s">
        <v>44</v>
      </c>
      <c r="C76" s="1402" t="s">
        <v>584</v>
      </c>
      <c r="D76" s="1053" t="s">
        <v>83</v>
      </c>
      <c r="E76" s="1035" t="s">
        <v>585</v>
      </c>
      <c r="F76" s="1036">
        <v>43</v>
      </c>
      <c r="G76" s="1035" t="s">
        <v>586</v>
      </c>
      <c r="H76" s="1096" t="s">
        <v>49</v>
      </c>
      <c r="I76" s="1035"/>
      <c r="J76" s="1035" t="s">
        <v>442</v>
      </c>
      <c r="K76" s="1036" t="s">
        <v>587</v>
      </c>
      <c r="L76" s="1036" t="s">
        <v>556</v>
      </c>
      <c r="M76" s="1105">
        <v>45968</v>
      </c>
      <c r="N76" s="1036" t="s">
        <v>556</v>
      </c>
      <c r="O76" s="1036" t="s">
        <v>588</v>
      </c>
      <c r="P76" s="1036" t="s">
        <v>589</v>
      </c>
      <c r="Q76" s="1036" t="s">
        <v>590</v>
      </c>
    </row>
    <row r="77" spans="1:17">
      <c r="A77" s="1081" t="s">
        <v>43</v>
      </c>
      <c r="B77" s="1081" t="s">
        <v>44</v>
      </c>
      <c r="C77" s="1400" t="s">
        <v>591</v>
      </c>
      <c r="D77" s="1081" t="s">
        <v>83</v>
      </c>
      <c r="E77" s="1085">
        <v>45995</v>
      </c>
      <c r="F77" s="1035">
        <v>56</v>
      </c>
      <c r="G77" s="1099" t="s">
        <v>552</v>
      </c>
      <c r="H77" s="1081" t="s">
        <v>49</v>
      </c>
      <c r="I77" s="1101">
        <v>6154</v>
      </c>
      <c r="J77" s="1081" t="s">
        <v>148</v>
      </c>
      <c r="K77" s="1103" t="s">
        <v>592</v>
      </c>
      <c r="L77" s="1085">
        <v>45844</v>
      </c>
      <c r="M77" s="1037">
        <v>45937</v>
      </c>
      <c r="N77" s="1085">
        <v>45967</v>
      </c>
      <c r="O77" s="1085">
        <v>45967</v>
      </c>
      <c r="P77" s="1081" t="s">
        <v>593</v>
      </c>
      <c r="Q77" s="1036" t="s">
        <v>594</v>
      </c>
    </row>
    <row r="78" spans="1:17">
      <c r="A78" s="1081" t="s">
        <v>43</v>
      </c>
      <c r="B78" s="1081" t="s">
        <v>44</v>
      </c>
      <c r="C78" s="1400" t="s">
        <v>595</v>
      </c>
      <c r="D78" s="1081" t="s">
        <v>83</v>
      </c>
      <c r="E78" s="1081" t="s">
        <v>596</v>
      </c>
      <c r="F78" s="1035">
        <v>43</v>
      </c>
      <c r="G78" s="1099" t="s">
        <v>552</v>
      </c>
      <c r="H78" s="1081" t="s">
        <v>49</v>
      </c>
      <c r="I78" s="1101">
        <v>4370</v>
      </c>
      <c r="J78" s="1081" t="s">
        <v>597</v>
      </c>
      <c r="K78" s="1103" t="s">
        <v>592</v>
      </c>
      <c r="L78" s="1085">
        <v>45844</v>
      </c>
      <c r="M78" s="1037">
        <v>45937</v>
      </c>
      <c r="N78" s="1085">
        <v>45967</v>
      </c>
      <c r="O78" s="1085">
        <v>45967</v>
      </c>
      <c r="P78" s="1081" t="s">
        <v>598</v>
      </c>
      <c r="Q78" s="1036" t="s">
        <v>599</v>
      </c>
    </row>
    <row r="79" spans="1:17">
      <c r="A79" s="1035" t="s">
        <v>205</v>
      </c>
      <c r="B79" s="1035" t="s">
        <v>70</v>
      </c>
      <c r="C79" s="1402" t="s">
        <v>600</v>
      </c>
      <c r="D79" s="1035" t="s">
        <v>131</v>
      </c>
      <c r="E79" s="1035"/>
      <c r="F79" s="1036"/>
      <c r="G79" s="1035" t="s">
        <v>60</v>
      </c>
      <c r="H79" s="1035" t="s">
        <v>49</v>
      </c>
      <c r="I79" s="1035"/>
      <c r="J79" s="1096" t="s">
        <v>207</v>
      </c>
      <c r="K79" s="1035" t="s">
        <v>601</v>
      </c>
      <c r="L79" s="1037">
        <v>45906</v>
      </c>
      <c r="M79" s="1035" t="s">
        <v>602</v>
      </c>
      <c r="N79" s="1035"/>
      <c r="O79" s="1035"/>
      <c r="P79" s="1035" t="s">
        <v>603</v>
      </c>
      <c r="Q79" s="1035" t="s">
        <v>604</v>
      </c>
    </row>
    <row r="80" spans="1:17">
      <c r="A80" s="1081" t="s">
        <v>605</v>
      </c>
      <c r="B80" s="1081" t="s">
        <v>70</v>
      </c>
      <c r="C80" s="1400"/>
      <c r="D80" s="1081" t="s">
        <v>46</v>
      </c>
      <c r="E80" s="1081" t="s">
        <v>606</v>
      </c>
      <c r="F80" s="1035"/>
      <c r="G80" s="1099" t="s">
        <v>110</v>
      </c>
      <c r="H80" s="1081" t="s">
        <v>49</v>
      </c>
      <c r="I80" s="1101">
        <v>6600</v>
      </c>
      <c r="J80" s="1081" t="s">
        <v>216</v>
      </c>
      <c r="K80" s="1103" t="s">
        <v>607</v>
      </c>
      <c r="L80" s="1085">
        <v>45936</v>
      </c>
      <c r="M80" s="1035" t="s">
        <v>608</v>
      </c>
      <c r="N80" s="1081" t="s">
        <v>588</v>
      </c>
      <c r="O80" s="1081" t="s">
        <v>588</v>
      </c>
      <c r="P80" s="1081" t="s">
        <v>609</v>
      </c>
      <c r="Q80" s="1036" t="s">
        <v>610</v>
      </c>
    </row>
    <row r="81" spans="1:17">
      <c r="A81" s="1035" t="s">
        <v>611</v>
      </c>
      <c r="B81" s="1035" t="s">
        <v>70</v>
      </c>
      <c r="C81" s="1402">
        <v>4130002871</v>
      </c>
      <c r="D81" s="1035" t="s">
        <v>83</v>
      </c>
      <c r="E81" s="1035" t="s">
        <v>612</v>
      </c>
      <c r="F81" s="1036">
        <v>25</v>
      </c>
      <c r="G81" s="1035" t="s">
        <v>60</v>
      </c>
      <c r="H81" s="1035" t="s">
        <v>49</v>
      </c>
      <c r="I81" s="1038">
        <v>46500</v>
      </c>
      <c r="J81" s="1096" t="s">
        <v>613</v>
      </c>
      <c r="K81" s="1035" t="s">
        <v>614</v>
      </c>
      <c r="L81" s="1035" t="s">
        <v>615</v>
      </c>
      <c r="M81" s="1035" t="s">
        <v>616</v>
      </c>
      <c r="N81" s="1035"/>
      <c r="O81" s="1035"/>
      <c r="P81" s="1035" t="s">
        <v>617</v>
      </c>
      <c r="Q81" s="1035" t="s">
        <v>618</v>
      </c>
    </row>
    <row r="82" spans="1:17">
      <c r="A82" s="1035" t="s">
        <v>619</v>
      </c>
      <c r="B82" s="1035" t="s">
        <v>70</v>
      </c>
      <c r="C82" s="1402" t="s">
        <v>620</v>
      </c>
      <c r="D82" s="1035" t="s">
        <v>29</v>
      </c>
      <c r="E82" s="1035"/>
      <c r="F82" s="1036"/>
      <c r="G82" s="1035" t="s">
        <v>60</v>
      </c>
      <c r="H82" s="1035" t="s">
        <v>49</v>
      </c>
      <c r="I82" s="1038">
        <v>48493</v>
      </c>
      <c r="J82" s="1096" t="s">
        <v>621</v>
      </c>
      <c r="K82" s="1035" t="s">
        <v>622</v>
      </c>
      <c r="L82" s="1035" t="s">
        <v>623</v>
      </c>
      <c r="M82" s="1035" t="s">
        <v>624</v>
      </c>
      <c r="N82" s="1037">
        <v>45664</v>
      </c>
      <c r="O82" s="1035" t="s">
        <v>625</v>
      </c>
      <c r="P82" s="1035" t="s">
        <v>626</v>
      </c>
      <c r="Q82" s="1035" t="s">
        <v>627</v>
      </c>
    </row>
    <row r="83" spans="1:17">
      <c r="A83" s="1035" t="s">
        <v>628</v>
      </c>
      <c r="B83" s="1035" t="s">
        <v>70</v>
      </c>
      <c r="C83" s="1402" t="s">
        <v>629</v>
      </c>
      <c r="D83" s="1035" t="s">
        <v>29</v>
      </c>
      <c r="E83" s="1035"/>
      <c r="F83" s="1036"/>
      <c r="G83" s="1036" t="s">
        <v>60</v>
      </c>
      <c r="H83" s="1036" t="s">
        <v>49</v>
      </c>
      <c r="I83" s="1036"/>
      <c r="J83" s="1096" t="s">
        <v>630</v>
      </c>
      <c r="K83" s="1035" t="s">
        <v>622</v>
      </c>
      <c r="L83" s="1035" t="s">
        <v>623</v>
      </c>
      <c r="M83" s="1035" t="s">
        <v>624</v>
      </c>
      <c r="N83" s="1035"/>
      <c r="O83" s="1035"/>
      <c r="P83" s="1035" t="s">
        <v>631</v>
      </c>
      <c r="Q83" s="1035" t="s">
        <v>632</v>
      </c>
    </row>
    <row r="84" spans="1:17">
      <c r="A84" s="1035" t="s">
        <v>633</v>
      </c>
      <c r="B84" s="1035" t="s">
        <v>70</v>
      </c>
      <c r="C84" s="1402" t="s">
        <v>634</v>
      </c>
      <c r="D84" s="1035" t="s">
        <v>131</v>
      </c>
      <c r="E84" s="1035"/>
      <c r="F84" s="1036"/>
      <c r="G84" s="1036" t="s">
        <v>60</v>
      </c>
      <c r="H84" s="1036" t="s">
        <v>49</v>
      </c>
      <c r="I84" s="1036"/>
      <c r="J84" s="1106" t="s">
        <v>635</v>
      </c>
      <c r="K84" s="1035" t="s">
        <v>636</v>
      </c>
      <c r="L84" s="1037">
        <v>45723</v>
      </c>
      <c r="M84" s="1037">
        <v>45938</v>
      </c>
      <c r="N84" s="1037">
        <v>45723</v>
      </c>
      <c r="O84" s="1037">
        <v>45968</v>
      </c>
      <c r="P84" s="1035" t="s">
        <v>637</v>
      </c>
      <c r="Q84" s="1035" t="s">
        <v>638</v>
      </c>
    </row>
    <row r="85" spans="1:17">
      <c r="A85" s="1035" t="s">
        <v>43</v>
      </c>
      <c r="B85" s="1096" t="s">
        <v>44</v>
      </c>
      <c r="C85" s="1403" t="s">
        <v>639</v>
      </c>
      <c r="D85" s="1053" t="s">
        <v>83</v>
      </c>
      <c r="E85" s="1081" t="s">
        <v>640</v>
      </c>
      <c r="F85" s="1036"/>
      <c r="G85" s="1035" t="s">
        <v>552</v>
      </c>
      <c r="H85" s="1096" t="s">
        <v>49</v>
      </c>
      <c r="I85" s="1059" t="s">
        <v>641</v>
      </c>
      <c r="J85" s="1096" t="s">
        <v>642</v>
      </c>
      <c r="K85" s="1035" t="s">
        <v>643</v>
      </c>
      <c r="L85" s="1037">
        <v>45876</v>
      </c>
      <c r="M85" s="1035" t="s">
        <v>644</v>
      </c>
      <c r="N85" s="1037">
        <v>45876</v>
      </c>
      <c r="O85" s="1037">
        <v>45968</v>
      </c>
      <c r="P85" s="1035" t="s">
        <v>645</v>
      </c>
      <c r="Q85" s="1035" t="s">
        <v>646</v>
      </c>
    </row>
    <row r="86" spans="1:17">
      <c r="A86" s="1035" t="s">
        <v>43</v>
      </c>
      <c r="B86" s="1096" t="s">
        <v>44</v>
      </c>
      <c r="C86" s="1403" t="s">
        <v>647</v>
      </c>
      <c r="D86" s="1053" t="s">
        <v>83</v>
      </c>
      <c r="E86" s="1081" t="s">
        <v>648</v>
      </c>
      <c r="F86" s="1036"/>
      <c r="G86" s="1035" t="s">
        <v>552</v>
      </c>
      <c r="H86" s="1096" t="s">
        <v>49</v>
      </c>
      <c r="I86" s="1059" t="s">
        <v>649</v>
      </c>
      <c r="J86" s="1096" t="s">
        <v>650</v>
      </c>
      <c r="K86" s="1035" t="s">
        <v>643</v>
      </c>
      <c r="L86" s="1037">
        <v>45876</v>
      </c>
      <c r="M86" s="1035" t="s">
        <v>644</v>
      </c>
      <c r="N86" s="1037">
        <v>45876</v>
      </c>
      <c r="O86" s="1037">
        <v>45968</v>
      </c>
      <c r="P86" s="1035" t="s">
        <v>651</v>
      </c>
      <c r="Q86" s="1035" t="s">
        <v>652</v>
      </c>
    </row>
    <row r="87" spans="1:17">
      <c r="A87" s="1035" t="s">
        <v>212</v>
      </c>
      <c r="B87" s="1096" t="s">
        <v>70</v>
      </c>
      <c r="C87" s="1403" t="s">
        <v>653</v>
      </c>
      <c r="D87" s="1053" t="s">
        <v>29</v>
      </c>
      <c r="E87" s="1081" t="s">
        <v>654</v>
      </c>
      <c r="F87" s="1081"/>
      <c r="G87" s="1035" t="s">
        <v>655</v>
      </c>
      <c r="H87" s="1035" t="s">
        <v>215</v>
      </c>
      <c r="I87" s="1038">
        <v>2500</v>
      </c>
      <c r="J87" s="1106" t="s">
        <v>298</v>
      </c>
      <c r="K87" s="1035" t="s">
        <v>656</v>
      </c>
      <c r="L87" s="1037">
        <v>45907</v>
      </c>
      <c r="M87" s="1035" t="s">
        <v>657</v>
      </c>
      <c r="N87" s="1035"/>
      <c r="O87" s="1035"/>
      <c r="P87" s="1035" t="s">
        <v>658</v>
      </c>
      <c r="Q87" s="1035" t="s">
        <v>659</v>
      </c>
    </row>
    <row r="88" spans="1:17">
      <c r="A88" s="1035" t="s">
        <v>660</v>
      </c>
      <c r="B88" s="1096" t="s">
        <v>70</v>
      </c>
      <c r="C88" s="1403" t="s">
        <v>661</v>
      </c>
      <c r="D88" s="1053" t="s">
        <v>83</v>
      </c>
      <c r="E88" s="1081" t="s">
        <v>662</v>
      </c>
      <c r="F88" s="1036"/>
      <c r="G88" s="1059" t="s">
        <v>663</v>
      </c>
      <c r="H88" s="1097" t="s">
        <v>49</v>
      </c>
      <c r="I88" s="1107">
        <v>18000</v>
      </c>
      <c r="J88" s="1096" t="s">
        <v>664</v>
      </c>
      <c r="K88" s="1035" t="s">
        <v>665</v>
      </c>
      <c r="L88" s="1037">
        <v>45968</v>
      </c>
      <c r="M88" s="1035" t="s">
        <v>666</v>
      </c>
      <c r="N88" s="1035"/>
      <c r="O88" s="1035"/>
      <c r="P88" s="1035" t="s">
        <v>667</v>
      </c>
      <c r="Q88" s="1035" t="s">
        <v>668</v>
      </c>
    </row>
    <row r="89" spans="1:17">
      <c r="A89" s="1035" t="s">
        <v>669</v>
      </c>
      <c r="B89" s="1096" t="s">
        <v>70</v>
      </c>
      <c r="C89" s="1403" t="s">
        <v>670</v>
      </c>
      <c r="D89" s="1053" t="s">
        <v>29</v>
      </c>
      <c r="E89" s="1081"/>
      <c r="F89" s="1036"/>
      <c r="G89" s="1059" t="s">
        <v>60</v>
      </c>
      <c r="H89" s="1097" t="s">
        <v>31</v>
      </c>
      <c r="I89" s="1059"/>
      <c r="J89" s="1096" t="s">
        <v>671</v>
      </c>
      <c r="K89" s="1035" t="s">
        <v>672</v>
      </c>
      <c r="L89" s="1035" t="s">
        <v>673</v>
      </c>
      <c r="M89" s="1035" t="s">
        <v>674</v>
      </c>
      <c r="N89" s="1035" t="s">
        <v>673</v>
      </c>
      <c r="O89" s="1035" t="s">
        <v>675</v>
      </c>
      <c r="P89" s="1035" t="s">
        <v>676</v>
      </c>
      <c r="Q89" s="1035" t="s">
        <v>677</v>
      </c>
    </row>
    <row r="90" spans="1:17">
      <c r="A90" s="1035" t="s">
        <v>397</v>
      </c>
      <c r="B90" s="1096" t="s">
        <v>44</v>
      </c>
      <c r="C90" s="1403" t="s">
        <v>678</v>
      </c>
      <c r="D90" s="1053" t="s">
        <v>83</v>
      </c>
      <c r="E90" s="1085">
        <v>45997</v>
      </c>
      <c r="F90" s="1036">
        <v>33</v>
      </c>
      <c r="G90" s="1059" t="s">
        <v>60</v>
      </c>
      <c r="H90" s="1097" t="s">
        <v>61</v>
      </c>
      <c r="I90" s="1107">
        <v>9600</v>
      </c>
      <c r="J90" s="1096" t="s">
        <v>207</v>
      </c>
      <c r="K90" s="1035" t="s">
        <v>679</v>
      </c>
      <c r="L90" s="1035" t="s">
        <v>680</v>
      </c>
      <c r="M90" s="1035" t="s">
        <v>681</v>
      </c>
      <c r="N90" s="1035" t="s">
        <v>680</v>
      </c>
      <c r="O90" s="1035" t="s">
        <v>675</v>
      </c>
      <c r="P90" s="1035" t="s">
        <v>682</v>
      </c>
      <c r="Q90" s="1035" t="s">
        <v>683</v>
      </c>
    </row>
    <row r="91" spans="1:17">
      <c r="A91" s="1035" t="s">
        <v>684</v>
      </c>
      <c r="B91" s="1096" t="s">
        <v>44</v>
      </c>
      <c r="C91" s="1403" t="s">
        <v>685</v>
      </c>
      <c r="D91" s="1053" t="s">
        <v>83</v>
      </c>
      <c r="E91" s="1081" t="s">
        <v>686</v>
      </c>
      <c r="F91" s="1036">
        <v>17</v>
      </c>
      <c r="G91" s="1059" t="s">
        <v>687</v>
      </c>
      <c r="H91" s="1097" t="s">
        <v>85</v>
      </c>
      <c r="I91" s="1107">
        <v>1920</v>
      </c>
      <c r="J91" s="1096" t="s">
        <v>688</v>
      </c>
      <c r="K91" s="1035" t="s">
        <v>689</v>
      </c>
      <c r="L91" s="1035" t="s">
        <v>690</v>
      </c>
      <c r="M91" s="1037">
        <v>45785</v>
      </c>
      <c r="N91" s="1035" t="s">
        <v>690</v>
      </c>
      <c r="O91" s="1035" t="s">
        <v>691</v>
      </c>
      <c r="P91" s="1035" t="s">
        <v>692</v>
      </c>
      <c r="Q91" s="1035" t="s">
        <v>693</v>
      </c>
    </row>
    <row r="92" spans="1:17">
      <c r="A92" s="1035" t="s">
        <v>694</v>
      </c>
      <c r="B92" s="1096" t="s">
        <v>70</v>
      </c>
      <c r="C92" s="1403" t="s">
        <v>695</v>
      </c>
      <c r="D92" s="1053" t="s">
        <v>29</v>
      </c>
      <c r="E92" s="1081" t="s">
        <v>696</v>
      </c>
      <c r="F92" s="1036">
        <v>36</v>
      </c>
      <c r="G92" s="1059" t="s">
        <v>60</v>
      </c>
      <c r="H92" s="1097" t="s">
        <v>492</v>
      </c>
      <c r="I92" s="1107">
        <v>7500</v>
      </c>
      <c r="J92" s="1096" t="s">
        <v>642</v>
      </c>
      <c r="K92" s="1035" t="s">
        <v>697</v>
      </c>
      <c r="L92" s="1035" t="s">
        <v>698</v>
      </c>
      <c r="M92" s="1035" t="s">
        <v>681</v>
      </c>
      <c r="N92" s="1035" t="s">
        <v>698</v>
      </c>
      <c r="O92" s="1037">
        <v>45665</v>
      </c>
      <c r="P92" s="1035" t="s">
        <v>699</v>
      </c>
      <c r="Q92" s="1035" t="s">
        <v>700</v>
      </c>
    </row>
    <row r="93" spans="1:17">
      <c r="A93" s="1035" t="s">
        <v>168</v>
      </c>
      <c r="B93" s="1096" t="s">
        <v>44</v>
      </c>
      <c r="C93" s="1403" t="s">
        <v>701</v>
      </c>
      <c r="D93" s="1053" t="s">
        <v>83</v>
      </c>
      <c r="E93" s="1085">
        <v>45665</v>
      </c>
      <c r="F93" s="1036">
        <v>18</v>
      </c>
      <c r="G93" s="1059" t="s">
        <v>171</v>
      </c>
      <c r="H93" s="1097" t="s">
        <v>61</v>
      </c>
      <c r="I93" s="1107">
        <v>11214</v>
      </c>
      <c r="J93" s="1096" t="s">
        <v>613</v>
      </c>
      <c r="K93" s="1035" t="s">
        <v>702</v>
      </c>
      <c r="L93" s="1035" t="s">
        <v>703</v>
      </c>
      <c r="M93" s="1035" t="s">
        <v>704</v>
      </c>
      <c r="N93" s="1035" t="s">
        <v>703</v>
      </c>
      <c r="O93" s="1035" t="s">
        <v>705</v>
      </c>
      <c r="P93" s="1035" t="s">
        <v>706</v>
      </c>
      <c r="Q93" s="1035" t="s">
        <v>707</v>
      </c>
    </row>
    <row r="94" spans="1:17">
      <c r="A94" s="1035" t="s">
        <v>708</v>
      </c>
      <c r="B94" s="1096" t="s">
        <v>70</v>
      </c>
      <c r="C94" s="1403">
        <v>4300039347</v>
      </c>
      <c r="D94" s="1053" t="s">
        <v>29</v>
      </c>
      <c r="E94" s="1081" t="s">
        <v>691</v>
      </c>
      <c r="F94" s="1036">
        <v>33</v>
      </c>
      <c r="G94" s="1059" t="s">
        <v>60</v>
      </c>
      <c r="H94" s="1097" t="s">
        <v>61</v>
      </c>
      <c r="I94" s="1107">
        <v>49200</v>
      </c>
      <c r="J94" s="1096" t="s">
        <v>709</v>
      </c>
      <c r="K94" s="1035" t="s">
        <v>710</v>
      </c>
      <c r="L94" s="1035" t="s">
        <v>711</v>
      </c>
      <c r="M94" s="1037">
        <v>45726</v>
      </c>
      <c r="N94" s="1035" t="s">
        <v>711</v>
      </c>
      <c r="O94" s="1035" t="s">
        <v>712</v>
      </c>
      <c r="P94" s="1035" t="s">
        <v>713</v>
      </c>
      <c r="Q94" s="1035" t="s">
        <v>714</v>
      </c>
    </row>
    <row r="95" spans="1:17">
      <c r="A95" s="1035" t="s">
        <v>715</v>
      </c>
      <c r="B95" s="1096" t="s">
        <v>44</v>
      </c>
      <c r="C95" s="1403" t="s">
        <v>716</v>
      </c>
      <c r="D95" s="1053" t="s">
        <v>717</v>
      </c>
      <c r="E95" s="1081" t="s">
        <v>691</v>
      </c>
      <c r="F95" s="1036">
        <v>35</v>
      </c>
      <c r="G95" s="1059" t="s">
        <v>718</v>
      </c>
      <c r="H95" s="1097" t="s">
        <v>61</v>
      </c>
      <c r="I95" s="1107">
        <v>27660</v>
      </c>
      <c r="J95" s="1096" t="s">
        <v>207</v>
      </c>
      <c r="K95" s="1035" t="s">
        <v>719</v>
      </c>
      <c r="L95" s="1035" t="s">
        <v>712</v>
      </c>
      <c r="M95" s="1037">
        <v>45910</v>
      </c>
      <c r="N95" s="1035" t="s">
        <v>712</v>
      </c>
      <c r="O95" s="1035" t="s">
        <v>720</v>
      </c>
      <c r="P95" s="1035" t="s">
        <v>721</v>
      </c>
      <c r="Q95" s="1035" t="s">
        <v>722</v>
      </c>
    </row>
    <row r="96" spans="1:17">
      <c r="A96" s="1035" t="s">
        <v>708</v>
      </c>
      <c r="B96" s="1096" t="s">
        <v>70</v>
      </c>
      <c r="C96" s="1403">
        <v>4300039383</v>
      </c>
      <c r="D96" s="1053" t="s">
        <v>29</v>
      </c>
      <c r="E96" s="1085">
        <v>45816</v>
      </c>
      <c r="F96" s="1036">
        <v>19</v>
      </c>
      <c r="G96" s="1059" t="s">
        <v>48</v>
      </c>
      <c r="H96" s="1097" t="s">
        <v>267</v>
      </c>
      <c r="I96" s="1107">
        <v>73511</v>
      </c>
      <c r="J96" s="1096" t="s">
        <v>723</v>
      </c>
      <c r="K96" s="1035" t="s">
        <v>724</v>
      </c>
      <c r="L96" s="1035" t="s">
        <v>705</v>
      </c>
      <c r="M96" s="1037">
        <v>45910</v>
      </c>
      <c r="N96" s="1035" t="s">
        <v>705</v>
      </c>
      <c r="O96" s="1035" t="s">
        <v>725</v>
      </c>
      <c r="P96" s="1035" t="s">
        <v>726</v>
      </c>
      <c r="Q96" s="1035" t="s">
        <v>727</v>
      </c>
    </row>
    <row r="97" spans="1:17">
      <c r="A97" s="1035" t="s">
        <v>708</v>
      </c>
      <c r="B97" s="1096" t="s">
        <v>70</v>
      </c>
      <c r="C97" s="1403">
        <v>4300039526</v>
      </c>
      <c r="D97" s="1053" t="s">
        <v>29</v>
      </c>
      <c r="E97" s="1085">
        <v>45816</v>
      </c>
      <c r="F97" s="1036">
        <v>19</v>
      </c>
      <c r="G97" s="1059" t="s">
        <v>728</v>
      </c>
      <c r="H97" s="1097" t="s">
        <v>729</v>
      </c>
      <c r="I97" s="1107">
        <v>11825</v>
      </c>
      <c r="J97" s="1096" t="s">
        <v>730</v>
      </c>
      <c r="K97" s="1035" t="s">
        <v>731</v>
      </c>
      <c r="L97" s="1035" t="s">
        <v>705</v>
      </c>
      <c r="M97" s="1035" t="s">
        <v>732</v>
      </c>
      <c r="N97" s="1035" t="s">
        <v>705</v>
      </c>
      <c r="O97" s="1035" t="s">
        <v>705</v>
      </c>
      <c r="P97" s="1035" t="s">
        <v>733</v>
      </c>
      <c r="Q97" s="1035" t="s">
        <v>734</v>
      </c>
    </row>
    <row r="98" spans="1:17">
      <c r="A98" s="1035" t="s">
        <v>205</v>
      </c>
      <c r="B98" s="1096" t="s">
        <v>70</v>
      </c>
      <c r="C98" s="1403" t="s">
        <v>735</v>
      </c>
      <c r="D98" s="1053" t="s">
        <v>131</v>
      </c>
      <c r="E98" s="1085">
        <v>45816</v>
      </c>
      <c r="F98" s="1036">
        <v>34</v>
      </c>
      <c r="G98" s="1059" t="s">
        <v>60</v>
      </c>
      <c r="H98" s="1097" t="s">
        <v>49</v>
      </c>
      <c r="I98" s="1107">
        <v>25000</v>
      </c>
      <c r="J98" s="1096" t="s">
        <v>642</v>
      </c>
      <c r="K98" s="1035" t="s">
        <v>736</v>
      </c>
      <c r="L98" s="1037">
        <v>45909</v>
      </c>
      <c r="M98" s="1035" t="s">
        <v>737</v>
      </c>
      <c r="N98" s="1037">
        <v>45909</v>
      </c>
      <c r="O98" s="1037">
        <v>45939</v>
      </c>
      <c r="P98" s="1035" t="s">
        <v>738</v>
      </c>
      <c r="Q98" s="1035" t="s">
        <v>739</v>
      </c>
    </row>
    <row r="99" spans="1:17">
      <c r="A99" s="1035" t="s">
        <v>740</v>
      </c>
      <c r="B99" s="1096" t="s">
        <v>44</v>
      </c>
      <c r="C99" s="1403" t="s">
        <v>741</v>
      </c>
      <c r="D99" s="1053" t="s">
        <v>46</v>
      </c>
      <c r="E99" s="1081" t="s">
        <v>742</v>
      </c>
      <c r="F99" s="1036">
        <v>19</v>
      </c>
      <c r="G99" s="1059" t="s">
        <v>171</v>
      </c>
      <c r="H99" s="1097" t="s">
        <v>85</v>
      </c>
      <c r="I99" s="1107">
        <v>3600</v>
      </c>
      <c r="J99" s="1096" t="s">
        <v>743</v>
      </c>
      <c r="K99" s="1035" t="s">
        <v>744</v>
      </c>
      <c r="L99" s="1037">
        <v>45909</v>
      </c>
      <c r="M99" s="1037">
        <v>45940</v>
      </c>
      <c r="N99" s="1037">
        <v>45909</v>
      </c>
      <c r="O99" s="1035" t="s">
        <v>732</v>
      </c>
      <c r="P99" s="1035" t="s">
        <v>745</v>
      </c>
      <c r="Q99" s="1035" t="s">
        <v>746</v>
      </c>
    </row>
    <row r="100" spans="1:17">
      <c r="A100" s="1035" t="s">
        <v>747</v>
      </c>
      <c r="B100" s="1096" t="s">
        <v>70</v>
      </c>
      <c r="C100" s="1403" t="s">
        <v>748</v>
      </c>
      <c r="D100" s="1053" t="s">
        <v>717</v>
      </c>
      <c r="E100" s="1085">
        <v>45939</v>
      </c>
      <c r="F100" s="1036">
        <v>21</v>
      </c>
      <c r="G100" s="1059" t="s">
        <v>110</v>
      </c>
      <c r="H100" s="1097" t="s">
        <v>749</v>
      </c>
      <c r="I100" s="1059"/>
      <c r="J100" s="1096" t="s">
        <v>750</v>
      </c>
      <c r="K100" s="1035" t="s">
        <v>622</v>
      </c>
      <c r="L100" s="1037">
        <v>45667</v>
      </c>
      <c r="M100" s="1035" t="s">
        <v>751</v>
      </c>
      <c r="N100" s="1037">
        <v>45667</v>
      </c>
      <c r="O100" s="1035" t="s">
        <v>752</v>
      </c>
      <c r="P100" s="1035" t="s">
        <v>753</v>
      </c>
      <c r="Q100" s="1035" t="s">
        <v>754</v>
      </c>
    </row>
    <row r="101" spans="1:17">
      <c r="A101" s="1035" t="s">
        <v>747</v>
      </c>
      <c r="B101" s="1096" t="s">
        <v>70</v>
      </c>
      <c r="C101" s="1403" t="s">
        <v>755</v>
      </c>
      <c r="D101" s="1053" t="s">
        <v>717</v>
      </c>
      <c r="E101" s="1085">
        <v>45939</v>
      </c>
      <c r="F101" s="1036">
        <v>27</v>
      </c>
      <c r="G101" s="1059" t="s">
        <v>110</v>
      </c>
      <c r="H101" s="1097" t="s">
        <v>49</v>
      </c>
      <c r="I101" s="1059"/>
      <c r="J101" s="1096" t="s">
        <v>756</v>
      </c>
      <c r="K101" s="1035" t="s">
        <v>94</v>
      </c>
      <c r="L101" s="1037">
        <v>45848</v>
      </c>
      <c r="M101" s="1035" t="s">
        <v>751</v>
      </c>
      <c r="N101" s="1037">
        <v>45848</v>
      </c>
      <c r="O101" s="1035" t="s">
        <v>752</v>
      </c>
      <c r="P101" s="1035" t="s">
        <v>757</v>
      </c>
      <c r="Q101" s="1035" t="s">
        <v>758</v>
      </c>
    </row>
    <row r="102" spans="1:17">
      <c r="A102" s="1035" t="s">
        <v>759</v>
      </c>
      <c r="B102" s="1096" t="s">
        <v>70</v>
      </c>
      <c r="C102" s="1403">
        <v>5100004237</v>
      </c>
      <c r="D102" s="1053" t="s">
        <v>83</v>
      </c>
      <c r="E102" s="1081" t="s">
        <v>760</v>
      </c>
      <c r="F102" s="1036">
        <v>13</v>
      </c>
      <c r="G102" s="1059" t="s">
        <v>60</v>
      </c>
      <c r="H102" s="1097" t="s">
        <v>49</v>
      </c>
      <c r="I102" s="1059"/>
      <c r="J102" s="1096" t="s">
        <v>613</v>
      </c>
      <c r="K102" s="1035" t="s">
        <v>761</v>
      </c>
      <c r="L102" s="1035" t="s">
        <v>762</v>
      </c>
      <c r="M102" s="1037">
        <v>45941</v>
      </c>
      <c r="N102" s="1035" t="s">
        <v>762</v>
      </c>
      <c r="O102" s="1037">
        <v>45698</v>
      </c>
      <c r="P102" s="1035" t="s">
        <v>763</v>
      </c>
      <c r="Q102" s="1035" t="s">
        <v>764</v>
      </c>
    </row>
    <row r="103" spans="1:17">
      <c r="A103" s="1035" t="s">
        <v>765</v>
      </c>
      <c r="B103" s="1096" t="s">
        <v>70</v>
      </c>
      <c r="C103" s="1403" t="s">
        <v>766</v>
      </c>
      <c r="D103" s="1053" t="s">
        <v>83</v>
      </c>
      <c r="E103" s="1085">
        <v>45909</v>
      </c>
      <c r="F103" s="1036"/>
      <c r="G103" s="1059" t="s">
        <v>60</v>
      </c>
      <c r="H103" s="1097" t="s">
        <v>49</v>
      </c>
      <c r="I103" s="1059"/>
      <c r="J103" s="1096" t="s">
        <v>613</v>
      </c>
      <c r="K103" s="1035" t="s">
        <v>679</v>
      </c>
      <c r="L103" s="1035" t="s">
        <v>767</v>
      </c>
      <c r="M103" s="1035" t="s">
        <v>768</v>
      </c>
      <c r="N103" s="1037">
        <v>45910</v>
      </c>
      <c r="O103" s="1035" t="s">
        <v>769</v>
      </c>
      <c r="P103" s="1035" t="s">
        <v>770</v>
      </c>
      <c r="Q103" s="1035" t="s">
        <v>771</v>
      </c>
    </row>
    <row r="104" spans="1:17">
      <c r="A104" s="1035" t="s">
        <v>708</v>
      </c>
      <c r="B104" s="1096" t="s">
        <v>70</v>
      </c>
      <c r="C104" s="1403" t="s">
        <v>772</v>
      </c>
      <c r="D104" s="1035" t="s">
        <v>29</v>
      </c>
      <c r="E104" s="1035" t="s">
        <v>773</v>
      </c>
      <c r="F104" s="1036"/>
      <c r="G104" s="1035" t="s">
        <v>48</v>
      </c>
      <c r="H104" s="1096" t="s">
        <v>49</v>
      </c>
      <c r="I104" s="1038">
        <v>24032.256000000001</v>
      </c>
      <c r="J104" s="1096" t="s">
        <v>298</v>
      </c>
      <c r="K104" s="1035" t="s">
        <v>774</v>
      </c>
      <c r="L104" s="1035" t="s">
        <v>775</v>
      </c>
      <c r="M104" s="1035" t="s">
        <v>776</v>
      </c>
      <c r="N104" s="1035"/>
      <c r="O104" s="1035"/>
      <c r="P104" s="1035" t="s">
        <v>777</v>
      </c>
      <c r="Q104" s="1035" t="s">
        <v>778</v>
      </c>
    </row>
    <row r="105" spans="1:17">
      <c r="A105" s="1035" t="s">
        <v>779</v>
      </c>
      <c r="B105" s="1096" t="s">
        <v>70</v>
      </c>
      <c r="C105" s="1403">
        <v>4200021593</v>
      </c>
      <c r="D105" s="1043" t="s">
        <v>29</v>
      </c>
      <c r="E105" s="1035" t="s">
        <v>773</v>
      </c>
      <c r="F105" s="1036"/>
      <c r="G105" s="1035" t="s">
        <v>780</v>
      </c>
      <c r="H105" s="1096" t="s">
        <v>49</v>
      </c>
      <c r="I105" s="1038">
        <v>183600</v>
      </c>
      <c r="J105" s="1096" t="s">
        <v>781</v>
      </c>
      <c r="K105" s="1035" t="s">
        <v>782</v>
      </c>
      <c r="L105" s="1037">
        <v>45818</v>
      </c>
      <c r="M105" s="1035" t="s">
        <v>783</v>
      </c>
      <c r="N105" s="1035"/>
      <c r="O105" s="1035"/>
      <c r="P105" s="1035" t="s">
        <v>784</v>
      </c>
      <c r="Q105" s="1035" t="s">
        <v>784</v>
      </c>
    </row>
    <row r="106" spans="1:17">
      <c r="A106" s="1035" t="s">
        <v>708</v>
      </c>
      <c r="B106" s="1096" t="s">
        <v>70</v>
      </c>
      <c r="C106" s="1403" t="s">
        <v>785</v>
      </c>
      <c r="D106" s="1035" t="s">
        <v>29</v>
      </c>
      <c r="E106" s="1035" t="s">
        <v>786</v>
      </c>
      <c r="F106" s="1036"/>
      <c r="G106" s="1035" t="s">
        <v>48</v>
      </c>
      <c r="H106" s="1096" t="s">
        <v>787</v>
      </c>
      <c r="I106" s="1038">
        <v>101998</v>
      </c>
      <c r="J106" s="1096" t="s">
        <v>788</v>
      </c>
      <c r="K106" s="1035" t="s">
        <v>789</v>
      </c>
      <c r="L106" s="1035" t="s">
        <v>790</v>
      </c>
      <c r="M106" s="1035" t="s">
        <v>791</v>
      </c>
      <c r="N106" s="1035"/>
      <c r="O106" s="1035"/>
      <c r="P106" s="1035" t="s">
        <v>792</v>
      </c>
      <c r="Q106" s="1035" t="s">
        <v>793</v>
      </c>
    </row>
    <row r="107" spans="1:17">
      <c r="A107" s="1035" t="s">
        <v>708</v>
      </c>
      <c r="B107" s="1096" t="s">
        <v>70</v>
      </c>
      <c r="C107" s="1403" t="s">
        <v>794</v>
      </c>
      <c r="D107" s="1035" t="s">
        <v>29</v>
      </c>
      <c r="E107" s="1035" t="s">
        <v>795</v>
      </c>
      <c r="F107" s="1036"/>
      <c r="G107" s="1035" t="s">
        <v>48</v>
      </c>
      <c r="H107" s="1096" t="s">
        <v>61</v>
      </c>
      <c r="I107" s="1038">
        <v>24102</v>
      </c>
      <c r="J107" s="1096" t="s">
        <v>298</v>
      </c>
      <c r="K107" s="1035" t="s">
        <v>796</v>
      </c>
      <c r="L107" s="1035" t="s">
        <v>737</v>
      </c>
      <c r="M107" s="1037">
        <v>45973</v>
      </c>
      <c r="N107" s="1035" t="s">
        <v>737</v>
      </c>
      <c r="O107" s="1035" t="s">
        <v>797</v>
      </c>
      <c r="P107" s="1035" t="s">
        <v>798</v>
      </c>
      <c r="Q107" s="1035" t="s">
        <v>799</v>
      </c>
    </row>
    <row r="108" spans="1:17">
      <c r="A108" s="1035" t="s">
        <v>708</v>
      </c>
      <c r="B108" s="1096" t="s">
        <v>70</v>
      </c>
      <c r="C108" s="1403" t="s">
        <v>800</v>
      </c>
      <c r="D108" s="1035" t="s">
        <v>29</v>
      </c>
      <c r="E108" s="1035" t="s">
        <v>786</v>
      </c>
      <c r="F108" s="1036"/>
      <c r="G108" s="1035" t="s">
        <v>48</v>
      </c>
      <c r="H108" s="1096" t="s">
        <v>49</v>
      </c>
      <c r="I108" s="1038">
        <v>116160</v>
      </c>
      <c r="J108" s="1096" t="s">
        <v>801</v>
      </c>
      <c r="K108" s="1035" t="s">
        <v>796</v>
      </c>
      <c r="L108" s="1035" t="s">
        <v>737</v>
      </c>
      <c r="M108" s="1035" t="s">
        <v>802</v>
      </c>
      <c r="N108" s="1035" t="s">
        <v>737</v>
      </c>
      <c r="O108" s="1035" t="s">
        <v>803</v>
      </c>
      <c r="P108" s="1035" t="s">
        <v>804</v>
      </c>
      <c r="Q108" s="1035" t="s">
        <v>805</v>
      </c>
    </row>
    <row r="109" spans="1:17">
      <c r="A109" s="1035" t="s">
        <v>708</v>
      </c>
      <c r="B109" s="1096" t="s">
        <v>70</v>
      </c>
      <c r="C109" s="1403" t="s">
        <v>806</v>
      </c>
      <c r="D109" s="1035" t="s">
        <v>29</v>
      </c>
      <c r="E109" s="1035" t="s">
        <v>786</v>
      </c>
      <c r="F109" s="1036"/>
      <c r="G109" s="1035" t="s">
        <v>48</v>
      </c>
      <c r="H109" s="1096" t="s">
        <v>49</v>
      </c>
      <c r="I109" s="1038">
        <v>121920</v>
      </c>
      <c r="J109" s="1096" t="s">
        <v>801</v>
      </c>
      <c r="K109" s="1035" t="s">
        <v>807</v>
      </c>
      <c r="L109" s="1035" t="s">
        <v>808</v>
      </c>
      <c r="M109" s="1037">
        <v>45941</v>
      </c>
      <c r="N109" s="1035" t="s">
        <v>808</v>
      </c>
      <c r="O109" s="1035" t="s">
        <v>803</v>
      </c>
      <c r="P109" s="1035" t="s">
        <v>809</v>
      </c>
      <c r="Q109" s="1035" t="s">
        <v>810</v>
      </c>
    </row>
    <row r="110" spans="1:17">
      <c r="A110" s="1035" t="s">
        <v>708</v>
      </c>
      <c r="B110" s="1096" t="s">
        <v>70</v>
      </c>
      <c r="C110" s="1403" t="s">
        <v>811</v>
      </c>
      <c r="D110" s="1035" t="s">
        <v>29</v>
      </c>
      <c r="E110" s="1035" t="s">
        <v>786</v>
      </c>
      <c r="F110" s="1036"/>
      <c r="G110" s="1035" t="s">
        <v>48</v>
      </c>
      <c r="H110" s="1096" t="s">
        <v>49</v>
      </c>
      <c r="I110" s="1038">
        <v>116160</v>
      </c>
      <c r="J110" s="1096" t="s">
        <v>801</v>
      </c>
      <c r="K110" s="1035" t="s">
        <v>807</v>
      </c>
      <c r="L110" s="1035" t="s">
        <v>808</v>
      </c>
      <c r="M110" s="1037">
        <v>45941</v>
      </c>
      <c r="N110" s="1035" t="s">
        <v>808</v>
      </c>
      <c r="O110" s="1035" t="s">
        <v>803</v>
      </c>
      <c r="P110" s="1035" t="s">
        <v>812</v>
      </c>
      <c r="Q110" s="1035" t="s">
        <v>813</v>
      </c>
    </row>
    <row r="111" spans="1:17">
      <c r="A111" s="1035" t="s">
        <v>708</v>
      </c>
      <c r="B111" s="1096" t="s">
        <v>70</v>
      </c>
      <c r="C111" s="1403" t="s">
        <v>814</v>
      </c>
      <c r="D111" s="1035" t="s">
        <v>29</v>
      </c>
      <c r="E111" s="1035" t="s">
        <v>773</v>
      </c>
      <c r="F111" s="1036"/>
      <c r="G111" s="1035" t="s">
        <v>48</v>
      </c>
      <c r="H111" s="1096" t="s">
        <v>49</v>
      </c>
      <c r="I111" s="1038">
        <v>21045</v>
      </c>
      <c r="J111" s="1096" t="s">
        <v>298</v>
      </c>
      <c r="K111" s="1035" t="s">
        <v>724</v>
      </c>
      <c r="L111" s="1035" t="s">
        <v>815</v>
      </c>
      <c r="M111" s="1035" t="s">
        <v>768</v>
      </c>
      <c r="N111" s="1035" t="s">
        <v>815</v>
      </c>
      <c r="O111" s="1037">
        <v>45819</v>
      </c>
      <c r="P111" s="1035" t="s">
        <v>816</v>
      </c>
      <c r="Q111" s="1035" t="s">
        <v>817</v>
      </c>
    </row>
    <row r="112" spans="1:17">
      <c r="A112" s="1035" t="s">
        <v>818</v>
      </c>
      <c r="B112" s="1096" t="s">
        <v>70</v>
      </c>
      <c r="C112" s="1403" t="s">
        <v>819</v>
      </c>
      <c r="D112" s="1035" t="s">
        <v>717</v>
      </c>
      <c r="E112" s="1037">
        <v>45937</v>
      </c>
      <c r="F112" s="1036">
        <v>25</v>
      </c>
      <c r="G112" s="1035" t="s">
        <v>60</v>
      </c>
      <c r="H112" s="1096" t="s">
        <v>85</v>
      </c>
      <c r="I112" s="1038">
        <v>5000</v>
      </c>
      <c r="J112" s="1096" t="s">
        <v>207</v>
      </c>
      <c r="K112" s="1035" t="s">
        <v>820</v>
      </c>
      <c r="L112" s="1037">
        <v>45668</v>
      </c>
      <c r="M112" s="1035" t="s">
        <v>821</v>
      </c>
      <c r="N112" s="1037">
        <v>45668</v>
      </c>
      <c r="O112" s="1037">
        <v>45727</v>
      </c>
      <c r="P112" s="1035" t="s">
        <v>822</v>
      </c>
      <c r="Q112" s="1035" t="s">
        <v>823</v>
      </c>
    </row>
    <row r="113" spans="1:17">
      <c r="A113" s="1035" t="s">
        <v>824</v>
      </c>
      <c r="B113" s="1096" t="s">
        <v>44</v>
      </c>
      <c r="C113" s="1403" t="s">
        <v>825</v>
      </c>
      <c r="D113" s="1035" t="s">
        <v>83</v>
      </c>
      <c r="E113" s="1035" t="s">
        <v>826</v>
      </c>
      <c r="F113" s="1036"/>
      <c r="G113" s="1035" t="s">
        <v>60</v>
      </c>
      <c r="H113" s="1096" t="s">
        <v>61</v>
      </c>
      <c r="I113" s="1038">
        <v>4477.5</v>
      </c>
      <c r="J113" s="1096" t="s">
        <v>207</v>
      </c>
      <c r="K113" s="1035" t="s">
        <v>820</v>
      </c>
      <c r="L113" s="1037">
        <v>45668</v>
      </c>
      <c r="M113" s="1037">
        <v>45820</v>
      </c>
      <c r="N113" s="1037">
        <v>45668</v>
      </c>
      <c r="O113" s="1037">
        <v>45727</v>
      </c>
      <c r="P113" s="1035" t="s">
        <v>827</v>
      </c>
      <c r="Q113" s="1035" t="s">
        <v>828</v>
      </c>
    </row>
    <row r="114" spans="1:17">
      <c r="A114" s="1035" t="s">
        <v>829</v>
      </c>
      <c r="B114" s="1096" t="s">
        <v>44</v>
      </c>
      <c r="C114" s="1403" t="s">
        <v>830</v>
      </c>
      <c r="D114" s="1035" t="s">
        <v>83</v>
      </c>
      <c r="E114" s="1037">
        <v>45930</v>
      </c>
      <c r="F114" s="1036"/>
      <c r="G114" s="1035" t="s">
        <v>60</v>
      </c>
      <c r="H114" s="1096" t="s">
        <v>61</v>
      </c>
      <c r="I114" s="1038">
        <v>9000</v>
      </c>
      <c r="J114" s="1096" t="s">
        <v>831</v>
      </c>
      <c r="K114" s="1035" t="s">
        <v>820</v>
      </c>
      <c r="L114" s="1037">
        <v>45668</v>
      </c>
      <c r="M114" s="1037">
        <v>45820</v>
      </c>
      <c r="N114" s="1037">
        <v>45668</v>
      </c>
      <c r="O114" s="1037">
        <v>45758</v>
      </c>
      <c r="P114" s="1035" t="s">
        <v>832</v>
      </c>
      <c r="Q114" s="1035" t="s">
        <v>833</v>
      </c>
    </row>
    <row r="115" spans="1:17">
      <c r="A115" s="1035" t="s">
        <v>708</v>
      </c>
      <c r="B115" s="1096" t="s">
        <v>70</v>
      </c>
      <c r="C115" s="1403" t="s">
        <v>834</v>
      </c>
      <c r="D115" s="1035" t="s">
        <v>29</v>
      </c>
      <c r="E115" s="1035" t="s">
        <v>786</v>
      </c>
      <c r="F115" s="1036"/>
      <c r="G115" s="1035" t="s">
        <v>48</v>
      </c>
      <c r="H115" s="1096" t="s">
        <v>49</v>
      </c>
      <c r="I115" s="1038">
        <v>121920</v>
      </c>
      <c r="J115" s="1096" t="s">
        <v>565</v>
      </c>
      <c r="K115" s="1035" t="s">
        <v>835</v>
      </c>
      <c r="L115" s="1037">
        <v>45758</v>
      </c>
      <c r="M115" s="1037">
        <v>45700</v>
      </c>
      <c r="N115" s="1037">
        <v>45758</v>
      </c>
      <c r="O115" s="1035" t="s">
        <v>836</v>
      </c>
      <c r="P115" s="1035" t="s">
        <v>837</v>
      </c>
      <c r="Q115" s="1035" t="s">
        <v>838</v>
      </c>
    </row>
    <row r="116" spans="1:17">
      <c r="A116" s="1035" t="s">
        <v>839</v>
      </c>
      <c r="B116" s="1096" t="s">
        <v>70</v>
      </c>
      <c r="C116" s="1403"/>
      <c r="D116" s="1035" t="s">
        <v>256</v>
      </c>
      <c r="E116" s="1037">
        <v>45931</v>
      </c>
      <c r="F116" s="1036">
        <v>40</v>
      </c>
      <c r="G116" s="1035" t="s">
        <v>60</v>
      </c>
      <c r="H116" s="1096" t="s">
        <v>840</v>
      </c>
      <c r="I116" s="1035"/>
      <c r="J116" s="1096" t="s">
        <v>148</v>
      </c>
      <c r="K116" s="1035" t="s">
        <v>841</v>
      </c>
      <c r="L116" s="1037">
        <v>45941</v>
      </c>
      <c r="M116" s="1035" t="s">
        <v>842</v>
      </c>
      <c r="N116" s="1037">
        <v>45941</v>
      </c>
      <c r="O116" s="1037">
        <v>46002</v>
      </c>
      <c r="P116" s="1035" t="s">
        <v>843</v>
      </c>
      <c r="Q116" s="1035" t="s">
        <v>844</v>
      </c>
    </row>
    <row r="117" spans="1:17">
      <c r="A117" s="1035" t="s">
        <v>845</v>
      </c>
      <c r="B117" s="1096" t="s">
        <v>44</v>
      </c>
      <c r="C117" s="1403" t="s">
        <v>846</v>
      </c>
      <c r="D117" s="1035" t="s">
        <v>46</v>
      </c>
      <c r="E117" s="1037">
        <v>45961</v>
      </c>
      <c r="F117" s="1036">
        <v>12</v>
      </c>
      <c r="G117" s="1035" t="s">
        <v>847</v>
      </c>
      <c r="H117" s="1096" t="s">
        <v>85</v>
      </c>
      <c r="I117" s="1038">
        <v>1700</v>
      </c>
      <c r="J117" s="1096" t="s">
        <v>848</v>
      </c>
      <c r="K117" s="1035" t="s">
        <v>849</v>
      </c>
      <c r="L117" s="1037">
        <v>46002</v>
      </c>
      <c r="M117" s="1035" t="s">
        <v>850</v>
      </c>
      <c r="N117" s="1037">
        <v>46002</v>
      </c>
      <c r="O117" s="1035" t="s">
        <v>836</v>
      </c>
      <c r="P117" s="1035" t="s">
        <v>851</v>
      </c>
      <c r="Q117" s="1035" t="s">
        <v>852</v>
      </c>
    </row>
    <row r="118" spans="1:17">
      <c r="A118" s="1035" t="s">
        <v>765</v>
      </c>
      <c r="B118" s="1096" t="s">
        <v>70</v>
      </c>
      <c r="C118" s="1403" t="s">
        <v>853</v>
      </c>
      <c r="D118" s="1035" t="s">
        <v>46</v>
      </c>
      <c r="E118" s="1035"/>
      <c r="F118" s="1036"/>
      <c r="G118" s="1035" t="s">
        <v>60</v>
      </c>
      <c r="H118" s="1096" t="s">
        <v>49</v>
      </c>
      <c r="I118" s="1035"/>
      <c r="J118" s="1096" t="s">
        <v>613</v>
      </c>
      <c r="K118" s="1035" t="s">
        <v>854</v>
      </c>
      <c r="L118" s="1035" t="s">
        <v>842</v>
      </c>
      <c r="M118" s="1035" t="s">
        <v>855</v>
      </c>
      <c r="N118" s="1035" t="s">
        <v>842</v>
      </c>
      <c r="O118" s="1035" t="s">
        <v>856</v>
      </c>
      <c r="P118" s="1035" t="s">
        <v>857</v>
      </c>
      <c r="Q118" s="1035" t="s">
        <v>858</v>
      </c>
    </row>
    <row r="119" spans="1:17">
      <c r="A119" s="1088" t="s">
        <v>859</v>
      </c>
      <c r="B119" s="1088" t="s">
        <v>70</v>
      </c>
      <c r="C119" s="1401"/>
      <c r="D119" s="1089"/>
      <c r="E119" s="1089" t="s">
        <v>815</v>
      </c>
      <c r="F119" s="1088"/>
      <c r="G119" s="1091" t="s">
        <v>860</v>
      </c>
      <c r="H119" s="1088" t="s">
        <v>32</v>
      </c>
      <c r="I119" s="1088"/>
      <c r="J119" s="1088" t="s">
        <v>861</v>
      </c>
      <c r="K119" s="1088" t="s">
        <v>862</v>
      </c>
      <c r="L119" s="1094">
        <v>46001</v>
      </c>
      <c r="M119" s="1090" t="s">
        <v>783</v>
      </c>
      <c r="N119" s="1090"/>
      <c r="O119" s="1090"/>
      <c r="P119" s="1090"/>
      <c r="Q119" s="1090" t="s">
        <v>863</v>
      </c>
    </row>
    <row r="120" spans="1:17">
      <c r="A120" s="1035" t="s">
        <v>864</v>
      </c>
      <c r="B120" s="1096" t="s">
        <v>70</v>
      </c>
      <c r="C120" s="1403">
        <v>5500000572</v>
      </c>
      <c r="D120" s="1035" t="s">
        <v>46</v>
      </c>
      <c r="E120" s="1037">
        <v>45978</v>
      </c>
      <c r="F120" s="1036"/>
      <c r="G120" s="1035" t="s">
        <v>60</v>
      </c>
      <c r="H120" s="1096" t="s">
        <v>49</v>
      </c>
      <c r="I120" s="1035"/>
      <c r="J120" s="1096" t="s">
        <v>730</v>
      </c>
      <c r="K120" s="1035" t="s">
        <v>865</v>
      </c>
      <c r="L120" s="1037">
        <v>45881</v>
      </c>
      <c r="M120" s="1037">
        <v>46031</v>
      </c>
      <c r="N120" s="1037">
        <v>45881</v>
      </c>
      <c r="O120" s="1037">
        <v>45942</v>
      </c>
      <c r="P120" s="1035" t="s">
        <v>866</v>
      </c>
      <c r="Q120" s="1035" t="s">
        <v>867</v>
      </c>
    </row>
    <row r="121" spans="1:17">
      <c r="A121" s="1035" t="s">
        <v>205</v>
      </c>
      <c r="B121" s="1096" t="s">
        <v>70</v>
      </c>
      <c r="C121" s="1403" t="s">
        <v>868</v>
      </c>
      <c r="D121" s="1035" t="s">
        <v>131</v>
      </c>
      <c r="E121" s="1037">
        <v>45981</v>
      </c>
      <c r="F121" s="1036"/>
      <c r="G121" s="1035" t="s">
        <v>60</v>
      </c>
      <c r="H121" s="1096" t="s">
        <v>49</v>
      </c>
      <c r="I121" s="1035"/>
      <c r="J121" s="1096" t="s">
        <v>207</v>
      </c>
      <c r="K121" s="1035" t="s">
        <v>736</v>
      </c>
      <c r="L121" s="1037">
        <v>45912</v>
      </c>
      <c r="M121" s="1037">
        <v>46357</v>
      </c>
      <c r="N121" s="1037">
        <v>45912</v>
      </c>
      <c r="O121" s="1037">
        <v>45912</v>
      </c>
      <c r="P121" s="1035" t="s">
        <v>869</v>
      </c>
      <c r="Q121" s="1035" t="s">
        <v>870</v>
      </c>
    </row>
    <row r="122" spans="1:17">
      <c r="A122" s="1035" t="s">
        <v>779</v>
      </c>
      <c r="B122" s="1096" t="s">
        <v>70</v>
      </c>
      <c r="C122" s="1403" t="s">
        <v>871</v>
      </c>
      <c r="D122" s="1035" t="s">
        <v>29</v>
      </c>
      <c r="E122" s="1035"/>
      <c r="F122" s="1036"/>
      <c r="G122" s="1035" t="s">
        <v>48</v>
      </c>
      <c r="H122" s="1096" t="s">
        <v>49</v>
      </c>
      <c r="I122" s="1035"/>
      <c r="J122" s="1096" t="s">
        <v>788</v>
      </c>
      <c r="K122" s="1035" t="s">
        <v>872</v>
      </c>
      <c r="L122" s="1037">
        <v>46003</v>
      </c>
      <c r="M122" s="1037">
        <v>46174</v>
      </c>
      <c r="N122" s="1037">
        <v>46003</v>
      </c>
      <c r="O122" s="1035" t="s">
        <v>873</v>
      </c>
      <c r="P122" s="1035" t="s">
        <v>874</v>
      </c>
      <c r="Q122" s="1035" t="s">
        <v>875</v>
      </c>
    </row>
    <row r="123" spans="1:17">
      <c r="A123" s="1108" t="s">
        <v>212</v>
      </c>
      <c r="B123" s="1109" t="s">
        <v>70</v>
      </c>
      <c r="C123" s="1404" t="s">
        <v>876</v>
      </c>
      <c r="D123" s="1108" t="s">
        <v>131</v>
      </c>
      <c r="E123" s="1072" t="s">
        <v>877</v>
      </c>
      <c r="F123" s="1110"/>
      <c r="G123" s="1108" t="s">
        <v>60</v>
      </c>
      <c r="H123" s="1109" t="s">
        <v>878</v>
      </c>
      <c r="I123" s="1111">
        <v>1200</v>
      </c>
      <c r="J123" s="1109" t="s">
        <v>148</v>
      </c>
      <c r="K123" s="1112" t="s">
        <v>879</v>
      </c>
      <c r="L123" s="1112" t="s">
        <v>880</v>
      </c>
      <c r="M123" s="1112" t="s">
        <v>881</v>
      </c>
      <c r="N123" s="1108"/>
      <c r="O123" s="1108"/>
      <c r="P123" s="1108" t="s">
        <v>882</v>
      </c>
      <c r="Q123" s="1108" t="s">
        <v>883</v>
      </c>
    </row>
    <row r="124" spans="1:17">
      <c r="A124" s="1035" t="s">
        <v>884</v>
      </c>
      <c r="B124" s="1096" t="s">
        <v>44</v>
      </c>
      <c r="C124" s="1403" t="s">
        <v>885</v>
      </c>
      <c r="D124" s="1035" t="s">
        <v>46</v>
      </c>
      <c r="E124" s="1037">
        <v>45992</v>
      </c>
      <c r="F124" s="1036"/>
      <c r="G124" s="1035" t="s">
        <v>886</v>
      </c>
      <c r="H124" s="1096" t="s">
        <v>49</v>
      </c>
      <c r="I124" s="1038">
        <v>6400</v>
      </c>
      <c r="J124" s="1096" t="s">
        <v>730</v>
      </c>
      <c r="K124" s="1035" t="s">
        <v>887</v>
      </c>
      <c r="L124" s="1035" t="s">
        <v>888</v>
      </c>
      <c r="M124" s="1035" t="s">
        <v>889</v>
      </c>
      <c r="N124" s="1035" t="s">
        <v>888</v>
      </c>
      <c r="O124" s="1035" t="s">
        <v>821</v>
      </c>
      <c r="P124" s="1035" t="s">
        <v>890</v>
      </c>
      <c r="Q124" s="1035" t="s">
        <v>891</v>
      </c>
    </row>
    <row r="125" spans="1:17">
      <c r="A125" s="1035" t="s">
        <v>818</v>
      </c>
      <c r="B125" s="1096" t="s">
        <v>70</v>
      </c>
      <c r="C125" s="1403" t="s">
        <v>892</v>
      </c>
      <c r="D125" s="1035" t="s">
        <v>71</v>
      </c>
      <c r="E125" s="1037">
        <v>45993</v>
      </c>
      <c r="F125" s="1036"/>
      <c r="G125" s="1035" t="s">
        <v>73</v>
      </c>
      <c r="H125" s="1096" t="s">
        <v>893</v>
      </c>
      <c r="I125" s="1035"/>
      <c r="J125" s="1096" t="s">
        <v>207</v>
      </c>
      <c r="K125" s="1035" t="s">
        <v>894</v>
      </c>
      <c r="L125" s="1035" t="s">
        <v>873</v>
      </c>
      <c r="M125" s="1037">
        <v>46174</v>
      </c>
      <c r="N125" s="1035" t="s">
        <v>873</v>
      </c>
      <c r="O125" s="1035" t="s">
        <v>895</v>
      </c>
      <c r="P125" s="1035" t="s">
        <v>896</v>
      </c>
      <c r="Q125" s="1035" t="s">
        <v>897</v>
      </c>
    </row>
    <row r="126" spans="1:17">
      <c r="A126" s="1379" t="s">
        <v>779</v>
      </c>
      <c r="B126" s="1380" t="s">
        <v>70</v>
      </c>
      <c r="C126" s="1121" t="s">
        <v>898</v>
      </c>
      <c r="D126" s="1379" t="s">
        <v>29</v>
      </c>
      <c r="E126" s="1382" t="s">
        <v>899</v>
      </c>
      <c r="F126" s="1381"/>
      <c r="G126" s="1379" t="s">
        <v>48</v>
      </c>
      <c r="H126" s="1380" t="s">
        <v>900</v>
      </c>
      <c r="I126" s="1383">
        <v>23255</v>
      </c>
      <c r="J126" s="1380" t="s">
        <v>148</v>
      </c>
      <c r="K126" s="1379" t="s">
        <v>901</v>
      </c>
      <c r="L126" s="1379" t="s">
        <v>855</v>
      </c>
      <c r="M126" s="1379" t="s">
        <v>902</v>
      </c>
      <c r="N126" s="1379" t="s">
        <v>855</v>
      </c>
      <c r="O126" s="1379" t="s">
        <v>855</v>
      </c>
      <c r="P126" s="1379" t="s">
        <v>903</v>
      </c>
      <c r="Q126" s="1379" t="s">
        <v>904</v>
      </c>
    </row>
    <row r="127" spans="1:17">
      <c r="A127" s="1035" t="s">
        <v>905</v>
      </c>
      <c r="B127" s="1096" t="s">
        <v>44</v>
      </c>
      <c r="C127" s="1403" t="s">
        <v>906</v>
      </c>
      <c r="D127" s="1035" t="s">
        <v>46</v>
      </c>
      <c r="E127" s="1037">
        <v>45987</v>
      </c>
      <c r="F127" s="1036"/>
      <c r="G127" s="1035" t="s">
        <v>110</v>
      </c>
      <c r="H127" s="1096" t="s">
        <v>61</v>
      </c>
      <c r="I127" s="1035"/>
      <c r="J127" s="1096" t="s">
        <v>907</v>
      </c>
      <c r="K127" s="1035" t="s">
        <v>533</v>
      </c>
      <c r="L127" s="1035" t="s">
        <v>908</v>
      </c>
      <c r="M127" s="1037">
        <v>46114</v>
      </c>
      <c r="N127" s="1035" t="s">
        <v>908</v>
      </c>
      <c r="O127" s="1035" t="s">
        <v>895</v>
      </c>
      <c r="P127" s="1035" t="s">
        <v>909</v>
      </c>
      <c r="Q127" s="1035" t="s">
        <v>910</v>
      </c>
    </row>
    <row r="128" spans="1:17">
      <c r="A128" s="1035" t="s">
        <v>911</v>
      </c>
      <c r="B128" s="1096" t="s">
        <v>70</v>
      </c>
      <c r="C128" s="1403">
        <v>5100000032</v>
      </c>
      <c r="D128" s="1035" t="s">
        <v>46</v>
      </c>
      <c r="E128" s="1037">
        <v>45987</v>
      </c>
      <c r="F128" s="1036"/>
      <c r="G128" s="1035" t="s">
        <v>60</v>
      </c>
      <c r="H128" s="1096" t="s">
        <v>49</v>
      </c>
      <c r="I128" s="1038">
        <v>208695</v>
      </c>
      <c r="J128" s="1096" t="s">
        <v>912</v>
      </c>
      <c r="K128" s="1035" t="s">
        <v>913</v>
      </c>
      <c r="L128" s="1035" t="s">
        <v>914</v>
      </c>
      <c r="M128" s="1037">
        <v>46175</v>
      </c>
      <c r="N128" s="1035" t="s">
        <v>914</v>
      </c>
      <c r="O128" s="1037">
        <v>46235</v>
      </c>
      <c r="P128" s="1035" t="s">
        <v>915</v>
      </c>
      <c r="Q128" s="1035" t="s">
        <v>916</v>
      </c>
    </row>
    <row r="129" spans="1:18">
      <c r="A129" s="1108" t="s">
        <v>779</v>
      </c>
      <c r="B129" s="1109" t="s">
        <v>70</v>
      </c>
      <c r="C129" s="1404" t="s">
        <v>917</v>
      </c>
      <c r="D129" s="1108" t="s">
        <v>29</v>
      </c>
      <c r="E129" s="1113">
        <v>45881</v>
      </c>
      <c r="F129" s="1110"/>
      <c r="G129" s="1108" t="s">
        <v>48</v>
      </c>
      <c r="H129" s="1109" t="s">
        <v>49</v>
      </c>
      <c r="I129" s="1108"/>
      <c r="J129" s="1109" t="s">
        <v>788</v>
      </c>
      <c r="K129" s="1108" t="s">
        <v>918</v>
      </c>
      <c r="L129" s="1108" t="s">
        <v>919</v>
      </c>
      <c r="M129" s="1108" t="s">
        <v>920</v>
      </c>
      <c r="N129" s="1108"/>
      <c r="O129" s="1108"/>
      <c r="P129" s="1372" t="s">
        <v>921</v>
      </c>
      <c r="Q129" s="1108" t="s">
        <v>922</v>
      </c>
      <c r="R129" s="2" t="s">
        <v>923</v>
      </c>
    </row>
    <row r="130" spans="1:18">
      <c r="A130" s="1379" t="s">
        <v>779</v>
      </c>
      <c r="B130" s="1380" t="s">
        <v>70</v>
      </c>
      <c r="C130" s="1121" t="s">
        <v>924</v>
      </c>
      <c r="D130" s="1384" t="s">
        <v>29</v>
      </c>
      <c r="E130" s="1379" t="s">
        <v>925</v>
      </c>
      <c r="F130" s="1381"/>
      <c r="G130" s="1379" t="s">
        <v>48</v>
      </c>
      <c r="H130" s="1380" t="s">
        <v>926</v>
      </c>
      <c r="I130" s="1379"/>
      <c r="J130" s="1380" t="s">
        <v>927</v>
      </c>
      <c r="K130" s="1379" t="s">
        <v>928</v>
      </c>
      <c r="L130" s="1379" t="s">
        <v>929</v>
      </c>
      <c r="M130" s="1379" t="s">
        <v>930</v>
      </c>
      <c r="N130" s="1379" t="s">
        <v>929</v>
      </c>
      <c r="O130" s="1379"/>
      <c r="P130" s="1379" t="s">
        <v>931</v>
      </c>
      <c r="Q130" s="1379" t="s">
        <v>932</v>
      </c>
    </row>
    <row r="131" spans="1:18">
      <c r="A131" s="1108" t="s">
        <v>779</v>
      </c>
      <c r="B131" s="1109" t="s">
        <v>70</v>
      </c>
      <c r="C131" s="1404" t="s">
        <v>933</v>
      </c>
      <c r="D131" s="1114" t="s">
        <v>29</v>
      </c>
      <c r="E131" s="1108" t="s">
        <v>934</v>
      </c>
      <c r="F131" s="1110"/>
      <c r="G131" s="1108" t="s">
        <v>48</v>
      </c>
      <c r="H131" s="1109" t="s">
        <v>49</v>
      </c>
      <c r="I131" s="1108"/>
      <c r="J131" s="1109" t="s">
        <v>298</v>
      </c>
      <c r="K131" s="1108" t="s">
        <v>935</v>
      </c>
      <c r="L131" s="1108" t="s">
        <v>936</v>
      </c>
      <c r="M131" s="1108" t="s">
        <v>930</v>
      </c>
      <c r="N131" s="1108"/>
      <c r="O131" s="1108"/>
      <c r="P131" s="1372" t="s">
        <v>937</v>
      </c>
      <c r="Q131" s="1108" t="s">
        <v>938</v>
      </c>
      <c r="R131" s="2" t="s">
        <v>923</v>
      </c>
    </row>
    <row r="132" spans="1:18">
      <c r="A132" s="1108" t="s">
        <v>779</v>
      </c>
      <c r="B132" s="1109" t="s">
        <v>70</v>
      </c>
      <c r="C132" s="1404" t="s">
        <v>939</v>
      </c>
      <c r="D132" s="1114" t="s">
        <v>29</v>
      </c>
      <c r="E132" s="1108" t="s">
        <v>940</v>
      </c>
      <c r="F132" s="1110"/>
      <c r="G132" s="1108" t="s">
        <v>48</v>
      </c>
      <c r="H132" s="1109" t="s">
        <v>926</v>
      </c>
      <c r="I132" s="1108"/>
      <c r="J132" s="1109" t="s">
        <v>86</v>
      </c>
      <c r="K132" s="1108" t="s">
        <v>941</v>
      </c>
      <c r="L132" s="1115">
        <v>46328</v>
      </c>
      <c r="M132" s="1108" t="s">
        <v>942</v>
      </c>
      <c r="N132" s="1108"/>
      <c r="O132" s="1108"/>
      <c r="P132" s="1108" t="s">
        <v>943</v>
      </c>
      <c r="Q132" s="1108" t="s">
        <v>944</v>
      </c>
      <c r="R132" s="2" t="s">
        <v>923</v>
      </c>
    </row>
    <row r="133" spans="1:18">
      <c r="A133" s="1379" t="s">
        <v>945</v>
      </c>
      <c r="B133" s="1380" t="s">
        <v>70</v>
      </c>
      <c r="C133" s="1121" t="s">
        <v>946</v>
      </c>
      <c r="D133" s="1384" t="s">
        <v>256</v>
      </c>
      <c r="E133" s="1379" t="s">
        <v>947</v>
      </c>
      <c r="F133" s="1381"/>
      <c r="G133" s="1379" t="s">
        <v>110</v>
      </c>
      <c r="H133" s="1380" t="s">
        <v>948</v>
      </c>
      <c r="I133" s="1379">
        <v>17150</v>
      </c>
      <c r="J133" s="1380" t="s">
        <v>730</v>
      </c>
      <c r="K133" s="1379" t="s">
        <v>854</v>
      </c>
      <c r="L133" s="1379" t="s">
        <v>949</v>
      </c>
      <c r="M133" s="1379" t="s">
        <v>950</v>
      </c>
      <c r="N133" s="1379" t="s">
        <v>949</v>
      </c>
      <c r="O133" s="1379" t="s">
        <v>951</v>
      </c>
      <c r="P133" s="1379" t="s">
        <v>952</v>
      </c>
      <c r="Q133" s="1379" t="s">
        <v>953</v>
      </c>
    </row>
    <row r="134" spans="1:18">
      <c r="A134" s="1088" t="s">
        <v>954</v>
      </c>
      <c r="B134" s="1088" t="s">
        <v>70</v>
      </c>
      <c r="C134" s="1401"/>
      <c r="D134" s="1089" t="s">
        <v>955</v>
      </c>
      <c r="E134" s="1089" t="s">
        <v>956</v>
      </c>
      <c r="F134" s="1088"/>
      <c r="G134" s="1091" t="s">
        <v>957</v>
      </c>
      <c r="H134" s="1088" t="s">
        <v>110</v>
      </c>
      <c r="I134" s="1088"/>
      <c r="J134" s="1088" t="s">
        <v>958</v>
      </c>
      <c r="K134" s="1088" t="s">
        <v>959</v>
      </c>
      <c r="L134" s="1419" t="s">
        <v>960</v>
      </c>
      <c r="M134" s="1419" t="s">
        <v>961</v>
      </c>
      <c r="N134" s="1090"/>
      <c r="O134" s="1090"/>
      <c r="P134" s="1090" t="s">
        <v>962</v>
      </c>
      <c r="Q134" s="1090" t="s">
        <v>963</v>
      </c>
    </row>
    <row r="135" spans="1:18">
      <c r="A135" s="1379" t="s">
        <v>779</v>
      </c>
      <c r="B135" s="1380" t="s">
        <v>70</v>
      </c>
      <c r="C135" s="1121" t="s">
        <v>964</v>
      </c>
      <c r="D135" s="1384" t="s">
        <v>29</v>
      </c>
      <c r="E135" s="1379" t="s">
        <v>965</v>
      </c>
      <c r="F135" s="1381"/>
      <c r="G135" s="1379" t="s">
        <v>48</v>
      </c>
      <c r="H135" s="1380" t="s">
        <v>85</v>
      </c>
      <c r="I135" s="1379"/>
      <c r="J135" s="1380" t="s">
        <v>157</v>
      </c>
      <c r="K135" s="1379" t="s">
        <v>966</v>
      </c>
      <c r="L135" s="1379" t="s">
        <v>967</v>
      </c>
      <c r="M135" s="1386">
        <v>46107</v>
      </c>
      <c r="N135" s="1379" t="s">
        <v>967</v>
      </c>
      <c r="O135" s="1379"/>
      <c r="P135" s="1379" t="s">
        <v>968</v>
      </c>
      <c r="Q135" s="1379" t="s">
        <v>969</v>
      </c>
      <c r="R135" s="2" t="s">
        <v>923</v>
      </c>
    </row>
    <row r="136" spans="1:18">
      <c r="A136" s="1379" t="s">
        <v>669</v>
      </c>
      <c r="B136" s="1380" t="s">
        <v>70</v>
      </c>
      <c r="C136" s="1121" t="s">
        <v>970</v>
      </c>
      <c r="D136" s="1384" t="s">
        <v>29</v>
      </c>
      <c r="E136" s="1379" t="s">
        <v>971</v>
      </c>
      <c r="F136" s="1381"/>
      <c r="G136" s="1379" t="s">
        <v>60</v>
      </c>
      <c r="H136" s="1380" t="s">
        <v>31</v>
      </c>
      <c r="I136" s="1379"/>
      <c r="J136" s="1380" t="s">
        <v>972</v>
      </c>
      <c r="K136" s="1379" t="s">
        <v>973</v>
      </c>
      <c r="L136" s="1379" t="s">
        <v>930</v>
      </c>
      <c r="M136" s="1386">
        <v>46103</v>
      </c>
      <c r="N136" s="1379" t="s">
        <v>974</v>
      </c>
      <c r="O136" s="1379" t="s">
        <v>961</v>
      </c>
      <c r="P136" s="1379" t="s">
        <v>975</v>
      </c>
      <c r="Q136" s="1379" t="s">
        <v>976</v>
      </c>
      <c r="R136" s="2" t="s">
        <v>977</v>
      </c>
    </row>
    <row r="137" spans="1:18">
      <c r="A137" s="1379" t="s">
        <v>978</v>
      </c>
      <c r="B137" s="1379" t="s">
        <v>70</v>
      </c>
      <c r="C137" s="1116" t="s">
        <v>979</v>
      </c>
      <c r="D137" s="1379" t="s">
        <v>46</v>
      </c>
      <c r="E137" s="1379" t="s">
        <v>980</v>
      </c>
      <c r="F137" s="1379"/>
      <c r="G137" s="1379" t="s">
        <v>60</v>
      </c>
      <c r="H137" s="1379" t="s">
        <v>981</v>
      </c>
      <c r="I137" s="1379"/>
      <c r="J137" s="1379" t="s">
        <v>982</v>
      </c>
      <c r="K137" s="1379" t="s">
        <v>983</v>
      </c>
      <c r="L137" s="1379" t="s">
        <v>984</v>
      </c>
      <c r="M137" s="1379" t="s">
        <v>967</v>
      </c>
      <c r="N137" s="1379"/>
      <c r="O137" s="1379"/>
      <c r="P137" s="1379" t="s">
        <v>985</v>
      </c>
      <c r="Q137" s="1379" t="s">
        <v>986</v>
      </c>
    </row>
    <row r="138" spans="1:18">
      <c r="A138" s="1379" t="s">
        <v>987</v>
      </c>
      <c r="B138" s="1379" t="s">
        <v>44</v>
      </c>
      <c r="C138" s="1408" t="s">
        <v>988</v>
      </c>
      <c r="D138" s="1379" t="s">
        <v>46</v>
      </c>
      <c r="E138" s="1379" t="s">
        <v>989</v>
      </c>
      <c r="F138" s="1379"/>
      <c r="G138" s="1379" t="s">
        <v>990</v>
      </c>
      <c r="H138" s="1379" t="s">
        <v>85</v>
      </c>
      <c r="I138" s="1383">
        <v>208150</v>
      </c>
      <c r="J138" s="1379" t="s">
        <v>991</v>
      </c>
      <c r="K138" s="1379" t="s">
        <v>992</v>
      </c>
      <c r="L138" s="1386">
        <v>46267</v>
      </c>
      <c r="M138" s="1379"/>
      <c r="N138" s="1386">
        <v>46297</v>
      </c>
      <c r="O138" s="1387">
        <v>46073</v>
      </c>
      <c r="P138" s="1379" t="s">
        <v>993</v>
      </c>
      <c r="Q138" s="292" t="s">
        <v>994</v>
      </c>
    </row>
    <row r="139" spans="1:18">
      <c r="A139" s="1379" t="s">
        <v>995</v>
      </c>
      <c r="B139" s="1379" t="s">
        <v>70</v>
      </c>
      <c r="C139" s="1408" t="s">
        <v>996</v>
      </c>
      <c r="D139" s="1379" t="s">
        <v>29</v>
      </c>
      <c r="E139" s="1379" t="s">
        <v>989</v>
      </c>
      <c r="F139" s="1379"/>
      <c r="G139" s="1379" t="s">
        <v>60</v>
      </c>
      <c r="H139" s="1379" t="s">
        <v>49</v>
      </c>
      <c r="I139" s="1383"/>
      <c r="J139" s="1379" t="s">
        <v>997</v>
      </c>
      <c r="K139" s="1379" t="s">
        <v>998</v>
      </c>
      <c r="L139" s="1386">
        <v>46076</v>
      </c>
      <c r="M139" s="1379" t="s">
        <v>999</v>
      </c>
      <c r="N139" s="1386">
        <v>46076</v>
      </c>
      <c r="O139" s="1387" t="s">
        <v>1000</v>
      </c>
      <c r="P139" s="1379" t="s">
        <v>1001</v>
      </c>
      <c r="Q139" s="292" t="s">
        <v>1002</v>
      </c>
    </row>
    <row r="140" spans="1:18">
      <c r="A140" s="1379" t="s">
        <v>779</v>
      </c>
      <c r="B140" s="1379" t="s">
        <v>70</v>
      </c>
      <c r="C140" s="1408" t="s">
        <v>1003</v>
      </c>
      <c r="D140" s="1379" t="s">
        <v>29</v>
      </c>
      <c r="E140" s="1379" t="s">
        <v>1004</v>
      </c>
      <c r="F140" s="1379"/>
      <c r="G140" s="1379" t="s">
        <v>48</v>
      </c>
      <c r="H140" s="1379" t="s">
        <v>49</v>
      </c>
      <c r="I140" s="1383">
        <v>20772.731</v>
      </c>
      <c r="J140" s="1379" t="s">
        <v>298</v>
      </c>
      <c r="K140" s="1379" t="s">
        <v>774</v>
      </c>
      <c r="L140" s="1386" t="s">
        <v>1005</v>
      </c>
      <c r="M140" s="1379">
        <v>46119</v>
      </c>
      <c r="N140" s="1386" t="s">
        <v>1005</v>
      </c>
      <c r="O140" s="1387">
        <v>46100</v>
      </c>
      <c r="P140" s="1379" t="s">
        <v>1006</v>
      </c>
      <c r="Q140" s="292" t="s">
        <v>1007</v>
      </c>
      <c r="R140" s="2" t="s">
        <v>1008</v>
      </c>
    </row>
    <row r="141" spans="1:18">
      <c r="A141" s="1379" t="s">
        <v>779</v>
      </c>
      <c r="B141" s="1379" t="s">
        <v>70</v>
      </c>
      <c r="C141" s="1408" t="s">
        <v>1009</v>
      </c>
      <c r="D141" s="1379" t="s">
        <v>29</v>
      </c>
      <c r="E141" s="1379" t="s">
        <v>1010</v>
      </c>
      <c r="F141" s="1379"/>
      <c r="G141" s="1379" t="s">
        <v>48</v>
      </c>
      <c r="H141" s="1379" t="s">
        <v>267</v>
      </c>
      <c r="I141" s="1383"/>
      <c r="J141" s="1379" t="s">
        <v>157</v>
      </c>
      <c r="K141" s="1379" t="s">
        <v>1011</v>
      </c>
      <c r="L141" s="1386">
        <v>46088</v>
      </c>
      <c r="M141" s="1379">
        <v>46118</v>
      </c>
      <c r="N141" s="1386">
        <v>46088</v>
      </c>
      <c r="O141" s="1387">
        <v>46100</v>
      </c>
      <c r="P141" s="1379" t="s">
        <v>1012</v>
      </c>
      <c r="Q141" s="292" t="s">
        <v>1013</v>
      </c>
      <c r="R141" s="2" t="s">
        <v>1014</v>
      </c>
    </row>
    <row r="142" spans="1:18">
      <c r="A142" s="1379" t="s">
        <v>779</v>
      </c>
      <c r="B142" s="1379" t="s">
        <v>70</v>
      </c>
      <c r="C142" s="1408" t="s">
        <v>1015</v>
      </c>
      <c r="D142" s="1379" t="s">
        <v>29</v>
      </c>
      <c r="E142" s="1379" t="s">
        <v>1010</v>
      </c>
      <c r="F142" s="1379"/>
      <c r="G142" s="1379" t="s">
        <v>48</v>
      </c>
      <c r="H142" s="1379" t="s">
        <v>267</v>
      </c>
      <c r="I142" s="1383"/>
      <c r="J142" s="1379" t="s">
        <v>788</v>
      </c>
      <c r="K142" s="1379" t="s">
        <v>1011</v>
      </c>
      <c r="L142" s="1386">
        <v>46088</v>
      </c>
      <c r="M142" s="1379">
        <v>46118</v>
      </c>
      <c r="N142" s="1386">
        <v>46088</v>
      </c>
      <c r="O142" s="1387">
        <v>46100</v>
      </c>
      <c r="P142" s="1379" t="s">
        <v>1016</v>
      </c>
      <c r="Q142" s="292" t="s">
        <v>1017</v>
      </c>
      <c r="R142" s="2" t="s">
        <v>1014</v>
      </c>
    </row>
    <row r="143" spans="1:18">
      <c r="A143" s="1379" t="s">
        <v>779</v>
      </c>
      <c r="B143" s="1379" t="s">
        <v>70</v>
      </c>
      <c r="C143" s="1408" t="s">
        <v>1018</v>
      </c>
      <c r="D143" s="1379" t="s">
        <v>29</v>
      </c>
      <c r="E143" s="1379" t="s">
        <v>1004</v>
      </c>
      <c r="F143" s="1379"/>
      <c r="G143" s="1379" t="s">
        <v>48</v>
      </c>
      <c r="H143" s="1379" t="s">
        <v>49</v>
      </c>
      <c r="I143" s="1383">
        <v>23720</v>
      </c>
      <c r="J143" s="1379" t="s">
        <v>298</v>
      </c>
      <c r="K143" s="1379" t="s">
        <v>879</v>
      </c>
      <c r="L143" s="1386">
        <v>46097</v>
      </c>
      <c r="M143" s="1379">
        <v>46125</v>
      </c>
      <c r="N143" s="1386">
        <v>46097</v>
      </c>
      <c r="O143" s="1387">
        <v>46100</v>
      </c>
      <c r="P143" s="1379" t="s">
        <v>1019</v>
      </c>
      <c r="Q143" s="292" t="s">
        <v>1020</v>
      </c>
      <c r="R143" s="2" t="s">
        <v>1021</v>
      </c>
    </row>
    <row r="144" spans="1:18">
      <c r="A144" s="1379" t="s">
        <v>1022</v>
      </c>
      <c r="B144" s="1379" t="s">
        <v>70</v>
      </c>
      <c r="C144" s="1408">
        <v>4130002879</v>
      </c>
      <c r="D144" s="1379" t="s">
        <v>46</v>
      </c>
      <c r="E144" s="1379" t="s">
        <v>1023</v>
      </c>
      <c r="F144" s="1379"/>
      <c r="G144" s="1379" t="s">
        <v>1024</v>
      </c>
      <c r="H144" s="1379" t="s">
        <v>49</v>
      </c>
      <c r="I144" s="1383">
        <v>15805.5</v>
      </c>
      <c r="J144" s="1379" t="s">
        <v>1025</v>
      </c>
      <c r="K144" s="1379" t="s">
        <v>1026</v>
      </c>
      <c r="L144" s="1386" t="s">
        <v>1027</v>
      </c>
      <c r="M144" s="1379" t="s">
        <v>1028</v>
      </c>
      <c r="N144" s="1386">
        <v>46097</v>
      </c>
      <c r="O144" s="1387">
        <v>46101</v>
      </c>
      <c r="P144" s="1379" t="s">
        <v>1029</v>
      </c>
      <c r="Q144" s="292" t="s">
        <v>1030</v>
      </c>
      <c r="R144" s="2" t="s">
        <v>1031</v>
      </c>
    </row>
    <row r="145" spans="1:17">
      <c r="A145" s="1379" t="s">
        <v>779</v>
      </c>
      <c r="B145" s="1379" t="s">
        <v>70</v>
      </c>
      <c r="C145" s="1408" t="s">
        <v>1032</v>
      </c>
      <c r="D145" s="1379" t="s">
        <v>46</v>
      </c>
      <c r="E145" s="1379" t="s">
        <v>1033</v>
      </c>
      <c r="F145" s="1379"/>
      <c r="G145" s="1379" t="s">
        <v>48</v>
      </c>
      <c r="H145" s="1379" t="s">
        <v>1034</v>
      </c>
      <c r="I145" s="1383"/>
      <c r="J145" s="1379" t="s">
        <v>730</v>
      </c>
      <c r="K145" s="1379" t="s">
        <v>879</v>
      </c>
      <c r="L145" s="1386">
        <v>46097</v>
      </c>
      <c r="M145" s="1379">
        <v>46102</v>
      </c>
      <c r="N145" s="1386">
        <v>46104</v>
      </c>
      <c r="O145" s="1387">
        <v>46104</v>
      </c>
      <c r="P145" s="1379" t="s">
        <v>1035</v>
      </c>
      <c r="Q145" s="292" t="s">
        <v>1036</v>
      </c>
    </row>
    <row r="146" spans="1:17">
      <c r="A146" s="1373" t="s">
        <v>1037</v>
      </c>
      <c r="B146" s="1373" t="s">
        <v>44</v>
      </c>
      <c r="C146" s="1406" t="s">
        <v>1038</v>
      </c>
      <c r="D146" s="1373" t="s">
        <v>46</v>
      </c>
      <c r="E146" s="1373" t="s">
        <v>1023</v>
      </c>
      <c r="F146" s="1373"/>
      <c r="G146" s="1373" t="s">
        <v>1024</v>
      </c>
      <c r="H146" s="1373" t="s">
        <v>61</v>
      </c>
      <c r="I146" s="1374">
        <v>44738</v>
      </c>
      <c r="J146" s="1375" t="s">
        <v>1039</v>
      </c>
      <c r="K146" s="1396" t="s">
        <v>1040</v>
      </c>
      <c r="L146" s="1188" t="s">
        <v>1041</v>
      </c>
      <c r="M146" s="1188" t="s">
        <v>1042</v>
      </c>
      <c r="N146" s="1188"/>
      <c r="O146" s="1188"/>
      <c r="P146" s="1373" t="s">
        <v>1043</v>
      </c>
      <c r="Q146" s="1373" t="s">
        <v>1044</v>
      </c>
    </row>
    <row r="147" spans="1:17">
      <c r="A147" s="1110" t="s">
        <v>1045</v>
      </c>
      <c r="B147" s="1110" t="s">
        <v>44</v>
      </c>
      <c r="C147" s="1407" t="s">
        <v>1046</v>
      </c>
      <c r="D147" s="1110" t="s">
        <v>46</v>
      </c>
      <c r="E147" s="1110" t="s">
        <v>1047</v>
      </c>
      <c r="F147" s="1110"/>
      <c r="G147" s="1110" t="s">
        <v>110</v>
      </c>
      <c r="H147" s="1110" t="s">
        <v>85</v>
      </c>
      <c r="I147" s="1376">
        <v>59297</v>
      </c>
      <c r="J147" s="1377" t="s">
        <v>1048</v>
      </c>
      <c r="K147" s="1110" t="s">
        <v>1040</v>
      </c>
      <c r="L147" s="1188" t="s">
        <v>1041</v>
      </c>
      <c r="M147" s="1188" t="s">
        <v>1049</v>
      </c>
      <c r="N147" s="1188"/>
      <c r="O147" s="1188"/>
      <c r="P147" s="1110" t="s">
        <v>1050</v>
      </c>
      <c r="Q147" s="1110" t="s">
        <v>1051</v>
      </c>
    </row>
    <row r="148" spans="1:17">
      <c r="A148" s="1110" t="s">
        <v>1045</v>
      </c>
      <c r="B148" s="1110" t="s">
        <v>44</v>
      </c>
      <c r="C148" s="1407" t="s">
        <v>1052</v>
      </c>
      <c r="D148" s="1110" t="s">
        <v>46</v>
      </c>
      <c r="E148" s="1110" t="s">
        <v>1047</v>
      </c>
      <c r="F148" s="1110"/>
      <c r="G148" s="1110" t="s">
        <v>110</v>
      </c>
      <c r="H148" s="1412" t="s">
        <v>85</v>
      </c>
      <c r="I148" s="1376">
        <v>11440.9</v>
      </c>
      <c r="J148" s="1377" t="s">
        <v>1053</v>
      </c>
      <c r="K148" s="1110" t="s">
        <v>333</v>
      </c>
      <c r="L148" s="1188" t="s">
        <v>1054</v>
      </c>
      <c r="M148" s="1188">
        <v>46135</v>
      </c>
      <c r="N148" s="1188"/>
      <c r="O148" s="1188"/>
      <c r="P148" s="1110" t="s">
        <v>1055</v>
      </c>
      <c r="Q148" s="1110" t="s">
        <v>1056</v>
      </c>
    </row>
    <row r="149" spans="1:17">
      <c r="A149" s="1110" t="s">
        <v>168</v>
      </c>
      <c r="B149" s="1110" t="s">
        <v>44</v>
      </c>
      <c r="C149" s="1407" t="s">
        <v>1057</v>
      </c>
      <c r="D149" s="1110" t="s">
        <v>46</v>
      </c>
      <c r="E149" s="1110" t="s">
        <v>1058</v>
      </c>
      <c r="F149" s="1110"/>
      <c r="G149" s="1110" t="s">
        <v>1059</v>
      </c>
      <c r="H149" s="1412" t="s">
        <v>61</v>
      </c>
      <c r="I149" s="1376">
        <v>9962</v>
      </c>
      <c r="J149" s="1377" t="s">
        <v>730</v>
      </c>
      <c r="K149" s="1110" t="s">
        <v>1060</v>
      </c>
      <c r="L149" s="1188">
        <v>46099</v>
      </c>
      <c r="M149" s="1188">
        <v>46134</v>
      </c>
      <c r="N149" s="1188"/>
      <c r="O149" s="1188"/>
      <c r="P149" s="1110"/>
      <c r="Q149" s="1110" t="s">
        <v>1061</v>
      </c>
    </row>
    <row r="150" spans="1:17">
      <c r="A150" s="1465" t="s">
        <v>1062</v>
      </c>
      <c r="B150" s="1465" t="s">
        <v>44</v>
      </c>
      <c r="C150" s="1466" t="s">
        <v>1063</v>
      </c>
      <c r="D150" s="1465" t="s">
        <v>46</v>
      </c>
      <c r="E150" s="1465" t="s">
        <v>1064</v>
      </c>
      <c r="F150" s="1465"/>
      <c r="G150" s="1465" t="s">
        <v>110</v>
      </c>
      <c r="H150" s="1467" t="s">
        <v>61</v>
      </c>
      <c r="I150" s="1468">
        <v>50804.800000000003</v>
      </c>
      <c r="J150" s="1469" t="s">
        <v>1065</v>
      </c>
      <c r="K150" s="1470" t="s">
        <v>1066</v>
      </c>
      <c r="L150" s="1188">
        <v>46111</v>
      </c>
      <c r="M150" s="1188">
        <v>46155</v>
      </c>
      <c r="N150" s="1188"/>
      <c r="O150" s="1188"/>
      <c r="P150" s="1465"/>
      <c r="Q150" s="1465" t="s">
        <v>1067</v>
      </c>
    </row>
    <row r="151" spans="1:17">
      <c r="A151" s="1431" t="s">
        <v>229</v>
      </c>
      <c r="B151" s="1431" t="s">
        <v>44</v>
      </c>
      <c r="C151" s="1432" t="s">
        <v>1068</v>
      </c>
      <c r="D151" s="1431" t="s">
        <v>46</v>
      </c>
      <c r="E151" s="1431"/>
      <c r="F151" s="1431"/>
      <c r="G151" s="1431" t="s">
        <v>189</v>
      </c>
      <c r="H151" s="1430" t="s">
        <v>61</v>
      </c>
      <c r="I151" s="1433"/>
      <c r="J151" s="1434" t="s">
        <v>1069</v>
      </c>
      <c r="K151" s="1431"/>
      <c r="L151" s="1172"/>
      <c r="M151" s="1172"/>
      <c r="N151" s="1172"/>
      <c r="O151" s="1172"/>
      <c r="P151" s="1431"/>
      <c r="Q151" s="1431"/>
    </row>
    <row r="152" spans="1:17">
      <c r="L152" s="1015"/>
      <c r="M152" s="1015"/>
      <c r="O152" s="1015"/>
    </row>
    <row r="153" spans="1:17">
      <c r="L153" s="1015"/>
      <c r="M153" s="1015"/>
      <c r="O153" s="1015"/>
    </row>
    <row r="154" spans="1:17">
      <c r="L154" s="1015"/>
      <c r="M154" s="1015"/>
      <c r="O154" s="1015"/>
    </row>
    <row r="155" spans="1:17">
      <c r="L155" s="1015"/>
      <c r="M155" s="1015"/>
      <c r="O155" s="1015"/>
    </row>
    <row r="156" spans="1:17">
      <c r="L156" s="1015"/>
      <c r="M156" s="1015"/>
      <c r="O156" s="1015"/>
    </row>
    <row r="157" spans="1:17">
      <c r="L157" s="1015"/>
      <c r="M157" s="1015"/>
      <c r="O157" s="1015"/>
    </row>
    <row r="158" spans="1:17">
      <c r="L158" s="1015"/>
      <c r="M158" s="1015"/>
      <c r="O158" s="1015"/>
    </row>
    <row r="159" spans="1:17">
      <c r="L159" s="1015"/>
      <c r="M159" s="1015"/>
      <c r="O159" s="1015"/>
    </row>
    <row r="160" spans="1:17">
      <c r="L160" s="1015"/>
      <c r="M160" s="1015"/>
      <c r="O160" s="1015"/>
    </row>
    <row r="161" spans="12:15">
      <c r="L161" s="1015"/>
      <c r="M161" s="1015"/>
      <c r="O161" s="1015"/>
    </row>
    <row r="162" spans="12:15">
      <c r="L162" s="1015"/>
      <c r="M162" s="1015"/>
      <c r="O162" s="1015"/>
    </row>
    <row r="163" spans="12:15">
      <c r="L163" s="1015"/>
      <c r="M163" s="1015"/>
      <c r="O163" s="1015"/>
    </row>
    <row r="164" spans="12:15">
      <c r="L164" s="1015"/>
      <c r="M164" s="1015"/>
      <c r="O164" s="1015"/>
    </row>
    <row r="165" spans="12:15">
      <c r="L165" s="1015"/>
      <c r="M165" s="1015"/>
      <c r="O165" s="1015"/>
    </row>
    <row r="166" spans="12:15">
      <c r="L166" s="1015"/>
      <c r="M166" s="1015"/>
      <c r="O166" s="1015"/>
    </row>
    <row r="167" spans="12:15">
      <c r="L167" s="1015"/>
      <c r="M167" s="1015"/>
      <c r="O167" s="1015"/>
    </row>
    <row r="168" spans="12:15">
      <c r="L168" s="1015"/>
      <c r="M168" s="1015"/>
      <c r="O168" s="1015"/>
    </row>
    <row r="169" spans="12:15">
      <c r="L169" s="1015"/>
      <c r="M169" s="1015"/>
      <c r="O169" s="1015"/>
    </row>
    <row r="170" spans="12:15">
      <c r="L170" s="1015"/>
      <c r="M170" s="1015"/>
      <c r="O170" s="1015"/>
    </row>
    <row r="171" spans="12:15">
      <c r="L171" s="1015"/>
      <c r="M171" s="1015"/>
      <c r="O171" s="1015"/>
    </row>
    <row r="172" spans="12:15">
      <c r="L172" s="1015"/>
      <c r="M172" s="1015"/>
      <c r="O172" s="1015"/>
    </row>
    <row r="173" spans="12:15">
      <c r="L173" s="1015"/>
      <c r="M173" s="1015"/>
      <c r="O173" s="1015"/>
    </row>
    <row r="174" spans="12:15">
      <c r="L174" s="1015"/>
      <c r="M174" s="1015"/>
      <c r="O174" s="1015"/>
    </row>
    <row r="175" spans="12:15">
      <c r="L175" s="1015"/>
      <c r="M175" s="1015"/>
      <c r="O175" s="1015"/>
    </row>
    <row r="176" spans="12:15">
      <c r="L176" s="1015"/>
      <c r="M176" s="1015"/>
      <c r="O176" s="1015"/>
    </row>
    <row r="177" spans="12:15">
      <c r="L177" s="1015"/>
      <c r="M177" s="1015"/>
      <c r="O177" s="1015"/>
    </row>
    <row r="178" spans="12:15">
      <c r="L178" s="1015"/>
      <c r="M178" s="1015"/>
      <c r="O178" s="1015"/>
    </row>
    <row r="179" spans="12:15">
      <c r="L179" s="1015"/>
      <c r="M179" s="1015"/>
      <c r="O179" s="1015"/>
    </row>
    <row r="180" spans="12:15">
      <c r="L180" s="1015"/>
      <c r="M180" s="1015"/>
      <c r="O180" s="1015"/>
    </row>
    <row r="181" spans="12:15">
      <c r="L181" s="1015"/>
      <c r="M181" s="1015"/>
      <c r="O181" s="1015"/>
    </row>
    <row r="182" spans="12:15">
      <c r="L182" s="1015"/>
      <c r="M182" s="1015"/>
      <c r="O182" s="1015"/>
    </row>
    <row r="183" spans="12:15">
      <c r="L183" s="1015"/>
      <c r="M183" s="1015"/>
      <c r="O183" s="1015"/>
    </row>
    <row r="184" spans="12:15">
      <c r="L184" s="1015"/>
      <c r="M184" s="1015"/>
      <c r="O184" s="1015"/>
    </row>
    <row r="185" spans="12:15">
      <c r="L185" s="1015"/>
      <c r="M185" s="1015"/>
      <c r="O185" s="1015"/>
    </row>
    <row r="186" spans="12:15">
      <c r="L186" s="1015"/>
      <c r="M186" s="1015"/>
      <c r="O186" s="1015"/>
    </row>
    <row r="187" spans="12:15">
      <c r="L187" s="1015"/>
      <c r="M187" s="1015"/>
      <c r="O187" s="1015"/>
    </row>
    <row r="188" spans="12:15">
      <c r="L188" s="1015"/>
      <c r="M188" s="1015"/>
      <c r="O188" s="1015"/>
    </row>
    <row r="189" spans="12:15">
      <c r="L189" s="1015"/>
      <c r="M189" s="1015"/>
      <c r="O189" s="1015"/>
    </row>
    <row r="190" spans="12:15">
      <c r="L190" s="1015"/>
      <c r="M190" s="1015"/>
      <c r="O190" s="1015"/>
    </row>
    <row r="191" spans="12:15">
      <c r="L191" s="1015"/>
      <c r="M191" s="1015"/>
      <c r="O191" s="1015"/>
    </row>
    <row r="192" spans="12:15">
      <c r="L192" s="1015"/>
      <c r="M192" s="1015"/>
      <c r="O192" s="1015"/>
    </row>
    <row r="193" spans="12:15">
      <c r="L193" s="1015"/>
      <c r="M193" s="1015"/>
      <c r="O193" s="1015"/>
    </row>
    <row r="194" spans="12:15">
      <c r="L194" s="1015"/>
      <c r="M194" s="1015"/>
      <c r="O194" s="1015"/>
    </row>
    <row r="195" spans="12:15">
      <c r="L195" s="1015"/>
      <c r="M195" s="1015"/>
      <c r="O195" s="1015"/>
    </row>
    <row r="196" spans="12:15">
      <c r="L196" s="1015"/>
      <c r="M196" s="1015"/>
      <c r="O196" s="1015"/>
    </row>
    <row r="197" spans="12:15">
      <c r="L197" s="1015"/>
      <c r="M197" s="1015"/>
      <c r="O197" s="1015"/>
    </row>
    <row r="198" spans="12:15">
      <c r="L198" s="1015"/>
      <c r="M198" s="1015"/>
      <c r="O198" s="1015"/>
    </row>
    <row r="199" spans="12:15">
      <c r="L199" s="1015"/>
      <c r="M199" s="1015"/>
      <c r="O199" s="1015"/>
    </row>
    <row r="200" spans="12:15">
      <c r="L200" s="1015"/>
      <c r="M200" s="1015"/>
      <c r="O200" s="1015"/>
    </row>
    <row r="201" spans="12:15">
      <c r="L201" s="1015"/>
      <c r="M201" s="1015"/>
      <c r="O201" s="1015"/>
    </row>
    <row r="202" spans="12:15">
      <c r="L202" s="1015"/>
      <c r="M202" s="1015"/>
      <c r="O202" s="1015"/>
    </row>
    <row r="203" spans="12:15">
      <c r="L203" s="1015"/>
      <c r="M203" s="1015"/>
      <c r="O203" s="1015"/>
    </row>
    <row r="204" spans="12:15">
      <c r="L204" s="1015"/>
      <c r="M204" s="1015"/>
      <c r="O204" s="1015"/>
    </row>
    <row r="205" spans="12:15">
      <c r="L205" s="1015"/>
      <c r="M205" s="1015"/>
      <c r="O205" s="1015"/>
    </row>
    <row r="206" spans="12:15">
      <c r="L206" s="1015"/>
      <c r="M206" s="1015"/>
      <c r="O206" s="1015"/>
    </row>
    <row r="207" spans="12:15">
      <c r="L207" s="1015"/>
      <c r="M207" s="1015"/>
      <c r="O207" s="1015"/>
    </row>
    <row r="208" spans="12:15">
      <c r="L208" s="1015"/>
      <c r="M208" s="1015"/>
      <c r="O208" s="1015"/>
    </row>
    <row r="209" spans="12:15">
      <c r="L209" s="1015"/>
      <c r="M209" s="1015"/>
      <c r="O209" s="1015"/>
    </row>
    <row r="210" spans="12:15">
      <c r="L210" s="1015"/>
      <c r="M210" s="1015"/>
      <c r="O210" s="1015"/>
    </row>
    <row r="211" spans="12:15">
      <c r="L211" s="1015"/>
      <c r="M211" s="1015"/>
      <c r="O211" s="1015"/>
    </row>
    <row r="212" spans="12:15">
      <c r="L212" s="1015"/>
      <c r="M212" s="1015"/>
      <c r="O212" s="1015"/>
    </row>
    <row r="213" spans="12:15">
      <c r="L213" s="1015"/>
      <c r="M213" s="1015"/>
      <c r="O213" s="1015"/>
    </row>
    <row r="214" spans="12:15">
      <c r="L214" s="1015"/>
      <c r="M214" s="1015"/>
      <c r="O214" s="1015"/>
    </row>
    <row r="215" spans="12:15">
      <c r="L215" s="1015"/>
      <c r="M215" s="1015"/>
      <c r="O215" s="1015"/>
    </row>
    <row r="216" spans="12:15">
      <c r="L216" s="1015"/>
      <c r="M216" s="1015"/>
      <c r="O216" s="1015"/>
    </row>
    <row r="217" spans="12:15">
      <c r="L217" s="1015"/>
      <c r="M217" s="1015"/>
      <c r="O217" s="1015"/>
    </row>
    <row r="218" spans="12:15">
      <c r="L218" s="1015"/>
      <c r="M218" s="1015"/>
      <c r="O218" s="1015"/>
    </row>
    <row r="219" spans="12:15">
      <c r="L219" s="1015"/>
      <c r="M219" s="1015"/>
      <c r="O219" s="1015"/>
    </row>
    <row r="220" spans="12:15">
      <c r="L220" s="1015"/>
      <c r="M220" s="1015"/>
      <c r="O220" s="1015"/>
    </row>
    <row r="221" spans="12:15">
      <c r="L221" s="1015"/>
      <c r="M221" s="1015"/>
      <c r="O221" s="1015"/>
    </row>
    <row r="222" spans="12:15">
      <c r="L222" s="1015"/>
      <c r="M222" s="1015"/>
      <c r="O222" s="1015"/>
    </row>
    <row r="223" spans="12:15">
      <c r="L223" s="1015"/>
      <c r="M223" s="1015"/>
      <c r="O223" s="1015"/>
    </row>
    <row r="224" spans="12:15">
      <c r="L224" s="1015"/>
      <c r="M224" s="1015"/>
      <c r="O224" s="1015"/>
    </row>
    <row r="225" spans="12:15">
      <c r="L225" s="1015"/>
      <c r="M225" s="1015"/>
      <c r="O225" s="1015"/>
    </row>
    <row r="226" spans="12:15">
      <c r="L226" s="1015"/>
      <c r="M226" s="1015"/>
      <c r="O226" s="1015"/>
    </row>
    <row r="227" spans="12:15">
      <c r="L227" s="1015"/>
      <c r="M227" s="1015"/>
      <c r="O227" s="1015"/>
    </row>
    <row r="228" spans="12:15">
      <c r="L228" s="1015"/>
      <c r="M228" s="1015"/>
      <c r="O228" s="1015"/>
    </row>
    <row r="229" spans="12:15">
      <c r="L229" s="1015"/>
      <c r="M229" s="1015"/>
      <c r="O229" s="1015"/>
    </row>
    <row r="230" spans="12:15">
      <c r="L230" s="1015"/>
      <c r="M230" s="1015"/>
      <c r="O230" s="1015"/>
    </row>
    <row r="231" spans="12:15">
      <c r="L231" s="1015"/>
      <c r="M231" s="1015"/>
      <c r="O231" s="1015"/>
    </row>
    <row r="232" spans="12:15">
      <c r="L232" s="1015"/>
      <c r="M232" s="1015"/>
      <c r="O232" s="1015"/>
    </row>
    <row r="233" spans="12:15">
      <c r="L233" s="1015"/>
      <c r="M233" s="1015"/>
      <c r="O233" s="1015"/>
    </row>
    <row r="234" spans="12:15">
      <c r="L234" s="1015"/>
      <c r="M234" s="1015"/>
      <c r="O234" s="1015"/>
    </row>
    <row r="235" spans="12:15">
      <c r="L235" s="1015"/>
      <c r="M235" s="1015"/>
      <c r="O235" s="1015"/>
    </row>
    <row r="236" spans="12:15">
      <c r="L236" s="1015"/>
      <c r="M236" s="1015"/>
      <c r="O236" s="1015"/>
    </row>
    <row r="237" spans="12:15">
      <c r="L237" s="1015"/>
      <c r="M237" s="1015"/>
      <c r="O237" s="1015"/>
    </row>
    <row r="238" spans="12:15">
      <c r="L238" s="1015"/>
      <c r="M238" s="1015"/>
      <c r="O238" s="1015"/>
    </row>
    <row r="239" spans="12:15">
      <c r="L239" s="1015"/>
      <c r="M239" s="1015"/>
      <c r="O239" s="1015"/>
    </row>
    <row r="240" spans="12:15">
      <c r="L240" s="1015"/>
      <c r="M240" s="1015"/>
      <c r="O240" s="1015"/>
    </row>
    <row r="241" spans="12:15">
      <c r="L241" s="1015"/>
      <c r="M241" s="1015"/>
      <c r="O241" s="1015"/>
    </row>
    <row r="242" spans="12:15">
      <c r="L242" s="1015"/>
      <c r="M242" s="1015"/>
      <c r="O242" s="1015"/>
    </row>
    <row r="243" spans="12:15">
      <c r="L243" s="1015"/>
      <c r="M243" s="1015"/>
      <c r="O243" s="1015"/>
    </row>
    <row r="244" spans="12:15">
      <c r="L244" s="1015"/>
      <c r="M244" s="1015"/>
      <c r="O244" s="1015"/>
    </row>
    <row r="245" spans="12:15">
      <c r="L245" s="1015"/>
      <c r="M245" s="1015"/>
      <c r="O245" s="1015"/>
    </row>
    <row r="246" spans="12:15">
      <c r="L246" s="1015"/>
      <c r="M246" s="1015"/>
      <c r="O246" s="1015"/>
    </row>
    <row r="247" spans="12:15">
      <c r="L247" s="1015"/>
      <c r="M247" s="1015"/>
      <c r="O247" s="1015"/>
    </row>
    <row r="248" spans="12:15">
      <c r="L248" s="1015"/>
      <c r="M248" s="1015"/>
      <c r="O248" s="1015"/>
    </row>
    <row r="249" spans="12:15">
      <c r="L249" s="1015"/>
      <c r="M249" s="1015"/>
      <c r="O249" s="1015"/>
    </row>
    <row r="250" spans="12:15">
      <c r="L250" s="1015"/>
      <c r="M250" s="1015"/>
      <c r="O250" s="1015"/>
    </row>
    <row r="251" spans="12:15">
      <c r="L251" s="1015"/>
      <c r="M251" s="1015"/>
      <c r="O251" s="1015"/>
    </row>
    <row r="252" spans="12:15">
      <c r="L252" s="1015"/>
      <c r="M252" s="1015"/>
      <c r="O252" s="1015"/>
    </row>
    <row r="253" spans="12:15">
      <c r="L253" s="1015"/>
      <c r="M253" s="1015"/>
      <c r="O253" s="1015"/>
    </row>
    <row r="254" spans="12:15">
      <c r="L254" s="1015"/>
      <c r="M254" s="1015"/>
      <c r="O254" s="1015"/>
    </row>
    <row r="255" spans="12:15">
      <c r="L255" s="1015"/>
      <c r="M255" s="1015"/>
      <c r="O255" s="1015"/>
    </row>
    <row r="256" spans="12:15">
      <c r="L256" s="1015"/>
      <c r="M256" s="1015"/>
      <c r="O256" s="1015"/>
    </row>
    <row r="257" spans="12:15">
      <c r="L257" s="1015"/>
      <c r="M257" s="1015"/>
      <c r="O257" s="1015"/>
    </row>
    <row r="258" spans="12:15">
      <c r="L258" s="1015"/>
      <c r="M258" s="1015"/>
      <c r="O258" s="1015"/>
    </row>
    <row r="259" spans="12:15">
      <c r="L259" s="1015"/>
      <c r="M259" s="1015"/>
      <c r="O259" s="1015"/>
    </row>
    <row r="260" spans="12:15">
      <c r="L260" s="1015"/>
      <c r="M260" s="1015"/>
      <c r="O260" s="1015"/>
    </row>
    <row r="261" spans="12:15">
      <c r="L261" s="1015"/>
      <c r="M261" s="1015"/>
      <c r="O261" s="1015"/>
    </row>
    <row r="262" spans="12:15">
      <c r="L262" s="1015"/>
      <c r="M262" s="1015"/>
      <c r="O262" s="1015"/>
    </row>
    <row r="263" spans="12:15">
      <c r="L263" s="1015"/>
      <c r="M263" s="1015"/>
      <c r="O263" s="1015"/>
    </row>
    <row r="264" spans="12:15">
      <c r="L264" s="1015"/>
      <c r="M264" s="1015"/>
      <c r="O264" s="1015"/>
    </row>
    <row r="265" spans="12:15">
      <c r="L265" s="1015"/>
      <c r="M265" s="1015"/>
      <c r="O265" s="1015"/>
    </row>
    <row r="266" spans="12:15">
      <c r="L266" s="1015"/>
      <c r="M266" s="1015"/>
      <c r="O266" s="1015"/>
    </row>
    <row r="267" spans="12:15">
      <c r="L267" s="1015"/>
      <c r="M267" s="1015"/>
      <c r="O267" s="1015"/>
    </row>
    <row r="268" spans="12:15">
      <c r="L268" s="1015"/>
      <c r="M268" s="1015"/>
      <c r="O268" s="1015"/>
    </row>
    <row r="269" spans="12:15">
      <c r="L269" s="1015"/>
      <c r="M269" s="1015"/>
      <c r="O269" s="1015"/>
    </row>
    <row r="270" spans="12:15">
      <c r="L270" s="1015"/>
      <c r="M270" s="1015"/>
      <c r="O270" s="1015"/>
    </row>
    <row r="271" spans="12:15">
      <c r="L271" s="1015"/>
      <c r="M271" s="1015"/>
      <c r="O271" s="1015"/>
    </row>
    <row r="272" spans="12:15">
      <c r="L272" s="1015"/>
      <c r="M272" s="1015"/>
      <c r="O272" s="1015"/>
    </row>
    <row r="273" spans="12:15">
      <c r="L273" s="1015"/>
      <c r="M273" s="1015"/>
      <c r="O273" s="1015"/>
    </row>
    <row r="274" spans="12:15">
      <c r="L274" s="1015"/>
      <c r="M274" s="1015"/>
      <c r="O274" s="1015"/>
    </row>
    <row r="275" spans="12:15">
      <c r="L275" s="1015"/>
      <c r="M275" s="1015"/>
      <c r="O275" s="1015"/>
    </row>
    <row r="276" spans="12:15">
      <c r="L276" s="1015"/>
      <c r="M276" s="1015"/>
      <c r="O276" s="1015"/>
    </row>
    <row r="277" spans="12:15">
      <c r="L277" s="1015"/>
      <c r="M277" s="1015"/>
      <c r="O277" s="1015"/>
    </row>
    <row r="278" spans="12:15">
      <c r="L278" s="1015"/>
      <c r="M278" s="1015"/>
      <c r="O278" s="1015"/>
    </row>
    <row r="279" spans="12:15">
      <c r="L279" s="1015"/>
      <c r="M279" s="1015"/>
      <c r="O279" s="1015"/>
    </row>
    <row r="280" spans="12:15">
      <c r="L280" s="1015"/>
      <c r="M280" s="1015"/>
      <c r="O280" s="1015"/>
    </row>
    <row r="281" spans="12:15">
      <c r="L281" s="1015"/>
      <c r="M281" s="1015"/>
      <c r="O281" s="1015"/>
    </row>
    <row r="282" spans="12:15">
      <c r="L282" s="1015"/>
      <c r="M282" s="1015"/>
      <c r="O282" s="1015"/>
    </row>
    <row r="283" spans="12:15">
      <c r="L283" s="1015"/>
      <c r="M283" s="1015"/>
      <c r="O283" s="1015"/>
    </row>
    <row r="284" spans="12:15">
      <c r="L284" s="1015"/>
      <c r="M284" s="1015"/>
      <c r="O284" s="1015"/>
    </row>
    <row r="285" spans="12:15">
      <c r="L285" s="1015"/>
      <c r="M285" s="1015"/>
      <c r="O285" s="1015"/>
    </row>
    <row r="286" spans="12:15">
      <c r="L286" s="1015"/>
      <c r="M286" s="1015"/>
      <c r="O286" s="1015"/>
    </row>
    <row r="287" spans="12:15">
      <c r="L287" s="1015"/>
      <c r="M287" s="1015"/>
      <c r="O287" s="1015"/>
    </row>
    <row r="288" spans="12:15">
      <c r="L288" s="1015"/>
      <c r="M288" s="1015"/>
      <c r="O288" s="1015"/>
    </row>
    <row r="289" spans="12:15">
      <c r="L289" s="1015"/>
      <c r="M289" s="1015"/>
      <c r="O289" s="1015"/>
    </row>
    <row r="290" spans="12:15">
      <c r="L290" s="1015"/>
      <c r="M290" s="1015"/>
      <c r="O290" s="1015"/>
    </row>
    <row r="291" spans="12:15">
      <c r="L291" s="1015"/>
      <c r="M291" s="1015"/>
      <c r="O291" s="1015"/>
    </row>
    <row r="292" spans="12:15">
      <c r="L292" s="1015"/>
      <c r="M292" s="1015"/>
      <c r="O292" s="1015"/>
    </row>
    <row r="293" spans="12:15">
      <c r="L293" s="1015"/>
      <c r="M293" s="1015"/>
      <c r="O293" s="1015"/>
    </row>
    <row r="294" spans="12:15">
      <c r="L294" s="1015"/>
      <c r="M294" s="1015"/>
      <c r="O294" s="1015"/>
    </row>
    <row r="295" spans="12:15">
      <c r="L295" s="1015"/>
      <c r="M295" s="1015"/>
      <c r="O295" s="1015"/>
    </row>
    <row r="296" spans="12:15">
      <c r="L296" s="1015"/>
      <c r="M296" s="1015"/>
      <c r="O296" s="1015"/>
    </row>
    <row r="297" spans="12:15">
      <c r="L297" s="1015"/>
      <c r="M297" s="1015"/>
      <c r="O297" s="1015"/>
    </row>
    <row r="298" spans="12:15">
      <c r="L298" s="1015"/>
      <c r="M298" s="1015"/>
      <c r="O298" s="1015"/>
    </row>
    <row r="299" spans="12:15">
      <c r="L299" s="1015"/>
      <c r="M299" s="1015"/>
      <c r="O299" s="1015"/>
    </row>
    <row r="300" spans="12:15">
      <c r="L300" s="1015"/>
      <c r="M300" s="1015"/>
      <c r="O300" s="1015"/>
    </row>
    <row r="301" spans="12:15">
      <c r="L301" s="1015"/>
      <c r="M301" s="1015"/>
      <c r="O301" s="1015"/>
    </row>
    <row r="302" spans="12:15">
      <c r="L302" s="1015"/>
      <c r="M302" s="1015"/>
      <c r="O302" s="1015"/>
    </row>
    <row r="303" spans="12:15">
      <c r="L303" s="1015"/>
      <c r="M303" s="1015"/>
      <c r="O303" s="1015"/>
    </row>
    <row r="304" spans="12:15">
      <c r="L304" s="1015"/>
      <c r="M304" s="1015"/>
      <c r="O304" s="1015"/>
    </row>
    <row r="305" spans="12:15">
      <c r="L305" s="1015"/>
      <c r="M305" s="1015"/>
      <c r="O305" s="1015"/>
    </row>
    <row r="306" spans="12:15">
      <c r="L306" s="1015"/>
      <c r="M306" s="1015"/>
      <c r="O306" s="1015"/>
    </row>
    <row r="307" spans="12:15">
      <c r="L307" s="1015"/>
      <c r="M307" s="1015"/>
      <c r="O307" s="1015"/>
    </row>
    <row r="308" spans="12:15">
      <c r="L308" s="1015"/>
      <c r="M308" s="1015"/>
      <c r="O308" s="1015"/>
    </row>
    <row r="309" spans="12:15">
      <c r="L309" s="1015"/>
      <c r="M309" s="1015"/>
      <c r="O309" s="1015"/>
    </row>
    <row r="310" spans="12:15">
      <c r="L310" s="1015"/>
      <c r="M310" s="1015"/>
      <c r="O310" s="1015"/>
    </row>
    <row r="311" spans="12:15">
      <c r="L311" s="1015"/>
      <c r="M311" s="1015"/>
      <c r="O311" s="1015"/>
    </row>
    <row r="312" spans="12:15">
      <c r="L312" s="1015"/>
      <c r="M312" s="1015"/>
      <c r="O312" s="1015"/>
    </row>
    <row r="313" spans="12:15">
      <c r="L313" s="1015"/>
      <c r="M313" s="1015"/>
      <c r="O313" s="1015"/>
    </row>
    <row r="314" spans="12:15">
      <c r="L314" s="1015"/>
      <c r="M314" s="1015"/>
      <c r="O314" s="1015"/>
    </row>
    <row r="315" spans="12:15">
      <c r="L315" s="1015"/>
      <c r="M315" s="1015"/>
      <c r="O315" s="1015"/>
    </row>
    <row r="316" spans="12:15">
      <c r="L316" s="1015"/>
      <c r="M316" s="1015"/>
      <c r="O316" s="1015"/>
    </row>
    <row r="317" spans="12:15">
      <c r="L317" s="1015"/>
      <c r="M317" s="1015"/>
      <c r="O317" s="1015"/>
    </row>
    <row r="318" spans="12:15">
      <c r="L318" s="1015"/>
      <c r="M318" s="1015"/>
      <c r="O318" s="1015"/>
    </row>
    <row r="319" spans="12:15">
      <c r="L319" s="1015"/>
      <c r="M319" s="1015"/>
      <c r="O319" s="1015"/>
    </row>
    <row r="320" spans="12:15">
      <c r="L320" s="1015"/>
      <c r="M320" s="1015"/>
      <c r="O320" s="1015"/>
    </row>
    <row r="321" spans="12:15">
      <c r="L321" s="1015"/>
      <c r="M321" s="1015"/>
      <c r="O321" s="1015"/>
    </row>
    <row r="322" spans="12:15">
      <c r="L322" s="1015"/>
      <c r="M322" s="1015"/>
      <c r="O322" s="1015"/>
    </row>
    <row r="323" spans="12:15">
      <c r="L323" s="1015"/>
      <c r="M323" s="1015"/>
      <c r="O323" s="1015"/>
    </row>
    <row r="324" spans="12:15">
      <c r="L324" s="1015"/>
      <c r="M324" s="1015"/>
      <c r="O324" s="1015"/>
    </row>
    <row r="325" spans="12:15">
      <c r="L325" s="1015"/>
      <c r="M325" s="1015"/>
      <c r="O325" s="1015"/>
    </row>
    <row r="326" spans="12:15">
      <c r="L326" s="1015"/>
      <c r="M326" s="1015"/>
      <c r="O326" s="1015"/>
    </row>
    <row r="327" spans="12:15">
      <c r="L327" s="1015"/>
      <c r="M327" s="1015"/>
      <c r="O327" s="1015"/>
    </row>
    <row r="328" spans="12:15">
      <c r="L328" s="1015"/>
      <c r="M328" s="1015"/>
      <c r="O328" s="1015"/>
    </row>
    <row r="329" spans="12:15">
      <c r="L329" s="1015"/>
      <c r="M329" s="1015"/>
      <c r="O329" s="1015"/>
    </row>
    <row r="330" spans="12:15">
      <c r="L330" s="1015"/>
      <c r="M330" s="1015"/>
      <c r="O330" s="1015"/>
    </row>
    <row r="331" spans="12:15">
      <c r="L331" s="1015"/>
      <c r="M331" s="1015"/>
      <c r="O331" s="1015"/>
    </row>
    <row r="332" spans="12:15">
      <c r="L332" s="1015"/>
      <c r="M332" s="1015"/>
      <c r="O332" s="1015"/>
    </row>
    <row r="333" spans="12:15">
      <c r="L333" s="1015"/>
      <c r="M333" s="1015"/>
      <c r="O333" s="1015"/>
    </row>
    <row r="334" spans="12:15">
      <c r="L334" s="1015"/>
      <c r="M334" s="1015"/>
      <c r="O334" s="1015"/>
    </row>
    <row r="335" spans="12:15">
      <c r="L335" s="1015"/>
      <c r="M335" s="1015"/>
      <c r="O335" s="1015"/>
    </row>
    <row r="336" spans="12:15">
      <c r="L336" s="1015"/>
      <c r="M336" s="1015"/>
      <c r="O336" s="1015"/>
    </row>
    <row r="337" spans="12:15">
      <c r="L337" s="1015"/>
      <c r="M337" s="1015"/>
      <c r="O337" s="1015"/>
    </row>
    <row r="338" spans="12:15">
      <c r="L338" s="1015"/>
      <c r="M338" s="1015"/>
      <c r="O338" s="1015"/>
    </row>
    <row r="339" spans="12:15">
      <c r="L339" s="1015"/>
      <c r="M339" s="1015"/>
      <c r="O339" s="1015"/>
    </row>
    <row r="340" spans="12:15">
      <c r="L340" s="1015"/>
      <c r="M340" s="1015"/>
      <c r="O340" s="1015"/>
    </row>
    <row r="341" spans="12:15">
      <c r="L341" s="1015"/>
      <c r="M341" s="1015"/>
      <c r="O341" s="1015"/>
    </row>
    <row r="342" spans="12:15">
      <c r="L342" s="1015"/>
      <c r="M342" s="1015"/>
      <c r="O342" s="1015"/>
    </row>
    <row r="343" spans="12:15">
      <c r="L343" s="1015"/>
      <c r="M343" s="1015"/>
      <c r="O343" s="1015"/>
    </row>
    <row r="344" spans="12:15">
      <c r="L344" s="1015"/>
      <c r="M344" s="1015"/>
      <c r="O344" s="1015"/>
    </row>
    <row r="345" spans="12:15">
      <c r="L345" s="1015"/>
      <c r="M345" s="1015"/>
      <c r="O345" s="1015"/>
    </row>
    <row r="346" spans="12:15">
      <c r="L346" s="1015"/>
      <c r="M346" s="1015"/>
      <c r="O346" s="1015"/>
    </row>
    <row r="347" spans="12:15">
      <c r="L347" s="1015"/>
      <c r="M347" s="1015"/>
      <c r="O347" s="1015"/>
    </row>
    <row r="348" spans="12:15">
      <c r="L348" s="1015"/>
      <c r="M348" s="1015"/>
      <c r="O348" s="1015"/>
    </row>
    <row r="349" spans="12:15">
      <c r="L349" s="1015"/>
      <c r="M349" s="1015"/>
      <c r="O349" s="1015"/>
    </row>
    <row r="350" spans="12:15">
      <c r="L350" s="1015"/>
      <c r="M350" s="1015"/>
      <c r="O350" s="1015"/>
    </row>
    <row r="351" spans="12:15">
      <c r="L351" s="1015"/>
      <c r="M351" s="1015"/>
      <c r="O351" s="1015"/>
    </row>
    <row r="352" spans="12:15">
      <c r="L352" s="1015"/>
      <c r="M352" s="1015"/>
      <c r="O352" s="1015"/>
    </row>
    <row r="353" spans="12:15">
      <c r="L353" s="1015"/>
      <c r="M353" s="1015"/>
      <c r="O353" s="1015"/>
    </row>
    <row r="354" spans="12:15">
      <c r="L354" s="1015"/>
      <c r="M354" s="1015"/>
      <c r="O354" s="1015"/>
    </row>
    <row r="355" spans="12:15">
      <c r="L355" s="1015"/>
      <c r="M355" s="1015"/>
      <c r="O355" s="1015"/>
    </row>
    <row r="356" spans="12:15">
      <c r="L356" s="1015"/>
      <c r="M356" s="1015"/>
      <c r="O356" s="1015"/>
    </row>
    <row r="357" spans="12:15">
      <c r="L357" s="1015"/>
      <c r="M357" s="1015"/>
      <c r="O357" s="1015"/>
    </row>
    <row r="358" spans="12:15">
      <c r="L358" s="1015"/>
      <c r="M358" s="1015"/>
      <c r="O358" s="1015"/>
    </row>
    <row r="359" spans="12:15">
      <c r="L359" s="1015"/>
      <c r="M359" s="1015"/>
      <c r="O359" s="1015"/>
    </row>
    <row r="360" spans="12:15">
      <c r="L360" s="1015"/>
      <c r="M360" s="1015"/>
      <c r="O360" s="1015"/>
    </row>
    <row r="361" spans="12:15">
      <c r="L361" s="1015"/>
      <c r="M361" s="1015"/>
      <c r="O361" s="1015"/>
    </row>
    <row r="362" spans="12:15">
      <c r="L362" s="1015"/>
      <c r="M362" s="1015"/>
      <c r="O362" s="1015"/>
    </row>
    <row r="363" spans="12:15">
      <c r="L363" s="1015"/>
      <c r="M363" s="1015"/>
      <c r="O363" s="1015"/>
    </row>
    <row r="364" spans="12:15">
      <c r="L364" s="1015"/>
      <c r="M364" s="1015"/>
      <c r="O364" s="1015"/>
    </row>
    <row r="365" spans="12:15">
      <c r="L365" s="1015"/>
      <c r="M365" s="1015"/>
      <c r="O365" s="1015"/>
    </row>
    <row r="366" spans="12:15">
      <c r="L366" s="1015"/>
      <c r="M366" s="1015"/>
      <c r="O366" s="1015"/>
    </row>
    <row r="367" spans="12:15">
      <c r="L367" s="1015"/>
      <c r="M367" s="1015"/>
      <c r="O367" s="1015"/>
    </row>
    <row r="368" spans="12:15">
      <c r="L368" s="1015"/>
      <c r="M368" s="1015"/>
      <c r="O368" s="1015"/>
    </row>
    <row r="369" spans="12:15">
      <c r="L369" s="1015"/>
      <c r="M369" s="1015"/>
      <c r="O369" s="1015"/>
    </row>
    <row r="370" spans="12:15">
      <c r="L370" s="1015"/>
      <c r="M370" s="1015"/>
      <c r="O370" s="1015"/>
    </row>
    <row r="371" spans="12:15">
      <c r="L371" s="1015"/>
      <c r="M371" s="1015"/>
      <c r="O371" s="1015"/>
    </row>
    <row r="372" spans="12:15">
      <c r="L372" s="1015"/>
      <c r="M372" s="1015"/>
      <c r="O372" s="1015"/>
    </row>
    <row r="373" spans="12:15">
      <c r="L373" s="1015"/>
      <c r="M373" s="1015"/>
      <c r="O373" s="1015"/>
    </row>
    <row r="374" spans="12:15">
      <c r="L374" s="1015"/>
      <c r="M374" s="1015"/>
      <c r="O374" s="1015"/>
    </row>
    <row r="375" spans="12:15">
      <c r="L375" s="1015"/>
      <c r="M375" s="1015"/>
      <c r="O375" s="1015"/>
    </row>
    <row r="376" spans="12:15">
      <c r="L376" s="1015"/>
      <c r="M376" s="1015"/>
      <c r="O376" s="1015"/>
    </row>
    <row r="377" spans="12:15">
      <c r="L377" s="1015"/>
      <c r="M377" s="1015"/>
      <c r="O377" s="1015"/>
    </row>
    <row r="378" spans="12:15">
      <c r="L378" s="1015"/>
      <c r="M378" s="1015"/>
      <c r="O378" s="1015"/>
    </row>
    <row r="379" spans="12:15">
      <c r="L379" s="1015"/>
      <c r="M379" s="1015"/>
      <c r="O379" s="1015"/>
    </row>
    <row r="380" spans="12:15">
      <c r="L380" s="1015"/>
      <c r="M380" s="1015"/>
      <c r="O380" s="1015"/>
    </row>
    <row r="381" spans="12:15">
      <c r="L381" s="1015"/>
      <c r="M381" s="1015"/>
      <c r="O381" s="1015"/>
    </row>
    <row r="382" spans="12:15">
      <c r="L382" s="1015"/>
      <c r="M382" s="1015"/>
      <c r="O382" s="1015"/>
    </row>
    <row r="383" spans="12:15">
      <c r="L383" s="1015"/>
      <c r="M383" s="1015"/>
      <c r="O383" s="1015"/>
    </row>
    <row r="384" spans="12:15">
      <c r="L384" s="1015"/>
      <c r="M384" s="1015"/>
      <c r="O384" s="1015"/>
    </row>
    <row r="385" spans="12:15">
      <c r="L385" s="1015"/>
      <c r="M385" s="1015"/>
      <c r="O385" s="1015"/>
    </row>
    <row r="386" spans="12:15">
      <c r="L386" s="1015"/>
      <c r="M386" s="1015"/>
      <c r="O386" s="1015"/>
    </row>
    <row r="387" spans="12:15">
      <c r="L387" s="1015"/>
      <c r="M387" s="1015"/>
      <c r="O387" s="1015"/>
    </row>
    <row r="388" spans="12:15">
      <c r="L388" s="1015"/>
      <c r="M388" s="1015"/>
      <c r="O388" s="1015"/>
    </row>
    <row r="389" spans="12:15">
      <c r="L389" s="1015"/>
      <c r="M389" s="1015"/>
      <c r="O389" s="1015"/>
    </row>
    <row r="390" spans="12:15">
      <c r="L390" s="1015"/>
      <c r="M390" s="1015"/>
      <c r="O390" s="1015"/>
    </row>
    <row r="391" spans="12:15">
      <c r="L391" s="1015"/>
      <c r="M391" s="1015"/>
      <c r="O391" s="1015"/>
    </row>
    <row r="392" spans="12:15">
      <c r="L392" s="1015"/>
      <c r="M392" s="1015"/>
      <c r="O392" s="1015"/>
    </row>
    <row r="393" spans="12:15">
      <c r="L393" s="1015"/>
      <c r="M393" s="1015"/>
      <c r="O393" s="1015"/>
    </row>
    <row r="394" spans="12:15">
      <c r="L394" s="1015"/>
      <c r="M394" s="1015"/>
      <c r="O394" s="1015"/>
    </row>
    <row r="395" spans="12:15">
      <c r="L395" s="1015"/>
      <c r="M395" s="1015"/>
      <c r="O395" s="1015"/>
    </row>
    <row r="396" spans="12:15">
      <c r="L396" s="1015"/>
      <c r="M396" s="1015"/>
      <c r="O396" s="1015"/>
    </row>
    <row r="397" spans="12:15">
      <c r="L397" s="1015"/>
      <c r="M397" s="1015"/>
      <c r="O397" s="1015"/>
    </row>
    <row r="398" spans="12:15">
      <c r="L398" s="1015"/>
      <c r="M398" s="1015"/>
      <c r="O398" s="1015"/>
    </row>
    <row r="399" spans="12:15">
      <c r="L399" s="1015"/>
      <c r="M399" s="1015"/>
      <c r="O399" s="1015"/>
    </row>
    <row r="400" spans="12:15">
      <c r="L400" s="1015"/>
      <c r="M400" s="1015"/>
      <c r="O400" s="1015"/>
    </row>
    <row r="401" spans="12:15">
      <c r="L401" s="1015"/>
      <c r="M401" s="1015"/>
      <c r="O401" s="1015"/>
    </row>
    <row r="402" spans="12:15">
      <c r="L402" s="1015"/>
      <c r="M402" s="1015"/>
      <c r="O402" s="1015"/>
    </row>
    <row r="403" spans="12:15">
      <c r="L403" s="1015"/>
      <c r="M403" s="1015"/>
      <c r="O403" s="1015"/>
    </row>
    <row r="404" spans="12:15">
      <c r="L404" s="1015"/>
      <c r="M404" s="1015"/>
      <c r="O404" s="1015"/>
    </row>
    <row r="405" spans="12:15">
      <c r="L405" s="1015"/>
      <c r="M405" s="1015"/>
      <c r="O405" s="1015"/>
    </row>
    <row r="406" spans="12:15">
      <c r="L406" s="1015"/>
      <c r="M406" s="1015"/>
      <c r="O406" s="1015"/>
    </row>
    <row r="407" spans="12:15">
      <c r="L407" s="1015"/>
      <c r="M407" s="1015"/>
      <c r="O407" s="1015"/>
    </row>
    <row r="408" spans="12:15">
      <c r="L408" s="1015"/>
      <c r="M408" s="1015"/>
      <c r="O408" s="1015"/>
    </row>
    <row r="409" spans="12:15">
      <c r="L409" s="1015"/>
      <c r="M409" s="1015"/>
      <c r="O409" s="1015"/>
    </row>
    <row r="410" spans="12:15">
      <c r="L410" s="1015"/>
      <c r="M410" s="1015"/>
      <c r="O410" s="1015"/>
    </row>
    <row r="411" spans="12:15">
      <c r="L411" s="1015"/>
      <c r="M411" s="1015"/>
      <c r="O411" s="1015"/>
    </row>
    <row r="412" spans="12:15">
      <c r="L412" s="1015"/>
      <c r="M412" s="1015"/>
      <c r="O412" s="1015"/>
    </row>
    <row r="413" spans="12:15">
      <c r="L413" s="1015"/>
      <c r="M413" s="1015"/>
      <c r="O413" s="1015"/>
    </row>
    <row r="414" spans="12:15">
      <c r="L414" s="1015"/>
      <c r="M414" s="1015"/>
      <c r="O414" s="1015"/>
    </row>
    <row r="415" spans="12:15">
      <c r="L415" s="1015"/>
      <c r="M415" s="1015"/>
      <c r="O415" s="1015"/>
    </row>
    <row r="416" spans="12:15">
      <c r="L416" s="1015"/>
      <c r="M416" s="1015"/>
      <c r="O416" s="1015"/>
    </row>
    <row r="417" spans="12:15">
      <c r="L417" s="1015"/>
      <c r="M417" s="1015"/>
      <c r="O417" s="1015"/>
    </row>
    <row r="418" spans="12:15">
      <c r="L418" s="1015"/>
      <c r="M418" s="1015"/>
      <c r="O418" s="1015"/>
    </row>
    <row r="419" spans="12:15">
      <c r="L419" s="1015"/>
      <c r="M419" s="1015"/>
      <c r="O419" s="1015"/>
    </row>
    <row r="420" spans="12:15">
      <c r="L420" s="1015"/>
      <c r="M420" s="1015"/>
      <c r="O420" s="1015"/>
    </row>
    <row r="421" spans="12:15">
      <c r="L421" s="1015"/>
      <c r="M421" s="1015"/>
      <c r="O421" s="1015"/>
    </row>
    <row r="422" spans="12:15">
      <c r="L422" s="1015"/>
      <c r="M422" s="1015"/>
      <c r="O422" s="1015"/>
    </row>
    <row r="423" spans="12:15">
      <c r="L423" s="1015"/>
      <c r="M423" s="1015"/>
      <c r="O423" s="1015"/>
    </row>
    <row r="424" spans="12:15">
      <c r="L424" s="1015"/>
      <c r="M424" s="1015"/>
      <c r="O424" s="1015"/>
    </row>
    <row r="425" spans="12:15">
      <c r="L425" s="1015"/>
      <c r="M425" s="1015"/>
      <c r="O425" s="1015"/>
    </row>
    <row r="426" spans="12:15">
      <c r="L426" s="1015"/>
      <c r="M426" s="1015"/>
      <c r="O426" s="1015"/>
    </row>
    <row r="427" spans="12:15">
      <c r="L427" s="1015"/>
      <c r="M427" s="1015"/>
      <c r="O427" s="1015"/>
    </row>
    <row r="428" spans="12:15">
      <c r="L428" s="1015"/>
      <c r="M428" s="1015"/>
      <c r="O428" s="1015"/>
    </row>
    <row r="429" spans="12:15">
      <c r="L429" s="1015"/>
      <c r="M429" s="1015"/>
      <c r="O429" s="1015"/>
    </row>
    <row r="430" spans="12:15">
      <c r="L430" s="1015"/>
      <c r="M430" s="1015"/>
      <c r="O430" s="1015"/>
    </row>
    <row r="431" spans="12:15">
      <c r="L431" s="1015"/>
      <c r="M431" s="1015"/>
      <c r="O431" s="1015"/>
    </row>
    <row r="432" spans="12:15">
      <c r="L432" s="1015"/>
      <c r="M432" s="1015"/>
      <c r="O432" s="1015"/>
    </row>
    <row r="433" spans="12:15">
      <c r="L433" s="1015"/>
      <c r="M433" s="1015"/>
      <c r="O433" s="1015"/>
    </row>
    <row r="434" spans="12:15">
      <c r="L434" s="1015"/>
      <c r="M434" s="1015"/>
      <c r="O434" s="1015"/>
    </row>
    <row r="435" spans="12:15">
      <c r="L435" s="1015"/>
      <c r="M435" s="1015"/>
      <c r="O435" s="1015"/>
    </row>
    <row r="436" spans="12:15">
      <c r="L436" s="1015"/>
      <c r="M436" s="1015"/>
      <c r="O436" s="1015"/>
    </row>
    <row r="437" spans="12:15">
      <c r="L437" s="1015"/>
      <c r="M437" s="1015"/>
      <c r="O437" s="1015"/>
    </row>
    <row r="438" spans="12:15">
      <c r="L438" s="1015"/>
      <c r="M438" s="1015"/>
      <c r="O438" s="1015"/>
    </row>
    <row r="439" spans="12:15">
      <c r="L439" s="1015"/>
      <c r="M439" s="1015"/>
      <c r="O439" s="1015"/>
    </row>
    <row r="440" spans="12:15">
      <c r="L440" s="1015"/>
      <c r="M440" s="1015"/>
      <c r="O440" s="1015"/>
    </row>
    <row r="441" spans="12:15">
      <c r="L441" s="1015"/>
      <c r="M441" s="1015"/>
      <c r="O441" s="1015"/>
    </row>
    <row r="442" spans="12:15">
      <c r="L442" s="1015"/>
      <c r="M442" s="1015"/>
      <c r="O442" s="1015"/>
    </row>
    <row r="443" spans="12:15">
      <c r="L443" s="1015"/>
      <c r="M443" s="1015"/>
      <c r="O443" s="1015"/>
    </row>
    <row r="444" spans="12:15">
      <c r="L444" s="1015"/>
      <c r="M444" s="1015"/>
      <c r="O444" s="1015"/>
    </row>
    <row r="445" spans="12:15">
      <c r="L445" s="1015"/>
      <c r="M445" s="1015"/>
      <c r="O445" s="1015"/>
    </row>
    <row r="446" spans="12:15">
      <c r="L446" s="1015"/>
      <c r="M446" s="1015"/>
      <c r="O446" s="1015"/>
    </row>
    <row r="447" spans="12:15">
      <c r="L447" s="1015"/>
      <c r="M447" s="1015"/>
      <c r="O447" s="1015"/>
    </row>
    <row r="448" spans="12:15">
      <c r="L448" s="1015"/>
      <c r="M448" s="1015"/>
      <c r="O448" s="1015"/>
    </row>
    <row r="449" spans="12:15">
      <c r="L449" s="1015"/>
      <c r="M449" s="1015"/>
      <c r="O449" s="1015"/>
    </row>
    <row r="450" spans="12:15">
      <c r="L450" s="1015"/>
      <c r="M450" s="1015"/>
      <c r="O450" s="1015"/>
    </row>
    <row r="451" spans="12:15">
      <c r="L451" s="1015"/>
      <c r="M451" s="1015"/>
      <c r="O451" s="1015"/>
    </row>
    <row r="452" spans="12:15">
      <c r="L452" s="1015"/>
      <c r="M452" s="1015"/>
      <c r="O452" s="1015"/>
    </row>
    <row r="453" spans="12:15">
      <c r="L453" s="1015"/>
      <c r="M453" s="1015"/>
      <c r="O453" s="1015"/>
    </row>
    <row r="454" spans="12:15">
      <c r="L454" s="1015"/>
      <c r="M454" s="1015"/>
      <c r="O454" s="1015"/>
    </row>
    <row r="455" spans="12:15">
      <c r="L455" s="1015"/>
      <c r="M455" s="1015"/>
      <c r="O455" s="1015"/>
    </row>
    <row r="456" spans="12:15">
      <c r="L456" s="1015"/>
      <c r="M456" s="1015"/>
      <c r="O456" s="1015"/>
    </row>
    <row r="457" spans="12:15">
      <c r="L457" s="1015"/>
      <c r="M457" s="1015"/>
      <c r="O457" s="1015"/>
    </row>
    <row r="458" spans="12:15">
      <c r="L458" s="1015"/>
      <c r="M458" s="1015"/>
      <c r="O458" s="1015"/>
    </row>
    <row r="459" spans="12:15">
      <c r="L459" s="1015"/>
      <c r="M459" s="1015"/>
      <c r="O459" s="1015"/>
    </row>
    <row r="460" spans="12:15">
      <c r="L460" s="1015"/>
      <c r="M460" s="1015"/>
      <c r="O460" s="1015"/>
    </row>
    <row r="461" spans="12:15">
      <c r="L461" s="1015"/>
      <c r="M461" s="1015"/>
      <c r="O461" s="1015"/>
    </row>
    <row r="462" spans="12:15">
      <c r="L462" s="1015"/>
      <c r="M462" s="1015"/>
      <c r="O462" s="1015"/>
    </row>
    <row r="463" spans="12:15">
      <c r="L463" s="1015"/>
      <c r="M463" s="1015"/>
      <c r="O463" s="1015"/>
    </row>
    <row r="464" spans="12:15">
      <c r="L464" s="1015"/>
      <c r="M464" s="1015"/>
      <c r="O464" s="1015"/>
    </row>
    <row r="465" spans="12:15">
      <c r="L465" s="1015"/>
      <c r="M465" s="1015"/>
      <c r="O465" s="1015"/>
    </row>
    <row r="466" spans="12:15">
      <c r="L466" s="1015"/>
      <c r="M466" s="1015"/>
      <c r="O466" s="1015"/>
    </row>
    <row r="467" spans="12:15">
      <c r="L467" s="1015"/>
      <c r="M467" s="1015"/>
      <c r="O467" s="1015"/>
    </row>
    <row r="468" spans="12:15">
      <c r="L468" s="1015"/>
      <c r="M468" s="1015"/>
      <c r="O468" s="1015"/>
    </row>
    <row r="469" spans="12:15">
      <c r="L469" s="1015"/>
      <c r="M469" s="1015"/>
      <c r="O469" s="1015"/>
    </row>
    <row r="470" spans="12:15">
      <c r="L470" s="1015"/>
      <c r="M470" s="1015"/>
      <c r="O470" s="1015"/>
    </row>
    <row r="471" spans="12:15">
      <c r="L471" s="1015"/>
      <c r="M471" s="1015"/>
      <c r="O471" s="1015"/>
    </row>
    <row r="472" spans="12:15">
      <c r="L472" s="1015"/>
      <c r="M472" s="1015"/>
      <c r="O472" s="1015"/>
    </row>
    <row r="473" spans="12:15">
      <c r="L473" s="1015"/>
      <c r="M473" s="1015"/>
      <c r="O473" s="1015"/>
    </row>
    <row r="474" spans="12:15">
      <c r="L474" s="1015"/>
      <c r="M474" s="1015"/>
      <c r="O474" s="1015"/>
    </row>
    <row r="475" spans="12:15">
      <c r="L475" s="1015"/>
      <c r="M475" s="1015"/>
      <c r="O475" s="1015"/>
    </row>
    <row r="476" spans="12:15">
      <c r="L476" s="1015"/>
      <c r="M476" s="1015"/>
      <c r="O476" s="1015"/>
    </row>
    <row r="477" spans="12:15">
      <c r="L477" s="1015"/>
      <c r="M477" s="1015"/>
      <c r="O477" s="1015"/>
    </row>
    <row r="478" spans="12:15">
      <c r="L478" s="1015"/>
      <c r="M478" s="1015"/>
      <c r="O478" s="1015"/>
    </row>
    <row r="479" spans="12:15">
      <c r="L479" s="1015"/>
      <c r="M479" s="1015"/>
      <c r="O479" s="1015"/>
    </row>
    <row r="480" spans="12:15">
      <c r="L480" s="1015"/>
      <c r="M480" s="1015"/>
      <c r="O480" s="1015"/>
    </row>
    <row r="481" spans="12:15">
      <c r="L481" s="1015"/>
      <c r="M481" s="1015"/>
      <c r="O481" s="1015"/>
    </row>
    <row r="482" spans="12:15">
      <c r="L482" s="1015"/>
      <c r="M482" s="1015"/>
      <c r="O482" s="1015"/>
    </row>
    <row r="483" spans="12:15">
      <c r="L483" s="1015"/>
      <c r="M483" s="1015"/>
      <c r="O483" s="1015"/>
    </row>
    <row r="484" spans="12:15">
      <c r="L484" s="1015"/>
      <c r="M484" s="1015"/>
      <c r="O484" s="1015"/>
    </row>
    <row r="485" spans="12:15">
      <c r="L485" s="1015"/>
      <c r="M485" s="1015"/>
      <c r="O485" s="1015"/>
    </row>
    <row r="486" spans="12:15">
      <c r="L486" s="1015"/>
      <c r="M486" s="1015"/>
      <c r="O486" s="1015"/>
    </row>
    <row r="487" spans="12:15">
      <c r="L487" s="1015"/>
      <c r="M487" s="1015"/>
      <c r="O487" s="1015"/>
    </row>
    <row r="488" spans="12:15">
      <c r="L488" s="1015"/>
      <c r="M488" s="1015"/>
      <c r="O488" s="1015"/>
    </row>
    <row r="489" spans="12:15">
      <c r="L489" s="1015"/>
      <c r="M489" s="1015"/>
      <c r="O489" s="1015"/>
    </row>
    <row r="490" spans="12:15">
      <c r="L490" s="1015"/>
      <c r="M490" s="1015"/>
      <c r="O490" s="1015"/>
    </row>
    <row r="491" spans="12:15">
      <c r="L491" s="1015"/>
      <c r="M491" s="1015"/>
      <c r="O491" s="1015"/>
    </row>
    <row r="492" spans="12:15">
      <c r="L492" s="1015"/>
      <c r="M492" s="1015"/>
      <c r="O492" s="1015"/>
    </row>
    <row r="493" spans="12:15">
      <c r="L493" s="1015"/>
      <c r="M493" s="1015"/>
      <c r="O493" s="1015"/>
    </row>
    <row r="494" spans="12:15">
      <c r="L494" s="1015"/>
      <c r="M494" s="1015"/>
      <c r="O494" s="1015"/>
    </row>
    <row r="495" spans="12:15">
      <c r="L495" s="1015"/>
      <c r="M495" s="1015"/>
      <c r="O495" s="1015"/>
    </row>
    <row r="496" spans="12:15">
      <c r="L496" s="1015"/>
      <c r="M496" s="1015"/>
      <c r="O496" s="1015"/>
    </row>
    <row r="497" spans="12:15">
      <c r="L497" s="1015"/>
      <c r="M497" s="1015"/>
      <c r="O497" s="1015"/>
    </row>
    <row r="498" spans="12:15">
      <c r="L498" s="1015"/>
      <c r="M498" s="1015"/>
      <c r="O498" s="1015"/>
    </row>
    <row r="499" spans="12:15">
      <c r="L499" s="1015"/>
      <c r="M499" s="1015"/>
      <c r="O499" s="1015"/>
    </row>
    <row r="500" spans="12:15">
      <c r="L500" s="1015"/>
      <c r="M500" s="1015"/>
      <c r="O500" s="1015"/>
    </row>
    <row r="501" spans="12:15">
      <c r="L501" s="1015"/>
      <c r="M501" s="1015"/>
      <c r="O501" s="1015"/>
    </row>
    <row r="502" spans="12:15">
      <c r="L502" s="1015"/>
      <c r="M502" s="1015"/>
      <c r="O502" s="1015"/>
    </row>
    <row r="503" spans="12:15">
      <c r="L503" s="1015"/>
      <c r="M503" s="1015"/>
      <c r="O503" s="1015"/>
    </row>
    <row r="504" spans="12:15">
      <c r="L504" s="1015"/>
      <c r="M504" s="1015"/>
      <c r="O504" s="1015"/>
    </row>
    <row r="505" spans="12:15">
      <c r="L505" s="1015"/>
      <c r="M505" s="1015"/>
      <c r="O505" s="1015"/>
    </row>
    <row r="506" spans="12:15">
      <c r="L506" s="1015"/>
      <c r="M506" s="1015"/>
      <c r="O506" s="1015"/>
    </row>
    <row r="507" spans="12:15">
      <c r="L507" s="1015"/>
      <c r="M507" s="1015"/>
      <c r="O507" s="1015"/>
    </row>
    <row r="508" spans="12:15">
      <c r="L508" s="1015"/>
      <c r="M508" s="1015"/>
      <c r="O508" s="1015"/>
    </row>
    <row r="509" spans="12:15">
      <c r="L509" s="1015"/>
      <c r="M509" s="1015"/>
      <c r="O509" s="1015"/>
    </row>
    <row r="510" spans="12:15">
      <c r="L510" s="1015"/>
      <c r="M510" s="1015"/>
      <c r="O510" s="1015"/>
    </row>
    <row r="511" spans="12:15">
      <c r="L511" s="1015"/>
      <c r="M511" s="1015"/>
      <c r="O511" s="1015"/>
    </row>
    <row r="512" spans="12:15">
      <c r="L512" s="1015"/>
      <c r="M512" s="1015"/>
      <c r="O512" s="1015"/>
    </row>
    <row r="513" spans="12:15">
      <c r="L513" s="1015"/>
      <c r="M513" s="1015"/>
      <c r="O513" s="1015"/>
    </row>
    <row r="514" spans="12:15">
      <c r="L514" s="1015"/>
      <c r="M514" s="1015"/>
      <c r="O514" s="1015"/>
    </row>
    <row r="515" spans="12:15">
      <c r="L515" s="1015"/>
      <c r="M515" s="1015"/>
      <c r="O515" s="1015"/>
    </row>
    <row r="516" spans="12:15">
      <c r="L516" s="1015"/>
      <c r="M516" s="1015"/>
      <c r="O516" s="1015"/>
    </row>
    <row r="517" spans="12:15">
      <c r="L517" s="1015"/>
      <c r="M517" s="1015"/>
      <c r="O517" s="1015"/>
    </row>
    <row r="518" spans="12:15">
      <c r="L518" s="1015"/>
      <c r="M518" s="1015"/>
      <c r="O518" s="1015"/>
    </row>
    <row r="519" spans="12:15">
      <c r="L519" s="1015"/>
      <c r="M519" s="1015"/>
      <c r="O519" s="1015"/>
    </row>
    <row r="520" spans="12:15">
      <c r="L520" s="1015"/>
      <c r="M520" s="1015"/>
      <c r="O520" s="1015"/>
    </row>
    <row r="521" spans="12:15">
      <c r="L521" s="1015"/>
      <c r="M521" s="1015"/>
      <c r="O521" s="1015"/>
    </row>
    <row r="522" spans="12:15">
      <c r="L522" s="1015"/>
      <c r="M522" s="1015"/>
      <c r="O522" s="1015"/>
    </row>
    <row r="523" spans="12:15">
      <c r="L523" s="1015"/>
      <c r="M523" s="1015"/>
      <c r="O523" s="1015"/>
    </row>
    <row r="524" spans="12:15">
      <c r="L524" s="1015"/>
      <c r="M524" s="1015"/>
      <c r="O524" s="1015"/>
    </row>
    <row r="525" spans="12:15">
      <c r="L525" s="1015"/>
      <c r="M525" s="1015"/>
      <c r="O525" s="1015"/>
    </row>
    <row r="526" spans="12:15">
      <c r="L526" s="1015"/>
      <c r="M526" s="1015"/>
      <c r="O526" s="1015"/>
    </row>
    <row r="527" spans="12:15">
      <c r="L527" s="1015"/>
      <c r="M527" s="1015"/>
      <c r="O527" s="1015"/>
    </row>
    <row r="528" spans="12:15">
      <c r="L528" s="1015"/>
      <c r="M528" s="1015"/>
      <c r="O528" s="1015"/>
    </row>
    <row r="529" spans="12:15">
      <c r="L529" s="1015"/>
      <c r="M529" s="1015"/>
      <c r="O529" s="1015"/>
    </row>
    <row r="530" spans="12:15">
      <c r="L530" s="1015"/>
      <c r="M530" s="1015"/>
      <c r="O530" s="1015"/>
    </row>
    <row r="531" spans="12:15">
      <c r="L531" s="1015"/>
      <c r="M531" s="1015"/>
      <c r="O531" s="1015"/>
    </row>
    <row r="532" spans="12:15">
      <c r="L532" s="1015"/>
      <c r="M532" s="1015"/>
      <c r="O532" s="1015"/>
    </row>
    <row r="533" spans="12:15">
      <c r="L533" s="1015"/>
      <c r="M533" s="1015"/>
      <c r="O533" s="1015"/>
    </row>
    <row r="534" spans="12:15">
      <c r="L534" s="1015"/>
      <c r="M534" s="1015"/>
      <c r="O534" s="1015"/>
    </row>
    <row r="535" spans="12:15">
      <c r="L535" s="1015"/>
      <c r="M535" s="1015"/>
      <c r="O535" s="1015"/>
    </row>
    <row r="536" spans="12:15">
      <c r="L536" s="1015"/>
      <c r="M536" s="1015"/>
      <c r="O536" s="1015"/>
    </row>
    <row r="537" spans="12:15">
      <c r="L537" s="1015"/>
      <c r="M537" s="1015"/>
      <c r="O537" s="1015"/>
    </row>
    <row r="538" spans="12:15">
      <c r="L538" s="1015"/>
      <c r="M538" s="1015"/>
      <c r="O538" s="1015"/>
    </row>
    <row r="539" spans="12:15">
      <c r="L539" s="1015"/>
      <c r="M539" s="1015"/>
      <c r="O539" s="1015"/>
    </row>
    <row r="540" spans="12:15">
      <c r="L540" s="1015"/>
      <c r="M540" s="1015"/>
      <c r="O540" s="1015"/>
    </row>
    <row r="541" spans="12:15">
      <c r="L541" s="1015"/>
      <c r="M541" s="1015"/>
      <c r="O541" s="1015"/>
    </row>
    <row r="542" spans="12:15">
      <c r="L542" s="1015"/>
      <c r="M542" s="1015"/>
      <c r="O542" s="1015"/>
    </row>
    <row r="543" spans="12:15">
      <c r="L543" s="1015"/>
      <c r="M543" s="1015"/>
      <c r="O543" s="1015"/>
    </row>
    <row r="544" spans="12:15">
      <c r="L544" s="1015"/>
      <c r="M544" s="1015"/>
      <c r="O544" s="1015"/>
    </row>
    <row r="545" spans="12:15">
      <c r="L545" s="1015"/>
      <c r="M545" s="1015"/>
      <c r="O545" s="1015"/>
    </row>
    <row r="546" spans="12:15">
      <c r="L546" s="1015"/>
      <c r="M546" s="1015"/>
      <c r="O546" s="1015"/>
    </row>
    <row r="547" spans="12:15">
      <c r="L547" s="1015"/>
      <c r="M547" s="1015"/>
      <c r="O547" s="1015"/>
    </row>
    <row r="548" spans="12:15">
      <c r="L548" s="1015"/>
      <c r="M548" s="1015"/>
      <c r="O548" s="1015"/>
    </row>
    <row r="549" spans="12:15">
      <c r="L549" s="1015"/>
      <c r="M549" s="1015"/>
      <c r="O549" s="1015"/>
    </row>
    <row r="550" spans="12:15">
      <c r="L550" s="1015"/>
      <c r="M550" s="1015"/>
      <c r="O550" s="1015"/>
    </row>
    <row r="551" spans="12:15">
      <c r="L551" s="1015"/>
      <c r="M551" s="1015"/>
      <c r="O551" s="1015"/>
    </row>
    <row r="552" spans="12:15">
      <c r="L552" s="1015"/>
      <c r="M552" s="1015"/>
      <c r="O552" s="1015"/>
    </row>
    <row r="553" spans="12:15">
      <c r="L553" s="1015"/>
      <c r="M553" s="1015"/>
      <c r="O553" s="1015"/>
    </row>
    <row r="554" spans="12:15">
      <c r="L554" s="1015"/>
      <c r="M554" s="1015"/>
      <c r="O554" s="1015"/>
    </row>
    <row r="555" spans="12:15">
      <c r="L555" s="1015"/>
      <c r="M555" s="1015"/>
      <c r="O555" s="1015"/>
    </row>
    <row r="556" spans="12:15">
      <c r="L556" s="1015"/>
      <c r="M556" s="1015"/>
      <c r="O556" s="1015"/>
    </row>
    <row r="557" spans="12:15">
      <c r="L557" s="1015"/>
      <c r="M557" s="1015"/>
      <c r="O557" s="1015"/>
    </row>
    <row r="558" spans="12:15">
      <c r="L558" s="1015"/>
      <c r="M558" s="1015"/>
      <c r="O558" s="1015"/>
    </row>
    <row r="559" spans="12:15">
      <c r="L559" s="1015"/>
      <c r="M559" s="1015"/>
      <c r="O559" s="1015"/>
    </row>
    <row r="560" spans="12:15">
      <c r="L560" s="1015"/>
      <c r="M560" s="1015"/>
      <c r="O560" s="1015"/>
    </row>
    <row r="561" spans="12:15">
      <c r="L561" s="1015"/>
      <c r="M561" s="1015"/>
      <c r="O561" s="1015"/>
    </row>
    <row r="562" spans="12:15">
      <c r="L562" s="1015"/>
      <c r="M562" s="1015"/>
      <c r="O562" s="1015"/>
    </row>
    <row r="563" spans="12:15">
      <c r="L563" s="1015"/>
      <c r="M563" s="1015"/>
      <c r="O563" s="1015"/>
    </row>
    <row r="564" spans="12:15">
      <c r="L564" s="1015"/>
      <c r="M564" s="1015"/>
      <c r="O564" s="1015"/>
    </row>
    <row r="565" spans="12:15">
      <c r="L565" s="1015"/>
      <c r="M565" s="1015"/>
      <c r="O565" s="1015"/>
    </row>
    <row r="566" spans="12:15">
      <c r="L566" s="1015"/>
      <c r="M566" s="1015"/>
      <c r="O566" s="1015"/>
    </row>
    <row r="567" spans="12:15">
      <c r="L567" s="1015"/>
      <c r="M567" s="1015"/>
      <c r="O567" s="1015"/>
    </row>
    <row r="568" spans="12:15">
      <c r="L568" s="1015"/>
      <c r="M568" s="1015"/>
      <c r="O568" s="1015"/>
    </row>
    <row r="569" spans="12:15">
      <c r="L569" s="1015"/>
      <c r="M569" s="1015"/>
      <c r="O569" s="1015"/>
    </row>
    <row r="570" spans="12:15">
      <c r="L570" s="1015"/>
      <c r="M570" s="1015"/>
      <c r="O570" s="1015"/>
    </row>
    <row r="571" spans="12:15">
      <c r="L571" s="1015"/>
      <c r="M571" s="1015"/>
      <c r="O571" s="1015"/>
    </row>
    <row r="572" spans="12:15">
      <c r="L572" s="1015"/>
      <c r="M572" s="1015"/>
      <c r="O572" s="1015"/>
    </row>
    <row r="573" spans="12:15">
      <c r="L573" s="1015"/>
      <c r="M573" s="1015"/>
      <c r="O573" s="1015"/>
    </row>
    <row r="574" spans="12:15">
      <c r="L574" s="1015"/>
      <c r="M574" s="1015"/>
      <c r="O574" s="1015"/>
    </row>
    <row r="575" spans="12:15">
      <c r="L575" s="1015"/>
      <c r="M575" s="1015"/>
      <c r="O575" s="1015"/>
    </row>
    <row r="576" spans="12:15">
      <c r="L576" s="1015"/>
      <c r="M576" s="1015"/>
      <c r="O576" s="1015"/>
    </row>
    <row r="577" spans="12:15">
      <c r="L577" s="1015"/>
      <c r="M577" s="1015"/>
      <c r="O577" s="1015"/>
    </row>
    <row r="578" spans="12:15">
      <c r="L578" s="1015"/>
      <c r="M578" s="1015"/>
      <c r="O578" s="1015"/>
    </row>
    <row r="579" spans="12:15">
      <c r="L579" s="1015"/>
      <c r="M579" s="1015"/>
      <c r="O579" s="1015"/>
    </row>
    <row r="580" spans="12:15">
      <c r="L580" s="1015"/>
      <c r="M580" s="1015"/>
      <c r="O580" s="1015"/>
    </row>
    <row r="581" spans="12:15">
      <c r="L581" s="1015"/>
      <c r="M581" s="1015"/>
      <c r="O581" s="1015"/>
    </row>
    <row r="582" spans="12:15">
      <c r="L582" s="1015"/>
      <c r="M582" s="1015"/>
      <c r="O582" s="1015"/>
    </row>
    <row r="583" spans="12:15">
      <c r="L583" s="1015"/>
      <c r="M583" s="1015"/>
      <c r="O583" s="1015"/>
    </row>
    <row r="584" spans="12:15">
      <c r="L584" s="1015"/>
      <c r="M584" s="1015"/>
      <c r="O584" s="1015"/>
    </row>
    <row r="585" spans="12:15">
      <c r="L585" s="1015"/>
      <c r="M585" s="1015"/>
      <c r="O585" s="1015"/>
    </row>
    <row r="586" spans="12:15">
      <c r="L586" s="1015"/>
      <c r="M586" s="1015"/>
      <c r="O586" s="1015"/>
    </row>
    <row r="587" spans="12:15">
      <c r="L587" s="1015"/>
      <c r="M587" s="1015"/>
      <c r="O587" s="1015"/>
    </row>
    <row r="588" spans="12:15">
      <c r="L588" s="1015"/>
      <c r="M588" s="1015"/>
      <c r="O588" s="1015"/>
    </row>
    <row r="589" spans="12:15">
      <c r="L589" s="1015"/>
      <c r="M589" s="1015"/>
      <c r="O589" s="1015"/>
    </row>
    <row r="590" spans="12:15">
      <c r="L590" s="1015"/>
      <c r="M590" s="1015"/>
      <c r="O590" s="1015"/>
    </row>
    <row r="591" spans="12:15">
      <c r="L591" s="1015"/>
      <c r="M591" s="1015"/>
      <c r="O591" s="1015"/>
    </row>
    <row r="592" spans="12:15">
      <c r="L592" s="1015"/>
      <c r="M592" s="1015"/>
      <c r="O592" s="1015"/>
    </row>
    <row r="593" spans="12:15">
      <c r="L593" s="1015"/>
      <c r="M593" s="1015"/>
      <c r="O593" s="1015"/>
    </row>
    <row r="594" spans="12:15">
      <c r="L594" s="1015"/>
      <c r="M594" s="1015"/>
      <c r="O594" s="1015"/>
    </row>
    <row r="595" spans="12:15">
      <c r="L595" s="1015"/>
      <c r="M595" s="1015"/>
      <c r="O595" s="1015"/>
    </row>
    <row r="596" spans="12:15">
      <c r="L596" s="1015"/>
      <c r="M596" s="1015"/>
      <c r="O596" s="1015"/>
    </row>
    <row r="597" spans="12:15">
      <c r="L597" s="1015"/>
      <c r="M597" s="1015"/>
      <c r="O597" s="1015"/>
    </row>
    <row r="598" spans="12:15">
      <c r="L598" s="1015"/>
      <c r="M598" s="1015"/>
      <c r="O598" s="1015"/>
    </row>
    <row r="599" spans="12:15">
      <c r="L599" s="1015"/>
      <c r="M599" s="1015"/>
      <c r="O599" s="1015"/>
    </row>
    <row r="600" spans="12:15">
      <c r="L600" s="1015"/>
      <c r="M600" s="1015"/>
      <c r="O600" s="1015"/>
    </row>
    <row r="601" spans="12:15">
      <c r="L601" s="1015"/>
      <c r="M601" s="1015"/>
      <c r="O601" s="1015"/>
    </row>
    <row r="602" spans="12:15">
      <c r="L602" s="1015"/>
      <c r="M602" s="1015"/>
      <c r="O602" s="1015"/>
    </row>
    <row r="603" spans="12:15">
      <c r="L603" s="1015"/>
      <c r="M603" s="1015"/>
      <c r="O603" s="1015"/>
    </row>
    <row r="604" spans="12:15">
      <c r="L604" s="1015"/>
      <c r="M604" s="1015"/>
      <c r="O604" s="1015"/>
    </row>
    <row r="605" spans="12:15">
      <c r="L605" s="1015"/>
      <c r="M605" s="1015"/>
      <c r="O605" s="1015"/>
    </row>
    <row r="606" spans="12:15">
      <c r="L606" s="1015"/>
      <c r="M606" s="1015"/>
      <c r="O606" s="1015"/>
    </row>
    <row r="607" spans="12:15">
      <c r="L607" s="1015"/>
      <c r="M607" s="1015"/>
      <c r="O607" s="1015"/>
    </row>
    <row r="608" spans="12:15">
      <c r="L608" s="1015"/>
      <c r="M608" s="1015"/>
      <c r="O608" s="1015"/>
    </row>
    <row r="609" spans="12:15">
      <c r="L609" s="1015"/>
      <c r="M609" s="1015"/>
      <c r="O609" s="1015"/>
    </row>
    <row r="610" spans="12:15">
      <c r="L610" s="1015"/>
      <c r="M610" s="1015"/>
      <c r="O610" s="1015"/>
    </row>
    <row r="611" spans="12:15">
      <c r="L611" s="1015"/>
      <c r="M611" s="1015"/>
      <c r="O611" s="1015"/>
    </row>
    <row r="612" spans="12:15">
      <c r="L612" s="1015"/>
      <c r="M612" s="1015"/>
      <c r="O612" s="1015"/>
    </row>
    <row r="613" spans="12:15">
      <c r="L613" s="1015"/>
      <c r="M613" s="1015"/>
      <c r="O613" s="1015"/>
    </row>
    <row r="614" spans="12:15">
      <c r="L614" s="1015"/>
      <c r="M614" s="1015"/>
      <c r="O614" s="1015"/>
    </row>
    <row r="615" spans="12:15">
      <c r="L615" s="1015"/>
      <c r="M615" s="1015"/>
      <c r="O615" s="1015"/>
    </row>
    <row r="616" spans="12:15">
      <c r="L616" s="1015"/>
      <c r="M616" s="1015"/>
      <c r="O616" s="1015"/>
    </row>
    <row r="617" spans="12:15">
      <c r="L617" s="1015"/>
      <c r="M617" s="1015"/>
      <c r="O617" s="1015"/>
    </row>
    <row r="618" spans="12:15">
      <c r="L618" s="1015"/>
      <c r="M618" s="1015"/>
      <c r="O618" s="1015"/>
    </row>
    <row r="619" spans="12:15">
      <c r="L619" s="1015"/>
      <c r="M619" s="1015"/>
      <c r="O619" s="1015"/>
    </row>
    <row r="620" spans="12:15">
      <c r="L620" s="1015"/>
      <c r="M620" s="1015"/>
      <c r="O620" s="1015"/>
    </row>
    <row r="621" spans="12:15">
      <c r="L621" s="1015"/>
      <c r="M621" s="1015"/>
      <c r="O621" s="1015"/>
    </row>
    <row r="622" spans="12:15">
      <c r="L622" s="1015"/>
      <c r="M622" s="1015"/>
      <c r="O622" s="1015"/>
    </row>
    <row r="623" spans="12:15">
      <c r="L623" s="1015"/>
      <c r="M623" s="1015"/>
      <c r="O623" s="1015"/>
    </row>
    <row r="624" spans="12:15">
      <c r="L624" s="1015"/>
      <c r="M624" s="1015"/>
      <c r="O624" s="1015"/>
    </row>
    <row r="625" spans="12:15">
      <c r="L625" s="1015"/>
      <c r="M625" s="1015"/>
      <c r="O625" s="1015"/>
    </row>
    <row r="626" spans="12:15">
      <c r="L626" s="1015"/>
      <c r="M626" s="1015"/>
      <c r="O626" s="1015"/>
    </row>
    <row r="627" spans="12:15">
      <c r="L627" s="1015"/>
      <c r="M627" s="1015"/>
      <c r="O627" s="1015"/>
    </row>
    <row r="628" spans="12:15">
      <c r="L628" s="1015"/>
      <c r="M628" s="1015"/>
      <c r="O628" s="1015"/>
    </row>
    <row r="629" spans="12:15">
      <c r="L629" s="1015"/>
      <c r="M629" s="1015"/>
      <c r="O629" s="1015"/>
    </row>
    <row r="630" spans="12:15">
      <c r="L630" s="1015"/>
      <c r="M630" s="1015"/>
      <c r="O630" s="1015"/>
    </row>
    <row r="631" spans="12:15">
      <c r="L631" s="1015"/>
      <c r="M631" s="1015"/>
      <c r="O631" s="1015"/>
    </row>
    <row r="632" spans="12:15">
      <c r="L632" s="1015"/>
      <c r="M632" s="1015"/>
      <c r="O632" s="1015"/>
    </row>
    <row r="633" spans="12:15">
      <c r="L633" s="1015"/>
      <c r="M633" s="1015"/>
      <c r="O633" s="1015"/>
    </row>
    <row r="634" spans="12:15">
      <c r="L634" s="1015"/>
      <c r="M634" s="1015"/>
      <c r="O634" s="1015"/>
    </row>
    <row r="635" spans="12:15">
      <c r="L635" s="1015"/>
      <c r="M635" s="1015"/>
      <c r="O635" s="1015"/>
    </row>
    <row r="636" spans="12:15">
      <c r="L636" s="1015"/>
      <c r="M636" s="1015"/>
      <c r="O636" s="1015"/>
    </row>
    <row r="637" spans="12:15">
      <c r="L637" s="1015"/>
      <c r="M637" s="1015"/>
      <c r="O637" s="1015"/>
    </row>
    <row r="638" spans="12:15">
      <c r="L638" s="1015"/>
      <c r="M638" s="1015"/>
      <c r="O638" s="1015"/>
    </row>
    <row r="639" spans="12:15">
      <c r="L639" s="1015"/>
      <c r="M639" s="1015"/>
      <c r="O639" s="1015"/>
    </row>
    <row r="640" spans="12:15">
      <c r="L640" s="1015"/>
      <c r="M640" s="1015"/>
      <c r="O640" s="1015"/>
    </row>
    <row r="641" spans="12:15">
      <c r="L641" s="1015"/>
      <c r="M641" s="1015"/>
      <c r="O641" s="1015"/>
    </row>
    <row r="642" spans="12:15">
      <c r="L642" s="1015"/>
      <c r="M642" s="1015"/>
      <c r="O642" s="1015"/>
    </row>
    <row r="643" spans="12:15">
      <c r="L643" s="1015"/>
      <c r="M643" s="1015"/>
      <c r="O643" s="1015"/>
    </row>
    <row r="644" spans="12:15">
      <c r="L644" s="1015"/>
      <c r="M644" s="1015"/>
      <c r="O644" s="1015"/>
    </row>
    <row r="645" spans="12:15">
      <c r="L645" s="1015"/>
      <c r="M645" s="1015"/>
      <c r="O645" s="1015"/>
    </row>
    <row r="646" spans="12:15">
      <c r="L646" s="1015"/>
      <c r="M646" s="1015"/>
      <c r="O646" s="1015"/>
    </row>
    <row r="647" spans="12:15">
      <c r="L647" s="1015"/>
      <c r="M647" s="1015"/>
      <c r="O647" s="1015"/>
    </row>
    <row r="648" spans="12:15">
      <c r="L648" s="1015"/>
      <c r="M648" s="1015"/>
      <c r="O648" s="1015"/>
    </row>
    <row r="649" spans="12:15">
      <c r="L649" s="1015"/>
      <c r="M649" s="1015"/>
      <c r="O649" s="1015"/>
    </row>
    <row r="650" spans="12:15">
      <c r="L650" s="1015"/>
      <c r="M650" s="1015"/>
      <c r="O650" s="1015"/>
    </row>
    <row r="651" spans="12:15">
      <c r="L651" s="1015"/>
      <c r="M651" s="1015"/>
      <c r="O651" s="1015"/>
    </row>
    <row r="652" spans="12:15">
      <c r="L652" s="1015"/>
      <c r="M652" s="1015"/>
      <c r="O652" s="1015"/>
    </row>
    <row r="653" spans="12:15">
      <c r="L653" s="1015"/>
      <c r="M653" s="1015"/>
      <c r="O653" s="1015"/>
    </row>
    <row r="654" spans="12:15">
      <c r="L654" s="1015"/>
      <c r="M654" s="1015"/>
      <c r="O654" s="1015"/>
    </row>
    <row r="655" spans="12:15">
      <c r="L655" s="1015"/>
      <c r="M655" s="1015"/>
      <c r="O655" s="1015"/>
    </row>
    <row r="656" spans="12:15">
      <c r="L656" s="1015"/>
      <c r="M656" s="1015"/>
      <c r="O656" s="1015"/>
    </row>
    <row r="657" spans="12:15">
      <c r="L657" s="1015"/>
      <c r="M657" s="1015"/>
      <c r="O657" s="1015"/>
    </row>
    <row r="658" spans="12:15">
      <c r="L658" s="1015"/>
      <c r="M658" s="1015"/>
      <c r="O658" s="1015"/>
    </row>
    <row r="659" spans="12:15">
      <c r="L659" s="1015"/>
      <c r="M659" s="1015"/>
      <c r="O659" s="1015"/>
    </row>
    <row r="660" spans="12:15">
      <c r="L660" s="1015"/>
      <c r="M660" s="1015"/>
      <c r="O660" s="1015"/>
    </row>
    <row r="661" spans="12:15">
      <c r="L661" s="1015"/>
      <c r="M661" s="1015"/>
      <c r="O661" s="1015"/>
    </row>
    <row r="662" spans="12:15">
      <c r="L662" s="1015"/>
      <c r="M662" s="1015"/>
      <c r="O662" s="1015"/>
    </row>
    <row r="663" spans="12:15">
      <c r="L663" s="1015"/>
      <c r="M663" s="1015"/>
      <c r="O663" s="1015"/>
    </row>
    <row r="664" spans="12:15">
      <c r="L664" s="1015"/>
      <c r="M664" s="1015"/>
      <c r="O664" s="1015"/>
    </row>
    <row r="665" spans="12:15">
      <c r="L665" s="1015"/>
      <c r="M665" s="1015"/>
      <c r="O665" s="1015"/>
    </row>
    <row r="666" spans="12:15">
      <c r="L666" s="1015"/>
      <c r="M666" s="1015"/>
      <c r="O666" s="1015"/>
    </row>
    <row r="667" spans="12:15">
      <c r="L667" s="1015"/>
      <c r="M667" s="1015"/>
      <c r="O667" s="1015"/>
    </row>
    <row r="668" spans="12:15">
      <c r="L668" s="1015"/>
      <c r="M668" s="1015"/>
      <c r="O668" s="1015"/>
    </row>
    <row r="669" spans="12:15">
      <c r="L669" s="1015"/>
      <c r="M669" s="1015"/>
      <c r="O669" s="1015"/>
    </row>
    <row r="670" spans="12:15">
      <c r="L670" s="1015"/>
      <c r="M670" s="1015"/>
      <c r="O670" s="1015"/>
    </row>
    <row r="671" spans="12:15">
      <c r="L671" s="1015"/>
      <c r="M671" s="1015"/>
      <c r="O671" s="1015"/>
    </row>
    <row r="672" spans="12:15">
      <c r="L672" s="1015"/>
      <c r="M672" s="1015"/>
      <c r="O672" s="1015"/>
    </row>
    <row r="673" spans="12:15">
      <c r="L673" s="1015"/>
      <c r="M673" s="1015"/>
      <c r="O673" s="1015"/>
    </row>
    <row r="674" spans="12:15">
      <c r="L674" s="1015"/>
      <c r="M674" s="1015"/>
      <c r="O674" s="1015"/>
    </row>
    <row r="675" spans="12:15">
      <c r="L675" s="1015"/>
      <c r="M675" s="1015"/>
      <c r="O675" s="1015"/>
    </row>
    <row r="676" spans="12:15">
      <c r="L676" s="1015"/>
      <c r="M676" s="1015"/>
      <c r="O676" s="1015"/>
    </row>
    <row r="677" spans="12:15">
      <c r="L677" s="1015"/>
      <c r="M677" s="1015"/>
      <c r="O677" s="1015"/>
    </row>
    <row r="678" spans="12:15">
      <c r="L678" s="1015"/>
      <c r="M678" s="1015"/>
      <c r="O678" s="1015"/>
    </row>
    <row r="679" spans="12:15">
      <c r="L679" s="1015"/>
      <c r="M679" s="1015"/>
      <c r="O679" s="1015"/>
    </row>
    <row r="680" spans="12:15">
      <c r="L680" s="1015"/>
      <c r="M680" s="1015"/>
      <c r="O680" s="1015"/>
    </row>
    <row r="681" spans="12:15">
      <c r="L681" s="1015"/>
      <c r="M681" s="1015"/>
      <c r="O681" s="1015"/>
    </row>
    <row r="682" spans="12:15">
      <c r="L682" s="1015"/>
      <c r="M682" s="1015"/>
      <c r="O682" s="1015"/>
    </row>
    <row r="683" spans="12:15">
      <c r="L683" s="1015"/>
      <c r="M683" s="1015"/>
      <c r="O683" s="1015"/>
    </row>
    <row r="684" spans="12:15">
      <c r="L684" s="1015"/>
      <c r="M684" s="1015"/>
      <c r="O684" s="1015"/>
    </row>
    <row r="685" spans="12:15">
      <c r="L685" s="1015"/>
      <c r="M685" s="1015"/>
      <c r="O685" s="1015"/>
    </row>
    <row r="686" spans="12:15">
      <c r="L686" s="1015"/>
      <c r="M686" s="1015"/>
      <c r="O686" s="1015"/>
    </row>
    <row r="687" spans="12:15">
      <c r="L687" s="1015"/>
      <c r="M687" s="1015"/>
      <c r="O687" s="1015"/>
    </row>
    <row r="688" spans="12:15">
      <c r="L688" s="1015"/>
      <c r="M688" s="1015"/>
      <c r="O688" s="1015"/>
    </row>
    <row r="689" spans="12:18">
      <c r="L689" s="1015"/>
      <c r="M689" s="1015"/>
      <c r="O689" s="1015"/>
    </row>
    <row r="690" spans="12:18">
      <c r="L690" s="1015"/>
      <c r="M690" s="1015"/>
      <c r="O690" s="1015"/>
    </row>
    <row r="691" spans="12:18">
      <c r="L691" s="1015"/>
      <c r="M691" s="1015"/>
      <c r="O691" s="1015"/>
      <c r="R691" s="147"/>
    </row>
    <row r="692" spans="12:18">
      <c r="L692" s="1015"/>
      <c r="M692" s="1015"/>
      <c r="O692" s="1015"/>
      <c r="R692" s="147"/>
    </row>
    <row r="693" spans="12:18">
      <c r="L693" s="1015"/>
      <c r="M693" s="1015"/>
      <c r="O693" s="1015"/>
      <c r="R693" s="147"/>
    </row>
    <row r="694" spans="12:18">
      <c r="L694" s="1015"/>
      <c r="M694" s="1015"/>
      <c r="O694" s="1015"/>
      <c r="R694" s="147"/>
    </row>
    <row r="695" spans="12:18">
      <c r="L695" s="1015"/>
      <c r="M695" s="1015"/>
      <c r="O695" s="1015"/>
      <c r="R695" s="147"/>
    </row>
    <row r="696" spans="12:18">
      <c r="L696" s="1015"/>
      <c r="M696" s="1015"/>
      <c r="O696" s="1015"/>
      <c r="R696" s="147"/>
    </row>
    <row r="697" spans="12:18">
      <c r="L697" s="1015"/>
      <c r="M697" s="1015"/>
      <c r="O697" s="1015"/>
      <c r="R697" s="147"/>
    </row>
    <row r="698" spans="12:18">
      <c r="L698" s="1015"/>
      <c r="M698" s="1015"/>
      <c r="O698" s="1015"/>
      <c r="R698" s="147"/>
    </row>
    <row r="699" spans="12:18">
      <c r="L699" s="1015"/>
      <c r="M699" s="1015"/>
      <c r="O699" s="1015"/>
      <c r="R699" s="147"/>
    </row>
    <row r="700" spans="12:18">
      <c r="L700" s="1015"/>
      <c r="M700" s="1015"/>
      <c r="O700" s="1015"/>
      <c r="R700" s="147"/>
    </row>
    <row r="701" spans="12:18">
      <c r="L701" s="1015"/>
      <c r="M701" s="1015"/>
      <c r="O701" s="1015"/>
      <c r="R701" s="147"/>
    </row>
    <row r="702" spans="12:18">
      <c r="L702" s="1015"/>
      <c r="M702" s="1015"/>
      <c r="O702" s="1015"/>
    </row>
    <row r="703" spans="12:18" ht="12" customHeight="1">
      <c r="L703" s="1015"/>
      <c r="M703" s="1015"/>
      <c r="O703" s="1015"/>
      <c r="R703" s="147"/>
    </row>
    <row r="704" spans="12:18" ht="12" customHeight="1">
      <c r="L704" s="1015"/>
      <c r="M704" s="1015"/>
      <c r="O704" s="1015"/>
      <c r="R704" s="147"/>
    </row>
    <row r="705" spans="12:18">
      <c r="L705" s="1015"/>
      <c r="M705" s="1015"/>
      <c r="O705" s="1015"/>
      <c r="R705" s="147"/>
    </row>
    <row r="706" spans="12:18">
      <c r="L706" s="1015"/>
      <c r="M706" s="1015"/>
      <c r="O706" s="1015"/>
      <c r="R706" s="147"/>
    </row>
    <row r="707" spans="12:18">
      <c r="L707" s="1015"/>
      <c r="M707" s="1015"/>
      <c r="O707" s="1015"/>
      <c r="R707" s="147"/>
    </row>
    <row r="708" spans="12:18">
      <c r="L708" s="1015"/>
      <c r="M708" s="1015"/>
      <c r="O708" s="1015"/>
      <c r="R708" s="147"/>
    </row>
    <row r="709" spans="12:18">
      <c r="L709" s="1015"/>
      <c r="M709" s="1015"/>
      <c r="O709" s="1015"/>
      <c r="R709" s="147"/>
    </row>
    <row r="710" spans="12:18">
      <c r="L710" s="1015"/>
      <c r="M710" s="1015"/>
      <c r="O710" s="1015"/>
      <c r="R710" s="147"/>
    </row>
    <row r="711" spans="12:18">
      <c r="L711" s="1015"/>
      <c r="M711" s="1015"/>
      <c r="O711" s="1015"/>
      <c r="R711" s="147"/>
    </row>
    <row r="712" spans="12:18">
      <c r="L712" s="1015"/>
      <c r="M712" s="1015"/>
      <c r="O712" s="1015"/>
      <c r="R712" s="147"/>
    </row>
    <row r="713" spans="12:18">
      <c r="L713" s="1015"/>
      <c r="M713" s="1015"/>
      <c r="O713" s="1015"/>
      <c r="R713" s="147"/>
    </row>
    <row r="714" spans="12:18">
      <c r="L714" s="1015"/>
      <c r="M714" s="1015"/>
      <c r="O714" s="1015"/>
      <c r="R714" s="147"/>
    </row>
    <row r="715" spans="12:18">
      <c r="L715" s="1015"/>
      <c r="M715" s="1015"/>
      <c r="O715" s="1015"/>
      <c r="R715" s="147"/>
    </row>
    <row r="716" spans="12:18">
      <c r="L716" s="1015"/>
      <c r="M716" s="1015"/>
      <c r="O716" s="1015"/>
      <c r="R716" s="147"/>
    </row>
    <row r="717" spans="12:18">
      <c r="L717" s="1015"/>
      <c r="M717" s="1015"/>
      <c r="O717" s="1015"/>
      <c r="R717" s="147"/>
    </row>
    <row r="718" spans="12:18">
      <c r="L718" s="1015"/>
      <c r="M718" s="1015"/>
      <c r="O718" s="1015"/>
      <c r="R718" s="147"/>
    </row>
    <row r="719" spans="12:18">
      <c r="L719" s="1015"/>
      <c r="M719" s="1015"/>
      <c r="O719" s="1015"/>
      <c r="R719" s="147"/>
    </row>
    <row r="720" spans="12:18">
      <c r="L720" s="1015"/>
      <c r="M720" s="1015"/>
      <c r="O720" s="1015"/>
      <c r="R720" s="147"/>
    </row>
    <row r="721" spans="12:18">
      <c r="L721" s="1015"/>
      <c r="M721" s="1015"/>
      <c r="O721" s="1015"/>
      <c r="R721" s="147"/>
    </row>
    <row r="722" spans="12:18">
      <c r="L722" s="1015"/>
      <c r="M722" s="1015"/>
      <c r="O722" s="1015"/>
      <c r="R722" s="147"/>
    </row>
    <row r="723" spans="12:18">
      <c r="L723" s="1015"/>
      <c r="M723" s="1015"/>
      <c r="O723" s="1015"/>
      <c r="R723" s="147"/>
    </row>
    <row r="724" spans="12:18">
      <c r="L724" s="1015"/>
      <c r="M724" s="1015"/>
      <c r="O724" s="1015"/>
      <c r="R724" s="147"/>
    </row>
    <row r="725" spans="12:18">
      <c r="L725" s="1015"/>
      <c r="M725" s="1015"/>
      <c r="O725" s="1015"/>
      <c r="R725" s="147"/>
    </row>
    <row r="726" spans="12:18">
      <c r="L726" s="1015"/>
      <c r="M726" s="1015"/>
      <c r="O726" s="1015"/>
      <c r="R726" s="147"/>
    </row>
    <row r="727" spans="12:18">
      <c r="L727" s="1015"/>
      <c r="M727" s="1015"/>
      <c r="O727" s="1015"/>
      <c r="R727" s="147"/>
    </row>
    <row r="728" spans="12:18">
      <c r="L728" s="1015"/>
      <c r="M728" s="1015"/>
      <c r="O728" s="1015"/>
      <c r="R728" s="147"/>
    </row>
    <row r="729" spans="12:18">
      <c r="L729" s="1015"/>
      <c r="M729" s="1015"/>
      <c r="O729" s="1015"/>
      <c r="R729" s="147"/>
    </row>
    <row r="730" spans="12:18">
      <c r="L730" s="1015"/>
      <c r="M730" s="1015"/>
      <c r="O730" s="1015"/>
      <c r="R730" s="147"/>
    </row>
    <row r="731" spans="12:18">
      <c r="L731" s="1015"/>
      <c r="M731" s="1015"/>
      <c r="O731" s="1015"/>
      <c r="R731" s="147"/>
    </row>
    <row r="732" spans="12:18">
      <c r="L732" s="1015"/>
      <c r="M732" s="1015"/>
      <c r="O732" s="1015"/>
      <c r="R732" s="147"/>
    </row>
    <row r="733" spans="12:18">
      <c r="L733" s="1015"/>
      <c r="M733" s="1015"/>
      <c r="O733" s="1015"/>
      <c r="R733" s="147"/>
    </row>
    <row r="734" spans="12:18">
      <c r="L734" s="1015"/>
      <c r="M734" s="1015"/>
      <c r="O734" s="1015"/>
      <c r="R734" s="147"/>
    </row>
    <row r="735" spans="12:18">
      <c r="L735" s="1015"/>
      <c r="M735" s="1015"/>
      <c r="O735" s="1015"/>
      <c r="R735" s="147"/>
    </row>
    <row r="736" spans="12:18">
      <c r="L736" s="1015"/>
      <c r="M736" s="1015"/>
      <c r="O736" s="1015"/>
      <c r="R736" s="147"/>
    </row>
    <row r="737" spans="12:18">
      <c r="L737" s="1015"/>
      <c r="M737" s="1015"/>
      <c r="O737" s="1015"/>
      <c r="R737" s="147"/>
    </row>
    <row r="738" spans="12:18">
      <c r="L738" s="1015"/>
      <c r="M738" s="1015"/>
      <c r="O738" s="1015"/>
      <c r="R738" s="147"/>
    </row>
    <row r="739" spans="12:18">
      <c r="L739" s="1015"/>
      <c r="M739" s="1015"/>
      <c r="O739" s="1015"/>
      <c r="R739" s="147"/>
    </row>
    <row r="740" spans="12:18">
      <c r="L740" s="1015"/>
      <c r="M740" s="1015"/>
      <c r="O740" s="1015"/>
      <c r="R740" s="147"/>
    </row>
    <row r="741" spans="12:18">
      <c r="L741" s="1015"/>
      <c r="M741" s="1015"/>
      <c r="O741" s="1015"/>
      <c r="R741" s="147"/>
    </row>
    <row r="742" spans="12:18">
      <c r="L742" s="1015"/>
      <c r="M742" s="1015"/>
      <c r="O742" s="1015"/>
      <c r="R742" s="147"/>
    </row>
    <row r="743" spans="12:18">
      <c r="L743" s="1015"/>
      <c r="M743" s="1015"/>
      <c r="O743" s="1015"/>
      <c r="R743" s="147"/>
    </row>
    <row r="744" spans="12:18">
      <c r="L744" s="1015"/>
      <c r="M744" s="1015"/>
      <c r="O744" s="1015"/>
      <c r="R744" s="147"/>
    </row>
    <row r="745" spans="12:18">
      <c r="L745" s="1015"/>
      <c r="M745" s="1015"/>
      <c r="O745" s="1015"/>
      <c r="R745" s="147"/>
    </row>
    <row r="746" spans="12:18">
      <c r="L746" s="1015"/>
      <c r="M746" s="1015"/>
      <c r="O746" s="1015"/>
      <c r="R746" s="147"/>
    </row>
    <row r="747" spans="12:18">
      <c r="L747" s="1015"/>
      <c r="M747" s="1015"/>
      <c r="O747" s="1015"/>
      <c r="R747" s="147"/>
    </row>
    <row r="748" spans="12:18">
      <c r="L748" s="1015"/>
      <c r="M748" s="1015"/>
      <c r="O748" s="1015"/>
      <c r="R748" s="147"/>
    </row>
    <row r="749" spans="12:18">
      <c r="L749" s="1015"/>
      <c r="M749" s="1015"/>
      <c r="O749" s="1015"/>
      <c r="R749" s="147"/>
    </row>
    <row r="750" spans="12:18">
      <c r="L750" s="1015"/>
      <c r="M750" s="1015"/>
      <c r="O750" s="1015"/>
      <c r="R750" s="147"/>
    </row>
    <row r="751" spans="12:18">
      <c r="L751" s="1015"/>
      <c r="M751" s="1015"/>
      <c r="O751" s="1015"/>
      <c r="R751" s="147"/>
    </row>
    <row r="752" spans="12:18">
      <c r="L752" s="1015"/>
      <c r="M752" s="1015"/>
      <c r="O752" s="1015"/>
      <c r="R752" s="147"/>
    </row>
    <row r="753" spans="12:18">
      <c r="L753" s="1015"/>
      <c r="M753" s="1015"/>
      <c r="O753" s="1015"/>
      <c r="R753" s="147"/>
    </row>
    <row r="754" spans="12:18">
      <c r="L754" s="1015"/>
      <c r="M754" s="1015"/>
      <c r="O754" s="1015"/>
      <c r="R754" s="147"/>
    </row>
    <row r="755" spans="12:18">
      <c r="L755" s="1015"/>
      <c r="M755" s="1015"/>
      <c r="O755" s="1015"/>
      <c r="R755" s="147"/>
    </row>
    <row r="756" spans="12:18">
      <c r="L756" s="1015"/>
      <c r="M756" s="1015"/>
      <c r="O756" s="1015"/>
      <c r="R756" s="147"/>
    </row>
    <row r="757" spans="12:18">
      <c r="L757" s="1015"/>
      <c r="M757" s="1015"/>
      <c r="O757" s="1015"/>
      <c r="R757" s="147"/>
    </row>
    <row r="758" spans="12:18">
      <c r="L758" s="1015"/>
      <c r="M758" s="1015"/>
      <c r="O758" s="1015"/>
      <c r="R758" s="147"/>
    </row>
    <row r="759" spans="12:18">
      <c r="L759" s="1015"/>
      <c r="M759" s="1015"/>
      <c r="O759" s="1015"/>
      <c r="R759" s="147"/>
    </row>
    <row r="760" spans="12:18">
      <c r="L760" s="1015"/>
      <c r="M760" s="1015"/>
      <c r="O760" s="1015"/>
      <c r="R760" s="147"/>
    </row>
    <row r="761" spans="12:18">
      <c r="L761" s="1015"/>
      <c r="M761" s="1015"/>
      <c r="O761" s="1015"/>
      <c r="R761" s="147"/>
    </row>
    <row r="762" spans="12:18">
      <c r="L762" s="1015"/>
      <c r="M762" s="1015"/>
      <c r="O762" s="1015"/>
      <c r="R762" s="147"/>
    </row>
    <row r="763" spans="12:18">
      <c r="L763" s="1015"/>
      <c r="M763" s="1015"/>
      <c r="O763" s="1015"/>
      <c r="R763" s="147"/>
    </row>
    <row r="764" spans="12:18">
      <c r="L764" s="1015"/>
      <c r="M764" s="1015"/>
      <c r="O764" s="1015"/>
      <c r="R764" s="147"/>
    </row>
    <row r="765" spans="12:18">
      <c r="L765" s="1015"/>
      <c r="M765" s="1015"/>
      <c r="O765" s="1015"/>
      <c r="R765" s="147"/>
    </row>
    <row r="766" spans="12:18">
      <c r="L766" s="1015"/>
      <c r="M766" s="1015"/>
      <c r="O766" s="1015"/>
      <c r="R766" s="147"/>
    </row>
    <row r="767" spans="12:18">
      <c r="L767" s="1015"/>
      <c r="M767" s="1015"/>
      <c r="O767" s="1015"/>
      <c r="R767" s="147"/>
    </row>
    <row r="768" spans="12:18">
      <c r="L768" s="1015"/>
      <c r="M768" s="1015"/>
      <c r="O768" s="1015"/>
      <c r="R768" s="147"/>
    </row>
    <row r="769" spans="12:18">
      <c r="L769" s="1015"/>
      <c r="M769" s="1015"/>
      <c r="O769" s="1015"/>
      <c r="R769" s="147"/>
    </row>
    <row r="770" spans="12:18">
      <c r="L770" s="1015"/>
      <c r="M770" s="1015"/>
      <c r="O770" s="1015"/>
      <c r="R770" s="147"/>
    </row>
    <row r="771" spans="12:18">
      <c r="L771" s="1015"/>
      <c r="M771" s="1015"/>
      <c r="O771" s="1015"/>
      <c r="R771" s="147"/>
    </row>
    <row r="772" spans="12:18">
      <c r="L772" s="1015"/>
      <c r="M772" s="1015"/>
      <c r="O772" s="1015"/>
      <c r="R772" s="147"/>
    </row>
    <row r="773" spans="12:18">
      <c r="L773" s="1015"/>
      <c r="M773" s="1015"/>
      <c r="O773" s="1015"/>
      <c r="R773" s="147"/>
    </row>
    <row r="774" spans="12:18">
      <c r="L774" s="1015"/>
      <c r="M774" s="1015"/>
      <c r="O774" s="1015"/>
      <c r="R774" s="147"/>
    </row>
    <row r="775" spans="12:18">
      <c r="L775" s="1015"/>
      <c r="M775" s="1015"/>
      <c r="O775" s="1015"/>
      <c r="R775" s="147"/>
    </row>
    <row r="776" spans="12:18">
      <c r="L776" s="1015"/>
      <c r="M776" s="1015"/>
      <c r="O776" s="1015"/>
      <c r="R776" s="147"/>
    </row>
    <row r="777" spans="12:18">
      <c r="L777" s="1015"/>
      <c r="M777" s="1015"/>
      <c r="O777" s="1015"/>
      <c r="R777" s="147"/>
    </row>
    <row r="778" spans="12:18">
      <c r="L778" s="1015"/>
      <c r="M778" s="1015"/>
      <c r="O778" s="1015"/>
      <c r="R778" s="147"/>
    </row>
    <row r="779" spans="12:18">
      <c r="L779" s="1015"/>
      <c r="M779" s="1015"/>
      <c r="O779" s="1015"/>
      <c r="R779" s="147"/>
    </row>
    <row r="780" spans="12:18">
      <c r="L780" s="1015"/>
      <c r="M780" s="1015"/>
      <c r="O780" s="1015"/>
      <c r="R780" s="147" t="s">
        <v>1070</v>
      </c>
    </row>
    <row r="781" spans="12:18">
      <c r="L781" s="1015"/>
      <c r="M781" s="1015"/>
      <c r="O781" s="1015"/>
      <c r="R781" s="147"/>
    </row>
    <row r="782" spans="12:18">
      <c r="L782" s="1015"/>
      <c r="M782" s="1015"/>
      <c r="O782" s="1015"/>
      <c r="R782" s="147"/>
    </row>
    <row r="783" spans="12:18">
      <c r="L783" s="1015"/>
      <c r="M783" s="1015"/>
      <c r="O783" s="1015"/>
      <c r="R783" s="147"/>
    </row>
    <row r="784" spans="12:18">
      <c r="L784" s="1015"/>
      <c r="M784" s="1015"/>
      <c r="O784" s="1015"/>
      <c r="R784" s="147"/>
    </row>
    <row r="785" spans="12:18">
      <c r="L785" s="1015"/>
      <c r="M785" s="1015"/>
      <c r="O785" s="1015"/>
      <c r="R785" s="147"/>
    </row>
    <row r="786" spans="12:18">
      <c r="L786" s="1015"/>
      <c r="M786" s="1015"/>
      <c r="O786" s="1015"/>
      <c r="R786" s="147"/>
    </row>
    <row r="787" spans="12:18">
      <c r="L787" s="1015"/>
      <c r="M787" s="1015"/>
      <c r="O787" s="1015"/>
      <c r="R787" s="147"/>
    </row>
    <row r="788" spans="12:18">
      <c r="L788" s="1015"/>
      <c r="M788" s="1015"/>
      <c r="O788" s="1015"/>
      <c r="R788" s="147"/>
    </row>
    <row r="789" spans="12:18">
      <c r="L789" s="1015"/>
      <c r="M789" s="1015"/>
      <c r="O789" s="1015"/>
      <c r="R789" s="147"/>
    </row>
    <row r="790" spans="12:18">
      <c r="L790" s="1015"/>
      <c r="M790" s="1015"/>
      <c r="O790" s="1015"/>
      <c r="R790" s="147"/>
    </row>
    <row r="791" spans="12:18">
      <c r="L791" s="1015"/>
      <c r="M791" s="1015"/>
      <c r="O791" s="1015"/>
      <c r="R791" s="147"/>
    </row>
    <row r="792" spans="12:18">
      <c r="L792" s="1015"/>
      <c r="M792" s="1015"/>
      <c r="O792" s="1015"/>
      <c r="R792" s="147"/>
    </row>
    <row r="793" spans="12:18">
      <c r="L793" s="1015"/>
      <c r="M793" s="1015"/>
      <c r="O793" s="1015"/>
      <c r="R793" s="147"/>
    </row>
    <row r="794" spans="12:18">
      <c r="L794" s="1015"/>
      <c r="M794" s="1015"/>
      <c r="O794" s="1015"/>
      <c r="R794" s="17" t="s">
        <v>1071</v>
      </c>
    </row>
    <row r="795" spans="12:18">
      <c r="L795" s="1015"/>
      <c r="M795" s="1015"/>
      <c r="O795" s="1015"/>
      <c r="R795" s="17" t="s">
        <v>1072</v>
      </c>
    </row>
    <row r="796" spans="12:18">
      <c r="L796" s="1015"/>
      <c r="M796" s="1015"/>
      <c r="O796" s="1015"/>
      <c r="R796" s="17" t="s">
        <v>1073</v>
      </c>
    </row>
    <row r="797" spans="12:18">
      <c r="L797" s="1015"/>
      <c r="M797" s="1015"/>
      <c r="O797" s="1015"/>
      <c r="R797" s="17"/>
    </row>
    <row r="798" spans="12:18">
      <c r="L798" s="1015"/>
      <c r="M798" s="1015"/>
      <c r="O798" s="1015"/>
      <c r="R798" s="147"/>
    </row>
    <row r="799" spans="12:18">
      <c r="L799" s="1015"/>
      <c r="M799" s="1015"/>
      <c r="O799" s="1015"/>
      <c r="R799" s="147"/>
    </row>
    <row r="800" spans="12:18">
      <c r="L800" s="1015"/>
      <c r="M800" s="1015"/>
      <c r="O800" s="1015"/>
      <c r="R800" s="147"/>
    </row>
    <row r="801" spans="12:18">
      <c r="L801" s="1015"/>
      <c r="M801" s="1015"/>
      <c r="O801" s="1015"/>
      <c r="R801" s="147"/>
    </row>
    <row r="802" spans="12:18">
      <c r="L802" s="1015"/>
      <c r="M802" s="1015"/>
      <c r="O802" s="1015"/>
      <c r="R802" s="147"/>
    </row>
    <row r="803" spans="12:18">
      <c r="L803" s="1015"/>
      <c r="M803" s="1015"/>
      <c r="O803" s="1015"/>
      <c r="R803" s="147"/>
    </row>
    <row r="804" spans="12:18">
      <c r="L804" s="1015"/>
      <c r="M804" s="1015"/>
      <c r="O804" s="1015"/>
      <c r="R804" s="147"/>
    </row>
    <row r="805" spans="12:18">
      <c r="L805" s="1015"/>
      <c r="M805" s="1015"/>
      <c r="O805" s="1015"/>
      <c r="R805" s="147"/>
    </row>
    <row r="806" spans="12:18">
      <c r="L806" s="1015"/>
      <c r="M806" s="1015"/>
      <c r="O806" s="1015"/>
      <c r="R806" s="147"/>
    </row>
    <row r="807" spans="12:18">
      <c r="L807" s="1015"/>
      <c r="M807" s="1015"/>
      <c r="O807" s="1015"/>
      <c r="R807" s="147" t="s">
        <v>1074</v>
      </c>
    </row>
    <row r="808" spans="12:18">
      <c r="L808" s="1015"/>
      <c r="M808" s="1015"/>
      <c r="O808" s="1015"/>
      <c r="R808" s="147"/>
    </row>
    <row r="809" spans="12:18">
      <c r="L809" s="1015"/>
      <c r="M809" s="1015"/>
      <c r="O809" s="1015"/>
      <c r="R809" s="147" t="s">
        <v>1075</v>
      </c>
    </row>
    <row r="810" spans="12:18">
      <c r="L810" s="1015"/>
      <c r="M810" s="1015"/>
      <c r="O810" s="1015"/>
      <c r="R810" s="147"/>
    </row>
    <row r="811" spans="12:18">
      <c r="L811" s="1015"/>
      <c r="M811" s="1015"/>
      <c r="O811" s="1015"/>
      <c r="R811" s="2" t="s">
        <v>1076</v>
      </c>
    </row>
    <row r="812" spans="12:18">
      <c r="L812" s="1015"/>
      <c r="M812" s="1015"/>
      <c r="O812" s="1015"/>
      <c r="R812" s="2" t="s">
        <v>1077</v>
      </c>
    </row>
    <row r="813" spans="12:18">
      <c r="L813" s="1015"/>
      <c r="M813" s="1015"/>
      <c r="O813" s="1015"/>
      <c r="R813" s="147"/>
    </row>
    <row r="814" spans="12:18">
      <c r="L814" s="1015"/>
      <c r="M814" s="1015"/>
      <c r="O814" s="1015"/>
      <c r="R814" s="147"/>
    </row>
    <row r="815" spans="12:18">
      <c r="L815" s="1015"/>
      <c r="M815" s="1015"/>
      <c r="O815" s="1015"/>
      <c r="R815" s="147"/>
    </row>
    <row r="816" spans="12:18">
      <c r="L816" s="1015"/>
      <c r="M816" s="1015"/>
      <c r="O816" s="1015"/>
      <c r="R816" s="147"/>
    </row>
    <row r="817" spans="12:18">
      <c r="L817" s="1015"/>
      <c r="M817" s="1015"/>
      <c r="O817" s="1015"/>
      <c r="R817" s="147"/>
    </row>
    <row r="818" spans="12:18">
      <c r="L818" s="1015"/>
      <c r="M818" s="1015"/>
      <c r="O818" s="1015"/>
      <c r="R818" s="147"/>
    </row>
    <row r="819" spans="12:18">
      <c r="L819" s="1015"/>
      <c r="M819" s="1015"/>
      <c r="O819" s="1015"/>
      <c r="R819" s="147"/>
    </row>
    <row r="820" spans="12:18">
      <c r="L820" s="1015"/>
      <c r="M820" s="1015"/>
      <c r="O820" s="1015"/>
      <c r="R820" s="147"/>
    </row>
    <row r="821" spans="12:18">
      <c r="L821" s="1015"/>
      <c r="M821" s="1015"/>
      <c r="O821" s="1015"/>
      <c r="R821" s="147"/>
    </row>
    <row r="822" spans="12:18">
      <c r="L822" s="1015"/>
      <c r="M822" s="1015"/>
      <c r="O822" s="1015"/>
      <c r="R822" s="147"/>
    </row>
    <row r="823" spans="12:18">
      <c r="L823" s="1015"/>
      <c r="M823" s="1015"/>
      <c r="O823" s="1015"/>
      <c r="R823" s="147"/>
    </row>
    <row r="824" spans="12:18">
      <c r="L824" s="1015"/>
      <c r="M824" s="1015"/>
      <c r="O824" s="1015"/>
      <c r="R824" s="147"/>
    </row>
    <row r="825" spans="12:18">
      <c r="L825" s="1015"/>
      <c r="M825" s="1015"/>
      <c r="O825" s="1015"/>
      <c r="R825" s="147"/>
    </row>
    <row r="826" spans="12:18">
      <c r="L826" s="1015"/>
      <c r="M826" s="1015"/>
      <c r="O826" s="1015"/>
      <c r="R826" s="147"/>
    </row>
    <row r="827" spans="12:18">
      <c r="L827" s="1015"/>
      <c r="M827" s="1015"/>
      <c r="O827" s="1015"/>
      <c r="R827" s="147"/>
    </row>
    <row r="828" spans="12:18">
      <c r="L828" s="1015"/>
      <c r="M828" s="1015"/>
      <c r="O828" s="1015"/>
      <c r="R828" s="147"/>
    </row>
    <row r="829" spans="12:18">
      <c r="L829" s="1015"/>
      <c r="M829" s="1015"/>
      <c r="O829" s="1015"/>
      <c r="R829" s="147"/>
    </row>
    <row r="830" spans="12:18">
      <c r="L830" s="1015"/>
      <c r="M830" s="1015"/>
      <c r="O830" s="1015"/>
      <c r="R830" s="147"/>
    </row>
    <row r="831" spans="12:18">
      <c r="L831" s="1015"/>
      <c r="M831" s="1015"/>
      <c r="O831" s="1015"/>
      <c r="R831" s="147"/>
    </row>
    <row r="832" spans="12:18">
      <c r="L832" s="1015"/>
      <c r="M832" s="1015"/>
      <c r="O832" s="1015"/>
      <c r="R832" s="147"/>
    </row>
    <row r="833" spans="12:18">
      <c r="L833" s="1015"/>
      <c r="M833" s="1015"/>
      <c r="O833" s="1015"/>
      <c r="R833" s="147" t="s">
        <v>1078</v>
      </c>
    </row>
    <row r="834" spans="12:18">
      <c r="L834" s="1015"/>
      <c r="M834" s="1015"/>
      <c r="O834" s="1015"/>
      <c r="R834" s="147"/>
    </row>
    <row r="835" spans="12:18">
      <c r="L835" s="1015"/>
      <c r="M835" s="1015"/>
      <c r="O835" s="1015"/>
      <c r="R835" s="147"/>
    </row>
    <row r="836" spans="12:18">
      <c r="L836" s="1015"/>
      <c r="M836" s="1015"/>
      <c r="O836" s="1015"/>
      <c r="R836" s="147"/>
    </row>
    <row r="837" spans="12:18">
      <c r="L837" s="1015"/>
      <c r="M837" s="1015"/>
      <c r="O837" s="1015"/>
      <c r="R837" s="147"/>
    </row>
    <row r="838" spans="12:18">
      <c r="L838" s="1015"/>
      <c r="M838" s="1015"/>
      <c r="O838" s="1015"/>
      <c r="R838" s="147"/>
    </row>
    <row r="839" spans="12:18">
      <c r="L839" s="1015"/>
      <c r="M839" s="1015"/>
      <c r="O839" s="1015"/>
    </row>
    <row r="840" spans="12:18">
      <c r="L840" s="1015"/>
      <c r="M840" s="1015"/>
      <c r="O840" s="1015"/>
    </row>
    <row r="841" spans="12:18">
      <c r="L841" s="1015"/>
      <c r="M841" s="1015"/>
      <c r="O841" s="1015"/>
    </row>
    <row r="842" spans="12:18">
      <c r="L842" s="1015"/>
      <c r="M842" s="1015"/>
      <c r="O842" s="1015"/>
      <c r="R842" s="147"/>
    </row>
    <row r="843" spans="12:18">
      <c r="L843" s="1015"/>
      <c r="M843" s="1015"/>
      <c r="O843" s="1015"/>
      <c r="R843" s="147"/>
    </row>
    <row r="844" spans="12:18">
      <c r="L844" s="1015"/>
      <c r="M844" s="1015"/>
      <c r="O844" s="1015"/>
      <c r="R844" s="17"/>
    </row>
    <row r="845" spans="12:18" ht="15.75" customHeight="1">
      <c r="L845" s="1015"/>
      <c r="M845" s="1015"/>
      <c r="O845" s="1015"/>
      <c r="R845" s="147"/>
    </row>
    <row r="846" spans="12:18" ht="15.75" customHeight="1">
      <c r="L846" s="1015"/>
      <c r="M846" s="1015"/>
      <c r="O846" s="1015"/>
      <c r="R846" s="147"/>
    </row>
    <row r="847" spans="12:18" ht="15.75" customHeight="1">
      <c r="L847" s="1015"/>
      <c r="M847" s="1015"/>
      <c r="O847" s="1015"/>
      <c r="R847" s="147"/>
    </row>
    <row r="848" spans="12:18" ht="15.75" customHeight="1">
      <c r="L848" s="1015"/>
      <c r="M848" s="1015"/>
      <c r="O848" s="1015"/>
      <c r="R848" s="147"/>
    </row>
    <row r="849" spans="12:18" ht="15.75" customHeight="1">
      <c r="L849" s="1015"/>
      <c r="M849" s="1015"/>
      <c r="O849" s="1015"/>
      <c r="R849" s="147"/>
    </row>
    <row r="850" spans="12:18" ht="15.75" customHeight="1">
      <c r="L850" s="1015"/>
      <c r="M850" s="1015"/>
      <c r="O850" s="1015"/>
      <c r="R850" s="147"/>
    </row>
    <row r="851" spans="12:18" ht="15.75" customHeight="1">
      <c r="L851" s="1015"/>
      <c r="M851" s="1015"/>
      <c r="O851" s="1015"/>
      <c r="R851" s="147"/>
    </row>
    <row r="852" spans="12:18" ht="15.75" customHeight="1">
      <c r="L852" s="1015"/>
      <c r="M852" s="1015"/>
      <c r="O852" s="1015"/>
      <c r="R852" s="147"/>
    </row>
    <row r="853" spans="12:18">
      <c r="L853" s="1015"/>
      <c r="M853" s="1015"/>
      <c r="O853" s="1015"/>
    </row>
    <row r="854" spans="12:18">
      <c r="L854" s="1015"/>
      <c r="M854" s="1015"/>
      <c r="O854" s="1015"/>
    </row>
    <row r="855" spans="12:18">
      <c r="L855" s="1015"/>
      <c r="M855" s="1015"/>
      <c r="O855" s="1015"/>
    </row>
    <row r="856" spans="12:18">
      <c r="L856" s="1015"/>
      <c r="M856" s="1015"/>
      <c r="O856" s="1015"/>
    </row>
    <row r="857" spans="12:18">
      <c r="L857" s="1015"/>
      <c r="M857" s="1015"/>
      <c r="O857" s="1015"/>
    </row>
    <row r="858" spans="12:18">
      <c r="L858" s="1015"/>
      <c r="M858" s="1015"/>
      <c r="O858" s="1015"/>
      <c r="R858" s="147"/>
    </row>
    <row r="859" spans="12:18">
      <c r="L859" s="1015"/>
      <c r="M859" s="1015"/>
      <c r="O859" s="1015"/>
      <c r="R859" s="147" t="s">
        <v>1079</v>
      </c>
    </row>
    <row r="860" spans="12:18">
      <c r="L860" s="1015"/>
      <c r="M860" s="1015"/>
      <c r="O860" s="1015"/>
      <c r="R860" s="147" t="s">
        <v>1080</v>
      </c>
    </row>
    <row r="861" spans="12:18">
      <c r="L861" s="1015"/>
      <c r="M861" s="1015"/>
      <c r="O861" s="1015"/>
    </row>
    <row r="862" spans="12:18">
      <c r="L862" s="1015"/>
      <c r="M862" s="1015"/>
      <c r="O862" s="1015"/>
    </row>
    <row r="863" spans="12:18">
      <c r="L863" s="1015"/>
      <c r="M863" s="1015"/>
      <c r="O863" s="1015"/>
    </row>
    <row r="864" spans="12:18">
      <c r="L864" s="1015"/>
      <c r="M864" s="1015"/>
      <c r="O864" s="1015"/>
    </row>
    <row r="865" spans="12:15">
      <c r="L865" s="1015"/>
      <c r="M865" s="1015"/>
      <c r="O865" s="1015"/>
    </row>
    <row r="866" spans="12:15">
      <c r="L866" s="1015"/>
      <c r="M866" s="1015"/>
      <c r="O866" s="1015"/>
    </row>
    <row r="867" spans="12:15">
      <c r="L867" s="1015"/>
      <c r="M867" s="1015"/>
      <c r="O867" s="1015"/>
    </row>
    <row r="868" spans="12:15">
      <c r="L868" s="1015"/>
      <c r="M868" s="1015"/>
      <c r="O868" s="1015"/>
    </row>
    <row r="869" spans="12:15">
      <c r="L869" s="1015"/>
      <c r="M869" s="1015"/>
      <c r="O869" s="1015"/>
    </row>
    <row r="870" spans="12:15">
      <c r="L870" s="1015"/>
      <c r="M870" s="1015"/>
      <c r="O870" s="1015"/>
    </row>
    <row r="871" spans="12:15">
      <c r="L871" s="1015"/>
      <c r="M871" s="1015"/>
      <c r="O871" s="1015"/>
    </row>
    <row r="872" spans="12:15">
      <c r="L872" s="1015"/>
      <c r="M872" s="1015"/>
      <c r="O872" s="1015"/>
    </row>
    <row r="873" spans="12:15">
      <c r="L873" s="1015"/>
      <c r="M873" s="1015"/>
      <c r="O873" s="1015"/>
    </row>
    <row r="874" spans="12:15">
      <c r="L874" s="1015"/>
      <c r="M874" s="1015"/>
      <c r="O874" s="1015"/>
    </row>
    <row r="875" spans="12:15">
      <c r="L875" s="1015"/>
      <c r="M875" s="1015"/>
      <c r="O875" s="1015"/>
    </row>
    <row r="876" spans="12:15">
      <c r="L876" s="1015"/>
      <c r="M876" s="1015"/>
      <c r="O876" s="1015"/>
    </row>
    <row r="877" spans="12:15">
      <c r="L877" s="1015"/>
      <c r="M877" s="1015"/>
      <c r="O877" s="1015"/>
    </row>
    <row r="878" spans="12:15">
      <c r="L878" s="1015"/>
      <c r="M878" s="1015"/>
      <c r="O878" s="1015"/>
    </row>
    <row r="879" spans="12:15">
      <c r="L879" s="1015"/>
      <c r="M879" s="1015"/>
      <c r="O879" s="1015"/>
    </row>
    <row r="880" spans="12:15">
      <c r="L880" s="1015"/>
      <c r="M880" s="1015"/>
      <c r="O880" s="1015"/>
    </row>
    <row r="881" spans="12:15">
      <c r="L881" s="1015"/>
      <c r="M881" s="1015"/>
      <c r="O881" s="1015"/>
    </row>
    <row r="882" spans="12:15">
      <c r="L882" s="1015"/>
      <c r="M882" s="1015"/>
      <c r="O882" s="1015"/>
    </row>
    <row r="883" spans="12:15">
      <c r="L883" s="1015"/>
      <c r="M883" s="1015"/>
      <c r="O883" s="1015"/>
    </row>
    <row r="884" spans="12:15">
      <c r="L884" s="1015"/>
      <c r="M884" s="1015"/>
      <c r="O884" s="1015"/>
    </row>
    <row r="885" spans="12:15">
      <c r="L885" s="1015"/>
      <c r="M885" s="1015"/>
      <c r="O885" s="1015"/>
    </row>
    <row r="886" spans="12:15">
      <c r="L886" s="1015"/>
      <c r="M886" s="1015"/>
      <c r="O886" s="1015"/>
    </row>
    <row r="887" spans="12:15">
      <c r="L887" s="1015"/>
      <c r="M887" s="1015"/>
      <c r="O887" s="1015"/>
    </row>
    <row r="888" spans="12:15">
      <c r="L888" s="1015"/>
      <c r="M888" s="1015"/>
      <c r="O888" s="1015"/>
    </row>
    <row r="889" spans="12:15">
      <c r="L889" s="1015"/>
      <c r="M889" s="1015"/>
      <c r="O889" s="1015"/>
    </row>
    <row r="890" spans="12:15">
      <c r="L890" s="1015"/>
      <c r="M890" s="1015"/>
      <c r="O890" s="1015"/>
    </row>
    <row r="891" spans="12:15">
      <c r="L891" s="1015"/>
      <c r="M891" s="1015"/>
      <c r="O891" s="1015"/>
    </row>
    <row r="892" spans="12:15">
      <c r="L892" s="1015"/>
      <c r="M892" s="1015"/>
      <c r="O892" s="1015"/>
    </row>
    <row r="893" spans="12:15">
      <c r="L893" s="1015"/>
      <c r="M893" s="1015"/>
      <c r="O893" s="1015"/>
    </row>
    <row r="894" spans="12:15">
      <c r="L894" s="1015"/>
      <c r="M894" s="1015"/>
      <c r="O894" s="1015"/>
    </row>
    <row r="895" spans="12:15">
      <c r="L895" s="1015"/>
      <c r="M895" s="1015"/>
      <c r="O895" s="1015"/>
    </row>
    <row r="896" spans="12:15">
      <c r="L896" s="1015"/>
      <c r="M896" s="1015"/>
      <c r="O896" s="1015"/>
    </row>
    <row r="897" spans="12:15">
      <c r="L897" s="1015"/>
      <c r="M897" s="1015"/>
      <c r="O897" s="1015"/>
    </row>
    <row r="898" spans="12:15">
      <c r="L898" s="1015"/>
      <c r="M898" s="1015"/>
      <c r="O898" s="1015"/>
    </row>
    <row r="899" spans="12:15">
      <c r="L899" s="1015"/>
      <c r="M899" s="1015"/>
      <c r="O899" s="1015"/>
    </row>
    <row r="900" spans="12:15">
      <c r="L900" s="1015"/>
      <c r="M900" s="1015"/>
      <c r="O900" s="1015"/>
    </row>
    <row r="901" spans="12:15">
      <c r="L901" s="1015"/>
      <c r="M901" s="1015"/>
      <c r="O901" s="1015"/>
    </row>
    <row r="902" spans="12:15">
      <c r="L902" s="1015"/>
      <c r="M902" s="1015"/>
      <c r="O902" s="1015"/>
    </row>
    <row r="903" spans="12:15">
      <c r="L903" s="1015"/>
      <c r="M903" s="1015"/>
      <c r="O903" s="1015"/>
    </row>
    <row r="904" spans="12:15">
      <c r="L904" s="1015"/>
      <c r="M904" s="1015"/>
      <c r="O904" s="1015"/>
    </row>
    <row r="905" spans="12:15">
      <c r="L905" s="1015"/>
      <c r="M905" s="1015"/>
      <c r="O905" s="1015"/>
    </row>
    <row r="906" spans="12:15">
      <c r="L906" s="1015"/>
      <c r="M906" s="1015"/>
      <c r="O906" s="1015"/>
    </row>
    <row r="907" spans="12:15">
      <c r="L907" s="1015"/>
      <c r="M907" s="1015"/>
      <c r="O907" s="1015"/>
    </row>
    <row r="908" spans="12:15">
      <c r="L908" s="1015"/>
      <c r="M908" s="1015"/>
      <c r="O908" s="1015"/>
    </row>
    <row r="909" spans="12:15">
      <c r="L909" s="1015"/>
      <c r="M909" s="1015"/>
      <c r="O909" s="1015"/>
    </row>
    <row r="910" spans="12:15">
      <c r="L910" s="1015"/>
      <c r="M910" s="1015"/>
      <c r="O910" s="1015"/>
    </row>
    <row r="911" spans="12:15">
      <c r="L911" s="1015"/>
      <c r="M911" s="1015"/>
      <c r="O911" s="1015"/>
    </row>
    <row r="912" spans="12:15">
      <c r="L912" s="1015"/>
      <c r="M912" s="1015"/>
      <c r="O912" s="1015"/>
    </row>
    <row r="913" spans="12:15">
      <c r="L913" s="1015"/>
      <c r="M913" s="1015"/>
      <c r="O913" s="1015"/>
    </row>
    <row r="914" spans="12:15">
      <c r="L914" s="1015"/>
      <c r="M914" s="1015"/>
      <c r="O914" s="1015"/>
    </row>
    <row r="915" spans="12:15">
      <c r="L915" s="1015"/>
      <c r="M915" s="1015"/>
      <c r="O915" s="1015"/>
    </row>
    <row r="916" spans="12:15">
      <c r="L916" s="1015"/>
      <c r="M916" s="1015"/>
      <c r="O916" s="1015"/>
    </row>
    <row r="917" spans="12:15">
      <c r="L917" s="1015"/>
      <c r="M917" s="1015"/>
      <c r="O917" s="1015"/>
    </row>
    <row r="918" spans="12:15">
      <c r="L918" s="1015"/>
      <c r="M918" s="1015"/>
      <c r="O918" s="1015"/>
    </row>
    <row r="919" spans="12:15">
      <c r="L919" s="1015"/>
      <c r="M919" s="1015"/>
      <c r="O919" s="1015"/>
    </row>
    <row r="920" spans="12:15">
      <c r="L920" s="1015"/>
      <c r="M920" s="1015"/>
      <c r="O920" s="1015"/>
    </row>
    <row r="921" spans="12:15">
      <c r="L921" s="1015"/>
      <c r="M921" s="1015"/>
      <c r="O921" s="1015"/>
    </row>
    <row r="922" spans="12:15">
      <c r="L922" s="1015"/>
      <c r="M922" s="1015"/>
      <c r="O922" s="1015"/>
    </row>
    <row r="923" spans="12:15">
      <c r="L923" s="1015"/>
      <c r="M923" s="1015"/>
      <c r="O923" s="1015"/>
    </row>
    <row r="924" spans="12:15">
      <c r="L924" s="1015"/>
      <c r="M924" s="1015"/>
      <c r="O924" s="1015"/>
    </row>
    <row r="925" spans="12:15">
      <c r="L925" s="1015"/>
      <c r="M925" s="1015"/>
      <c r="O925" s="1015"/>
    </row>
    <row r="926" spans="12:15">
      <c r="L926" s="1015"/>
      <c r="M926" s="1015"/>
      <c r="O926" s="1015"/>
    </row>
    <row r="927" spans="12:15">
      <c r="L927" s="1015"/>
      <c r="M927" s="1015"/>
      <c r="O927" s="1015"/>
    </row>
    <row r="928" spans="12:15">
      <c r="L928" s="1015"/>
      <c r="M928" s="1015"/>
      <c r="O928" s="1015"/>
    </row>
    <row r="929" spans="12:15">
      <c r="L929" s="1015"/>
      <c r="M929" s="1015"/>
      <c r="O929" s="1015"/>
    </row>
    <row r="930" spans="12:15">
      <c r="L930" s="1015"/>
      <c r="M930" s="1015"/>
      <c r="O930" s="1015"/>
    </row>
    <row r="931" spans="12:15">
      <c r="L931" s="1015"/>
      <c r="M931" s="1015"/>
      <c r="O931" s="1015"/>
    </row>
    <row r="932" spans="12:15">
      <c r="L932" s="1015"/>
      <c r="M932" s="1015"/>
      <c r="O932" s="1015"/>
    </row>
    <row r="933" spans="12:15">
      <c r="L933" s="1015"/>
      <c r="M933" s="1015"/>
      <c r="O933" s="1015"/>
    </row>
    <row r="934" spans="12:15">
      <c r="L934" s="1015"/>
      <c r="M934" s="1015"/>
      <c r="O934" s="1015"/>
    </row>
    <row r="935" spans="12:15">
      <c r="L935" s="1015"/>
      <c r="M935" s="1015"/>
      <c r="O935" s="1015"/>
    </row>
    <row r="936" spans="12:15">
      <c r="L936" s="1015"/>
      <c r="M936" s="1015"/>
      <c r="O936" s="1015"/>
    </row>
    <row r="937" spans="12:15">
      <c r="L937" s="1015"/>
      <c r="M937" s="1015"/>
      <c r="O937" s="1015"/>
    </row>
    <row r="938" spans="12:15">
      <c r="L938" s="1015"/>
      <c r="M938" s="1015"/>
      <c r="O938" s="1015"/>
    </row>
    <row r="939" spans="12:15">
      <c r="L939" s="1015"/>
      <c r="M939" s="1015"/>
      <c r="O939" s="1015"/>
    </row>
    <row r="940" spans="12:15">
      <c r="L940" s="1015"/>
      <c r="M940" s="1015"/>
      <c r="O940" s="1015"/>
    </row>
    <row r="941" spans="12:15">
      <c r="L941" s="1015"/>
      <c r="M941" s="1015"/>
      <c r="O941" s="1015"/>
    </row>
    <row r="942" spans="12:15">
      <c r="L942" s="1015"/>
      <c r="M942" s="1015"/>
      <c r="O942" s="1015"/>
    </row>
    <row r="943" spans="12:15">
      <c r="L943" s="1015"/>
      <c r="M943" s="1015"/>
      <c r="O943" s="1015"/>
    </row>
    <row r="944" spans="12:15">
      <c r="L944" s="1015"/>
      <c r="M944" s="1015"/>
      <c r="O944" s="1015"/>
    </row>
    <row r="945" spans="12:15">
      <c r="L945" s="1015"/>
      <c r="M945" s="1015"/>
      <c r="O945" s="1015"/>
    </row>
    <row r="946" spans="12:15">
      <c r="L946" s="1015"/>
      <c r="M946" s="1015"/>
      <c r="O946" s="1015"/>
    </row>
    <row r="947" spans="12:15">
      <c r="L947" s="1015"/>
      <c r="M947" s="1015"/>
      <c r="O947" s="1015"/>
    </row>
    <row r="948" spans="12:15">
      <c r="L948" s="1015"/>
      <c r="M948" s="1015"/>
      <c r="O948" s="1015"/>
    </row>
    <row r="949" spans="12:15">
      <c r="L949" s="1015"/>
      <c r="M949" s="1015"/>
      <c r="O949" s="1015"/>
    </row>
    <row r="950" spans="12:15">
      <c r="L950" s="1015"/>
      <c r="M950" s="1015"/>
      <c r="O950" s="1015"/>
    </row>
    <row r="951" spans="12:15">
      <c r="L951" s="1015"/>
      <c r="M951" s="1015"/>
      <c r="O951" s="1015"/>
    </row>
    <row r="952" spans="12:15">
      <c r="L952" s="1015"/>
      <c r="M952" s="1015"/>
      <c r="O952" s="1015"/>
    </row>
    <row r="953" spans="12:15">
      <c r="L953" s="1015"/>
      <c r="M953" s="1015"/>
      <c r="O953" s="1015"/>
    </row>
    <row r="954" spans="12:15">
      <c r="L954" s="1015"/>
      <c r="M954" s="1015"/>
      <c r="O954" s="1015"/>
    </row>
    <row r="955" spans="12:15">
      <c r="L955" s="1015"/>
      <c r="M955" s="1015"/>
      <c r="O955" s="1015"/>
    </row>
    <row r="956" spans="12:15">
      <c r="L956" s="1015"/>
      <c r="M956" s="1015"/>
      <c r="O956" s="1015"/>
    </row>
    <row r="957" spans="12:15">
      <c r="L957" s="1015"/>
      <c r="M957" s="1015"/>
      <c r="O957" s="1015"/>
    </row>
    <row r="958" spans="12:15">
      <c r="L958" s="1015"/>
      <c r="M958" s="1015"/>
      <c r="O958" s="1015"/>
    </row>
    <row r="959" spans="12:15">
      <c r="L959" s="1015"/>
      <c r="M959" s="1015"/>
      <c r="O959" s="1015"/>
    </row>
    <row r="960" spans="12:15">
      <c r="L960" s="1015"/>
      <c r="M960" s="1015"/>
      <c r="O960" s="1015"/>
    </row>
    <row r="961" spans="12:15">
      <c r="L961" s="1015"/>
      <c r="M961" s="1015"/>
      <c r="O961" s="1015"/>
    </row>
    <row r="962" spans="12:15">
      <c r="L962" s="1015"/>
      <c r="M962" s="1015"/>
      <c r="O962" s="1015"/>
    </row>
    <row r="963" spans="12:15">
      <c r="L963" s="1015"/>
      <c r="M963" s="1015"/>
      <c r="O963" s="1015"/>
    </row>
    <row r="964" spans="12:15">
      <c r="L964" s="1015"/>
      <c r="M964" s="1015"/>
      <c r="O964" s="1015"/>
    </row>
    <row r="965" spans="12:15">
      <c r="L965" s="1015"/>
      <c r="M965" s="1015"/>
      <c r="O965" s="1015"/>
    </row>
    <row r="966" spans="12:15">
      <c r="L966" s="1015"/>
      <c r="M966" s="1015"/>
      <c r="O966" s="1015"/>
    </row>
    <row r="967" spans="12:15">
      <c r="L967" s="1015"/>
      <c r="M967" s="1015"/>
      <c r="O967" s="1015"/>
    </row>
    <row r="968" spans="12:15">
      <c r="L968" s="1015"/>
      <c r="M968" s="1015"/>
      <c r="O968" s="1015"/>
    </row>
    <row r="969" spans="12:15">
      <c r="L969" s="1015"/>
      <c r="M969" s="1015"/>
      <c r="O969" s="1015"/>
    </row>
    <row r="970" spans="12:15">
      <c r="L970" s="1015"/>
      <c r="M970" s="1015"/>
      <c r="O970" s="1015"/>
    </row>
    <row r="971" spans="12:15">
      <c r="L971" s="1015"/>
      <c r="M971" s="1015"/>
      <c r="O971" s="1015"/>
    </row>
    <row r="972" spans="12:15">
      <c r="L972" s="1015"/>
      <c r="M972" s="1015"/>
      <c r="O972" s="1015"/>
    </row>
    <row r="973" spans="12:15">
      <c r="L973" s="1015"/>
      <c r="M973" s="1015"/>
      <c r="O973" s="1015"/>
    </row>
    <row r="974" spans="12:15">
      <c r="L974" s="1015"/>
      <c r="M974" s="1015"/>
      <c r="O974" s="1015"/>
    </row>
    <row r="975" spans="12:15">
      <c r="L975" s="1015"/>
      <c r="M975" s="1015"/>
      <c r="O975" s="1015"/>
    </row>
    <row r="976" spans="12:15">
      <c r="L976" s="1015"/>
      <c r="M976" s="1015"/>
      <c r="O976" s="1015"/>
    </row>
    <row r="977" spans="12:15">
      <c r="L977" s="1015"/>
      <c r="M977" s="1015"/>
      <c r="O977" s="1015"/>
    </row>
    <row r="978" spans="12:15">
      <c r="L978" s="1015"/>
      <c r="M978" s="1015"/>
      <c r="O978" s="1015"/>
    </row>
    <row r="979" spans="12:15">
      <c r="L979" s="1015"/>
      <c r="M979" s="1015"/>
      <c r="O979" s="1015"/>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2AC8-D5E3-4422-A46A-096E897DB356}">
  <dimension ref="A1:P1033"/>
  <sheetViews>
    <sheetView workbookViewId="0">
      <pane ySplit="1" topLeftCell="H300" activePane="bottomLeft" state="frozen"/>
      <selection pane="bottomLeft" activeCell="C1" sqref="C1"/>
    </sheetView>
  </sheetViews>
  <sheetFormatPr defaultRowHeight="15"/>
  <cols>
    <col min="1" max="1" width="27.5703125" customWidth="1"/>
    <col min="2" max="2" width="23.28515625" customWidth="1"/>
    <col min="3" max="3" width="30.7109375" customWidth="1"/>
    <col min="4" max="4" width="11" bestFit="1" customWidth="1"/>
    <col min="5" max="6" width="13" customWidth="1"/>
    <col min="7" max="7" width="13.85546875" bestFit="1" customWidth="1"/>
    <col min="8" max="8" width="14" bestFit="1" customWidth="1"/>
    <col min="9" max="9" width="15.140625" customWidth="1"/>
    <col min="10" max="10" width="44.42578125" customWidth="1"/>
    <col min="11" max="11" width="36.42578125" customWidth="1"/>
    <col min="12" max="12" width="24" customWidth="1"/>
    <col min="13" max="13" width="12.85546875" customWidth="1"/>
    <col min="14" max="14" width="18.85546875" customWidth="1"/>
    <col min="15" max="15" width="30.7109375" customWidth="1"/>
    <col min="16" max="16" width="33.5703125" customWidth="1"/>
  </cols>
  <sheetData>
    <row r="1" spans="1:16" ht="30">
      <c r="A1" s="306" t="s">
        <v>7</v>
      </c>
      <c r="B1" s="307" t="s">
        <v>8</v>
      </c>
      <c r="C1" s="307" t="s">
        <v>9</v>
      </c>
      <c r="D1" s="307" t="s">
        <v>10</v>
      </c>
      <c r="E1" s="308" t="s">
        <v>11</v>
      </c>
      <c r="F1" s="308" t="s">
        <v>12</v>
      </c>
      <c r="G1" s="307" t="s">
        <v>13</v>
      </c>
      <c r="H1" s="307" t="s">
        <v>14</v>
      </c>
      <c r="I1" s="309" t="s">
        <v>15</v>
      </c>
      <c r="J1" s="307" t="s">
        <v>16</v>
      </c>
      <c r="K1" s="307" t="s">
        <v>1081</v>
      </c>
      <c r="L1" s="308" t="s">
        <v>18</v>
      </c>
      <c r="M1" s="308" t="s">
        <v>19</v>
      </c>
      <c r="N1" s="310" t="s">
        <v>21</v>
      </c>
      <c r="O1" s="311" t="s">
        <v>22</v>
      </c>
      <c r="P1" s="312" t="s">
        <v>23</v>
      </c>
    </row>
    <row r="2" spans="1:16">
      <c r="A2" s="313" t="s">
        <v>1082</v>
      </c>
      <c r="B2" s="314"/>
      <c r="C2" s="315" t="s">
        <v>1083</v>
      </c>
      <c r="D2" s="314" t="s">
        <v>256</v>
      </c>
      <c r="E2" s="316">
        <v>43899</v>
      </c>
      <c r="F2" s="316"/>
      <c r="G2" s="315" t="s">
        <v>1084</v>
      </c>
      <c r="H2" s="315" t="s">
        <v>1085</v>
      </c>
      <c r="I2" s="317">
        <v>1115</v>
      </c>
      <c r="J2" s="318" t="s">
        <v>1086</v>
      </c>
      <c r="K2" s="319" t="s">
        <v>1087</v>
      </c>
      <c r="L2" s="320"/>
      <c r="M2" s="320"/>
      <c r="N2" s="321">
        <v>43925</v>
      </c>
      <c r="O2" s="322"/>
      <c r="P2" s="323"/>
    </row>
    <row r="3" spans="1:16">
      <c r="A3" s="313" t="s">
        <v>1082</v>
      </c>
      <c r="B3" s="314"/>
      <c r="C3" s="315" t="s">
        <v>1083</v>
      </c>
      <c r="D3" s="314" t="s">
        <v>256</v>
      </c>
      <c r="E3" s="316">
        <v>43899</v>
      </c>
      <c r="F3" s="316"/>
      <c r="G3" s="315" t="s">
        <v>1084</v>
      </c>
      <c r="H3" s="315" t="s">
        <v>1085</v>
      </c>
      <c r="I3" s="317">
        <v>530</v>
      </c>
      <c r="J3" s="318" t="s">
        <v>1088</v>
      </c>
      <c r="K3" s="319" t="s">
        <v>1087</v>
      </c>
      <c r="L3" s="320"/>
      <c r="M3" s="320"/>
      <c r="N3" s="321">
        <v>43925</v>
      </c>
      <c r="O3" s="322"/>
      <c r="P3" s="323"/>
    </row>
    <row r="4" spans="1:16">
      <c r="A4" s="313" t="s">
        <v>1082</v>
      </c>
      <c r="B4" s="314"/>
      <c r="C4" s="315" t="s">
        <v>1083</v>
      </c>
      <c r="D4" s="314" t="s">
        <v>256</v>
      </c>
      <c r="E4" s="316">
        <v>43901</v>
      </c>
      <c r="F4" s="316"/>
      <c r="G4" s="315" t="s">
        <v>1084</v>
      </c>
      <c r="H4" s="315" t="s">
        <v>1085</v>
      </c>
      <c r="I4" s="317">
        <v>415</v>
      </c>
      <c r="J4" s="318" t="s">
        <v>1088</v>
      </c>
      <c r="K4" s="319" t="s">
        <v>1087</v>
      </c>
      <c r="L4" s="320"/>
      <c r="M4" s="320"/>
      <c r="N4" s="321">
        <v>43925</v>
      </c>
      <c r="O4" s="322"/>
      <c r="P4" s="323"/>
    </row>
    <row r="5" spans="1:16">
      <c r="A5" s="313" t="s">
        <v>1089</v>
      </c>
      <c r="B5" s="314"/>
      <c r="C5" s="315" t="s">
        <v>1090</v>
      </c>
      <c r="D5" s="314" t="s">
        <v>46</v>
      </c>
      <c r="E5" s="316">
        <v>43902</v>
      </c>
      <c r="F5" s="316"/>
      <c r="G5" s="315" t="s">
        <v>1091</v>
      </c>
      <c r="H5" s="315" t="s">
        <v>1092</v>
      </c>
      <c r="I5" s="317">
        <v>41200</v>
      </c>
      <c r="J5" s="318" t="s">
        <v>1093</v>
      </c>
      <c r="K5" s="319" t="s">
        <v>1094</v>
      </c>
      <c r="L5" s="320"/>
      <c r="M5" s="320"/>
      <c r="N5" s="321">
        <v>43937</v>
      </c>
      <c r="O5" s="322"/>
      <c r="P5" s="323"/>
    </row>
    <row r="6" spans="1:16">
      <c r="A6" s="313" t="s">
        <v>1095</v>
      </c>
      <c r="B6" s="314"/>
      <c r="C6" s="315" t="s">
        <v>1096</v>
      </c>
      <c r="D6" s="314" t="s">
        <v>46</v>
      </c>
      <c r="E6" s="316">
        <v>43886</v>
      </c>
      <c r="F6" s="316"/>
      <c r="G6" s="315" t="s">
        <v>1097</v>
      </c>
      <c r="H6" s="315" t="s">
        <v>1092</v>
      </c>
      <c r="I6" s="317">
        <v>6196</v>
      </c>
      <c r="J6" s="318" t="s">
        <v>1098</v>
      </c>
      <c r="K6" s="319" t="s">
        <v>1099</v>
      </c>
      <c r="L6" s="320"/>
      <c r="M6" s="320"/>
      <c r="N6" s="321">
        <v>43930</v>
      </c>
      <c r="O6" s="322"/>
      <c r="P6" s="323"/>
    </row>
    <row r="7" spans="1:16">
      <c r="A7" s="313" t="s">
        <v>1095</v>
      </c>
      <c r="B7" s="314"/>
      <c r="C7" s="315" t="s">
        <v>1100</v>
      </c>
      <c r="D7" s="314" t="s">
        <v>46</v>
      </c>
      <c r="E7" s="316">
        <v>43886</v>
      </c>
      <c r="F7" s="316"/>
      <c r="G7" s="315" t="s">
        <v>1097</v>
      </c>
      <c r="H7" s="315" t="s">
        <v>1092</v>
      </c>
      <c r="I7" s="317">
        <v>6196</v>
      </c>
      <c r="J7" s="318" t="s">
        <v>1098</v>
      </c>
      <c r="K7" s="319" t="s">
        <v>1099</v>
      </c>
      <c r="L7" s="320"/>
      <c r="M7" s="320"/>
      <c r="N7" s="321">
        <v>43930</v>
      </c>
      <c r="O7" s="322"/>
      <c r="P7" s="323"/>
    </row>
    <row r="8" spans="1:16">
      <c r="A8" s="313" t="s">
        <v>1101</v>
      </c>
      <c r="B8" s="314"/>
      <c r="C8" s="315" t="s">
        <v>1102</v>
      </c>
      <c r="D8" s="314" t="s">
        <v>256</v>
      </c>
      <c r="E8" s="316">
        <v>43899</v>
      </c>
      <c r="F8" s="316"/>
      <c r="G8" s="315" t="s">
        <v>1103</v>
      </c>
      <c r="H8" s="315" t="s">
        <v>85</v>
      </c>
      <c r="I8" s="317">
        <v>1756</v>
      </c>
      <c r="J8" s="318" t="s">
        <v>462</v>
      </c>
      <c r="K8" s="319" t="s">
        <v>1104</v>
      </c>
      <c r="L8" s="320"/>
      <c r="M8" s="320"/>
      <c r="N8" s="321">
        <v>43937</v>
      </c>
      <c r="O8" s="322"/>
      <c r="P8" s="323"/>
    </row>
    <row r="9" spans="1:16">
      <c r="A9" s="313" t="s">
        <v>1101</v>
      </c>
      <c r="B9" s="314"/>
      <c r="C9" s="315" t="s">
        <v>1105</v>
      </c>
      <c r="D9" s="314" t="s">
        <v>256</v>
      </c>
      <c r="E9" s="316">
        <v>43899</v>
      </c>
      <c r="F9" s="316"/>
      <c r="G9" s="315" t="s">
        <v>1103</v>
      </c>
      <c r="H9" s="315" t="s">
        <v>85</v>
      </c>
      <c r="I9" s="317">
        <v>674</v>
      </c>
      <c r="J9" s="318" t="s">
        <v>1088</v>
      </c>
      <c r="K9" s="319" t="s">
        <v>1104</v>
      </c>
      <c r="L9" s="320"/>
      <c r="M9" s="320"/>
      <c r="N9" s="321">
        <v>43937</v>
      </c>
      <c r="O9" s="322"/>
      <c r="P9" s="323"/>
    </row>
    <row r="10" spans="1:16">
      <c r="A10" s="324" t="s">
        <v>1101</v>
      </c>
      <c r="B10" s="325"/>
      <c r="C10" s="326" t="s">
        <v>1105</v>
      </c>
      <c r="D10" s="325" t="s">
        <v>256</v>
      </c>
      <c r="E10" s="327">
        <v>43899</v>
      </c>
      <c r="F10" s="327"/>
      <c r="G10" s="326" t="s">
        <v>1103</v>
      </c>
      <c r="H10" s="326" t="s">
        <v>85</v>
      </c>
      <c r="I10" s="328">
        <v>1566</v>
      </c>
      <c r="J10" s="329" t="s">
        <v>1106</v>
      </c>
      <c r="K10" s="330" t="s">
        <v>1104</v>
      </c>
      <c r="L10" s="331"/>
      <c r="M10" s="331"/>
      <c r="N10" s="321">
        <v>43937</v>
      </c>
      <c r="O10" s="322"/>
      <c r="P10" s="323"/>
    </row>
    <row r="11" spans="1:16">
      <c r="A11" s="324" t="s">
        <v>1107</v>
      </c>
      <c r="B11" s="325"/>
      <c r="C11" s="326" t="s">
        <v>29</v>
      </c>
      <c r="D11" s="325" t="s">
        <v>29</v>
      </c>
      <c r="E11" s="327">
        <v>43889</v>
      </c>
      <c r="F11" s="327"/>
      <c r="G11" s="326" t="s">
        <v>1084</v>
      </c>
      <c r="H11" s="326" t="s">
        <v>1085</v>
      </c>
      <c r="I11" s="328">
        <v>60000</v>
      </c>
      <c r="J11" s="329" t="s">
        <v>1108</v>
      </c>
      <c r="K11" s="330" t="s">
        <v>1109</v>
      </c>
      <c r="L11" s="331"/>
      <c r="M11" s="331"/>
      <c r="N11" s="321">
        <v>43932</v>
      </c>
      <c r="O11" s="322"/>
      <c r="P11" s="323"/>
    </row>
    <row r="12" spans="1:16">
      <c r="A12" s="324" t="s">
        <v>1110</v>
      </c>
      <c r="B12" s="325"/>
      <c r="C12" s="332" t="s">
        <v>1111</v>
      </c>
      <c r="D12" s="325" t="s">
        <v>29</v>
      </c>
      <c r="E12" s="327">
        <v>43931</v>
      </c>
      <c r="F12" s="327"/>
      <c r="G12" s="326" t="s">
        <v>1112</v>
      </c>
      <c r="H12" s="326" t="s">
        <v>1084</v>
      </c>
      <c r="I12" s="328">
        <v>40774</v>
      </c>
      <c r="J12" s="329" t="s">
        <v>526</v>
      </c>
      <c r="K12" s="330" t="s">
        <v>1113</v>
      </c>
      <c r="L12" s="331"/>
      <c r="M12" s="333"/>
      <c r="N12" s="334">
        <v>43935</v>
      </c>
      <c r="O12" s="335"/>
      <c r="P12" s="336"/>
    </row>
    <row r="13" spans="1:16">
      <c r="A13" s="324" t="s">
        <v>1114</v>
      </c>
      <c r="B13" s="325"/>
      <c r="C13" s="326" t="s">
        <v>1115</v>
      </c>
      <c r="D13" s="325" t="s">
        <v>46</v>
      </c>
      <c r="E13" s="327">
        <v>43906</v>
      </c>
      <c r="F13" s="327"/>
      <c r="G13" s="326" t="s">
        <v>1091</v>
      </c>
      <c r="H13" s="326" t="s">
        <v>1092</v>
      </c>
      <c r="I13" s="328">
        <v>20560</v>
      </c>
      <c r="J13" s="329" t="s">
        <v>207</v>
      </c>
      <c r="K13" s="330" t="s">
        <v>1116</v>
      </c>
      <c r="L13" s="331"/>
      <c r="M13" s="331"/>
      <c r="N13" s="321">
        <v>43937</v>
      </c>
      <c r="O13" s="322"/>
      <c r="P13" s="323"/>
    </row>
    <row r="14" spans="1:16">
      <c r="A14" s="324" t="s">
        <v>1114</v>
      </c>
      <c r="B14" s="325"/>
      <c r="C14" s="326" t="s">
        <v>1117</v>
      </c>
      <c r="D14" s="325" t="s">
        <v>46</v>
      </c>
      <c r="E14" s="327">
        <v>43909</v>
      </c>
      <c r="F14" s="327"/>
      <c r="G14" s="326" t="s">
        <v>1091</v>
      </c>
      <c r="H14" s="326" t="s">
        <v>1092</v>
      </c>
      <c r="I14" s="328">
        <v>20500</v>
      </c>
      <c r="J14" s="329" t="s">
        <v>207</v>
      </c>
      <c r="K14" s="330" t="s">
        <v>1118</v>
      </c>
      <c r="L14" s="331"/>
      <c r="M14" s="331"/>
      <c r="N14" s="321">
        <v>43941</v>
      </c>
      <c r="O14" s="322"/>
      <c r="P14" s="323"/>
    </row>
    <row r="15" spans="1:16">
      <c r="A15" s="324" t="s">
        <v>1119</v>
      </c>
      <c r="B15" s="325"/>
      <c r="C15" s="326" t="s">
        <v>1120</v>
      </c>
      <c r="D15" s="325" t="s">
        <v>46</v>
      </c>
      <c r="E15" s="327">
        <v>43914</v>
      </c>
      <c r="F15" s="327"/>
      <c r="G15" s="326" t="s">
        <v>1097</v>
      </c>
      <c r="H15" s="326" t="s">
        <v>85</v>
      </c>
      <c r="I15" s="328">
        <v>2077</v>
      </c>
      <c r="J15" s="329" t="s">
        <v>1086</v>
      </c>
      <c r="K15" s="330" t="s">
        <v>1121</v>
      </c>
      <c r="L15" s="331"/>
      <c r="M15" s="331"/>
      <c r="N15" s="321">
        <v>43941</v>
      </c>
      <c r="O15" s="322"/>
      <c r="P15" s="323"/>
    </row>
    <row r="16" spans="1:16">
      <c r="A16" s="324" t="s">
        <v>1107</v>
      </c>
      <c r="B16" s="325"/>
      <c r="C16" s="326" t="s">
        <v>29</v>
      </c>
      <c r="D16" s="325" t="s">
        <v>29</v>
      </c>
      <c r="E16" s="327">
        <v>43889</v>
      </c>
      <c r="F16" s="327"/>
      <c r="G16" s="326" t="s">
        <v>1084</v>
      </c>
      <c r="H16" s="326" t="s">
        <v>1085</v>
      </c>
      <c r="I16" s="328">
        <v>60000</v>
      </c>
      <c r="J16" s="329" t="s">
        <v>1108</v>
      </c>
      <c r="K16" s="330" t="s">
        <v>1122</v>
      </c>
      <c r="L16" s="331"/>
      <c r="M16" s="331"/>
      <c r="N16" s="321">
        <v>43941</v>
      </c>
      <c r="O16" s="322"/>
      <c r="P16" s="323"/>
    </row>
    <row r="17" spans="1:16">
      <c r="A17" s="313" t="s">
        <v>1114</v>
      </c>
      <c r="B17" s="314"/>
      <c r="C17" s="315" t="s">
        <v>1123</v>
      </c>
      <c r="D17" s="314" t="s">
        <v>46</v>
      </c>
      <c r="E17" s="316">
        <v>43906</v>
      </c>
      <c r="F17" s="316"/>
      <c r="G17" s="315" t="s">
        <v>1091</v>
      </c>
      <c r="H17" s="315" t="s">
        <v>85</v>
      </c>
      <c r="I17" s="317">
        <v>8800</v>
      </c>
      <c r="J17" s="318" t="s">
        <v>148</v>
      </c>
      <c r="K17" s="319" t="s">
        <v>1124</v>
      </c>
      <c r="L17" s="320"/>
      <c r="M17" s="320"/>
      <c r="N17" s="321">
        <v>43941</v>
      </c>
      <c r="O17" s="322"/>
      <c r="P17" s="323"/>
    </row>
    <row r="18" spans="1:16">
      <c r="A18" s="313" t="s">
        <v>995</v>
      </c>
      <c r="B18" s="314"/>
      <c r="C18" s="315" t="s">
        <v>1125</v>
      </c>
      <c r="D18" s="314" t="s">
        <v>46</v>
      </c>
      <c r="E18" s="316">
        <v>43886</v>
      </c>
      <c r="F18" s="316"/>
      <c r="G18" s="315" t="s">
        <v>1091</v>
      </c>
      <c r="H18" s="315" t="s">
        <v>1092</v>
      </c>
      <c r="I18" s="317">
        <v>206640</v>
      </c>
      <c r="J18" s="318" t="s">
        <v>1126</v>
      </c>
      <c r="K18" s="319" t="s">
        <v>1124</v>
      </c>
      <c r="L18" s="320"/>
      <c r="M18" s="320"/>
      <c r="N18" s="321">
        <v>43950</v>
      </c>
      <c r="O18" s="322"/>
      <c r="P18" s="323"/>
    </row>
    <row r="19" spans="1:16">
      <c r="A19" s="313" t="s">
        <v>1127</v>
      </c>
      <c r="B19" s="314"/>
      <c r="C19" s="315" t="s">
        <v>1128</v>
      </c>
      <c r="D19" s="314" t="s">
        <v>46</v>
      </c>
      <c r="E19" s="316">
        <v>43896</v>
      </c>
      <c r="F19" s="316"/>
      <c r="G19" s="315" t="s">
        <v>1084</v>
      </c>
      <c r="H19" s="315" t="s">
        <v>85</v>
      </c>
      <c r="I19" s="317">
        <v>8440</v>
      </c>
      <c r="J19" s="318" t="s">
        <v>148</v>
      </c>
      <c r="K19" s="319" t="s">
        <v>1129</v>
      </c>
      <c r="L19" s="320"/>
      <c r="M19" s="320"/>
      <c r="N19" s="321">
        <v>43951</v>
      </c>
      <c r="O19" s="322"/>
      <c r="P19" s="323"/>
    </row>
    <row r="20" spans="1:16">
      <c r="A20" s="313" t="s">
        <v>1130</v>
      </c>
      <c r="B20" s="314"/>
      <c r="C20" s="315" t="s">
        <v>1131</v>
      </c>
      <c r="D20" s="314" t="s">
        <v>46</v>
      </c>
      <c r="E20" s="316">
        <v>43908</v>
      </c>
      <c r="F20" s="316"/>
      <c r="G20" s="315" t="s">
        <v>1132</v>
      </c>
      <c r="H20" s="315" t="s">
        <v>85</v>
      </c>
      <c r="I20" s="317">
        <v>250000</v>
      </c>
      <c r="J20" s="318" t="s">
        <v>1133</v>
      </c>
      <c r="K20" s="319" t="s">
        <v>1134</v>
      </c>
      <c r="L20" s="320"/>
      <c r="M20" s="320"/>
      <c r="N20" s="321">
        <v>43941</v>
      </c>
      <c r="O20" s="322"/>
      <c r="P20" s="323"/>
    </row>
    <row r="21" spans="1:16">
      <c r="A21" s="313" t="s">
        <v>1135</v>
      </c>
      <c r="B21" s="314"/>
      <c r="C21" s="315" t="s">
        <v>1136</v>
      </c>
      <c r="D21" s="314" t="s">
        <v>46</v>
      </c>
      <c r="E21" s="316">
        <v>43925</v>
      </c>
      <c r="F21" s="316"/>
      <c r="G21" s="315" t="s">
        <v>1097</v>
      </c>
      <c r="H21" s="315" t="s">
        <v>85</v>
      </c>
      <c r="I21" s="317">
        <v>2380</v>
      </c>
      <c r="J21" s="318" t="s">
        <v>1088</v>
      </c>
      <c r="K21" s="319" t="s">
        <v>1137</v>
      </c>
      <c r="L21" s="320"/>
      <c r="M21" s="320"/>
      <c r="N21" s="321">
        <v>43945</v>
      </c>
      <c r="O21" s="322"/>
      <c r="P21" s="323"/>
    </row>
    <row r="22" spans="1:16">
      <c r="A22" s="313" t="s">
        <v>1138</v>
      </c>
      <c r="B22" s="314"/>
      <c r="C22" s="315" t="s">
        <v>1139</v>
      </c>
      <c r="D22" s="314" t="s">
        <v>46</v>
      </c>
      <c r="E22" s="316">
        <v>43936</v>
      </c>
      <c r="F22" s="316"/>
      <c r="G22" s="315" t="s">
        <v>1140</v>
      </c>
      <c r="H22" s="315" t="s">
        <v>85</v>
      </c>
      <c r="I22" s="317">
        <v>2250</v>
      </c>
      <c r="J22" s="318" t="s">
        <v>1106</v>
      </c>
      <c r="K22" s="319" t="s">
        <v>1141</v>
      </c>
      <c r="L22" s="320"/>
      <c r="M22" s="320"/>
      <c r="N22" s="321">
        <v>43951</v>
      </c>
      <c r="O22" s="322"/>
      <c r="P22" s="323"/>
    </row>
    <row r="23" spans="1:16">
      <c r="A23" s="313" t="s">
        <v>1142</v>
      </c>
      <c r="B23" s="314"/>
      <c r="C23" s="315" t="s">
        <v>1143</v>
      </c>
      <c r="D23" s="314" t="s">
        <v>1144</v>
      </c>
      <c r="E23" s="316">
        <v>43914</v>
      </c>
      <c r="F23" s="316"/>
      <c r="G23" s="315" t="s">
        <v>1097</v>
      </c>
      <c r="H23" s="315" t="s">
        <v>85</v>
      </c>
      <c r="I23" s="317">
        <v>1732</v>
      </c>
      <c r="J23" s="318" t="s">
        <v>1106</v>
      </c>
      <c r="K23" s="319" t="s">
        <v>1145</v>
      </c>
      <c r="L23" s="320"/>
      <c r="M23" s="320"/>
      <c r="N23" s="321">
        <v>43951</v>
      </c>
      <c r="O23" s="322"/>
      <c r="P23" s="323"/>
    </row>
    <row r="24" spans="1:16">
      <c r="A24" s="313" t="s">
        <v>1146</v>
      </c>
      <c r="B24" s="314"/>
      <c r="C24" s="315" t="s">
        <v>1147</v>
      </c>
      <c r="D24" s="314" t="s">
        <v>256</v>
      </c>
      <c r="E24" s="316">
        <v>43943</v>
      </c>
      <c r="F24" s="316"/>
      <c r="G24" s="315" t="s">
        <v>1140</v>
      </c>
      <c r="H24" s="315" t="s">
        <v>85</v>
      </c>
      <c r="I24" s="317">
        <v>700</v>
      </c>
      <c r="J24" s="318" t="s">
        <v>1088</v>
      </c>
      <c r="K24" s="319" t="s">
        <v>1148</v>
      </c>
      <c r="L24" s="320"/>
      <c r="M24" s="320"/>
      <c r="N24" s="321">
        <v>43951</v>
      </c>
      <c r="O24" s="322"/>
      <c r="P24" s="323"/>
    </row>
    <row r="25" spans="1:16">
      <c r="A25" s="313" t="s">
        <v>1149</v>
      </c>
      <c r="B25" s="314"/>
      <c r="C25" s="315"/>
      <c r="D25" s="314" t="s">
        <v>29</v>
      </c>
      <c r="E25" s="316">
        <v>43943</v>
      </c>
      <c r="F25" s="316"/>
      <c r="G25" s="315" t="s">
        <v>1084</v>
      </c>
      <c r="H25" s="315" t="s">
        <v>49</v>
      </c>
      <c r="I25" s="317">
        <v>6168</v>
      </c>
      <c r="J25" s="318" t="s">
        <v>1150</v>
      </c>
      <c r="K25" s="319" t="s">
        <v>1151</v>
      </c>
      <c r="L25" s="320"/>
      <c r="M25" s="320"/>
      <c r="N25" s="321">
        <v>43951</v>
      </c>
      <c r="O25" s="322"/>
      <c r="P25" s="323"/>
    </row>
    <row r="26" spans="1:16">
      <c r="A26" s="313" t="s">
        <v>1089</v>
      </c>
      <c r="B26" s="314"/>
      <c r="C26" s="315" t="s">
        <v>1152</v>
      </c>
      <c r="D26" s="314" t="s">
        <v>46</v>
      </c>
      <c r="E26" s="316"/>
      <c r="F26" s="316"/>
      <c r="G26" s="315" t="s">
        <v>1091</v>
      </c>
      <c r="H26" s="315" t="s">
        <v>1153</v>
      </c>
      <c r="I26" s="317">
        <v>26919</v>
      </c>
      <c r="J26" s="318" t="s">
        <v>1154</v>
      </c>
      <c r="K26" s="319" t="s">
        <v>1155</v>
      </c>
      <c r="L26" s="320"/>
      <c r="M26" s="320"/>
      <c r="N26" s="321">
        <v>43949</v>
      </c>
      <c r="O26" s="322"/>
      <c r="P26" s="323"/>
    </row>
    <row r="27" spans="1:16">
      <c r="A27" s="313" t="s">
        <v>995</v>
      </c>
      <c r="B27" s="314"/>
      <c r="C27" s="315" t="s">
        <v>1156</v>
      </c>
      <c r="D27" s="314" t="s">
        <v>46</v>
      </c>
      <c r="E27" s="316">
        <v>43901</v>
      </c>
      <c r="F27" s="316"/>
      <c r="G27" s="315" t="s">
        <v>1097</v>
      </c>
      <c r="H27" s="315" t="s">
        <v>1092</v>
      </c>
      <c r="I27" s="317">
        <v>112880</v>
      </c>
      <c r="J27" s="318" t="s">
        <v>1157</v>
      </c>
      <c r="K27" s="319" t="s">
        <v>1158</v>
      </c>
      <c r="L27" s="320"/>
      <c r="M27" s="320"/>
      <c r="N27" s="321">
        <v>43951</v>
      </c>
      <c r="O27" s="322"/>
      <c r="P27" s="323"/>
    </row>
    <row r="28" spans="1:16">
      <c r="A28" s="313" t="s">
        <v>1159</v>
      </c>
      <c r="B28" s="314"/>
      <c r="C28" s="315" t="s">
        <v>1160</v>
      </c>
      <c r="D28" s="314" t="s">
        <v>46</v>
      </c>
      <c r="E28" s="316">
        <v>43901</v>
      </c>
      <c r="F28" s="316"/>
      <c r="G28" s="315" t="s">
        <v>1097</v>
      </c>
      <c r="H28" s="315" t="s">
        <v>1092</v>
      </c>
      <c r="I28" s="317">
        <v>19170</v>
      </c>
      <c r="J28" s="318" t="s">
        <v>613</v>
      </c>
      <c r="K28" s="319" t="s">
        <v>1158</v>
      </c>
      <c r="L28" s="320"/>
      <c r="M28" s="320"/>
      <c r="N28" s="321">
        <v>43951</v>
      </c>
      <c r="O28" s="322"/>
      <c r="P28" s="323"/>
    </row>
    <row r="29" spans="1:16">
      <c r="A29" s="313" t="s">
        <v>1161</v>
      </c>
      <c r="B29" s="314"/>
      <c r="C29" s="315" t="s">
        <v>29</v>
      </c>
      <c r="D29" s="314" t="s">
        <v>29</v>
      </c>
      <c r="E29" s="316" t="s">
        <v>1162</v>
      </c>
      <c r="F29" s="316"/>
      <c r="G29" s="315" t="s">
        <v>1084</v>
      </c>
      <c r="H29" s="315" t="s">
        <v>1163</v>
      </c>
      <c r="I29" s="317">
        <v>6000</v>
      </c>
      <c r="J29" s="318" t="s">
        <v>207</v>
      </c>
      <c r="K29" s="319" t="s">
        <v>1164</v>
      </c>
      <c r="L29" s="320"/>
      <c r="M29" s="320"/>
      <c r="N29" s="337"/>
      <c r="O29" s="338"/>
      <c r="P29" s="323"/>
    </row>
    <row r="30" spans="1:16">
      <c r="A30" s="313" t="s">
        <v>1165</v>
      </c>
      <c r="B30" s="314"/>
      <c r="C30" s="315" t="s">
        <v>1166</v>
      </c>
      <c r="D30" s="314" t="s">
        <v>46</v>
      </c>
      <c r="E30" s="316">
        <v>43924</v>
      </c>
      <c r="F30" s="316"/>
      <c r="G30" s="315" t="s">
        <v>1091</v>
      </c>
      <c r="H30" s="315" t="s">
        <v>85</v>
      </c>
      <c r="I30" s="317">
        <v>18141</v>
      </c>
      <c r="J30" s="318" t="s">
        <v>1167</v>
      </c>
      <c r="K30" s="319" t="s">
        <v>1168</v>
      </c>
      <c r="L30" s="320"/>
      <c r="M30" s="320"/>
      <c r="N30" s="321">
        <v>43955</v>
      </c>
      <c r="O30" s="322"/>
      <c r="P30" s="323"/>
    </row>
    <row r="31" spans="1:16">
      <c r="A31" s="313" t="s">
        <v>1114</v>
      </c>
      <c r="B31" s="314"/>
      <c r="C31" s="315" t="s">
        <v>1169</v>
      </c>
      <c r="D31" s="314" t="s">
        <v>46</v>
      </c>
      <c r="E31" s="316">
        <v>43909</v>
      </c>
      <c r="F31" s="316"/>
      <c r="G31" s="315" t="s">
        <v>1091</v>
      </c>
      <c r="H31" s="315" t="s">
        <v>85</v>
      </c>
      <c r="I31" s="317">
        <v>60000</v>
      </c>
      <c r="J31" s="318" t="s">
        <v>148</v>
      </c>
      <c r="K31" s="319" t="s">
        <v>1170</v>
      </c>
      <c r="L31" s="320"/>
      <c r="M31" s="320"/>
      <c r="N31" s="321">
        <v>43963</v>
      </c>
      <c r="O31" s="322"/>
      <c r="P31" s="323"/>
    </row>
    <row r="32" spans="1:16">
      <c r="A32" s="313" t="s">
        <v>1114</v>
      </c>
      <c r="B32" s="314"/>
      <c r="C32" s="315" t="s">
        <v>1171</v>
      </c>
      <c r="D32" s="314" t="s">
        <v>46</v>
      </c>
      <c r="E32" s="316">
        <v>43909</v>
      </c>
      <c r="F32" s="316"/>
      <c r="G32" s="315" t="s">
        <v>1091</v>
      </c>
      <c r="H32" s="315" t="s">
        <v>85</v>
      </c>
      <c r="I32" s="317">
        <v>60000</v>
      </c>
      <c r="J32" s="318" t="s">
        <v>1154</v>
      </c>
      <c r="K32" s="319" t="s">
        <v>1170</v>
      </c>
      <c r="L32" s="320"/>
      <c r="M32" s="320"/>
      <c r="N32" s="321">
        <v>43963</v>
      </c>
      <c r="O32" s="322"/>
      <c r="P32" s="323"/>
    </row>
    <row r="33" spans="1:16">
      <c r="A33" s="313" t="s">
        <v>1146</v>
      </c>
      <c r="B33" s="314"/>
      <c r="C33" s="315" t="s">
        <v>1172</v>
      </c>
      <c r="D33" s="314" t="s">
        <v>46</v>
      </c>
      <c r="E33" s="316">
        <v>43924</v>
      </c>
      <c r="F33" s="316"/>
      <c r="G33" s="315" t="s">
        <v>1173</v>
      </c>
      <c r="H33" s="315" t="s">
        <v>85</v>
      </c>
      <c r="I33" s="317">
        <v>11500</v>
      </c>
      <c r="J33" s="318" t="s">
        <v>1174</v>
      </c>
      <c r="K33" s="319" t="s">
        <v>1175</v>
      </c>
      <c r="L33" s="320"/>
      <c r="M33" s="320"/>
      <c r="N33" s="321">
        <v>43965</v>
      </c>
      <c r="O33" s="322"/>
      <c r="P33" s="323"/>
    </row>
    <row r="34" spans="1:16">
      <c r="A34" s="313" t="s">
        <v>1082</v>
      </c>
      <c r="B34" s="314"/>
      <c r="C34" s="315"/>
      <c r="D34" s="314" t="s">
        <v>256</v>
      </c>
      <c r="E34" s="316">
        <v>43952</v>
      </c>
      <c r="F34" s="316"/>
      <c r="G34" s="315" t="s">
        <v>1084</v>
      </c>
      <c r="H34" s="315" t="s">
        <v>49</v>
      </c>
      <c r="I34" s="317">
        <v>1660</v>
      </c>
      <c r="J34" s="318" t="s">
        <v>1176</v>
      </c>
      <c r="K34" s="319" t="s">
        <v>1151</v>
      </c>
      <c r="L34" s="320"/>
      <c r="M34" s="320"/>
      <c r="N34" s="321">
        <v>43955</v>
      </c>
      <c r="O34" s="322"/>
      <c r="P34" s="323"/>
    </row>
    <row r="35" spans="1:16">
      <c r="A35" s="313" t="s">
        <v>1177</v>
      </c>
      <c r="B35" s="314"/>
      <c r="C35" s="315" t="s">
        <v>1178</v>
      </c>
      <c r="D35" s="314" t="s">
        <v>46</v>
      </c>
      <c r="E35" s="316">
        <v>43935</v>
      </c>
      <c r="F35" s="316"/>
      <c r="G35" s="315" t="s">
        <v>1091</v>
      </c>
      <c r="H35" s="315" t="s">
        <v>85</v>
      </c>
      <c r="I35" s="317">
        <v>90000</v>
      </c>
      <c r="J35" s="318" t="s">
        <v>1108</v>
      </c>
      <c r="K35" s="319" t="s">
        <v>1179</v>
      </c>
      <c r="L35" s="320"/>
      <c r="M35" s="320"/>
      <c r="N35" s="321">
        <v>43957</v>
      </c>
      <c r="O35" s="322"/>
      <c r="P35" s="323"/>
    </row>
    <row r="36" spans="1:16">
      <c r="A36" s="313" t="s">
        <v>995</v>
      </c>
      <c r="B36" s="314"/>
      <c r="C36" s="315" t="s">
        <v>1180</v>
      </c>
      <c r="D36" s="314" t="s">
        <v>46</v>
      </c>
      <c r="E36" s="316">
        <v>43886</v>
      </c>
      <c r="F36" s="316"/>
      <c r="G36" s="315" t="s">
        <v>1091</v>
      </c>
      <c r="H36" s="315" t="s">
        <v>1092</v>
      </c>
      <c r="I36" s="317">
        <v>3100</v>
      </c>
      <c r="J36" s="318" t="s">
        <v>413</v>
      </c>
      <c r="K36" s="319" t="s">
        <v>1181</v>
      </c>
      <c r="L36" s="320"/>
      <c r="M36" s="320"/>
      <c r="N36" s="321">
        <v>43963</v>
      </c>
      <c r="O36" s="322"/>
      <c r="P36" s="323"/>
    </row>
    <row r="37" spans="1:16">
      <c r="A37" s="313" t="s">
        <v>995</v>
      </c>
      <c r="B37" s="314"/>
      <c r="C37" s="315" t="s">
        <v>1182</v>
      </c>
      <c r="D37" s="314" t="s">
        <v>46</v>
      </c>
      <c r="E37" s="316">
        <v>43901</v>
      </c>
      <c r="F37" s="316"/>
      <c r="G37" s="315" t="s">
        <v>1091</v>
      </c>
      <c r="H37" s="315" t="s">
        <v>1092</v>
      </c>
      <c r="I37" s="317">
        <v>11000</v>
      </c>
      <c r="J37" s="318" t="s">
        <v>1167</v>
      </c>
      <c r="K37" s="319" t="s">
        <v>1181</v>
      </c>
      <c r="L37" s="320"/>
      <c r="M37" s="320"/>
      <c r="N37" s="321">
        <v>43963</v>
      </c>
      <c r="O37" s="322"/>
      <c r="P37" s="323"/>
    </row>
    <row r="38" spans="1:16">
      <c r="A38" s="313" t="s">
        <v>995</v>
      </c>
      <c r="B38" s="314"/>
      <c r="C38" s="315" t="s">
        <v>1183</v>
      </c>
      <c r="D38" s="314" t="s">
        <v>46</v>
      </c>
      <c r="E38" s="316">
        <v>43946</v>
      </c>
      <c r="F38" s="316"/>
      <c r="G38" s="315" t="s">
        <v>1091</v>
      </c>
      <c r="H38" s="315" t="s">
        <v>1092</v>
      </c>
      <c r="I38" s="317">
        <v>6200</v>
      </c>
      <c r="J38" s="318" t="s">
        <v>207</v>
      </c>
      <c r="K38" s="319" t="s">
        <v>1181</v>
      </c>
      <c r="L38" s="320"/>
      <c r="M38" s="320"/>
      <c r="N38" s="321">
        <v>43963</v>
      </c>
      <c r="O38" s="322"/>
      <c r="P38" s="323"/>
    </row>
    <row r="39" spans="1:16">
      <c r="A39" s="313" t="s">
        <v>995</v>
      </c>
      <c r="B39" s="314"/>
      <c r="C39" s="315" t="s">
        <v>1184</v>
      </c>
      <c r="D39" s="314" t="s">
        <v>46</v>
      </c>
      <c r="E39" s="316">
        <v>43901</v>
      </c>
      <c r="F39" s="316"/>
      <c r="G39" s="315" t="s">
        <v>1091</v>
      </c>
      <c r="H39" s="315" t="s">
        <v>1092</v>
      </c>
      <c r="I39" s="317">
        <v>20540</v>
      </c>
      <c r="J39" s="318" t="s">
        <v>1185</v>
      </c>
      <c r="K39" s="319" t="s">
        <v>1181</v>
      </c>
      <c r="L39" s="320"/>
      <c r="M39" s="320"/>
      <c r="N39" s="321">
        <v>43963</v>
      </c>
      <c r="O39" s="322"/>
      <c r="P39" s="323"/>
    </row>
    <row r="40" spans="1:16">
      <c r="A40" s="313" t="s">
        <v>995</v>
      </c>
      <c r="B40" s="314"/>
      <c r="C40" s="315" t="s">
        <v>1186</v>
      </c>
      <c r="D40" s="314" t="s">
        <v>46</v>
      </c>
      <c r="E40" s="316">
        <v>43901</v>
      </c>
      <c r="F40" s="316"/>
      <c r="G40" s="315" t="s">
        <v>1091</v>
      </c>
      <c r="H40" s="315" t="s">
        <v>1092</v>
      </c>
      <c r="I40" s="317">
        <v>20540</v>
      </c>
      <c r="J40" s="318" t="s">
        <v>1185</v>
      </c>
      <c r="K40" s="319" t="s">
        <v>1181</v>
      </c>
      <c r="L40" s="320"/>
      <c r="M40" s="320"/>
      <c r="N40" s="321">
        <v>43963</v>
      </c>
      <c r="O40" s="322"/>
      <c r="P40" s="323"/>
    </row>
    <row r="41" spans="1:16">
      <c r="A41" s="313" t="s">
        <v>995</v>
      </c>
      <c r="B41" s="314"/>
      <c r="C41" s="315" t="s">
        <v>1187</v>
      </c>
      <c r="D41" s="314" t="s">
        <v>46</v>
      </c>
      <c r="E41" s="316">
        <v>43886</v>
      </c>
      <c r="F41" s="316"/>
      <c r="G41" s="315" t="s">
        <v>1091</v>
      </c>
      <c r="H41" s="315" t="s">
        <v>1092</v>
      </c>
      <c r="I41" s="317">
        <v>3100</v>
      </c>
      <c r="J41" s="318" t="s">
        <v>413</v>
      </c>
      <c r="K41" s="319" t="s">
        <v>1181</v>
      </c>
      <c r="L41" s="320"/>
      <c r="M41" s="320"/>
      <c r="N41" s="321">
        <v>43963</v>
      </c>
      <c r="O41" s="322"/>
      <c r="P41" s="323"/>
    </row>
    <row r="42" spans="1:16">
      <c r="A42" s="313" t="s">
        <v>1188</v>
      </c>
      <c r="B42" s="314"/>
      <c r="C42" s="315" t="s">
        <v>1189</v>
      </c>
      <c r="D42" s="314" t="s">
        <v>256</v>
      </c>
      <c r="E42" s="316">
        <v>43945</v>
      </c>
      <c r="F42" s="316"/>
      <c r="G42" s="315" t="s">
        <v>1190</v>
      </c>
      <c r="H42" s="315" t="s">
        <v>85</v>
      </c>
      <c r="I42" s="317">
        <v>120</v>
      </c>
      <c r="J42" s="318" t="s">
        <v>1088</v>
      </c>
      <c r="K42" s="319" t="s">
        <v>1191</v>
      </c>
      <c r="L42" s="320"/>
      <c r="M42" s="320"/>
      <c r="N42" s="321">
        <v>43979</v>
      </c>
      <c r="O42" s="322"/>
      <c r="P42" s="323"/>
    </row>
    <row r="43" spans="1:16">
      <c r="A43" s="313" t="s">
        <v>1188</v>
      </c>
      <c r="B43" s="314"/>
      <c r="C43" s="315" t="s">
        <v>1192</v>
      </c>
      <c r="D43" s="314" t="s">
        <v>256</v>
      </c>
      <c r="E43" s="316">
        <v>43945</v>
      </c>
      <c r="F43" s="316"/>
      <c r="G43" s="315" t="s">
        <v>1190</v>
      </c>
      <c r="H43" s="315" t="s">
        <v>85</v>
      </c>
      <c r="I43" s="317">
        <v>220</v>
      </c>
      <c r="J43" s="318" t="s">
        <v>1088</v>
      </c>
      <c r="K43" s="319" t="s">
        <v>1191</v>
      </c>
      <c r="L43" s="320"/>
      <c r="M43" s="320"/>
      <c r="N43" s="321">
        <v>43979</v>
      </c>
      <c r="O43" s="322"/>
      <c r="P43" s="323"/>
    </row>
    <row r="44" spans="1:16">
      <c r="A44" s="313" t="s">
        <v>1188</v>
      </c>
      <c r="B44" s="314"/>
      <c r="C44" s="315" t="s">
        <v>1193</v>
      </c>
      <c r="D44" s="314" t="s">
        <v>256</v>
      </c>
      <c r="E44" s="316">
        <v>43945</v>
      </c>
      <c r="F44" s="316"/>
      <c r="G44" s="315" t="s">
        <v>1190</v>
      </c>
      <c r="H44" s="315" t="s">
        <v>85</v>
      </c>
      <c r="I44" s="317">
        <v>265</v>
      </c>
      <c r="J44" s="318" t="s">
        <v>1088</v>
      </c>
      <c r="K44" s="319" t="s">
        <v>1191</v>
      </c>
      <c r="L44" s="320"/>
      <c r="M44" s="320"/>
      <c r="N44" s="321">
        <v>43979</v>
      </c>
      <c r="O44" s="322"/>
      <c r="P44" s="323"/>
    </row>
    <row r="45" spans="1:16">
      <c r="A45" s="313" t="s">
        <v>1194</v>
      </c>
      <c r="B45" s="314"/>
      <c r="C45" s="315" t="s">
        <v>1195</v>
      </c>
      <c r="D45" s="314" t="s">
        <v>256</v>
      </c>
      <c r="E45" s="316">
        <v>43944</v>
      </c>
      <c r="F45" s="316"/>
      <c r="G45" s="315" t="s">
        <v>1140</v>
      </c>
      <c r="H45" s="315" t="s">
        <v>85</v>
      </c>
      <c r="I45" s="317">
        <v>2256</v>
      </c>
      <c r="J45" s="318" t="s">
        <v>1106</v>
      </c>
      <c r="K45" s="319" t="s">
        <v>1196</v>
      </c>
      <c r="L45" s="320"/>
      <c r="M45" s="320"/>
      <c r="N45" s="321">
        <v>43965</v>
      </c>
      <c r="O45" s="322"/>
      <c r="P45" s="323"/>
    </row>
    <row r="46" spans="1:16">
      <c r="A46" s="313" t="s">
        <v>1197</v>
      </c>
      <c r="B46" s="314"/>
      <c r="C46" s="315" t="s">
        <v>1198</v>
      </c>
      <c r="D46" s="314" t="s">
        <v>46</v>
      </c>
      <c r="E46" s="316">
        <v>43950</v>
      </c>
      <c r="F46" s="316"/>
      <c r="G46" s="315" t="s">
        <v>1140</v>
      </c>
      <c r="H46" s="315" t="s">
        <v>85</v>
      </c>
      <c r="I46" s="317">
        <v>2370</v>
      </c>
      <c r="J46" s="318" t="s">
        <v>1086</v>
      </c>
      <c r="K46" s="319" t="s">
        <v>1199</v>
      </c>
      <c r="L46" s="320"/>
      <c r="M46" s="320"/>
      <c r="N46" s="321">
        <v>43979</v>
      </c>
      <c r="O46" s="322"/>
      <c r="P46" s="323"/>
    </row>
    <row r="47" spans="1:16">
      <c r="A47" s="313" t="s">
        <v>1200</v>
      </c>
      <c r="B47" s="314"/>
      <c r="C47" s="315"/>
      <c r="D47" s="314" t="s">
        <v>29</v>
      </c>
      <c r="E47" s="316">
        <v>43951</v>
      </c>
      <c r="F47" s="316"/>
      <c r="G47" s="315" t="s">
        <v>1084</v>
      </c>
      <c r="H47" s="315" t="s">
        <v>49</v>
      </c>
      <c r="I47" s="317">
        <v>2576.5</v>
      </c>
      <c r="J47" s="318" t="s">
        <v>1086</v>
      </c>
      <c r="K47" s="319" t="s">
        <v>1201</v>
      </c>
      <c r="L47" s="320"/>
      <c r="M47" s="320"/>
      <c r="N47" s="321">
        <v>43979</v>
      </c>
      <c r="O47" s="322"/>
      <c r="P47" s="323"/>
    </row>
    <row r="48" spans="1:16">
      <c r="A48" s="313" t="s">
        <v>1200</v>
      </c>
      <c r="B48" s="314"/>
      <c r="C48" s="315"/>
      <c r="D48" s="314" t="s">
        <v>29</v>
      </c>
      <c r="E48" s="316">
        <v>43959</v>
      </c>
      <c r="F48" s="316"/>
      <c r="G48" s="315" t="s">
        <v>1084</v>
      </c>
      <c r="H48" s="315" t="s">
        <v>49</v>
      </c>
      <c r="I48" s="317">
        <v>6157</v>
      </c>
      <c r="J48" s="318" t="s">
        <v>1150</v>
      </c>
      <c r="K48" s="319" t="s">
        <v>1201</v>
      </c>
      <c r="L48" s="320"/>
      <c r="M48" s="320"/>
      <c r="N48" s="321">
        <v>43979</v>
      </c>
      <c r="O48" s="322"/>
      <c r="P48" s="323"/>
    </row>
    <row r="49" spans="1:16">
      <c r="A49" s="313" t="s">
        <v>1082</v>
      </c>
      <c r="B49" s="314"/>
      <c r="C49" s="315"/>
      <c r="D49" s="314" t="s">
        <v>256</v>
      </c>
      <c r="E49" s="316" t="s">
        <v>1202</v>
      </c>
      <c r="F49" s="316"/>
      <c r="G49" s="315" t="s">
        <v>1084</v>
      </c>
      <c r="H49" s="315" t="s">
        <v>49</v>
      </c>
      <c r="I49" s="317">
        <v>13</v>
      </c>
      <c r="J49" s="318" t="s">
        <v>1088</v>
      </c>
      <c r="K49" s="319" t="s">
        <v>1201</v>
      </c>
      <c r="L49" s="320"/>
      <c r="M49" s="320"/>
      <c r="N49" s="321">
        <v>43979</v>
      </c>
      <c r="O49" s="322"/>
      <c r="P49" s="323"/>
    </row>
    <row r="50" spans="1:16">
      <c r="A50" s="313" t="s">
        <v>1203</v>
      </c>
      <c r="B50" s="314"/>
      <c r="C50" s="315" t="s">
        <v>1204</v>
      </c>
      <c r="D50" s="314" t="s">
        <v>46</v>
      </c>
      <c r="E50" s="316">
        <v>43909</v>
      </c>
      <c r="F50" s="316"/>
      <c r="G50" s="315" t="s">
        <v>1097</v>
      </c>
      <c r="H50" s="315" t="s">
        <v>85</v>
      </c>
      <c r="I50" s="317">
        <v>2572</v>
      </c>
      <c r="J50" s="318" t="s">
        <v>1086</v>
      </c>
      <c r="K50" s="319" t="s">
        <v>1205</v>
      </c>
      <c r="L50" s="320"/>
      <c r="M50" s="320"/>
      <c r="N50" s="321">
        <v>43987</v>
      </c>
      <c r="O50" s="322"/>
      <c r="P50" s="323"/>
    </row>
    <row r="51" spans="1:16">
      <c r="A51" s="313" t="s">
        <v>1206</v>
      </c>
      <c r="B51" s="314"/>
      <c r="C51" s="315" t="s">
        <v>1207</v>
      </c>
      <c r="D51" s="314" t="s">
        <v>46</v>
      </c>
      <c r="E51" s="316">
        <v>43958</v>
      </c>
      <c r="F51" s="316"/>
      <c r="G51" s="315" t="s">
        <v>1097</v>
      </c>
      <c r="H51" s="315" t="s">
        <v>85</v>
      </c>
      <c r="I51" s="317">
        <v>5320</v>
      </c>
      <c r="J51" s="318" t="s">
        <v>462</v>
      </c>
      <c r="K51" s="319" t="s">
        <v>1205</v>
      </c>
      <c r="L51" s="320"/>
      <c r="M51" s="320"/>
      <c r="N51" s="321">
        <v>43987</v>
      </c>
      <c r="O51" s="322"/>
      <c r="P51" s="323"/>
    </row>
    <row r="52" spans="1:16">
      <c r="A52" s="313" t="s">
        <v>1208</v>
      </c>
      <c r="B52" s="314"/>
      <c r="C52" s="315" t="s">
        <v>1209</v>
      </c>
      <c r="D52" s="314" t="s">
        <v>46</v>
      </c>
      <c r="E52" s="316">
        <v>43909</v>
      </c>
      <c r="F52" s="316"/>
      <c r="G52" s="315" t="s">
        <v>1210</v>
      </c>
      <c r="H52" s="315" t="s">
        <v>85</v>
      </c>
      <c r="I52" s="317">
        <v>5155</v>
      </c>
      <c r="J52" s="318" t="s">
        <v>1211</v>
      </c>
      <c r="K52" s="319" t="s">
        <v>1212</v>
      </c>
      <c r="L52" s="320"/>
      <c r="M52" s="320"/>
      <c r="N52" s="321">
        <v>43980</v>
      </c>
      <c r="O52" s="322"/>
      <c r="P52" s="323"/>
    </row>
    <row r="53" spans="1:16">
      <c r="A53" s="313" t="s">
        <v>1208</v>
      </c>
      <c r="B53" s="314"/>
      <c r="C53" s="315" t="s">
        <v>1213</v>
      </c>
      <c r="D53" s="314" t="s">
        <v>46</v>
      </c>
      <c r="E53" s="316">
        <v>43909</v>
      </c>
      <c r="F53" s="316"/>
      <c r="G53" s="315" t="s">
        <v>1210</v>
      </c>
      <c r="H53" s="315" t="s">
        <v>85</v>
      </c>
      <c r="I53" s="317">
        <v>5155</v>
      </c>
      <c r="J53" s="318" t="s">
        <v>1211</v>
      </c>
      <c r="K53" s="319" t="s">
        <v>1212</v>
      </c>
      <c r="L53" s="320"/>
      <c r="M53" s="320"/>
      <c r="N53" s="321">
        <v>43980</v>
      </c>
      <c r="O53" s="322"/>
      <c r="P53" s="323"/>
    </row>
    <row r="54" spans="1:16">
      <c r="A54" s="313" t="s">
        <v>1214</v>
      </c>
      <c r="B54" s="314"/>
      <c r="C54" s="315" t="s">
        <v>1215</v>
      </c>
      <c r="D54" s="314" t="s">
        <v>46</v>
      </c>
      <c r="E54" s="316">
        <v>43950</v>
      </c>
      <c r="F54" s="316"/>
      <c r="G54" s="315" t="s">
        <v>1216</v>
      </c>
      <c r="H54" s="315" t="s">
        <v>1217</v>
      </c>
      <c r="I54" s="317">
        <v>10300</v>
      </c>
      <c r="J54" s="318" t="s">
        <v>1218</v>
      </c>
      <c r="K54" s="319" t="s">
        <v>1219</v>
      </c>
      <c r="L54" s="320"/>
      <c r="M54" s="320"/>
      <c r="N54" s="321">
        <v>43985</v>
      </c>
      <c r="O54" s="322"/>
      <c r="P54" s="323"/>
    </row>
    <row r="55" spans="1:16">
      <c r="A55" s="313" t="s">
        <v>1130</v>
      </c>
      <c r="B55" s="314"/>
      <c r="C55" s="315" t="s">
        <v>1220</v>
      </c>
      <c r="D55" s="314" t="s">
        <v>46</v>
      </c>
      <c r="E55" s="316" t="s">
        <v>1221</v>
      </c>
      <c r="F55" s="316"/>
      <c r="G55" s="315" t="s">
        <v>1222</v>
      </c>
      <c r="H55" s="315" t="s">
        <v>85</v>
      </c>
      <c r="I55" s="317">
        <v>109222</v>
      </c>
      <c r="J55" s="318" t="s">
        <v>1223</v>
      </c>
      <c r="K55" s="319" t="s">
        <v>1224</v>
      </c>
      <c r="L55" s="320"/>
      <c r="M55" s="320"/>
      <c r="N55" s="321">
        <v>43980</v>
      </c>
      <c r="O55" s="322"/>
      <c r="P55" s="323"/>
    </row>
    <row r="56" spans="1:16">
      <c r="A56" s="313" t="s">
        <v>1203</v>
      </c>
      <c r="B56" s="314"/>
      <c r="C56" s="315" t="s">
        <v>1225</v>
      </c>
      <c r="D56" s="314" t="s">
        <v>1226</v>
      </c>
      <c r="E56" s="316">
        <v>43971</v>
      </c>
      <c r="F56" s="316"/>
      <c r="G56" s="315" t="s">
        <v>1097</v>
      </c>
      <c r="H56" s="315" t="s">
        <v>85</v>
      </c>
      <c r="I56" s="317">
        <v>1255</v>
      </c>
      <c r="J56" s="318" t="s">
        <v>1227</v>
      </c>
      <c r="K56" s="319" t="s">
        <v>1228</v>
      </c>
      <c r="L56" s="320"/>
      <c r="M56" s="320"/>
      <c r="N56" s="321">
        <v>43990</v>
      </c>
      <c r="O56" s="322"/>
      <c r="P56" s="323"/>
    </row>
    <row r="57" spans="1:16">
      <c r="A57" s="313" t="s">
        <v>1229</v>
      </c>
      <c r="B57" s="314"/>
      <c r="C57" s="315" t="s">
        <v>1230</v>
      </c>
      <c r="D57" s="314" t="s">
        <v>1226</v>
      </c>
      <c r="E57" s="316">
        <v>43972</v>
      </c>
      <c r="F57" s="316"/>
      <c r="G57" s="315" t="s">
        <v>189</v>
      </c>
      <c r="H57" s="315" t="s">
        <v>85</v>
      </c>
      <c r="I57" s="317">
        <v>3130</v>
      </c>
      <c r="J57" s="318" t="s">
        <v>1231</v>
      </c>
      <c r="K57" s="319" t="s">
        <v>1228</v>
      </c>
      <c r="L57" s="320"/>
      <c r="M57" s="320"/>
      <c r="N57" s="321">
        <v>43990</v>
      </c>
      <c r="O57" s="322"/>
      <c r="P57" s="323"/>
    </row>
    <row r="58" spans="1:16">
      <c r="A58" s="313" t="s">
        <v>1232</v>
      </c>
      <c r="B58" s="314"/>
      <c r="C58" s="315" t="s">
        <v>1233</v>
      </c>
      <c r="D58" s="314" t="s">
        <v>1226</v>
      </c>
      <c r="E58" s="316">
        <v>43974</v>
      </c>
      <c r="F58" s="316"/>
      <c r="G58" s="315" t="s">
        <v>189</v>
      </c>
      <c r="H58" s="315" t="s">
        <v>85</v>
      </c>
      <c r="I58" s="317">
        <v>1558</v>
      </c>
      <c r="J58" s="318" t="s">
        <v>1234</v>
      </c>
      <c r="K58" s="319" t="s">
        <v>1228</v>
      </c>
      <c r="L58" s="320"/>
      <c r="M58" s="320"/>
      <c r="N58" s="321">
        <v>43990</v>
      </c>
      <c r="O58" s="322"/>
      <c r="P58" s="323"/>
    </row>
    <row r="59" spans="1:16">
      <c r="A59" s="313" t="s">
        <v>1235</v>
      </c>
      <c r="B59" s="314"/>
      <c r="C59" s="315" t="s">
        <v>1236</v>
      </c>
      <c r="D59" s="314" t="s">
        <v>46</v>
      </c>
      <c r="E59" s="316">
        <v>43963</v>
      </c>
      <c r="F59" s="316"/>
      <c r="G59" s="315" t="s">
        <v>1084</v>
      </c>
      <c r="H59" s="315" t="s">
        <v>1092</v>
      </c>
      <c r="I59" s="317">
        <v>3250</v>
      </c>
      <c r="J59" s="318"/>
      <c r="K59" s="319" t="s">
        <v>1237</v>
      </c>
      <c r="L59" s="320"/>
      <c r="M59" s="320"/>
      <c r="N59" s="321">
        <v>43987</v>
      </c>
      <c r="O59" s="322"/>
      <c r="P59" s="323"/>
    </row>
    <row r="60" spans="1:16" ht="30">
      <c r="A60" s="313" t="s">
        <v>1238</v>
      </c>
      <c r="B60" s="314"/>
      <c r="C60" s="314" t="s">
        <v>1239</v>
      </c>
      <c r="D60" s="314" t="s">
        <v>1240</v>
      </c>
      <c r="E60" s="339">
        <v>43973</v>
      </c>
      <c r="F60" s="339"/>
      <c r="G60" s="314" t="s">
        <v>1241</v>
      </c>
      <c r="H60" s="314" t="s">
        <v>85</v>
      </c>
      <c r="I60" s="340">
        <v>8114</v>
      </c>
      <c r="J60" s="314" t="s">
        <v>1242</v>
      </c>
      <c r="K60" s="319" t="s">
        <v>1243</v>
      </c>
      <c r="L60" s="320"/>
      <c r="M60" s="320"/>
      <c r="N60" s="341">
        <v>43992</v>
      </c>
      <c r="O60" s="342"/>
      <c r="P60" s="343"/>
    </row>
    <row r="61" spans="1:16">
      <c r="A61" s="313" t="s">
        <v>995</v>
      </c>
      <c r="B61" s="314"/>
      <c r="C61" s="315" t="s">
        <v>1244</v>
      </c>
      <c r="D61" s="314" t="s">
        <v>46</v>
      </c>
      <c r="E61" s="316">
        <v>43930</v>
      </c>
      <c r="F61" s="316"/>
      <c r="G61" s="315" t="s">
        <v>1097</v>
      </c>
      <c r="H61" s="315" t="s">
        <v>1092</v>
      </c>
      <c r="I61" s="317">
        <v>44027</v>
      </c>
      <c r="J61" s="318" t="s">
        <v>1245</v>
      </c>
      <c r="K61" s="319" t="s">
        <v>1246</v>
      </c>
      <c r="L61" s="320"/>
      <c r="M61" s="320"/>
      <c r="N61" s="321">
        <v>43992</v>
      </c>
      <c r="O61" s="322"/>
      <c r="P61" s="323"/>
    </row>
    <row r="62" spans="1:16" ht="45">
      <c r="A62" s="313" t="s">
        <v>1247</v>
      </c>
      <c r="B62" s="314"/>
      <c r="C62" s="315" t="s">
        <v>1248</v>
      </c>
      <c r="D62" s="314" t="s">
        <v>1249</v>
      </c>
      <c r="E62" s="316">
        <v>43972</v>
      </c>
      <c r="F62" s="316"/>
      <c r="G62" s="315"/>
      <c r="H62" s="315" t="s">
        <v>85</v>
      </c>
      <c r="I62" s="317">
        <v>605</v>
      </c>
      <c r="J62" s="318" t="s">
        <v>1250</v>
      </c>
      <c r="K62" s="319" t="s">
        <v>1251</v>
      </c>
      <c r="L62" s="320"/>
      <c r="M62" s="320"/>
      <c r="N62" s="321"/>
      <c r="O62" s="322" t="s">
        <v>1252</v>
      </c>
      <c r="P62" s="323" t="s">
        <v>1253</v>
      </c>
    </row>
    <row r="63" spans="1:16" ht="60">
      <c r="A63" s="313" t="s">
        <v>1254</v>
      </c>
      <c r="B63" s="314"/>
      <c r="C63" s="315" t="s">
        <v>1255</v>
      </c>
      <c r="D63" s="314" t="s">
        <v>1256</v>
      </c>
      <c r="E63" s="316">
        <v>43972</v>
      </c>
      <c r="F63" s="316"/>
      <c r="G63" s="315" t="s">
        <v>1257</v>
      </c>
      <c r="H63" s="315" t="s">
        <v>1258</v>
      </c>
      <c r="I63" s="317">
        <v>1200</v>
      </c>
      <c r="J63" s="318" t="s">
        <v>1259</v>
      </c>
      <c r="K63" s="319" t="s">
        <v>1260</v>
      </c>
      <c r="L63" s="320"/>
      <c r="M63" s="320"/>
      <c r="N63" s="321"/>
      <c r="O63" s="322" t="s">
        <v>1261</v>
      </c>
      <c r="P63" s="323" t="s">
        <v>1253</v>
      </c>
    </row>
    <row r="64" spans="1:16">
      <c r="A64" s="313" t="s">
        <v>1262</v>
      </c>
      <c r="B64" s="314"/>
      <c r="C64" s="314" t="s">
        <v>1263</v>
      </c>
      <c r="D64" s="314" t="s">
        <v>1264</v>
      </c>
      <c r="E64" s="339">
        <v>43977</v>
      </c>
      <c r="F64" s="339"/>
      <c r="G64" s="314" t="s">
        <v>215</v>
      </c>
      <c r="H64" s="314" t="s">
        <v>85</v>
      </c>
      <c r="I64" s="340">
        <v>1222</v>
      </c>
      <c r="J64" s="314">
        <v>5</v>
      </c>
      <c r="K64" s="319" t="s">
        <v>1265</v>
      </c>
      <c r="L64" s="320"/>
      <c r="M64" s="320"/>
      <c r="N64" s="319"/>
      <c r="O64" s="344"/>
      <c r="P64" s="343"/>
    </row>
    <row r="65" spans="1:16">
      <c r="A65" s="313" t="s">
        <v>119</v>
      </c>
      <c r="B65" s="314"/>
      <c r="C65" s="315" t="s">
        <v>1266</v>
      </c>
      <c r="D65" s="314" t="s">
        <v>46</v>
      </c>
      <c r="E65" s="316"/>
      <c r="F65" s="316"/>
      <c r="G65" s="315" t="s">
        <v>110</v>
      </c>
      <c r="H65" s="315" t="s">
        <v>1267</v>
      </c>
      <c r="I65" s="317">
        <v>61687</v>
      </c>
      <c r="J65" s="318" t="s">
        <v>1268</v>
      </c>
      <c r="K65" s="319" t="s">
        <v>1269</v>
      </c>
      <c r="L65" s="320"/>
      <c r="M65" s="320"/>
      <c r="N65" s="337"/>
      <c r="O65" s="338" t="s">
        <v>1270</v>
      </c>
      <c r="P65" s="323" t="s">
        <v>1271</v>
      </c>
    </row>
    <row r="66" spans="1:16">
      <c r="A66" s="313" t="s">
        <v>1177</v>
      </c>
      <c r="B66" s="314"/>
      <c r="C66" s="315" t="s">
        <v>1178</v>
      </c>
      <c r="D66" s="314" t="s">
        <v>46</v>
      </c>
      <c r="E66" s="316" t="s">
        <v>1272</v>
      </c>
      <c r="F66" s="316"/>
      <c r="G66" s="315" t="s">
        <v>1091</v>
      </c>
      <c r="H66" s="315" t="s">
        <v>85</v>
      </c>
      <c r="I66" s="317">
        <v>90000</v>
      </c>
      <c r="J66" s="318" t="s">
        <v>1108</v>
      </c>
      <c r="K66" s="319" t="s">
        <v>1273</v>
      </c>
      <c r="L66" s="320"/>
      <c r="M66" s="320"/>
      <c r="N66" s="321"/>
      <c r="O66" s="322" t="s">
        <v>1274</v>
      </c>
      <c r="P66" s="323" t="s">
        <v>1275</v>
      </c>
    </row>
    <row r="67" spans="1:16">
      <c r="A67" s="313" t="s">
        <v>1135</v>
      </c>
      <c r="B67" s="314"/>
      <c r="C67" s="315" t="s">
        <v>1276</v>
      </c>
      <c r="D67" s="314" t="s">
        <v>1226</v>
      </c>
      <c r="E67" s="316">
        <v>43983</v>
      </c>
      <c r="F67" s="316"/>
      <c r="G67" s="315" t="s">
        <v>189</v>
      </c>
      <c r="H67" s="315" t="s">
        <v>85</v>
      </c>
      <c r="I67" s="317">
        <v>560</v>
      </c>
      <c r="J67" s="318" t="s">
        <v>1277</v>
      </c>
      <c r="K67" s="319" t="s">
        <v>1278</v>
      </c>
      <c r="L67" s="320"/>
      <c r="M67" s="320"/>
      <c r="N67" s="337"/>
      <c r="O67" s="338"/>
      <c r="P67" s="323"/>
    </row>
    <row r="68" spans="1:16">
      <c r="A68" s="345" t="s">
        <v>1279</v>
      </c>
      <c r="B68" s="346"/>
      <c r="C68" s="347"/>
      <c r="D68" s="346"/>
      <c r="E68" s="348"/>
      <c r="F68" s="348"/>
      <c r="G68" s="347" t="s">
        <v>1280</v>
      </c>
      <c r="H68" s="347" t="s">
        <v>1281</v>
      </c>
      <c r="I68" s="349">
        <v>11324</v>
      </c>
      <c r="J68" s="350" t="s">
        <v>1282</v>
      </c>
      <c r="K68" s="351" t="s">
        <v>1283</v>
      </c>
      <c r="L68" s="352"/>
      <c r="M68" s="352"/>
      <c r="N68" s="353"/>
      <c r="O68" s="354" t="s">
        <v>1284</v>
      </c>
      <c r="P68" s="355" t="s">
        <v>1285</v>
      </c>
    </row>
    <row r="69" spans="1:16">
      <c r="A69" s="313" t="s">
        <v>1286</v>
      </c>
      <c r="B69" s="314"/>
      <c r="C69" s="314" t="s">
        <v>1287</v>
      </c>
      <c r="D69" s="314" t="s">
        <v>46</v>
      </c>
      <c r="E69" s="339">
        <v>43989</v>
      </c>
      <c r="F69" s="339"/>
      <c r="G69" s="314" t="s">
        <v>886</v>
      </c>
      <c r="H69" s="314" t="s">
        <v>85</v>
      </c>
      <c r="I69" s="340">
        <v>1071</v>
      </c>
      <c r="J69" s="314" t="s">
        <v>1288</v>
      </c>
      <c r="K69" s="319" t="s">
        <v>1289</v>
      </c>
      <c r="L69" s="320"/>
      <c r="M69" s="320"/>
      <c r="N69" s="319"/>
      <c r="O69" s="344"/>
      <c r="P69" s="343"/>
    </row>
    <row r="70" spans="1:16">
      <c r="A70" s="313" t="s">
        <v>1290</v>
      </c>
      <c r="B70" s="314"/>
      <c r="C70" s="314" t="s">
        <v>1291</v>
      </c>
      <c r="D70" s="314" t="s">
        <v>1264</v>
      </c>
      <c r="E70" s="339">
        <v>43973</v>
      </c>
      <c r="F70" s="339"/>
      <c r="G70" s="314" t="s">
        <v>1292</v>
      </c>
      <c r="H70" s="314" t="s">
        <v>85</v>
      </c>
      <c r="I70" s="340">
        <v>1605</v>
      </c>
      <c r="J70" s="314">
        <v>2</v>
      </c>
      <c r="K70" s="319" t="s">
        <v>1293</v>
      </c>
      <c r="L70" s="320"/>
      <c r="M70" s="320"/>
      <c r="N70" s="319"/>
      <c r="O70" s="344"/>
      <c r="P70" s="343"/>
    </row>
    <row r="71" spans="1:16" ht="30">
      <c r="A71" s="313" t="s">
        <v>1294</v>
      </c>
      <c r="B71" s="314"/>
      <c r="C71" s="314" t="s">
        <v>1295</v>
      </c>
      <c r="D71" s="314" t="s">
        <v>1296</v>
      </c>
      <c r="E71" s="339">
        <v>43980</v>
      </c>
      <c r="F71" s="339"/>
      <c r="G71" s="314" t="s">
        <v>1297</v>
      </c>
      <c r="H71" s="314" t="s">
        <v>85</v>
      </c>
      <c r="I71" s="340">
        <v>1103</v>
      </c>
      <c r="J71" s="314">
        <v>4</v>
      </c>
      <c r="K71" s="319" t="s">
        <v>1298</v>
      </c>
      <c r="L71" s="320"/>
      <c r="M71" s="320"/>
      <c r="N71" s="319"/>
      <c r="O71" s="344"/>
      <c r="P71" s="343"/>
    </row>
    <row r="72" spans="1:16" ht="30">
      <c r="A72" s="313" t="s">
        <v>1294</v>
      </c>
      <c r="B72" s="314"/>
      <c r="C72" s="314" t="s">
        <v>1299</v>
      </c>
      <c r="D72" s="314" t="s">
        <v>1296</v>
      </c>
      <c r="E72" s="339">
        <v>43980</v>
      </c>
      <c r="F72" s="339"/>
      <c r="G72" s="314" t="s">
        <v>1297</v>
      </c>
      <c r="H72" s="314" t="s">
        <v>85</v>
      </c>
      <c r="I72" s="340">
        <v>816</v>
      </c>
      <c r="J72" s="314">
        <v>3</v>
      </c>
      <c r="K72" s="319" t="s">
        <v>1298</v>
      </c>
      <c r="L72" s="320"/>
      <c r="M72" s="320"/>
      <c r="N72" s="319"/>
      <c r="O72" s="344"/>
      <c r="P72" s="343"/>
    </row>
    <row r="73" spans="1:16" ht="30">
      <c r="A73" s="313" t="s">
        <v>1294</v>
      </c>
      <c r="B73" s="314"/>
      <c r="C73" s="314" t="s">
        <v>1300</v>
      </c>
      <c r="D73" s="314" t="s">
        <v>1296</v>
      </c>
      <c r="E73" s="339">
        <v>43980</v>
      </c>
      <c r="F73" s="339"/>
      <c r="G73" s="314" t="s">
        <v>1297</v>
      </c>
      <c r="H73" s="314" t="s">
        <v>85</v>
      </c>
      <c r="I73" s="340">
        <v>850</v>
      </c>
      <c r="J73" s="314">
        <v>4</v>
      </c>
      <c r="K73" s="319" t="s">
        <v>1298</v>
      </c>
      <c r="L73" s="320"/>
      <c r="M73" s="320"/>
      <c r="N73" s="319"/>
      <c r="O73" s="344"/>
      <c r="P73" s="343"/>
    </row>
    <row r="74" spans="1:16">
      <c r="A74" s="313" t="s">
        <v>1301</v>
      </c>
      <c r="B74" s="314"/>
      <c r="C74" s="314" t="s">
        <v>1302</v>
      </c>
      <c r="D74" s="314" t="s">
        <v>1303</v>
      </c>
      <c r="E74" s="339">
        <v>43986</v>
      </c>
      <c r="F74" s="339"/>
      <c r="G74" s="314" t="s">
        <v>349</v>
      </c>
      <c r="H74" s="314" t="s">
        <v>85</v>
      </c>
      <c r="I74" s="340">
        <v>802</v>
      </c>
      <c r="J74" s="314">
        <v>1</v>
      </c>
      <c r="K74" s="319" t="s">
        <v>1304</v>
      </c>
      <c r="L74" s="320"/>
      <c r="M74" s="320"/>
      <c r="N74" s="319"/>
      <c r="O74" s="344"/>
      <c r="P74" s="343"/>
    </row>
    <row r="75" spans="1:16">
      <c r="A75" s="313" t="s">
        <v>1305</v>
      </c>
      <c r="B75" s="314"/>
      <c r="C75" s="314"/>
      <c r="D75" s="314" t="s">
        <v>29</v>
      </c>
      <c r="E75" s="339">
        <v>43991</v>
      </c>
      <c r="F75" s="339"/>
      <c r="G75" s="314" t="s">
        <v>110</v>
      </c>
      <c r="H75" s="314" t="s">
        <v>1306</v>
      </c>
      <c r="I75" s="340">
        <v>1171</v>
      </c>
      <c r="J75" s="314" t="s">
        <v>1307</v>
      </c>
      <c r="K75" s="319" t="s">
        <v>1308</v>
      </c>
      <c r="L75" s="320"/>
      <c r="M75" s="320"/>
      <c r="N75" s="319"/>
      <c r="O75" s="344" t="s">
        <v>1309</v>
      </c>
      <c r="P75" s="343"/>
    </row>
    <row r="76" spans="1:16">
      <c r="A76" s="313" t="s">
        <v>1310</v>
      </c>
      <c r="B76" s="314"/>
      <c r="C76" s="315"/>
      <c r="D76" s="314" t="s">
        <v>1311</v>
      </c>
      <c r="E76" s="316">
        <v>43986</v>
      </c>
      <c r="F76" s="316"/>
      <c r="G76" s="315" t="s">
        <v>1091</v>
      </c>
      <c r="H76" s="315" t="s">
        <v>893</v>
      </c>
      <c r="I76" s="317">
        <v>4180</v>
      </c>
      <c r="J76" s="318" t="s">
        <v>1242</v>
      </c>
      <c r="K76" s="319" t="s">
        <v>1312</v>
      </c>
      <c r="L76" s="320"/>
      <c r="M76" s="320"/>
      <c r="N76" s="337"/>
      <c r="O76" s="338"/>
      <c r="P76" s="323" t="s">
        <v>1313</v>
      </c>
    </row>
    <row r="77" spans="1:16">
      <c r="A77" s="313" t="s">
        <v>987</v>
      </c>
      <c r="B77" s="314"/>
      <c r="C77" s="314" t="s">
        <v>1314</v>
      </c>
      <c r="D77" s="314" t="s">
        <v>46</v>
      </c>
      <c r="E77" s="339">
        <v>43991</v>
      </c>
      <c r="F77" s="339"/>
      <c r="G77" s="314" t="s">
        <v>73</v>
      </c>
      <c r="H77" s="314" t="s">
        <v>1315</v>
      </c>
      <c r="I77" s="340"/>
      <c r="J77" s="314" t="s">
        <v>1316</v>
      </c>
      <c r="K77" s="319" t="s">
        <v>1317</v>
      </c>
      <c r="L77" s="320"/>
      <c r="M77" s="320"/>
      <c r="N77" s="319"/>
      <c r="O77" s="344"/>
      <c r="P77" s="343"/>
    </row>
    <row r="78" spans="1:16">
      <c r="A78" s="313" t="s">
        <v>1318</v>
      </c>
      <c r="B78" s="314"/>
      <c r="C78" s="315" t="s">
        <v>1319</v>
      </c>
      <c r="D78" s="314" t="s">
        <v>46</v>
      </c>
      <c r="E78" s="316">
        <v>43987</v>
      </c>
      <c r="F78" s="316"/>
      <c r="G78" s="315" t="s">
        <v>60</v>
      </c>
      <c r="H78" s="315" t="s">
        <v>85</v>
      </c>
      <c r="I78" s="317">
        <v>40000</v>
      </c>
      <c r="J78" s="318" t="s">
        <v>1093</v>
      </c>
      <c r="K78" s="319" t="s">
        <v>1320</v>
      </c>
      <c r="L78" s="320"/>
      <c r="M78" s="320"/>
      <c r="N78" s="337"/>
      <c r="O78" s="338"/>
      <c r="P78" s="323" t="s">
        <v>1321</v>
      </c>
    </row>
    <row r="79" spans="1:16">
      <c r="A79" s="313" t="s">
        <v>1318</v>
      </c>
      <c r="B79" s="314"/>
      <c r="C79" s="315" t="s">
        <v>1322</v>
      </c>
      <c r="D79" s="314" t="s">
        <v>46</v>
      </c>
      <c r="E79" s="316">
        <v>43987</v>
      </c>
      <c r="F79" s="316"/>
      <c r="G79" s="315" t="s">
        <v>60</v>
      </c>
      <c r="H79" s="315" t="s">
        <v>61</v>
      </c>
      <c r="I79" s="317">
        <v>40000</v>
      </c>
      <c r="J79" s="318" t="s">
        <v>1093</v>
      </c>
      <c r="K79" s="319" t="s">
        <v>1323</v>
      </c>
      <c r="L79" s="320"/>
      <c r="M79" s="320"/>
      <c r="N79" s="337"/>
      <c r="O79" s="338"/>
      <c r="P79" s="323" t="s">
        <v>1321</v>
      </c>
    </row>
    <row r="80" spans="1:16">
      <c r="A80" s="313" t="s">
        <v>669</v>
      </c>
      <c r="B80" s="314"/>
      <c r="C80" s="315"/>
      <c r="D80" s="314" t="s">
        <v>29</v>
      </c>
      <c r="E80" s="316">
        <v>2062020</v>
      </c>
      <c r="F80" s="316"/>
      <c r="G80" s="315" t="s">
        <v>1091</v>
      </c>
      <c r="H80" s="315" t="s">
        <v>49</v>
      </c>
      <c r="I80" s="317">
        <v>5550</v>
      </c>
      <c r="J80" s="318" t="s">
        <v>1324</v>
      </c>
      <c r="K80" s="319" t="s">
        <v>1325</v>
      </c>
      <c r="L80" s="320"/>
      <c r="M80" s="320"/>
      <c r="N80" s="337"/>
      <c r="O80" s="338"/>
      <c r="P80" s="323" t="s">
        <v>1326</v>
      </c>
    </row>
    <row r="81" spans="1:16">
      <c r="A81" s="313" t="s">
        <v>1310</v>
      </c>
      <c r="B81" s="314"/>
      <c r="C81" s="315"/>
      <c r="D81" s="314" t="s">
        <v>1311</v>
      </c>
      <c r="E81" s="316">
        <v>43963</v>
      </c>
      <c r="F81" s="316"/>
      <c r="G81" s="315" t="s">
        <v>1091</v>
      </c>
      <c r="H81" s="315" t="s">
        <v>893</v>
      </c>
      <c r="I81" s="317">
        <v>20000</v>
      </c>
      <c r="J81" s="318" t="s">
        <v>1242</v>
      </c>
      <c r="K81" s="319" t="s">
        <v>1327</v>
      </c>
      <c r="L81" s="320"/>
      <c r="M81" s="320"/>
      <c r="N81" s="337"/>
      <c r="O81" s="338"/>
      <c r="P81" s="323" t="s">
        <v>1313</v>
      </c>
    </row>
    <row r="82" spans="1:16" ht="30">
      <c r="A82" s="313" t="s">
        <v>1328</v>
      </c>
      <c r="B82" s="314"/>
      <c r="C82" s="314" t="s">
        <v>1329</v>
      </c>
      <c r="D82" s="314" t="s">
        <v>1330</v>
      </c>
      <c r="E82" s="339">
        <v>43983</v>
      </c>
      <c r="F82" s="339"/>
      <c r="G82" s="314" t="s">
        <v>1331</v>
      </c>
      <c r="H82" s="314" t="s">
        <v>85</v>
      </c>
      <c r="I82" s="340">
        <v>2485</v>
      </c>
      <c r="J82" s="314" t="s">
        <v>1202</v>
      </c>
      <c r="K82" s="319"/>
      <c r="L82" s="320"/>
      <c r="M82" s="320"/>
      <c r="N82" s="319" t="s">
        <v>1332</v>
      </c>
      <c r="O82" s="344"/>
      <c r="P82" s="343"/>
    </row>
    <row r="83" spans="1:16" ht="60">
      <c r="A83" s="313" t="s">
        <v>1333</v>
      </c>
      <c r="B83" s="314"/>
      <c r="C83" s="314" t="s">
        <v>1334</v>
      </c>
      <c r="D83" s="314"/>
      <c r="E83" s="339"/>
      <c r="F83" s="339"/>
      <c r="G83" s="314"/>
      <c r="H83" s="314" t="s">
        <v>85</v>
      </c>
      <c r="I83" s="340"/>
      <c r="J83" s="314"/>
      <c r="K83" s="319"/>
      <c r="L83" s="320"/>
      <c r="M83" s="320"/>
      <c r="N83" s="319" t="s">
        <v>1332</v>
      </c>
      <c r="O83" s="344"/>
      <c r="P83" s="343"/>
    </row>
    <row r="84" spans="1:16">
      <c r="A84" s="313" t="s">
        <v>1335</v>
      </c>
      <c r="B84" s="314"/>
      <c r="C84" s="314" t="s">
        <v>1336</v>
      </c>
      <c r="D84" s="314" t="s">
        <v>46</v>
      </c>
      <c r="E84" s="339"/>
      <c r="F84" s="339"/>
      <c r="G84" s="314" t="s">
        <v>48</v>
      </c>
      <c r="H84" s="314" t="s">
        <v>85</v>
      </c>
      <c r="I84" s="340">
        <v>440000</v>
      </c>
      <c r="J84" s="314">
        <v>325</v>
      </c>
      <c r="K84" s="319" t="s">
        <v>1337</v>
      </c>
      <c r="L84" s="320"/>
      <c r="M84" s="320"/>
      <c r="N84" s="319" t="s">
        <v>1332</v>
      </c>
      <c r="O84" s="344"/>
      <c r="P84" s="343"/>
    </row>
    <row r="85" spans="1:16">
      <c r="A85" s="313" t="s">
        <v>1338</v>
      </c>
      <c r="B85" s="314"/>
      <c r="C85" s="315" t="s">
        <v>1339</v>
      </c>
      <c r="D85" s="314" t="s">
        <v>1264</v>
      </c>
      <c r="E85" s="316">
        <v>43983</v>
      </c>
      <c r="F85" s="316"/>
      <c r="G85" s="315" t="s">
        <v>189</v>
      </c>
      <c r="H85" s="315" t="s">
        <v>85</v>
      </c>
      <c r="I85" s="317">
        <v>673</v>
      </c>
      <c r="J85" s="318" t="s">
        <v>1340</v>
      </c>
      <c r="K85" s="319" t="s">
        <v>1341</v>
      </c>
      <c r="L85" s="320"/>
      <c r="M85" s="320"/>
      <c r="N85" s="321">
        <v>44034</v>
      </c>
      <c r="O85" s="322"/>
      <c r="P85" s="323"/>
    </row>
    <row r="86" spans="1:16">
      <c r="A86" s="313" t="s">
        <v>1318</v>
      </c>
      <c r="B86" s="314"/>
      <c r="C86" s="315" t="s">
        <v>1319</v>
      </c>
      <c r="D86" s="314" t="s">
        <v>46</v>
      </c>
      <c r="E86" s="316">
        <v>43987</v>
      </c>
      <c r="F86" s="316"/>
      <c r="G86" s="315" t="s">
        <v>60</v>
      </c>
      <c r="H86" s="315" t="s">
        <v>85</v>
      </c>
      <c r="I86" s="317">
        <v>20000</v>
      </c>
      <c r="J86" s="318" t="s">
        <v>1218</v>
      </c>
      <c r="K86" s="319" t="s">
        <v>1342</v>
      </c>
      <c r="L86" s="320"/>
      <c r="M86" s="320"/>
      <c r="N86" s="321">
        <v>44033</v>
      </c>
      <c r="O86" s="338" t="s">
        <v>1343</v>
      </c>
      <c r="P86" s="323"/>
    </row>
    <row r="87" spans="1:16" ht="30">
      <c r="A87" s="313" t="s">
        <v>1344</v>
      </c>
      <c r="B87" s="314"/>
      <c r="C87" s="315" t="s">
        <v>1345</v>
      </c>
      <c r="D87" s="314" t="s">
        <v>1346</v>
      </c>
      <c r="E87" s="316">
        <v>44013</v>
      </c>
      <c r="F87" s="316"/>
      <c r="G87" s="315" t="s">
        <v>1347</v>
      </c>
      <c r="H87" s="315" t="s">
        <v>1348</v>
      </c>
      <c r="I87" s="317">
        <v>2491</v>
      </c>
      <c r="J87" s="318">
        <v>3</v>
      </c>
      <c r="K87" s="319" t="s">
        <v>1349</v>
      </c>
      <c r="L87" s="320"/>
      <c r="M87" s="320"/>
      <c r="N87" s="321">
        <v>44033</v>
      </c>
      <c r="O87" s="322"/>
      <c r="P87" s="323"/>
    </row>
    <row r="88" spans="1:16">
      <c r="A88" s="313" t="s">
        <v>1350</v>
      </c>
      <c r="B88" s="314"/>
      <c r="C88" s="315" t="s">
        <v>1351</v>
      </c>
      <c r="D88" s="314" t="s">
        <v>83</v>
      </c>
      <c r="E88" s="316">
        <v>44006</v>
      </c>
      <c r="F88" s="316"/>
      <c r="G88" s="315" t="s">
        <v>1352</v>
      </c>
      <c r="H88" s="315"/>
      <c r="I88" s="317">
        <v>21060</v>
      </c>
      <c r="J88" s="318"/>
      <c r="K88" s="319" t="s">
        <v>1353</v>
      </c>
      <c r="L88" s="320"/>
      <c r="M88" s="320"/>
      <c r="N88" s="321">
        <v>44032</v>
      </c>
      <c r="O88" s="322"/>
      <c r="P88" s="323"/>
    </row>
    <row r="89" spans="1:16" ht="30">
      <c r="A89" s="313" t="s">
        <v>1354</v>
      </c>
      <c r="B89" s="314"/>
      <c r="C89" s="315" t="s">
        <v>1355</v>
      </c>
      <c r="D89" s="314" t="s">
        <v>1356</v>
      </c>
      <c r="E89" s="316">
        <v>44011</v>
      </c>
      <c r="F89" s="316"/>
      <c r="G89" s="315" t="s">
        <v>1352</v>
      </c>
      <c r="H89" s="315" t="s">
        <v>1348</v>
      </c>
      <c r="I89" s="317">
        <v>545</v>
      </c>
      <c r="J89" s="318"/>
      <c r="K89" s="319" t="s">
        <v>1357</v>
      </c>
      <c r="L89" s="320"/>
      <c r="M89" s="320"/>
      <c r="N89" s="321">
        <v>44034</v>
      </c>
      <c r="O89" s="322"/>
      <c r="P89" s="323"/>
    </row>
    <row r="90" spans="1:16">
      <c r="A90" s="313" t="s">
        <v>1358</v>
      </c>
      <c r="B90" s="314"/>
      <c r="C90" s="315" t="s">
        <v>1359</v>
      </c>
      <c r="D90" s="314" t="s">
        <v>256</v>
      </c>
      <c r="E90" s="316">
        <v>44012</v>
      </c>
      <c r="F90" s="316"/>
      <c r="G90" s="315" t="s">
        <v>189</v>
      </c>
      <c r="H90" s="315" t="s">
        <v>85</v>
      </c>
      <c r="I90" s="317">
        <v>596</v>
      </c>
      <c r="J90" s="318" t="s">
        <v>1088</v>
      </c>
      <c r="K90" s="319" t="s">
        <v>1360</v>
      </c>
      <c r="L90" s="320"/>
      <c r="M90" s="320"/>
      <c r="N90" s="321">
        <v>44029</v>
      </c>
      <c r="O90" s="338"/>
      <c r="P90" s="323"/>
    </row>
    <row r="91" spans="1:16">
      <c r="A91" s="313" t="s">
        <v>1361</v>
      </c>
      <c r="B91" s="314"/>
      <c r="C91" s="315" t="s">
        <v>1362</v>
      </c>
      <c r="D91" s="314" t="s">
        <v>46</v>
      </c>
      <c r="E91" s="316">
        <v>44026</v>
      </c>
      <c r="F91" s="316"/>
      <c r="G91" s="315" t="s">
        <v>73</v>
      </c>
      <c r="H91" s="315" t="s">
        <v>85</v>
      </c>
      <c r="I91" s="317">
        <v>1000</v>
      </c>
      <c r="J91" s="318" t="s">
        <v>1363</v>
      </c>
      <c r="K91" s="319" t="s">
        <v>1364</v>
      </c>
      <c r="L91" s="320"/>
      <c r="M91" s="320"/>
      <c r="N91" s="321">
        <v>44041</v>
      </c>
      <c r="O91" s="322"/>
      <c r="P91" s="323"/>
    </row>
    <row r="92" spans="1:16">
      <c r="A92" s="313" t="s">
        <v>1365</v>
      </c>
      <c r="B92" s="314"/>
      <c r="C92" s="315" t="s">
        <v>1366</v>
      </c>
      <c r="D92" s="314" t="s">
        <v>46</v>
      </c>
      <c r="E92" s="316">
        <v>44033</v>
      </c>
      <c r="F92" s="316"/>
      <c r="G92" s="315" t="s">
        <v>1331</v>
      </c>
      <c r="H92" s="315" t="s">
        <v>85</v>
      </c>
      <c r="I92" s="317">
        <v>2060</v>
      </c>
      <c r="J92" s="318" t="s">
        <v>462</v>
      </c>
      <c r="K92" s="319" t="s">
        <v>1367</v>
      </c>
      <c r="L92" s="320"/>
      <c r="M92" s="320"/>
      <c r="N92" s="321">
        <v>44041</v>
      </c>
      <c r="O92" s="322"/>
      <c r="P92" s="323"/>
    </row>
    <row r="93" spans="1:16">
      <c r="A93" s="313" t="s">
        <v>1082</v>
      </c>
      <c r="B93" s="314"/>
      <c r="C93" s="314"/>
      <c r="D93" s="314" t="s">
        <v>256</v>
      </c>
      <c r="E93" s="339">
        <v>44015</v>
      </c>
      <c r="F93" s="339"/>
      <c r="G93" s="314" t="s">
        <v>110</v>
      </c>
      <c r="H93" s="314" t="s">
        <v>111</v>
      </c>
      <c r="I93" s="340">
        <v>145</v>
      </c>
      <c r="J93" s="319" t="s">
        <v>1088</v>
      </c>
      <c r="K93" s="319" t="s">
        <v>1368</v>
      </c>
      <c r="L93" s="320"/>
      <c r="M93" s="320"/>
      <c r="N93" s="341">
        <v>44032</v>
      </c>
      <c r="O93" s="344"/>
      <c r="P93" s="343"/>
    </row>
    <row r="94" spans="1:16">
      <c r="A94" s="313" t="s">
        <v>1238</v>
      </c>
      <c r="B94" s="314"/>
      <c r="C94" s="315" t="s">
        <v>1369</v>
      </c>
      <c r="D94" s="314" t="s">
        <v>46</v>
      </c>
      <c r="E94" s="316">
        <v>44018</v>
      </c>
      <c r="F94" s="316"/>
      <c r="G94" s="315" t="s">
        <v>189</v>
      </c>
      <c r="H94" s="315" t="s">
        <v>85</v>
      </c>
      <c r="I94" s="317">
        <v>689</v>
      </c>
      <c r="J94" s="318" t="s">
        <v>1088</v>
      </c>
      <c r="K94" s="319" t="s">
        <v>1360</v>
      </c>
      <c r="L94" s="320"/>
      <c r="M94" s="320"/>
      <c r="N94" s="321">
        <v>44029</v>
      </c>
      <c r="O94" s="322"/>
      <c r="P94" s="323"/>
    </row>
    <row r="95" spans="1:16">
      <c r="A95" s="313" t="s">
        <v>1200</v>
      </c>
      <c r="B95" s="314"/>
      <c r="C95" s="315"/>
      <c r="D95" s="314" t="s">
        <v>29</v>
      </c>
      <c r="E95" s="316">
        <v>44019</v>
      </c>
      <c r="F95" s="316"/>
      <c r="G95" s="315" t="s">
        <v>60</v>
      </c>
      <c r="H95" s="315" t="s">
        <v>1370</v>
      </c>
      <c r="I95" s="317">
        <v>20500</v>
      </c>
      <c r="J95" s="318" t="s">
        <v>1218</v>
      </c>
      <c r="K95" s="319" t="s">
        <v>1371</v>
      </c>
      <c r="L95" s="320"/>
      <c r="M95" s="320"/>
      <c r="N95" s="321">
        <v>44036</v>
      </c>
      <c r="O95" s="322"/>
      <c r="P95" s="323" t="s">
        <v>1372</v>
      </c>
    </row>
    <row r="96" spans="1:16">
      <c r="A96" s="313" t="s">
        <v>779</v>
      </c>
      <c r="B96" s="314"/>
      <c r="C96" s="315"/>
      <c r="D96" s="314" t="s">
        <v>29</v>
      </c>
      <c r="E96" s="316">
        <v>44020</v>
      </c>
      <c r="F96" s="316"/>
      <c r="G96" s="315" t="s">
        <v>48</v>
      </c>
      <c r="H96" s="315" t="s">
        <v>49</v>
      </c>
      <c r="I96" s="317">
        <v>23000</v>
      </c>
      <c r="J96" s="318" t="s">
        <v>1218</v>
      </c>
      <c r="K96" s="319" t="s">
        <v>1373</v>
      </c>
      <c r="L96" s="320"/>
      <c r="M96" s="320"/>
      <c r="N96" s="321">
        <v>44032</v>
      </c>
      <c r="O96" s="322" t="s">
        <v>1374</v>
      </c>
      <c r="P96" s="323"/>
    </row>
    <row r="97" spans="1:16">
      <c r="A97" s="313" t="s">
        <v>1375</v>
      </c>
      <c r="B97" s="314"/>
      <c r="C97" s="315" t="s">
        <v>1376</v>
      </c>
      <c r="D97" s="314" t="s">
        <v>46</v>
      </c>
      <c r="E97" s="316">
        <v>44011</v>
      </c>
      <c r="F97" s="316"/>
      <c r="G97" s="315" t="s">
        <v>340</v>
      </c>
      <c r="H97" s="315" t="s">
        <v>85</v>
      </c>
      <c r="I97" s="317">
        <v>820</v>
      </c>
      <c r="J97" s="318" t="s">
        <v>1088</v>
      </c>
      <c r="K97" s="319" t="s">
        <v>1377</v>
      </c>
      <c r="L97" s="320"/>
      <c r="M97" s="320"/>
      <c r="N97" s="321">
        <v>44035</v>
      </c>
      <c r="O97" s="338"/>
      <c r="P97" s="323"/>
    </row>
    <row r="98" spans="1:16">
      <c r="A98" s="313" t="s">
        <v>1378</v>
      </c>
      <c r="B98" s="314"/>
      <c r="C98" s="315" t="s">
        <v>1379</v>
      </c>
      <c r="D98" s="314" t="s">
        <v>1264</v>
      </c>
      <c r="E98" s="316">
        <v>44004</v>
      </c>
      <c r="F98" s="316"/>
      <c r="G98" s="315" t="s">
        <v>1380</v>
      </c>
      <c r="H98" s="315" t="s">
        <v>85</v>
      </c>
      <c r="I98" s="317">
        <v>1648</v>
      </c>
      <c r="J98" s="318" t="s">
        <v>1106</v>
      </c>
      <c r="K98" s="319" t="s">
        <v>1381</v>
      </c>
      <c r="L98" s="320"/>
      <c r="M98" s="320"/>
      <c r="N98" s="321">
        <v>44044</v>
      </c>
      <c r="O98" s="338"/>
      <c r="P98" s="323"/>
    </row>
    <row r="99" spans="1:16">
      <c r="A99" s="313" t="s">
        <v>1382</v>
      </c>
      <c r="B99" s="314"/>
      <c r="C99" s="315" t="s">
        <v>1383</v>
      </c>
      <c r="D99" s="314" t="s">
        <v>1264</v>
      </c>
      <c r="E99" s="316">
        <v>44007</v>
      </c>
      <c r="F99" s="316"/>
      <c r="G99" s="315" t="s">
        <v>189</v>
      </c>
      <c r="H99" s="315" t="s">
        <v>85</v>
      </c>
      <c r="I99" s="317">
        <v>1300</v>
      </c>
      <c r="J99" s="318" t="s">
        <v>1088</v>
      </c>
      <c r="K99" s="319" t="s">
        <v>1384</v>
      </c>
      <c r="L99" s="320"/>
      <c r="M99" s="320"/>
      <c r="N99" s="321">
        <v>44060</v>
      </c>
      <c r="O99" s="322"/>
      <c r="P99" s="323">
        <v>211</v>
      </c>
    </row>
    <row r="100" spans="1:16">
      <c r="A100" s="313" t="s">
        <v>1385</v>
      </c>
      <c r="B100" s="314"/>
      <c r="C100" s="315" t="s">
        <v>1386</v>
      </c>
      <c r="D100" s="314" t="s">
        <v>46</v>
      </c>
      <c r="E100" s="316">
        <v>44027</v>
      </c>
      <c r="F100" s="316"/>
      <c r="G100" s="315" t="s">
        <v>189</v>
      </c>
      <c r="H100" s="315" t="s">
        <v>85</v>
      </c>
      <c r="I100" s="317">
        <v>1269</v>
      </c>
      <c r="J100" s="318" t="s">
        <v>1088</v>
      </c>
      <c r="K100" s="319" t="s">
        <v>1384</v>
      </c>
      <c r="L100" s="320"/>
      <c r="M100" s="320"/>
      <c r="N100" s="321">
        <v>44060</v>
      </c>
      <c r="O100" s="322"/>
      <c r="P100" s="323"/>
    </row>
    <row r="101" spans="1:16">
      <c r="A101" s="313" t="s">
        <v>1387</v>
      </c>
      <c r="B101" s="314"/>
      <c r="C101" s="315" t="s">
        <v>1388</v>
      </c>
      <c r="D101" s="314" t="s">
        <v>1264</v>
      </c>
      <c r="E101" s="316">
        <v>44019</v>
      </c>
      <c r="F101" s="316"/>
      <c r="G101" s="315" t="s">
        <v>189</v>
      </c>
      <c r="H101" s="315" t="s">
        <v>85</v>
      </c>
      <c r="I101" s="317">
        <v>2195</v>
      </c>
      <c r="J101" s="318" t="s">
        <v>1106</v>
      </c>
      <c r="K101" s="319" t="s">
        <v>1384</v>
      </c>
      <c r="L101" s="320"/>
      <c r="M101" s="320"/>
      <c r="N101" s="321">
        <v>44060</v>
      </c>
      <c r="O101" s="338"/>
      <c r="P101" s="323">
        <v>204</v>
      </c>
    </row>
    <row r="102" spans="1:16">
      <c r="A102" s="356" t="s">
        <v>1389</v>
      </c>
      <c r="B102" s="357"/>
      <c r="C102" s="358" t="s">
        <v>1390</v>
      </c>
      <c r="D102" s="357" t="s">
        <v>955</v>
      </c>
      <c r="E102" s="359">
        <v>44019</v>
      </c>
      <c r="F102" s="359"/>
      <c r="G102" s="358" t="s">
        <v>1391</v>
      </c>
      <c r="H102" s="358" t="s">
        <v>110</v>
      </c>
      <c r="I102" s="360">
        <v>10915</v>
      </c>
      <c r="J102" s="361" t="s">
        <v>1392</v>
      </c>
      <c r="K102" s="362" t="s">
        <v>1393</v>
      </c>
      <c r="L102" s="363"/>
      <c r="M102" s="363"/>
      <c r="N102" s="364"/>
      <c r="O102" s="365"/>
      <c r="P102" s="366" t="s">
        <v>1394</v>
      </c>
    </row>
    <row r="103" spans="1:16">
      <c r="A103" s="356" t="s">
        <v>1389</v>
      </c>
      <c r="B103" s="357"/>
      <c r="C103" s="358" t="s">
        <v>1395</v>
      </c>
      <c r="D103" s="357" t="s">
        <v>955</v>
      </c>
      <c r="E103" s="359">
        <v>44019</v>
      </c>
      <c r="F103" s="359"/>
      <c r="G103" s="358" t="s">
        <v>1391</v>
      </c>
      <c r="H103" s="358" t="s">
        <v>110</v>
      </c>
      <c r="I103" s="360">
        <v>10563</v>
      </c>
      <c r="J103" s="361" t="s">
        <v>1392</v>
      </c>
      <c r="K103" s="362" t="s">
        <v>1393</v>
      </c>
      <c r="L103" s="363"/>
      <c r="M103" s="363"/>
      <c r="N103" s="364"/>
      <c r="O103" s="365"/>
      <c r="P103" s="366" t="s">
        <v>1396</v>
      </c>
    </row>
    <row r="104" spans="1:16">
      <c r="A104" s="313" t="s">
        <v>168</v>
      </c>
      <c r="B104" s="314"/>
      <c r="C104" s="315" t="s">
        <v>1397</v>
      </c>
      <c r="D104" s="314" t="s">
        <v>46</v>
      </c>
      <c r="E104" s="316">
        <v>44019</v>
      </c>
      <c r="F104" s="316"/>
      <c r="G104" s="315" t="s">
        <v>340</v>
      </c>
      <c r="H104" s="315" t="s">
        <v>85</v>
      </c>
      <c r="I104" s="317">
        <v>122800</v>
      </c>
      <c r="J104" s="318" t="s">
        <v>1398</v>
      </c>
      <c r="K104" s="319" t="s">
        <v>1399</v>
      </c>
      <c r="L104" s="320"/>
      <c r="M104" s="320"/>
      <c r="N104" s="321">
        <v>44050</v>
      </c>
      <c r="O104" s="338"/>
      <c r="P104" s="323"/>
    </row>
    <row r="105" spans="1:16">
      <c r="A105" s="313" t="s">
        <v>1127</v>
      </c>
      <c r="B105" s="314"/>
      <c r="C105" s="315" t="s">
        <v>1128</v>
      </c>
      <c r="D105" s="314" t="s">
        <v>46</v>
      </c>
      <c r="E105" s="316">
        <v>44027</v>
      </c>
      <c r="F105" s="316"/>
      <c r="G105" s="315" t="s">
        <v>110</v>
      </c>
      <c r="H105" s="315" t="s">
        <v>85</v>
      </c>
      <c r="I105" s="317">
        <v>8440</v>
      </c>
      <c r="J105" s="318" t="s">
        <v>1218</v>
      </c>
      <c r="K105" s="319" t="s">
        <v>1400</v>
      </c>
      <c r="L105" s="320"/>
      <c r="M105" s="320"/>
      <c r="N105" s="321">
        <v>44048</v>
      </c>
      <c r="O105" s="322"/>
      <c r="P105" s="323" t="s">
        <v>1401</v>
      </c>
    </row>
    <row r="106" spans="1:16">
      <c r="A106" s="313" t="s">
        <v>1402</v>
      </c>
      <c r="B106" s="314"/>
      <c r="C106" s="315" t="s">
        <v>1403</v>
      </c>
      <c r="D106" s="314" t="s">
        <v>1264</v>
      </c>
      <c r="E106" s="316">
        <v>44014</v>
      </c>
      <c r="F106" s="316"/>
      <c r="G106" s="315" t="s">
        <v>110</v>
      </c>
      <c r="H106" s="315" t="s">
        <v>85</v>
      </c>
      <c r="I106" s="317">
        <v>6840</v>
      </c>
      <c r="J106" s="318" t="s">
        <v>1218</v>
      </c>
      <c r="K106" s="319" t="s">
        <v>1400</v>
      </c>
      <c r="L106" s="320"/>
      <c r="M106" s="320"/>
      <c r="N106" s="321">
        <v>44048</v>
      </c>
      <c r="O106" s="322"/>
      <c r="P106" s="323" t="s">
        <v>1404</v>
      </c>
    </row>
    <row r="107" spans="1:16">
      <c r="A107" s="313" t="s">
        <v>1405</v>
      </c>
      <c r="B107" s="314"/>
      <c r="C107" s="315" t="s">
        <v>1406</v>
      </c>
      <c r="D107" s="314" t="s">
        <v>46</v>
      </c>
      <c r="E107" s="316">
        <v>44025</v>
      </c>
      <c r="F107" s="316"/>
      <c r="G107" s="315" t="s">
        <v>1407</v>
      </c>
      <c r="H107" s="315" t="s">
        <v>85</v>
      </c>
      <c r="I107" s="317">
        <v>2300</v>
      </c>
      <c r="J107" s="318" t="s">
        <v>1088</v>
      </c>
      <c r="K107" s="319" t="s">
        <v>1408</v>
      </c>
      <c r="L107" s="320"/>
      <c r="M107" s="320"/>
      <c r="N107" s="321">
        <v>44048</v>
      </c>
      <c r="O107" s="338"/>
      <c r="P107" s="323"/>
    </row>
    <row r="108" spans="1:16">
      <c r="A108" s="313" t="s">
        <v>1409</v>
      </c>
      <c r="B108" s="314"/>
      <c r="C108" s="315" t="s">
        <v>1410</v>
      </c>
      <c r="D108" s="314" t="s">
        <v>46</v>
      </c>
      <c r="E108" s="316">
        <v>44032</v>
      </c>
      <c r="F108" s="316"/>
      <c r="G108" s="315" t="s">
        <v>1411</v>
      </c>
      <c r="H108" s="315" t="s">
        <v>85</v>
      </c>
      <c r="I108" s="317">
        <v>9440</v>
      </c>
      <c r="J108" s="318" t="s">
        <v>1218</v>
      </c>
      <c r="K108" s="319" t="s">
        <v>1412</v>
      </c>
      <c r="L108" s="320"/>
      <c r="M108" s="320"/>
      <c r="N108" s="321">
        <v>44048</v>
      </c>
      <c r="O108" s="322"/>
      <c r="P108" s="323"/>
    </row>
    <row r="109" spans="1:16">
      <c r="A109" s="313" t="s">
        <v>1335</v>
      </c>
      <c r="B109" s="314"/>
      <c r="C109" s="315" t="s">
        <v>1413</v>
      </c>
      <c r="D109" s="314" t="s">
        <v>46</v>
      </c>
      <c r="E109" s="316">
        <v>44020</v>
      </c>
      <c r="F109" s="316"/>
      <c r="G109" s="315" t="s">
        <v>48</v>
      </c>
      <c r="H109" s="315" t="s">
        <v>85</v>
      </c>
      <c r="I109" s="317">
        <v>421000</v>
      </c>
      <c r="J109" s="318" t="s">
        <v>1414</v>
      </c>
      <c r="K109" s="319" t="s">
        <v>1415</v>
      </c>
      <c r="L109" s="320"/>
      <c r="M109" s="320"/>
      <c r="N109" s="321">
        <v>44050</v>
      </c>
      <c r="O109" s="338"/>
      <c r="P109" s="323"/>
    </row>
    <row r="110" spans="1:16" ht="30">
      <c r="A110" s="313" t="s">
        <v>1416</v>
      </c>
      <c r="B110" s="314"/>
      <c r="C110" s="315" t="s">
        <v>1417</v>
      </c>
      <c r="D110" s="314" t="s">
        <v>1418</v>
      </c>
      <c r="E110" s="316">
        <v>43997</v>
      </c>
      <c r="F110" s="316"/>
      <c r="G110" s="315" t="s">
        <v>1419</v>
      </c>
      <c r="H110" s="315" t="s">
        <v>1348</v>
      </c>
      <c r="I110" s="317">
        <v>3649</v>
      </c>
      <c r="J110" s="318">
        <v>3</v>
      </c>
      <c r="K110" s="319" t="s">
        <v>1420</v>
      </c>
      <c r="L110" s="320"/>
      <c r="M110" s="320"/>
      <c r="N110" s="321">
        <v>44054</v>
      </c>
      <c r="O110" s="322"/>
      <c r="P110" s="323" t="s">
        <v>1421</v>
      </c>
    </row>
    <row r="111" spans="1:16">
      <c r="A111" s="313" t="s">
        <v>1422</v>
      </c>
      <c r="B111" s="314"/>
      <c r="C111" s="315" t="s">
        <v>1423</v>
      </c>
      <c r="D111" s="314" t="s">
        <v>46</v>
      </c>
      <c r="E111" s="316">
        <v>44022</v>
      </c>
      <c r="F111" s="316"/>
      <c r="G111" s="315" t="s">
        <v>1424</v>
      </c>
      <c r="H111" s="315" t="s">
        <v>85</v>
      </c>
      <c r="I111" s="317">
        <v>1849</v>
      </c>
      <c r="J111" s="318" t="s">
        <v>1086</v>
      </c>
      <c r="K111" s="319" t="s">
        <v>1425</v>
      </c>
      <c r="L111" s="320"/>
      <c r="M111" s="320"/>
      <c r="N111" s="321">
        <v>44043</v>
      </c>
      <c r="O111" s="338"/>
      <c r="P111" s="323"/>
    </row>
    <row r="112" spans="1:16">
      <c r="A112" s="313" t="s">
        <v>1422</v>
      </c>
      <c r="B112" s="314"/>
      <c r="C112" s="315" t="s">
        <v>1426</v>
      </c>
      <c r="D112" s="314" t="s">
        <v>46</v>
      </c>
      <c r="E112" s="316">
        <v>44025</v>
      </c>
      <c r="F112" s="316"/>
      <c r="G112" s="315" t="s">
        <v>1424</v>
      </c>
      <c r="H112" s="315" t="s">
        <v>85</v>
      </c>
      <c r="I112" s="317">
        <v>1178</v>
      </c>
      <c r="J112" s="318" t="s">
        <v>1106</v>
      </c>
      <c r="K112" s="319" t="s">
        <v>1425</v>
      </c>
      <c r="L112" s="320"/>
      <c r="M112" s="320"/>
      <c r="N112" s="321">
        <v>44043</v>
      </c>
      <c r="O112" s="338"/>
      <c r="P112" s="323"/>
    </row>
    <row r="113" spans="1:16">
      <c r="A113" s="313" t="s">
        <v>1405</v>
      </c>
      <c r="B113" s="314"/>
      <c r="C113" s="315" t="s">
        <v>1427</v>
      </c>
      <c r="D113" s="314" t="s">
        <v>46</v>
      </c>
      <c r="E113" s="316">
        <v>44028</v>
      </c>
      <c r="F113" s="316"/>
      <c r="G113" s="315" t="s">
        <v>1428</v>
      </c>
      <c r="H113" s="315" t="s">
        <v>85</v>
      </c>
      <c r="I113" s="317">
        <v>2280</v>
      </c>
      <c r="J113" s="318" t="s">
        <v>1088</v>
      </c>
      <c r="K113" s="319" t="s">
        <v>1429</v>
      </c>
      <c r="L113" s="320"/>
      <c r="M113" s="320"/>
      <c r="N113" s="321">
        <v>44054</v>
      </c>
      <c r="O113" s="322"/>
      <c r="P113" s="323"/>
    </row>
    <row r="114" spans="1:16">
      <c r="A114" s="313" t="s">
        <v>1430</v>
      </c>
      <c r="B114" s="314"/>
      <c r="C114" s="315" t="s">
        <v>1431</v>
      </c>
      <c r="D114" s="314" t="s">
        <v>46</v>
      </c>
      <c r="E114" s="316">
        <v>44026</v>
      </c>
      <c r="F114" s="316"/>
      <c r="G114" s="315" t="s">
        <v>60</v>
      </c>
      <c r="H114" s="315" t="s">
        <v>85</v>
      </c>
      <c r="I114" s="317">
        <v>2290</v>
      </c>
      <c r="J114" s="318" t="s">
        <v>1218</v>
      </c>
      <c r="K114" s="319" t="s">
        <v>1432</v>
      </c>
      <c r="L114" s="320"/>
      <c r="M114" s="320"/>
      <c r="N114" s="321">
        <v>44054</v>
      </c>
      <c r="O114" s="322"/>
      <c r="P114" s="323" t="s">
        <v>1433</v>
      </c>
    </row>
    <row r="115" spans="1:16">
      <c r="A115" s="313" t="s">
        <v>1434</v>
      </c>
      <c r="B115" s="314"/>
      <c r="C115" s="315" t="s">
        <v>1435</v>
      </c>
      <c r="D115" s="314" t="s">
        <v>46</v>
      </c>
      <c r="E115" s="316">
        <v>44026</v>
      </c>
      <c r="F115" s="316"/>
      <c r="G115" s="315" t="s">
        <v>886</v>
      </c>
      <c r="H115" s="315" t="s">
        <v>85</v>
      </c>
      <c r="I115" s="317">
        <v>2868</v>
      </c>
      <c r="J115" s="318" t="s">
        <v>462</v>
      </c>
      <c r="K115" s="319" t="s">
        <v>1436</v>
      </c>
      <c r="L115" s="320"/>
      <c r="M115" s="320"/>
      <c r="N115" s="321">
        <v>44054</v>
      </c>
      <c r="O115" s="322"/>
      <c r="P115" s="323"/>
    </row>
    <row r="116" spans="1:16" ht="30">
      <c r="A116" s="313" t="s">
        <v>1437</v>
      </c>
      <c r="B116" s="314"/>
      <c r="C116" s="315" t="s">
        <v>1438</v>
      </c>
      <c r="D116" s="314" t="s">
        <v>1439</v>
      </c>
      <c r="E116" s="316">
        <v>44029</v>
      </c>
      <c r="F116" s="316"/>
      <c r="G116" s="315" t="s">
        <v>1440</v>
      </c>
      <c r="H116" s="315" t="s">
        <v>85</v>
      </c>
      <c r="I116" s="317">
        <v>3170</v>
      </c>
      <c r="J116" s="318" t="s">
        <v>1176</v>
      </c>
      <c r="K116" s="319" t="s">
        <v>1441</v>
      </c>
      <c r="L116" s="320"/>
      <c r="M116" s="320"/>
      <c r="N116" s="321">
        <v>44054</v>
      </c>
      <c r="O116" s="338"/>
      <c r="P116" s="323"/>
    </row>
    <row r="117" spans="1:16">
      <c r="A117" s="313" t="s">
        <v>1138</v>
      </c>
      <c r="B117" s="314"/>
      <c r="C117" s="315" t="s">
        <v>1442</v>
      </c>
      <c r="D117" s="314" t="s">
        <v>46</v>
      </c>
      <c r="E117" s="316">
        <v>44036</v>
      </c>
      <c r="F117" s="316"/>
      <c r="G117" s="315" t="s">
        <v>1380</v>
      </c>
      <c r="H117" s="315" t="s">
        <v>85</v>
      </c>
      <c r="I117" s="317">
        <v>2286</v>
      </c>
      <c r="J117" s="318" t="s">
        <v>1106</v>
      </c>
      <c r="K117" s="319" t="s">
        <v>1443</v>
      </c>
      <c r="L117" s="320"/>
      <c r="M117" s="320"/>
      <c r="N117" s="321">
        <v>44048</v>
      </c>
      <c r="O117" s="338"/>
      <c r="P117" s="323"/>
    </row>
    <row r="118" spans="1:16">
      <c r="A118" s="356" t="s">
        <v>1444</v>
      </c>
      <c r="B118" s="357"/>
      <c r="C118" s="358"/>
      <c r="D118" s="357" t="s">
        <v>46</v>
      </c>
      <c r="E118" s="359">
        <v>44014</v>
      </c>
      <c r="F118" s="359"/>
      <c r="G118" s="358" t="s">
        <v>1445</v>
      </c>
      <c r="H118" s="358" t="s">
        <v>110</v>
      </c>
      <c r="I118" s="360">
        <v>316</v>
      </c>
      <c r="J118" s="361" t="s">
        <v>1446</v>
      </c>
      <c r="K118" s="362" t="s">
        <v>1447</v>
      </c>
      <c r="L118" s="363"/>
      <c r="M118" s="363"/>
      <c r="N118" s="364"/>
      <c r="O118" s="365"/>
      <c r="P118" s="366" t="s">
        <v>1448</v>
      </c>
    </row>
    <row r="119" spans="1:16">
      <c r="A119" s="313" t="s">
        <v>1385</v>
      </c>
      <c r="B119" s="314"/>
      <c r="C119" s="315" t="s">
        <v>1449</v>
      </c>
      <c r="D119" s="314" t="s">
        <v>46</v>
      </c>
      <c r="E119" s="316">
        <v>44033</v>
      </c>
      <c r="F119" s="316"/>
      <c r="G119" s="315" t="s">
        <v>189</v>
      </c>
      <c r="H119" s="315" t="s">
        <v>85</v>
      </c>
      <c r="I119" s="317">
        <v>1338.7</v>
      </c>
      <c r="J119" s="318" t="s">
        <v>1086</v>
      </c>
      <c r="K119" s="319" t="s">
        <v>1450</v>
      </c>
      <c r="L119" s="320"/>
      <c r="M119" s="320"/>
      <c r="N119" s="321">
        <v>44060</v>
      </c>
      <c r="O119" s="338"/>
      <c r="P119" s="323"/>
    </row>
    <row r="120" spans="1:16">
      <c r="A120" s="313" t="s">
        <v>1119</v>
      </c>
      <c r="B120" s="314"/>
      <c r="C120" s="315" t="s">
        <v>1451</v>
      </c>
      <c r="D120" s="314" t="s">
        <v>46</v>
      </c>
      <c r="E120" s="316">
        <v>44036</v>
      </c>
      <c r="F120" s="316"/>
      <c r="G120" s="315" t="s">
        <v>189</v>
      </c>
      <c r="H120" s="315" t="s">
        <v>85</v>
      </c>
      <c r="I120" s="317">
        <v>1796</v>
      </c>
      <c r="J120" s="318" t="s">
        <v>1106</v>
      </c>
      <c r="K120" s="319" t="s">
        <v>1450</v>
      </c>
      <c r="L120" s="320"/>
      <c r="M120" s="320"/>
      <c r="N120" s="321">
        <v>44060</v>
      </c>
      <c r="O120" s="338"/>
      <c r="P120" s="323"/>
    </row>
    <row r="121" spans="1:16">
      <c r="A121" s="313" t="s">
        <v>229</v>
      </c>
      <c r="B121" s="314"/>
      <c r="C121" s="315" t="s">
        <v>1452</v>
      </c>
      <c r="D121" s="314" t="s">
        <v>46</v>
      </c>
      <c r="E121" s="316">
        <v>44039</v>
      </c>
      <c r="F121" s="316"/>
      <c r="G121" s="315" t="s">
        <v>189</v>
      </c>
      <c r="H121" s="315" t="s">
        <v>85</v>
      </c>
      <c r="I121" s="317">
        <v>693</v>
      </c>
      <c r="J121" s="318" t="s">
        <v>1088</v>
      </c>
      <c r="K121" s="319" t="s">
        <v>1450</v>
      </c>
      <c r="L121" s="320"/>
      <c r="M121" s="320"/>
      <c r="N121" s="321">
        <v>44060</v>
      </c>
      <c r="O121" s="338"/>
      <c r="P121" s="323"/>
    </row>
    <row r="122" spans="1:16">
      <c r="A122" s="313" t="s">
        <v>1453</v>
      </c>
      <c r="B122" s="314"/>
      <c r="C122" s="315"/>
      <c r="D122" s="314" t="s">
        <v>256</v>
      </c>
      <c r="E122" s="316">
        <v>44036</v>
      </c>
      <c r="F122" s="316"/>
      <c r="G122" s="315" t="s">
        <v>110</v>
      </c>
      <c r="H122" s="315" t="s">
        <v>1454</v>
      </c>
      <c r="I122" s="317">
        <v>8618</v>
      </c>
      <c r="J122" s="318" t="s">
        <v>1218</v>
      </c>
      <c r="K122" s="319" t="s">
        <v>1455</v>
      </c>
      <c r="L122" s="320"/>
      <c r="M122" s="320"/>
      <c r="N122" s="321">
        <v>44057</v>
      </c>
      <c r="O122" s="338"/>
      <c r="P122" s="323"/>
    </row>
    <row r="123" spans="1:16">
      <c r="A123" s="313" t="s">
        <v>1089</v>
      </c>
      <c r="B123" s="314"/>
      <c r="C123" s="315" t="s">
        <v>1456</v>
      </c>
      <c r="D123" s="314" t="s">
        <v>46</v>
      </c>
      <c r="E123" s="316">
        <v>44028</v>
      </c>
      <c r="F123" s="316"/>
      <c r="G123" s="315" t="s">
        <v>1457</v>
      </c>
      <c r="H123" s="315" t="s">
        <v>61</v>
      </c>
      <c r="I123" s="317">
        <v>20600</v>
      </c>
      <c r="J123" s="318" t="s">
        <v>1218</v>
      </c>
      <c r="K123" s="319" t="s">
        <v>1458</v>
      </c>
      <c r="L123" s="320"/>
      <c r="M123" s="320"/>
      <c r="N123" s="321">
        <v>44056</v>
      </c>
      <c r="O123" s="322"/>
      <c r="P123" s="323">
        <v>2643834240</v>
      </c>
    </row>
    <row r="124" spans="1:16">
      <c r="A124" s="313" t="s">
        <v>1405</v>
      </c>
      <c r="B124" s="314"/>
      <c r="C124" s="315" t="s">
        <v>1459</v>
      </c>
      <c r="D124" s="314" t="s">
        <v>46</v>
      </c>
      <c r="E124" s="316">
        <v>44034</v>
      </c>
      <c r="F124" s="316"/>
      <c r="G124" s="315" t="s">
        <v>1407</v>
      </c>
      <c r="H124" s="315" t="s">
        <v>85</v>
      </c>
      <c r="I124" s="317">
        <v>2650</v>
      </c>
      <c r="J124" s="318" t="s">
        <v>1106</v>
      </c>
      <c r="K124" s="319" t="s">
        <v>1460</v>
      </c>
      <c r="L124" s="320"/>
      <c r="M124" s="320"/>
      <c r="N124" s="321">
        <v>44056</v>
      </c>
      <c r="O124" s="338"/>
      <c r="P124" s="323"/>
    </row>
    <row r="125" spans="1:16">
      <c r="A125" s="313" t="s">
        <v>1107</v>
      </c>
      <c r="B125" s="314"/>
      <c r="C125" s="315"/>
      <c r="D125" s="314" t="s">
        <v>29</v>
      </c>
      <c r="E125" s="316">
        <v>44021</v>
      </c>
      <c r="F125" s="316"/>
      <c r="G125" s="315" t="s">
        <v>110</v>
      </c>
      <c r="H125" s="315" t="s">
        <v>49</v>
      </c>
      <c r="I125" s="317">
        <v>40000</v>
      </c>
      <c r="J125" s="318" t="s">
        <v>1461</v>
      </c>
      <c r="K125" s="319" t="s">
        <v>1462</v>
      </c>
      <c r="L125" s="320"/>
      <c r="M125" s="320"/>
      <c r="N125" s="321">
        <v>44057</v>
      </c>
      <c r="O125" s="322"/>
      <c r="P125" s="323" t="s">
        <v>1463</v>
      </c>
    </row>
    <row r="126" spans="1:16">
      <c r="A126" s="313" t="s">
        <v>779</v>
      </c>
      <c r="B126" s="314"/>
      <c r="C126" s="315">
        <v>4300021505</v>
      </c>
      <c r="D126" s="314" t="s">
        <v>46</v>
      </c>
      <c r="E126" s="316">
        <v>44034</v>
      </c>
      <c r="F126" s="316"/>
      <c r="G126" s="315" t="s">
        <v>48</v>
      </c>
      <c r="H126" s="315" t="s">
        <v>85</v>
      </c>
      <c r="I126" s="317">
        <v>332450</v>
      </c>
      <c r="J126" s="318" t="s">
        <v>1464</v>
      </c>
      <c r="K126" s="319" t="s">
        <v>1465</v>
      </c>
      <c r="L126" s="320">
        <v>44054</v>
      </c>
      <c r="M126" s="320"/>
      <c r="N126" s="321">
        <v>44056</v>
      </c>
      <c r="O126" s="338"/>
      <c r="P126" s="323"/>
    </row>
    <row r="127" spans="1:16">
      <c r="A127" s="313" t="s">
        <v>779</v>
      </c>
      <c r="B127" s="314"/>
      <c r="C127" s="315">
        <v>4300021575</v>
      </c>
      <c r="D127" s="314" t="s">
        <v>46</v>
      </c>
      <c r="E127" s="316">
        <v>44034</v>
      </c>
      <c r="F127" s="316"/>
      <c r="G127" s="315" t="s">
        <v>48</v>
      </c>
      <c r="H127" s="315" t="s">
        <v>85</v>
      </c>
      <c r="I127" s="317">
        <v>6200</v>
      </c>
      <c r="J127" s="318" t="s">
        <v>1218</v>
      </c>
      <c r="K127" s="319" t="s">
        <v>1465</v>
      </c>
      <c r="L127" s="320">
        <v>44054</v>
      </c>
      <c r="M127" s="320"/>
      <c r="N127" s="321">
        <v>44056</v>
      </c>
      <c r="O127" s="338"/>
      <c r="P127" s="323"/>
    </row>
    <row r="128" spans="1:16">
      <c r="A128" s="313" t="s">
        <v>1466</v>
      </c>
      <c r="B128" s="314"/>
      <c r="C128" s="315" t="s">
        <v>1467</v>
      </c>
      <c r="D128" s="314" t="s">
        <v>1468</v>
      </c>
      <c r="E128" s="316">
        <v>44002</v>
      </c>
      <c r="F128" s="316"/>
      <c r="G128" s="315" t="s">
        <v>1469</v>
      </c>
      <c r="H128" s="315" t="s">
        <v>1348</v>
      </c>
      <c r="I128" s="317" t="s">
        <v>1470</v>
      </c>
      <c r="J128" s="318" t="s">
        <v>1088</v>
      </c>
      <c r="K128" s="319" t="s">
        <v>1471</v>
      </c>
      <c r="L128" s="320">
        <v>44057</v>
      </c>
      <c r="M128" s="320"/>
      <c r="N128" s="321">
        <v>44062</v>
      </c>
      <c r="O128" s="338"/>
      <c r="P128" s="323"/>
    </row>
    <row r="129" spans="1:16">
      <c r="A129" s="313" t="s">
        <v>1114</v>
      </c>
      <c r="B129" s="314"/>
      <c r="C129" s="315" t="s">
        <v>1171</v>
      </c>
      <c r="D129" s="314" t="s">
        <v>46</v>
      </c>
      <c r="E129" s="316">
        <v>44048</v>
      </c>
      <c r="F129" s="316"/>
      <c r="G129" s="315" t="s">
        <v>60</v>
      </c>
      <c r="H129" s="315" t="s">
        <v>61</v>
      </c>
      <c r="I129" s="317">
        <v>20500</v>
      </c>
      <c r="J129" s="318" t="s">
        <v>642</v>
      </c>
      <c r="K129" s="319" t="s">
        <v>1472</v>
      </c>
      <c r="L129" s="320">
        <v>44058</v>
      </c>
      <c r="M129" s="320"/>
      <c r="N129" s="321">
        <v>44062</v>
      </c>
      <c r="O129" s="322"/>
      <c r="P129" s="323" t="s">
        <v>1473</v>
      </c>
    </row>
    <row r="130" spans="1:16">
      <c r="A130" s="356" t="s">
        <v>1474</v>
      </c>
      <c r="B130" s="357"/>
      <c r="C130" s="358" t="s">
        <v>1475</v>
      </c>
      <c r="D130" s="357" t="s">
        <v>46</v>
      </c>
      <c r="E130" s="359">
        <v>44033</v>
      </c>
      <c r="F130" s="359"/>
      <c r="G130" s="358" t="s">
        <v>73</v>
      </c>
      <c r="H130" s="358" t="s">
        <v>110</v>
      </c>
      <c r="I130" s="360">
        <v>20547</v>
      </c>
      <c r="J130" s="361" t="s">
        <v>1218</v>
      </c>
      <c r="K130" s="362" t="s">
        <v>1476</v>
      </c>
      <c r="L130" s="363">
        <v>44067</v>
      </c>
      <c r="M130" s="363"/>
      <c r="N130" s="364">
        <v>44061</v>
      </c>
      <c r="O130" s="365"/>
      <c r="P130" s="366" t="s">
        <v>1477</v>
      </c>
    </row>
    <row r="131" spans="1:16">
      <c r="A131" s="313" t="s">
        <v>1361</v>
      </c>
      <c r="B131" s="314"/>
      <c r="C131" s="315" t="s">
        <v>1478</v>
      </c>
      <c r="D131" s="314" t="s">
        <v>46</v>
      </c>
      <c r="E131" s="316">
        <v>44040</v>
      </c>
      <c r="F131" s="316"/>
      <c r="G131" s="315" t="s">
        <v>73</v>
      </c>
      <c r="H131" s="315" t="s">
        <v>85</v>
      </c>
      <c r="I131" s="317">
        <v>4325</v>
      </c>
      <c r="J131" s="318" t="s">
        <v>1088</v>
      </c>
      <c r="K131" s="319" t="s">
        <v>1479</v>
      </c>
      <c r="L131" s="320">
        <v>44060</v>
      </c>
      <c r="M131" s="320"/>
      <c r="N131" s="321">
        <v>44068</v>
      </c>
      <c r="O131" s="338"/>
      <c r="P131" s="323"/>
    </row>
    <row r="132" spans="1:16">
      <c r="A132" s="313" t="s">
        <v>1382</v>
      </c>
      <c r="B132" s="314"/>
      <c r="C132" s="315" t="s">
        <v>1480</v>
      </c>
      <c r="D132" s="314" t="s">
        <v>256</v>
      </c>
      <c r="E132" s="316">
        <v>44049</v>
      </c>
      <c r="F132" s="316"/>
      <c r="G132" s="315" t="s">
        <v>189</v>
      </c>
      <c r="H132" s="315" t="s">
        <v>85</v>
      </c>
      <c r="I132" s="317">
        <v>1350</v>
      </c>
      <c r="J132" s="318" t="s">
        <v>1088</v>
      </c>
      <c r="K132" s="319" t="s">
        <v>1481</v>
      </c>
      <c r="L132" s="320">
        <v>44061</v>
      </c>
      <c r="M132" s="320"/>
      <c r="N132" s="321">
        <v>44068</v>
      </c>
      <c r="O132" s="338"/>
      <c r="P132" s="323"/>
    </row>
    <row r="133" spans="1:16">
      <c r="A133" s="313" t="s">
        <v>779</v>
      </c>
      <c r="B133" s="314"/>
      <c r="C133" s="315">
        <v>4300021776</v>
      </c>
      <c r="D133" s="314" t="s">
        <v>29</v>
      </c>
      <c r="E133" s="316">
        <v>44057</v>
      </c>
      <c r="F133" s="316"/>
      <c r="G133" s="315" t="s">
        <v>48</v>
      </c>
      <c r="H133" s="315" t="s">
        <v>49</v>
      </c>
      <c r="I133" s="317"/>
      <c r="J133" s="318" t="s">
        <v>1482</v>
      </c>
      <c r="K133" s="319" t="s">
        <v>1483</v>
      </c>
      <c r="L133" s="320">
        <v>44068</v>
      </c>
      <c r="M133" s="320"/>
      <c r="N133" s="321">
        <v>44069</v>
      </c>
      <c r="O133" s="322" t="s">
        <v>1484</v>
      </c>
      <c r="P133" s="323" t="s">
        <v>1485</v>
      </c>
    </row>
    <row r="134" spans="1:16">
      <c r="A134" s="313" t="s">
        <v>1486</v>
      </c>
      <c r="B134" s="314"/>
      <c r="C134" s="315" t="s">
        <v>1487</v>
      </c>
      <c r="D134" s="314" t="s">
        <v>46</v>
      </c>
      <c r="E134" s="316">
        <v>44040</v>
      </c>
      <c r="F134" s="316"/>
      <c r="G134" s="315" t="s">
        <v>340</v>
      </c>
      <c r="H134" s="315" t="s">
        <v>85</v>
      </c>
      <c r="I134" s="317">
        <v>35632</v>
      </c>
      <c r="J134" s="318" t="s">
        <v>1488</v>
      </c>
      <c r="K134" s="319" t="s">
        <v>1489</v>
      </c>
      <c r="L134" s="320">
        <v>44061</v>
      </c>
      <c r="M134" s="320"/>
      <c r="N134" s="321">
        <v>44068</v>
      </c>
      <c r="O134" s="338"/>
      <c r="P134" s="323"/>
    </row>
    <row r="135" spans="1:16">
      <c r="A135" s="313" t="s">
        <v>1361</v>
      </c>
      <c r="B135" s="314"/>
      <c r="C135" s="315" t="s">
        <v>1490</v>
      </c>
      <c r="D135" s="314" t="s">
        <v>46</v>
      </c>
      <c r="E135" s="316">
        <v>44035</v>
      </c>
      <c r="F135" s="316"/>
      <c r="G135" s="315" t="s">
        <v>340</v>
      </c>
      <c r="H135" s="315" t="s">
        <v>85</v>
      </c>
      <c r="I135" s="317">
        <v>3651</v>
      </c>
      <c r="J135" s="318" t="s">
        <v>1098</v>
      </c>
      <c r="K135" s="319" t="s">
        <v>1491</v>
      </c>
      <c r="L135" s="320">
        <v>44062</v>
      </c>
      <c r="M135" s="320"/>
      <c r="N135" s="321">
        <v>44068</v>
      </c>
      <c r="O135" s="338"/>
      <c r="P135" s="323"/>
    </row>
    <row r="136" spans="1:16">
      <c r="A136" s="313" t="s">
        <v>1422</v>
      </c>
      <c r="B136" s="314"/>
      <c r="C136" s="315" t="s">
        <v>1492</v>
      </c>
      <c r="D136" s="314" t="s">
        <v>46</v>
      </c>
      <c r="E136" s="316">
        <v>44048</v>
      </c>
      <c r="F136" s="316"/>
      <c r="G136" s="315" t="s">
        <v>1424</v>
      </c>
      <c r="H136" s="315" t="s">
        <v>85</v>
      </c>
      <c r="I136" s="317">
        <v>1849</v>
      </c>
      <c r="J136" s="318" t="s">
        <v>1086</v>
      </c>
      <c r="K136" s="319" t="s">
        <v>1493</v>
      </c>
      <c r="L136" s="320">
        <v>44063</v>
      </c>
      <c r="M136" s="320"/>
      <c r="N136" s="321">
        <v>44068</v>
      </c>
      <c r="O136" s="338"/>
      <c r="P136" s="323"/>
    </row>
    <row r="137" spans="1:16">
      <c r="A137" s="313" t="s">
        <v>1494</v>
      </c>
      <c r="B137" s="314"/>
      <c r="C137" s="315"/>
      <c r="D137" s="314" t="s">
        <v>256</v>
      </c>
      <c r="E137" s="316">
        <v>44055</v>
      </c>
      <c r="F137" s="316"/>
      <c r="G137" s="315" t="s">
        <v>110</v>
      </c>
      <c r="H137" s="315" t="s">
        <v>49</v>
      </c>
      <c r="I137" s="317">
        <v>2792</v>
      </c>
      <c r="J137" s="318" t="s">
        <v>1495</v>
      </c>
      <c r="K137" s="319" t="s">
        <v>1496</v>
      </c>
      <c r="L137" s="320">
        <v>44064</v>
      </c>
      <c r="M137" s="320"/>
      <c r="N137" s="321">
        <v>44064</v>
      </c>
      <c r="O137" s="338"/>
      <c r="P137" s="323" t="s">
        <v>1497</v>
      </c>
    </row>
    <row r="138" spans="1:16">
      <c r="A138" s="313" t="s">
        <v>1498</v>
      </c>
      <c r="B138" s="314"/>
      <c r="C138" s="315" t="s">
        <v>1499</v>
      </c>
      <c r="D138" s="314" t="s">
        <v>46</v>
      </c>
      <c r="E138" s="316">
        <v>44060</v>
      </c>
      <c r="F138" s="316"/>
      <c r="G138" s="315" t="s">
        <v>886</v>
      </c>
      <c r="H138" s="315" t="s">
        <v>85</v>
      </c>
      <c r="I138" s="317">
        <v>6110</v>
      </c>
      <c r="J138" s="318" t="s">
        <v>1106</v>
      </c>
      <c r="K138" s="319" t="s">
        <v>1500</v>
      </c>
      <c r="L138" s="320">
        <v>44067</v>
      </c>
      <c r="M138" s="320"/>
      <c r="N138" s="321">
        <v>44072</v>
      </c>
      <c r="O138" s="322"/>
      <c r="P138" s="323"/>
    </row>
    <row r="139" spans="1:16">
      <c r="A139" s="313" t="s">
        <v>1501</v>
      </c>
      <c r="B139" s="314"/>
      <c r="C139" s="315" t="s">
        <v>1502</v>
      </c>
      <c r="D139" s="314" t="s">
        <v>46</v>
      </c>
      <c r="E139" s="316">
        <v>43991</v>
      </c>
      <c r="F139" s="316"/>
      <c r="G139" s="315" t="s">
        <v>349</v>
      </c>
      <c r="H139" s="315" t="s">
        <v>85</v>
      </c>
      <c r="I139" s="317">
        <v>8544</v>
      </c>
      <c r="J139" s="318" t="s">
        <v>1242</v>
      </c>
      <c r="K139" s="319" t="s">
        <v>1503</v>
      </c>
      <c r="L139" s="320">
        <v>44068</v>
      </c>
      <c r="M139" s="320"/>
      <c r="N139" s="321">
        <v>44070</v>
      </c>
      <c r="O139" s="338"/>
      <c r="P139" s="323"/>
    </row>
    <row r="140" spans="1:16">
      <c r="A140" s="313" t="s">
        <v>1501</v>
      </c>
      <c r="B140" s="314"/>
      <c r="C140" s="315" t="s">
        <v>1504</v>
      </c>
      <c r="D140" s="314" t="s">
        <v>46</v>
      </c>
      <c r="E140" s="316">
        <v>44032</v>
      </c>
      <c r="F140" s="316"/>
      <c r="G140" s="315" t="s">
        <v>1505</v>
      </c>
      <c r="H140" s="315" t="s">
        <v>85</v>
      </c>
      <c r="I140" s="317">
        <v>2622</v>
      </c>
      <c r="J140" s="318" t="s">
        <v>1106</v>
      </c>
      <c r="K140" s="319" t="s">
        <v>1506</v>
      </c>
      <c r="L140" s="320">
        <v>44068</v>
      </c>
      <c r="M140" s="320"/>
      <c r="N140" s="321">
        <v>44075</v>
      </c>
      <c r="O140" s="338"/>
      <c r="P140" s="323"/>
    </row>
    <row r="141" spans="1:16">
      <c r="A141" s="313" t="s">
        <v>1422</v>
      </c>
      <c r="B141" s="314"/>
      <c r="C141" s="315" t="s">
        <v>1426</v>
      </c>
      <c r="D141" s="314" t="s">
        <v>46</v>
      </c>
      <c r="E141" s="316">
        <v>44061</v>
      </c>
      <c r="F141" s="316"/>
      <c r="G141" s="315" t="s">
        <v>1424</v>
      </c>
      <c r="H141" s="315" t="s">
        <v>85</v>
      </c>
      <c r="I141" s="317">
        <v>1178</v>
      </c>
      <c r="J141" s="318" t="s">
        <v>1106</v>
      </c>
      <c r="K141" s="319" t="s">
        <v>1507</v>
      </c>
      <c r="L141" s="320">
        <v>44066</v>
      </c>
      <c r="M141" s="320"/>
      <c r="N141" s="321">
        <v>44072</v>
      </c>
      <c r="O141" s="322"/>
      <c r="P141" s="323"/>
    </row>
    <row r="142" spans="1:16">
      <c r="A142" s="313" t="s">
        <v>1310</v>
      </c>
      <c r="B142" s="314"/>
      <c r="C142" s="315"/>
      <c r="D142" s="314" t="s">
        <v>29</v>
      </c>
      <c r="E142" s="316">
        <v>44053</v>
      </c>
      <c r="F142" s="316"/>
      <c r="G142" s="315" t="s">
        <v>60</v>
      </c>
      <c r="H142" s="315" t="s">
        <v>893</v>
      </c>
      <c r="I142" s="317">
        <v>14000</v>
      </c>
      <c r="J142" s="318" t="s">
        <v>1218</v>
      </c>
      <c r="K142" s="319" t="s">
        <v>1508</v>
      </c>
      <c r="L142" s="320">
        <v>44074</v>
      </c>
      <c r="M142" s="320"/>
      <c r="N142" s="321">
        <v>44075</v>
      </c>
      <c r="O142" s="338"/>
      <c r="P142" s="323" t="s">
        <v>1509</v>
      </c>
    </row>
    <row r="143" spans="1:16">
      <c r="A143" s="313" t="s">
        <v>1200</v>
      </c>
      <c r="B143" s="314"/>
      <c r="C143" s="315"/>
      <c r="D143" s="314" t="s">
        <v>71</v>
      </c>
      <c r="E143" s="316">
        <v>44056</v>
      </c>
      <c r="F143" s="316"/>
      <c r="G143" s="315" t="s">
        <v>110</v>
      </c>
      <c r="H143" s="315" t="s">
        <v>49</v>
      </c>
      <c r="I143" s="317">
        <v>11156</v>
      </c>
      <c r="J143" s="318" t="s">
        <v>1510</v>
      </c>
      <c r="K143" s="319" t="s">
        <v>1511</v>
      </c>
      <c r="L143" s="320">
        <v>44072</v>
      </c>
      <c r="M143" s="320"/>
      <c r="N143" s="321">
        <v>44074</v>
      </c>
      <c r="O143" s="322"/>
      <c r="P143" s="323" t="s">
        <v>1512</v>
      </c>
    </row>
    <row r="144" spans="1:16">
      <c r="A144" s="313" t="s">
        <v>1513</v>
      </c>
      <c r="B144" s="314"/>
      <c r="C144" s="315" t="s">
        <v>1514</v>
      </c>
      <c r="D144" s="314" t="s">
        <v>46</v>
      </c>
      <c r="E144" s="316">
        <v>44048</v>
      </c>
      <c r="F144" s="316"/>
      <c r="G144" s="315" t="s">
        <v>1424</v>
      </c>
      <c r="H144" s="315" t="s">
        <v>85</v>
      </c>
      <c r="I144" s="317">
        <v>6970</v>
      </c>
      <c r="J144" s="318" t="s">
        <v>1515</v>
      </c>
      <c r="K144" s="319" t="s">
        <v>1516</v>
      </c>
      <c r="L144" s="320">
        <v>44070</v>
      </c>
      <c r="M144" s="320"/>
      <c r="N144" s="321">
        <v>44074</v>
      </c>
      <c r="O144" s="338"/>
      <c r="P144" s="323"/>
    </row>
    <row r="145" spans="1:16">
      <c r="A145" s="313" t="s">
        <v>1517</v>
      </c>
      <c r="B145" s="314"/>
      <c r="C145" s="315" t="s">
        <v>1518</v>
      </c>
      <c r="D145" s="314" t="s">
        <v>46</v>
      </c>
      <c r="E145" s="316">
        <v>44039</v>
      </c>
      <c r="F145" s="316"/>
      <c r="G145" s="315" t="s">
        <v>48</v>
      </c>
      <c r="H145" s="315" t="s">
        <v>85</v>
      </c>
      <c r="I145" s="317">
        <v>12000</v>
      </c>
      <c r="J145" s="318" t="s">
        <v>1519</v>
      </c>
      <c r="K145" s="319" t="s">
        <v>1520</v>
      </c>
      <c r="L145" s="320">
        <v>44069</v>
      </c>
      <c r="M145" s="320"/>
      <c r="N145" s="321">
        <v>44072</v>
      </c>
      <c r="O145" s="338"/>
      <c r="P145" s="323"/>
    </row>
    <row r="146" spans="1:16">
      <c r="A146" s="313" t="s">
        <v>1521</v>
      </c>
      <c r="B146" s="314"/>
      <c r="C146" s="315" t="s">
        <v>1522</v>
      </c>
      <c r="D146" s="314" t="s">
        <v>46</v>
      </c>
      <c r="E146" s="316">
        <v>44053</v>
      </c>
      <c r="F146" s="316"/>
      <c r="G146" s="315" t="s">
        <v>340</v>
      </c>
      <c r="H146" s="315" t="s">
        <v>85</v>
      </c>
      <c r="I146" s="317">
        <v>3446</v>
      </c>
      <c r="J146" s="318" t="s">
        <v>1086</v>
      </c>
      <c r="K146" s="319" t="s">
        <v>1523</v>
      </c>
      <c r="L146" s="320">
        <v>44069</v>
      </c>
      <c r="M146" s="320"/>
      <c r="N146" s="321">
        <v>44074</v>
      </c>
      <c r="O146" s="322"/>
      <c r="P146" s="323"/>
    </row>
    <row r="147" spans="1:16">
      <c r="A147" s="313" t="s">
        <v>1524</v>
      </c>
      <c r="B147" s="314"/>
      <c r="C147" s="315" t="s">
        <v>1525</v>
      </c>
      <c r="D147" s="314" t="s">
        <v>46</v>
      </c>
      <c r="E147" s="316">
        <v>44040</v>
      </c>
      <c r="F147" s="316"/>
      <c r="G147" s="315" t="s">
        <v>189</v>
      </c>
      <c r="H147" s="315" t="s">
        <v>61</v>
      </c>
      <c r="I147" s="317">
        <v>23362</v>
      </c>
      <c r="J147" s="318" t="s">
        <v>1526</v>
      </c>
      <c r="K147" s="319" t="s">
        <v>1527</v>
      </c>
      <c r="L147" s="320">
        <v>44061</v>
      </c>
      <c r="M147" s="320"/>
      <c r="N147" s="321">
        <v>44076</v>
      </c>
      <c r="O147" s="338"/>
      <c r="P147" s="323">
        <v>6271715510</v>
      </c>
    </row>
    <row r="148" spans="1:16">
      <c r="A148" s="313" t="s">
        <v>229</v>
      </c>
      <c r="B148" s="314"/>
      <c r="C148" s="315" t="s">
        <v>1528</v>
      </c>
      <c r="D148" s="314" t="s">
        <v>46</v>
      </c>
      <c r="E148" s="316">
        <v>44022</v>
      </c>
      <c r="F148" s="316"/>
      <c r="G148" s="315" t="s">
        <v>189</v>
      </c>
      <c r="H148" s="315" t="s">
        <v>61</v>
      </c>
      <c r="I148" s="317">
        <v>9670</v>
      </c>
      <c r="J148" s="318" t="s">
        <v>613</v>
      </c>
      <c r="K148" s="319" t="s">
        <v>1527</v>
      </c>
      <c r="L148" s="320">
        <v>44061</v>
      </c>
      <c r="M148" s="320"/>
      <c r="N148" s="321">
        <v>44076</v>
      </c>
      <c r="O148" s="338"/>
      <c r="P148" s="323">
        <v>6271714660</v>
      </c>
    </row>
    <row r="149" spans="1:16">
      <c r="A149" s="313" t="s">
        <v>1529</v>
      </c>
      <c r="B149" s="314"/>
      <c r="C149" s="315" t="s">
        <v>1530</v>
      </c>
      <c r="D149" s="314" t="s">
        <v>46</v>
      </c>
      <c r="E149" s="316">
        <v>44054</v>
      </c>
      <c r="F149" s="316"/>
      <c r="G149" s="315" t="s">
        <v>73</v>
      </c>
      <c r="H149" s="315" t="s">
        <v>85</v>
      </c>
      <c r="I149" s="317">
        <v>806</v>
      </c>
      <c r="J149" s="318" t="s">
        <v>1088</v>
      </c>
      <c r="K149" s="319" t="s">
        <v>1531</v>
      </c>
      <c r="L149" s="320">
        <v>44067</v>
      </c>
      <c r="M149" s="320"/>
      <c r="N149" s="321">
        <v>44077</v>
      </c>
      <c r="O149" s="322"/>
      <c r="P149" s="323"/>
    </row>
    <row r="150" spans="1:16">
      <c r="A150" s="313" t="s">
        <v>779</v>
      </c>
      <c r="B150" s="314"/>
      <c r="C150" s="315">
        <v>4300021574</v>
      </c>
      <c r="D150" s="314" t="s">
        <v>46</v>
      </c>
      <c r="E150" s="316">
        <v>44043</v>
      </c>
      <c r="F150" s="316"/>
      <c r="G150" s="315" t="s">
        <v>48</v>
      </c>
      <c r="H150" s="315" t="s">
        <v>85</v>
      </c>
      <c r="I150" s="317">
        <v>225285</v>
      </c>
      <c r="J150" s="318" t="s">
        <v>1532</v>
      </c>
      <c r="K150" s="319" t="s">
        <v>1533</v>
      </c>
      <c r="L150" s="320">
        <v>44071</v>
      </c>
      <c r="M150" s="320"/>
      <c r="N150" s="321">
        <v>44077</v>
      </c>
      <c r="O150" s="338"/>
      <c r="P150" s="323" t="s">
        <v>1534</v>
      </c>
    </row>
    <row r="151" spans="1:16">
      <c r="A151" s="313" t="s">
        <v>1535</v>
      </c>
      <c r="B151" s="314"/>
      <c r="C151" s="315"/>
      <c r="D151" s="314" t="s">
        <v>29</v>
      </c>
      <c r="E151" s="316">
        <v>44054</v>
      </c>
      <c r="F151" s="316"/>
      <c r="G151" s="315" t="s">
        <v>110</v>
      </c>
      <c r="H151" s="315" t="s">
        <v>1536</v>
      </c>
      <c r="I151" s="317">
        <v>206</v>
      </c>
      <c r="J151" s="318" t="s">
        <v>1088</v>
      </c>
      <c r="K151" s="319" t="s">
        <v>1537</v>
      </c>
      <c r="L151" s="320">
        <v>44072</v>
      </c>
      <c r="M151" s="320"/>
      <c r="N151" s="321">
        <v>44075</v>
      </c>
      <c r="O151" s="322"/>
      <c r="P151" s="323"/>
    </row>
    <row r="152" spans="1:16">
      <c r="A152" s="356" t="s">
        <v>1389</v>
      </c>
      <c r="B152" s="357"/>
      <c r="C152" s="358" t="s">
        <v>1538</v>
      </c>
      <c r="D152" s="357" t="s">
        <v>955</v>
      </c>
      <c r="E152" s="359">
        <v>44047</v>
      </c>
      <c r="F152" s="359"/>
      <c r="G152" s="358" t="s">
        <v>1391</v>
      </c>
      <c r="H152" s="358" t="s">
        <v>110</v>
      </c>
      <c r="I152" s="360">
        <v>11360</v>
      </c>
      <c r="J152" s="361" t="s">
        <v>1392</v>
      </c>
      <c r="K152" s="362" t="s">
        <v>1539</v>
      </c>
      <c r="L152" s="363">
        <v>44073</v>
      </c>
      <c r="M152" s="363"/>
      <c r="N152" s="364"/>
      <c r="O152" s="365"/>
      <c r="P152" s="366" t="s">
        <v>1540</v>
      </c>
    </row>
    <row r="153" spans="1:16">
      <c r="A153" s="313" t="s">
        <v>1501</v>
      </c>
      <c r="B153" s="314"/>
      <c r="C153" s="315" t="s">
        <v>1541</v>
      </c>
      <c r="D153" s="314" t="s">
        <v>46</v>
      </c>
      <c r="E153" s="316">
        <v>44055</v>
      </c>
      <c r="F153" s="316"/>
      <c r="G153" s="315" t="s">
        <v>349</v>
      </c>
      <c r="H153" s="315" t="s">
        <v>85</v>
      </c>
      <c r="I153" s="317">
        <v>6400</v>
      </c>
      <c r="J153" s="318" t="s">
        <v>1150</v>
      </c>
      <c r="K153" s="319" t="s">
        <v>1542</v>
      </c>
      <c r="L153" s="320">
        <v>44074</v>
      </c>
      <c r="M153" s="320"/>
      <c r="N153" s="321">
        <v>44089</v>
      </c>
      <c r="O153" s="322"/>
      <c r="P153" s="323" t="s">
        <v>1543</v>
      </c>
    </row>
    <row r="154" spans="1:16">
      <c r="A154" s="313" t="s">
        <v>1501</v>
      </c>
      <c r="B154" s="314"/>
      <c r="C154" s="315" t="s">
        <v>1544</v>
      </c>
      <c r="D154" s="314" t="s">
        <v>46</v>
      </c>
      <c r="E154" s="316">
        <v>44056</v>
      </c>
      <c r="F154" s="316"/>
      <c r="G154" s="315" t="s">
        <v>349</v>
      </c>
      <c r="H154" s="315" t="s">
        <v>85</v>
      </c>
      <c r="I154" s="317">
        <v>17091</v>
      </c>
      <c r="J154" s="318" t="s">
        <v>1515</v>
      </c>
      <c r="K154" s="319" t="s">
        <v>1542</v>
      </c>
      <c r="L154" s="320">
        <v>44074</v>
      </c>
      <c r="M154" s="320"/>
      <c r="N154" s="321">
        <v>44085</v>
      </c>
      <c r="O154" s="322"/>
      <c r="P154" s="323" t="s">
        <v>1545</v>
      </c>
    </row>
    <row r="155" spans="1:16">
      <c r="A155" s="313" t="s">
        <v>1546</v>
      </c>
      <c r="B155" s="314"/>
      <c r="C155" s="315" t="s">
        <v>1547</v>
      </c>
      <c r="D155" s="314" t="s">
        <v>46</v>
      </c>
      <c r="E155" s="316">
        <v>44064</v>
      </c>
      <c r="F155" s="316"/>
      <c r="G155" s="315" t="s">
        <v>73</v>
      </c>
      <c r="H155" s="315" t="s">
        <v>85</v>
      </c>
      <c r="I155" s="317">
        <v>1020</v>
      </c>
      <c r="J155" s="318" t="s">
        <v>1106</v>
      </c>
      <c r="K155" s="319" t="s">
        <v>1548</v>
      </c>
      <c r="L155" s="320">
        <v>44074</v>
      </c>
      <c r="M155" s="320"/>
      <c r="N155" s="321">
        <v>44079</v>
      </c>
      <c r="O155" s="322"/>
      <c r="P155" s="323"/>
    </row>
    <row r="156" spans="1:16">
      <c r="A156" s="313" t="s">
        <v>1549</v>
      </c>
      <c r="B156" s="314"/>
      <c r="C156" s="315" t="s">
        <v>1550</v>
      </c>
      <c r="D156" s="314" t="s">
        <v>46</v>
      </c>
      <c r="E156" s="316"/>
      <c r="F156" s="316"/>
      <c r="G156" s="315" t="s">
        <v>73</v>
      </c>
      <c r="H156" s="315" t="s">
        <v>85</v>
      </c>
      <c r="I156" s="317">
        <v>810</v>
      </c>
      <c r="J156" s="318" t="s">
        <v>1088</v>
      </c>
      <c r="K156" s="319" t="s">
        <v>1548</v>
      </c>
      <c r="L156" s="320">
        <v>44074</v>
      </c>
      <c r="M156" s="320"/>
      <c r="N156" s="321">
        <v>44079</v>
      </c>
      <c r="O156" s="322"/>
      <c r="P156" s="323"/>
    </row>
    <row r="157" spans="1:16">
      <c r="A157" s="313" t="s">
        <v>1551</v>
      </c>
      <c r="B157" s="314"/>
      <c r="C157" s="315" t="s">
        <v>1552</v>
      </c>
      <c r="D157" s="314" t="s">
        <v>46</v>
      </c>
      <c r="E157" s="316">
        <v>44034</v>
      </c>
      <c r="F157" s="316"/>
      <c r="G157" s="315" t="s">
        <v>110</v>
      </c>
      <c r="H157" s="315" t="s">
        <v>85</v>
      </c>
      <c r="I157" s="317">
        <v>6787</v>
      </c>
      <c r="J157" s="318" t="s">
        <v>1553</v>
      </c>
      <c r="K157" s="319" t="s">
        <v>1554</v>
      </c>
      <c r="L157" s="320">
        <v>44075</v>
      </c>
      <c r="M157" s="320"/>
      <c r="N157" s="321">
        <v>44078</v>
      </c>
      <c r="O157" s="322"/>
      <c r="P157" s="323" t="s">
        <v>1555</v>
      </c>
    </row>
    <row r="158" spans="1:16">
      <c r="A158" s="313" t="s">
        <v>905</v>
      </c>
      <c r="B158" s="314"/>
      <c r="C158" s="315" t="s">
        <v>1556</v>
      </c>
      <c r="D158" s="314" t="s">
        <v>46</v>
      </c>
      <c r="E158" s="316">
        <v>44063</v>
      </c>
      <c r="F158" s="316"/>
      <c r="G158" s="315" t="s">
        <v>110</v>
      </c>
      <c r="H158" s="315" t="s">
        <v>61</v>
      </c>
      <c r="I158" s="317">
        <v>5513</v>
      </c>
      <c r="J158" s="318" t="s">
        <v>1557</v>
      </c>
      <c r="K158" s="319" t="s">
        <v>1558</v>
      </c>
      <c r="L158" s="320">
        <v>44075</v>
      </c>
      <c r="M158" s="320"/>
      <c r="N158" s="321">
        <v>44078</v>
      </c>
      <c r="O158" s="322"/>
      <c r="P158" s="323">
        <v>2646123780</v>
      </c>
    </row>
    <row r="159" spans="1:16">
      <c r="A159" s="313" t="s">
        <v>1130</v>
      </c>
      <c r="B159" s="314"/>
      <c r="C159" s="315" t="s">
        <v>1220</v>
      </c>
      <c r="D159" s="314" t="s">
        <v>46</v>
      </c>
      <c r="E159" s="316">
        <v>44054</v>
      </c>
      <c r="F159" s="316"/>
      <c r="G159" s="315" t="s">
        <v>1559</v>
      </c>
      <c r="H159" s="315" t="s">
        <v>85</v>
      </c>
      <c r="I159" s="317">
        <v>140000</v>
      </c>
      <c r="J159" s="318" t="s">
        <v>1316</v>
      </c>
      <c r="K159" s="319" t="s">
        <v>1560</v>
      </c>
      <c r="L159" s="320">
        <v>44075</v>
      </c>
      <c r="M159" s="320"/>
      <c r="N159" s="321">
        <v>44078</v>
      </c>
      <c r="O159" s="322"/>
      <c r="P159" s="323" t="s">
        <v>1561</v>
      </c>
    </row>
    <row r="160" spans="1:16">
      <c r="A160" s="313" t="s">
        <v>1562</v>
      </c>
      <c r="B160" s="314"/>
      <c r="C160" s="315" t="s">
        <v>1563</v>
      </c>
      <c r="D160" s="314" t="s">
        <v>46</v>
      </c>
      <c r="E160" s="316">
        <v>44050</v>
      </c>
      <c r="F160" s="316"/>
      <c r="G160" s="315" t="s">
        <v>1564</v>
      </c>
      <c r="H160" s="315" t="s">
        <v>49</v>
      </c>
      <c r="I160" s="317">
        <v>250</v>
      </c>
      <c r="J160" s="318" t="s">
        <v>1088</v>
      </c>
      <c r="K160" s="319" t="s">
        <v>1565</v>
      </c>
      <c r="L160" s="320">
        <v>44075</v>
      </c>
      <c r="M160" s="320"/>
      <c r="N160" s="321">
        <v>44078</v>
      </c>
      <c r="O160" s="322"/>
      <c r="P160" s="323"/>
    </row>
    <row r="161" spans="1:16">
      <c r="A161" s="313" t="s">
        <v>1566</v>
      </c>
      <c r="B161" s="314"/>
      <c r="C161" s="315" t="s">
        <v>1567</v>
      </c>
      <c r="D161" s="314" t="s">
        <v>46</v>
      </c>
      <c r="E161" s="316">
        <v>44064</v>
      </c>
      <c r="F161" s="316"/>
      <c r="G161" s="315" t="s">
        <v>1424</v>
      </c>
      <c r="H161" s="315" t="s">
        <v>85</v>
      </c>
      <c r="I161" s="317">
        <v>2200</v>
      </c>
      <c r="J161" s="318" t="s">
        <v>1088</v>
      </c>
      <c r="K161" s="319" t="s">
        <v>1568</v>
      </c>
      <c r="L161" s="320">
        <v>44077</v>
      </c>
      <c r="M161" s="320"/>
      <c r="N161" s="321">
        <v>44079</v>
      </c>
      <c r="O161" s="322"/>
      <c r="P161" s="323"/>
    </row>
    <row r="162" spans="1:16">
      <c r="A162" s="313" t="s">
        <v>1310</v>
      </c>
      <c r="B162" s="314"/>
      <c r="C162" s="315"/>
      <c r="D162" s="314" t="s">
        <v>29</v>
      </c>
      <c r="E162" s="316">
        <v>44062</v>
      </c>
      <c r="F162" s="316"/>
      <c r="G162" s="315" t="s">
        <v>1569</v>
      </c>
      <c r="H162" s="315" t="s">
        <v>893</v>
      </c>
      <c r="I162" s="317">
        <v>13000</v>
      </c>
      <c r="J162" s="318" t="s">
        <v>1218</v>
      </c>
      <c r="K162" s="319" t="s">
        <v>1570</v>
      </c>
      <c r="L162" s="320">
        <v>44102</v>
      </c>
      <c r="M162" s="320"/>
      <c r="N162" s="337"/>
      <c r="O162" s="338"/>
      <c r="P162" s="323"/>
    </row>
    <row r="163" spans="1:16">
      <c r="A163" s="356" t="s">
        <v>1389</v>
      </c>
      <c r="B163" s="357"/>
      <c r="C163" s="358" t="s">
        <v>1571</v>
      </c>
      <c r="D163" s="357" t="s">
        <v>955</v>
      </c>
      <c r="E163" s="359">
        <v>44055</v>
      </c>
      <c r="F163" s="359"/>
      <c r="G163" s="358" t="s">
        <v>1391</v>
      </c>
      <c r="H163" s="358" t="s">
        <v>110</v>
      </c>
      <c r="I163" s="360">
        <v>10686.5</v>
      </c>
      <c r="J163" s="361" t="s">
        <v>1392</v>
      </c>
      <c r="K163" s="362" t="s">
        <v>1572</v>
      </c>
      <c r="L163" s="363">
        <v>44082</v>
      </c>
      <c r="M163" s="363"/>
      <c r="N163" s="364"/>
      <c r="O163" s="365"/>
      <c r="P163" s="366" t="s">
        <v>1573</v>
      </c>
    </row>
    <row r="164" spans="1:16">
      <c r="A164" s="313" t="s">
        <v>1574</v>
      </c>
      <c r="B164" s="314"/>
      <c r="C164" s="315" t="s">
        <v>1575</v>
      </c>
      <c r="D164" s="314" t="s">
        <v>46</v>
      </c>
      <c r="E164" s="316">
        <v>44062</v>
      </c>
      <c r="F164" s="316"/>
      <c r="G164" s="315" t="s">
        <v>1576</v>
      </c>
      <c r="H164" s="315" t="s">
        <v>85</v>
      </c>
      <c r="I164" s="317">
        <v>1280</v>
      </c>
      <c r="J164" s="318" t="s">
        <v>1088</v>
      </c>
      <c r="K164" s="319" t="s">
        <v>1577</v>
      </c>
      <c r="L164" s="320">
        <v>44078</v>
      </c>
      <c r="M164" s="320"/>
      <c r="N164" s="321">
        <v>44085</v>
      </c>
      <c r="O164" s="322"/>
      <c r="P164" s="323"/>
    </row>
    <row r="165" spans="1:16">
      <c r="A165" s="313" t="s">
        <v>1114</v>
      </c>
      <c r="B165" s="314"/>
      <c r="C165" s="315" t="s">
        <v>1578</v>
      </c>
      <c r="D165" s="314" t="s">
        <v>46</v>
      </c>
      <c r="E165" s="316">
        <v>44056</v>
      </c>
      <c r="F165" s="316"/>
      <c r="G165" s="315" t="s">
        <v>60</v>
      </c>
      <c r="H165" s="315" t="s">
        <v>1217</v>
      </c>
      <c r="I165" s="317">
        <v>46000</v>
      </c>
      <c r="J165" s="318" t="s">
        <v>1579</v>
      </c>
      <c r="K165" s="319" t="s">
        <v>1580</v>
      </c>
      <c r="L165" s="320">
        <v>44080</v>
      </c>
      <c r="M165" s="320"/>
      <c r="N165" s="321">
        <v>44086</v>
      </c>
      <c r="O165" s="322"/>
      <c r="P165" s="323" t="s">
        <v>1581</v>
      </c>
    </row>
    <row r="166" spans="1:16">
      <c r="A166" s="313" t="s">
        <v>1582</v>
      </c>
      <c r="B166" s="314"/>
      <c r="C166" s="315" t="s">
        <v>1583</v>
      </c>
      <c r="D166" s="314" t="s">
        <v>46</v>
      </c>
      <c r="E166" s="316">
        <v>44061</v>
      </c>
      <c r="F166" s="316"/>
      <c r="G166" s="315" t="s">
        <v>1584</v>
      </c>
      <c r="H166" s="315" t="s">
        <v>85</v>
      </c>
      <c r="I166" s="317">
        <v>4822</v>
      </c>
      <c r="J166" s="318" t="s">
        <v>1086</v>
      </c>
      <c r="K166" s="319" t="s">
        <v>1585</v>
      </c>
      <c r="L166" s="320">
        <v>44081</v>
      </c>
      <c r="M166" s="320"/>
      <c r="N166" s="321">
        <v>44095</v>
      </c>
      <c r="O166" s="322"/>
      <c r="P166" s="323"/>
    </row>
    <row r="167" spans="1:16">
      <c r="A167" s="313" t="s">
        <v>1582</v>
      </c>
      <c r="B167" s="314"/>
      <c r="C167" s="315" t="s">
        <v>1586</v>
      </c>
      <c r="D167" s="314" t="s">
        <v>46</v>
      </c>
      <c r="E167" s="316">
        <v>44064</v>
      </c>
      <c r="F167" s="316"/>
      <c r="G167" s="315" t="s">
        <v>1584</v>
      </c>
      <c r="H167" s="315" t="s">
        <v>85</v>
      </c>
      <c r="I167" s="317">
        <v>6560</v>
      </c>
      <c r="J167" s="318" t="s">
        <v>1218</v>
      </c>
      <c r="K167" s="319" t="s">
        <v>1585</v>
      </c>
      <c r="L167" s="320">
        <v>44081</v>
      </c>
      <c r="M167" s="320"/>
      <c r="N167" s="321">
        <v>44095</v>
      </c>
      <c r="O167" s="322"/>
      <c r="P167" s="323"/>
    </row>
    <row r="168" spans="1:16">
      <c r="A168" s="313" t="s">
        <v>1587</v>
      </c>
      <c r="B168" s="314"/>
      <c r="C168" s="315" t="s">
        <v>1588</v>
      </c>
      <c r="D168" s="314" t="s">
        <v>46</v>
      </c>
      <c r="E168" s="316">
        <v>44063</v>
      </c>
      <c r="F168" s="316"/>
      <c r="G168" s="315" t="s">
        <v>100</v>
      </c>
      <c r="H168" s="315" t="s">
        <v>85</v>
      </c>
      <c r="I168" s="317">
        <v>80160</v>
      </c>
      <c r="J168" s="318" t="s">
        <v>1589</v>
      </c>
      <c r="K168" s="319" t="s">
        <v>1590</v>
      </c>
      <c r="L168" s="320">
        <v>44081</v>
      </c>
      <c r="M168" s="320"/>
      <c r="N168" s="321">
        <v>44088</v>
      </c>
      <c r="O168" s="322"/>
      <c r="P168" s="323"/>
    </row>
    <row r="169" spans="1:16">
      <c r="A169" s="313" t="s">
        <v>1591</v>
      </c>
      <c r="B169" s="314"/>
      <c r="C169" s="315" t="s">
        <v>1592</v>
      </c>
      <c r="D169" s="314" t="s">
        <v>717</v>
      </c>
      <c r="E169" s="316">
        <v>44056</v>
      </c>
      <c r="F169" s="316"/>
      <c r="G169" s="315" t="s">
        <v>1593</v>
      </c>
      <c r="H169" s="315" t="s">
        <v>85</v>
      </c>
      <c r="I169" s="317">
        <v>6199.7</v>
      </c>
      <c r="J169" s="318" t="s">
        <v>1150</v>
      </c>
      <c r="K169" s="319" t="s">
        <v>1594</v>
      </c>
      <c r="L169" s="320">
        <v>44084</v>
      </c>
      <c r="M169" s="320"/>
      <c r="N169" s="321">
        <v>44092</v>
      </c>
      <c r="O169" s="338"/>
      <c r="P169" s="323"/>
    </row>
    <row r="170" spans="1:16">
      <c r="A170" s="313" t="s">
        <v>1200</v>
      </c>
      <c r="B170" s="314"/>
      <c r="C170" s="315"/>
      <c r="D170" s="314" t="s">
        <v>29</v>
      </c>
      <c r="E170" s="316">
        <v>44070</v>
      </c>
      <c r="F170" s="316"/>
      <c r="G170" s="315" t="s">
        <v>110</v>
      </c>
      <c r="H170" s="315" t="s">
        <v>267</v>
      </c>
      <c r="I170" s="317">
        <v>1552</v>
      </c>
      <c r="J170" s="318" t="s">
        <v>1106</v>
      </c>
      <c r="K170" s="319" t="s">
        <v>1595</v>
      </c>
      <c r="L170" s="320">
        <v>44084</v>
      </c>
      <c r="M170" s="320"/>
      <c r="N170" s="321">
        <v>44088</v>
      </c>
      <c r="O170" s="338"/>
      <c r="P170" s="323" t="s">
        <v>1596</v>
      </c>
    </row>
    <row r="171" spans="1:16">
      <c r="A171" s="313" t="s">
        <v>1114</v>
      </c>
      <c r="B171" s="314"/>
      <c r="C171" s="315" t="s">
        <v>1171</v>
      </c>
      <c r="D171" s="314" t="s">
        <v>46</v>
      </c>
      <c r="E171" s="316">
        <v>44048</v>
      </c>
      <c r="F171" s="316"/>
      <c r="G171" s="315" t="s">
        <v>60</v>
      </c>
      <c r="H171" s="315" t="s">
        <v>61</v>
      </c>
      <c r="I171" s="317">
        <v>20500</v>
      </c>
      <c r="J171" s="318" t="s">
        <v>642</v>
      </c>
      <c r="K171" s="319" t="s">
        <v>1597</v>
      </c>
      <c r="L171" s="320">
        <v>44085</v>
      </c>
      <c r="M171" s="320"/>
      <c r="N171" s="321">
        <v>44093</v>
      </c>
      <c r="O171" s="322"/>
      <c r="P171" s="323"/>
    </row>
    <row r="172" spans="1:16">
      <c r="A172" s="313" t="s">
        <v>1598</v>
      </c>
      <c r="B172" s="314"/>
      <c r="C172" s="315" t="s">
        <v>1599</v>
      </c>
      <c r="D172" s="314" t="s">
        <v>717</v>
      </c>
      <c r="E172" s="316">
        <v>44036</v>
      </c>
      <c r="F172" s="316"/>
      <c r="G172" s="315" t="s">
        <v>1440</v>
      </c>
      <c r="H172" s="315" t="s">
        <v>85</v>
      </c>
      <c r="I172" s="317">
        <v>526</v>
      </c>
      <c r="J172" s="318" t="s">
        <v>1088</v>
      </c>
      <c r="K172" s="319" t="s">
        <v>1600</v>
      </c>
      <c r="L172" s="320">
        <v>44088</v>
      </c>
      <c r="M172" s="320"/>
      <c r="N172" s="321">
        <v>44096</v>
      </c>
      <c r="O172" s="338"/>
      <c r="P172" s="323"/>
    </row>
    <row r="173" spans="1:16">
      <c r="A173" s="313" t="s">
        <v>1416</v>
      </c>
      <c r="B173" s="314"/>
      <c r="C173" s="315" t="s">
        <v>1601</v>
      </c>
      <c r="D173" s="314" t="s">
        <v>46</v>
      </c>
      <c r="E173" s="316">
        <v>44067</v>
      </c>
      <c r="F173" s="316"/>
      <c r="G173" s="315" t="s">
        <v>60</v>
      </c>
      <c r="H173" s="315" t="s">
        <v>85</v>
      </c>
      <c r="I173" s="317">
        <v>1979</v>
      </c>
      <c r="J173" s="318" t="s">
        <v>1086</v>
      </c>
      <c r="K173" s="319" t="s">
        <v>1602</v>
      </c>
      <c r="L173" s="320">
        <v>44089</v>
      </c>
      <c r="M173" s="320"/>
      <c r="N173" s="321">
        <v>44096</v>
      </c>
      <c r="O173" s="322"/>
      <c r="P173" s="323"/>
    </row>
    <row r="174" spans="1:16">
      <c r="A174" s="313" t="s">
        <v>168</v>
      </c>
      <c r="B174" s="314"/>
      <c r="C174" s="315" t="s">
        <v>1603</v>
      </c>
      <c r="D174" s="314" t="s">
        <v>256</v>
      </c>
      <c r="E174" s="316">
        <v>44054</v>
      </c>
      <c r="F174" s="316"/>
      <c r="G174" s="315" t="s">
        <v>73</v>
      </c>
      <c r="H174" s="315" t="s">
        <v>85</v>
      </c>
      <c r="I174" s="317">
        <v>7400</v>
      </c>
      <c r="J174" s="318" t="s">
        <v>1218</v>
      </c>
      <c r="K174" s="319" t="s">
        <v>1604</v>
      </c>
      <c r="L174" s="320">
        <v>44089</v>
      </c>
      <c r="M174" s="320"/>
      <c r="N174" s="321">
        <v>44096</v>
      </c>
      <c r="O174" s="322"/>
      <c r="P174" s="323"/>
    </row>
    <row r="175" spans="1:16">
      <c r="A175" s="313" t="s">
        <v>1535</v>
      </c>
      <c r="B175" s="314"/>
      <c r="C175" s="315">
        <v>4520771684</v>
      </c>
      <c r="D175" s="314" t="s">
        <v>29</v>
      </c>
      <c r="E175" s="316">
        <v>44081</v>
      </c>
      <c r="F175" s="316"/>
      <c r="G175" s="315" t="s">
        <v>110</v>
      </c>
      <c r="H175" s="315" t="s">
        <v>71</v>
      </c>
      <c r="I175" s="317">
        <v>640</v>
      </c>
      <c r="J175" s="318" t="s">
        <v>1088</v>
      </c>
      <c r="K175" s="319" t="s">
        <v>1605</v>
      </c>
      <c r="L175" s="320">
        <v>44090</v>
      </c>
      <c r="M175" s="320"/>
      <c r="N175" s="321">
        <v>44095</v>
      </c>
      <c r="O175" s="322"/>
      <c r="P175" s="323"/>
    </row>
    <row r="176" spans="1:16">
      <c r="A176" s="313" t="s">
        <v>779</v>
      </c>
      <c r="B176" s="314"/>
      <c r="C176" s="315" t="s">
        <v>1606</v>
      </c>
      <c r="D176" s="314" t="s">
        <v>46</v>
      </c>
      <c r="E176" s="316">
        <v>44071</v>
      </c>
      <c r="F176" s="316"/>
      <c r="G176" s="315" t="s">
        <v>48</v>
      </c>
      <c r="H176" s="315" t="s">
        <v>85</v>
      </c>
      <c r="I176" s="317">
        <v>498677</v>
      </c>
      <c r="J176" s="318" t="s">
        <v>1607</v>
      </c>
      <c r="K176" s="319" t="s">
        <v>1608</v>
      </c>
      <c r="L176" s="320">
        <v>44093</v>
      </c>
      <c r="M176" s="320"/>
      <c r="N176" s="321">
        <v>44095</v>
      </c>
      <c r="O176" s="322"/>
      <c r="P176" s="323"/>
    </row>
    <row r="177" spans="1:16">
      <c r="A177" s="313" t="s">
        <v>779</v>
      </c>
      <c r="B177" s="314"/>
      <c r="C177" s="315">
        <v>4300022070</v>
      </c>
      <c r="D177" s="314" t="s">
        <v>46</v>
      </c>
      <c r="E177" s="316">
        <v>44071</v>
      </c>
      <c r="F177" s="316"/>
      <c r="G177" s="315" t="s">
        <v>48</v>
      </c>
      <c r="H177" s="315" t="s">
        <v>49</v>
      </c>
      <c r="I177" s="317">
        <v>1751</v>
      </c>
      <c r="J177" s="318" t="s">
        <v>1086</v>
      </c>
      <c r="K177" s="319" t="s">
        <v>1609</v>
      </c>
      <c r="L177" s="320">
        <v>44093</v>
      </c>
      <c r="M177" s="320"/>
      <c r="N177" s="321">
        <v>44096</v>
      </c>
      <c r="O177" s="322"/>
      <c r="P177" s="323"/>
    </row>
    <row r="178" spans="1:16">
      <c r="A178" s="313" t="s">
        <v>779</v>
      </c>
      <c r="B178" s="314"/>
      <c r="C178" s="315" t="s">
        <v>1610</v>
      </c>
      <c r="D178" s="314" t="s">
        <v>46</v>
      </c>
      <c r="E178" s="316">
        <v>44081</v>
      </c>
      <c r="F178" s="316"/>
      <c r="G178" s="315" t="s">
        <v>48</v>
      </c>
      <c r="H178" s="315" t="s">
        <v>267</v>
      </c>
      <c r="I178" s="317">
        <v>40000</v>
      </c>
      <c r="J178" s="318" t="s">
        <v>1611</v>
      </c>
      <c r="K178" s="319" t="s">
        <v>1612</v>
      </c>
      <c r="L178" s="320">
        <v>44096</v>
      </c>
      <c r="M178" s="320"/>
      <c r="N178" s="321">
        <v>44096</v>
      </c>
      <c r="O178" s="322"/>
      <c r="P178" s="323"/>
    </row>
    <row r="179" spans="1:16">
      <c r="A179" s="313" t="s">
        <v>779</v>
      </c>
      <c r="B179" s="314"/>
      <c r="C179" s="315" t="s">
        <v>1613</v>
      </c>
      <c r="D179" s="314" t="s">
        <v>46</v>
      </c>
      <c r="E179" s="316">
        <v>44081</v>
      </c>
      <c r="F179" s="316"/>
      <c r="G179" s="315" t="s">
        <v>48</v>
      </c>
      <c r="H179" s="315" t="s">
        <v>267</v>
      </c>
      <c r="I179" s="317">
        <v>40000</v>
      </c>
      <c r="J179" s="318" t="s">
        <v>1611</v>
      </c>
      <c r="K179" s="319" t="s">
        <v>1612</v>
      </c>
      <c r="L179" s="320">
        <v>44096</v>
      </c>
      <c r="M179" s="320"/>
      <c r="N179" s="321">
        <v>44096</v>
      </c>
      <c r="O179" s="322"/>
      <c r="P179" s="323"/>
    </row>
    <row r="180" spans="1:16">
      <c r="A180" s="313" t="s">
        <v>779</v>
      </c>
      <c r="B180" s="314"/>
      <c r="C180" s="315" t="s">
        <v>1614</v>
      </c>
      <c r="D180" s="314" t="s">
        <v>46</v>
      </c>
      <c r="E180" s="316">
        <v>44081</v>
      </c>
      <c r="F180" s="316"/>
      <c r="G180" s="315" t="s">
        <v>48</v>
      </c>
      <c r="H180" s="315" t="s">
        <v>267</v>
      </c>
      <c r="I180" s="317">
        <v>40000</v>
      </c>
      <c r="J180" s="318" t="s">
        <v>1611</v>
      </c>
      <c r="K180" s="319" t="s">
        <v>1612</v>
      </c>
      <c r="L180" s="320">
        <v>44096</v>
      </c>
      <c r="M180" s="320"/>
      <c r="N180" s="321">
        <v>44096</v>
      </c>
      <c r="O180" s="322"/>
      <c r="P180" s="323"/>
    </row>
    <row r="181" spans="1:16">
      <c r="A181" s="313" t="s">
        <v>779</v>
      </c>
      <c r="B181" s="314"/>
      <c r="C181" s="315" t="s">
        <v>1615</v>
      </c>
      <c r="D181" s="314" t="s">
        <v>46</v>
      </c>
      <c r="E181" s="316">
        <v>44081</v>
      </c>
      <c r="F181" s="316"/>
      <c r="G181" s="315" t="s">
        <v>48</v>
      </c>
      <c r="H181" s="315" t="s">
        <v>267</v>
      </c>
      <c r="I181" s="317">
        <v>40000</v>
      </c>
      <c r="J181" s="318" t="s">
        <v>1611</v>
      </c>
      <c r="K181" s="319" t="s">
        <v>1612</v>
      </c>
      <c r="L181" s="320">
        <v>44096</v>
      </c>
      <c r="M181" s="320"/>
      <c r="N181" s="321">
        <v>44096</v>
      </c>
      <c r="O181" s="322"/>
      <c r="P181" s="323"/>
    </row>
    <row r="182" spans="1:16">
      <c r="A182" s="356" t="s">
        <v>1474</v>
      </c>
      <c r="B182" s="357"/>
      <c r="C182" s="358" t="s">
        <v>1616</v>
      </c>
      <c r="D182" s="357" t="s">
        <v>29</v>
      </c>
      <c r="E182" s="359">
        <v>44061</v>
      </c>
      <c r="F182" s="359"/>
      <c r="G182" s="358" t="s">
        <v>73</v>
      </c>
      <c r="H182" s="358" t="s">
        <v>110</v>
      </c>
      <c r="I182" s="360">
        <v>19873</v>
      </c>
      <c r="J182" s="361" t="s">
        <v>1218</v>
      </c>
      <c r="K182" s="362" t="s">
        <v>1617</v>
      </c>
      <c r="L182" s="363">
        <v>44095</v>
      </c>
      <c r="M182" s="363"/>
      <c r="N182" s="364"/>
      <c r="O182" s="365"/>
      <c r="P182" s="366" t="s">
        <v>1618</v>
      </c>
    </row>
    <row r="183" spans="1:16">
      <c r="A183" s="313" t="s">
        <v>779</v>
      </c>
      <c r="B183" s="314"/>
      <c r="C183" s="315">
        <v>4300022047</v>
      </c>
      <c r="D183" s="314" t="s">
        <v>46</v>
      </c>
      <c r="E183" s="316">
        <v>44081</v>
      </c>
      <c r="F183" s="316"/>
      <c r="G183" s="315" t="s">
        <v>48</v>
      </c>
      <c r="H183" s="315" t="s">
        <v>267</v>
      </c>
      <c r="I183" s="317">
        <v>40000</v>
      </c>
      <c r="J183" s="318" t="s">
        <v>1619</v>
      </c>
      <c r="K183" s="319" t="s">
        <v>1620</v>
      </c>
      <c r="L183" s="320">
        <v>44099</v>
      </c>
      <c r="M183" s="320"/>
      <c r="N183" s="321">
        <v>44103</v>
      </c>
      <c r="O183" s="322"/>
      <c r="P183" s="323"/>
    </row>
    <row r="184" spans="1:16">
      <c r="A184" s="313" t="s">
        <v>779</v>
      </c>
      <c r="B184" s="314"/>
      <c r="C184" s="315">
        <v>4300022055</v>
      </c>
      <c r="D184" s="314" t="s">
        <v>29</v>
      </c>
      <c r="E184" s="316">
        <v>44089</v>
      </c>
      <c r="F184" s="316"/>
      <c r="G184" s="315" t="s">
        <v>48</v>
      </c>
      <c r="H184" s="315" t="s">
        <v>49</v>
      </c>
      <c r="I184" s="317">
        <v>29556</v>
      </c>
      <c r="J184" s="318" t="s">
        <v>1093</v>
      </c>
      <c r="K184" s="319" t="s">
        <v>1621</v>
      </c>
      <c r="L184" s="320">
        <v>44100</v>
      </c>
      <c r="M184" s="320"/>
      <c r="N184" s="321">
        <v>44103</v>
      </c>
      <c r="O184" s="322"/>
      <c r="P184" s="323"/>
    </row>
    <row r="185" spans="1:16">
      <c r="A185" s="356" t="s">
        <v>1474</v>
      </c>
      <c r="B185" s="357"/>
      <c r="C185" s="358" t="s">
        <v>1622</v>
      </c>
      <c r="D185" s="357" t="s">
        <v>29</v>
      </c>
      <c r="E185" s="359">
        <v>44081</v>
      </c>
      <c r="F185" s="359"/>
      <c r="G185" s="358" t="s">
        <v>73</v>
      </c>
      <c r="H185" s="358" t="s">
        <v>110</v>
      </c>
      <c r="I185" s="360">
        <v>20470</v>
      </c>
      <c r="J185" s="361" t="s">
        <v>1218</v>
      </c>
      <c r="K185" s="362" t="s">
        <v>1623</v>
      </c>
      <c r="L185" s="363">
        <v>44105</v>
      </c>
      <c r="M185" s="363"/>
      <c r="N185" s="364"/>
      <c r="O185" s="365"/>
      <c r="P185" s="366" t="s">
        <v>1624</v>
      </c>
    </row>
    <row r="186" spans="1:16">
      <c r="A186" s="313" t="s">
        <v>1434</v>
      </c>
      <c r="B186" s="314"/>
      <c r="C186" s="315" t="s">
        <v>1625</v>
      </c>
      <c r="D186" s="314" t="s">
        <v>46</v>
      </c>
      <c r="E186" s="316">
        <v>44067</v>
      </c>
      <c r="F186" s="316"/>
      <c r="G186" s="315" t="s">
        <v>886</v>
      </c>
      <c r="H186" s="315" t="s">
        <v>85</v>
      </c>
      <c r="I186" s="317">
        <v>8550</v>
      </c>
      <c r="J186" s="318" t="s">
        <v>1626</v>
      </c>
      <c r="K186" s="319" t="s">
        <v>1627</v>
      </c>
      <c r="L186" s="320">
        <v>44095</v>
      </c>
      <c r="M186" s="320"/>
      <c r="N186" s="321">
        <v>44103</v>
      </c>
      <c r="O186" s="322"/>
      <c r="P186" s="323"/>
    </row>
    <row r="187" spans="1:16">
      <c r="A187" s="313" t="s">
        <v>1197</v>
      </c>
      <c r="B187" s="314"/>
      <c r="C187" s="315" t="s">
        <v>1198</v>
      </c>
      <c r="D187" s="314" t="s">
        <v>46</v>
      </c>
      <c r="E187" s="316">
        <v>44090</v>
      </c>
      <c r="F187" s="316"/>
      <c r="G187" s="315" t="s">
        <v>1380</v>
      </c>
      <c r="H187" s="315" t="s">
        <v>85</v>
      </c>
      <c r="I187" s="317">
        <v>1580</v>
      </c>
      <c r="J187" s="318" t="s">
        <v>1106</v>
      </c>
      <c r="K187" s="319" t="s">
        <v>1628</v>
      </c>
      <c r="L187" s="320">
        <v>44095</v>
      </c>
      <c r="M187" s="320"/>
      <c r="N187" s="321">
        <v>44103</v>
      </c>
      <c r="O187" s="322"/>
      <c r="P187" s="323"/>
    </row>
    <row r="188" spans="1:16">
      <c r="A188" s="313" t="s">
        <v>1409</v>
      </c>
      <c r="B188" s="314"/>
      <c r="C188" s="315" t="s">
        <v>1629</v>
      </c>
      <c r="D188" s="314" t="s">
        <v>46</v>
      </c>
      <c r="E188" s="316">
        <v>44062</v>
      </c>
      <c r="F188" s="316"/>
      <c r="G188" s="315" t="s">
        <v>886</v>
      </c>
      <c r="H188" s="315" t="s">
        <v>85</v>
      </c>
      <c r="I188" s="317">
        <v>13540</v>
      </c>
      <c r="J188" s="318" t="s">
        <v>449</v>
      </c>
      <c r="K188" s="319" t="s">
        <v>1630</v>
      </c>
      <c r="L188" s="320">
        <v>44097</v>
      </c>
      <c r="M188" s="320"/>
      <c r="N188" s="321">
        <v>44103</v>
      </c>
      <c r="O188" s="322"/>
      <c r="P188" s="323"/>
    </row>
    <row r="189" spans="1:16">
      <c r="A189" s="313" t="s">
        <v>1422</v>
      </c>
      <c r="B189" s="314"/>
      <c r="C189" s="315" t="s">
        <v>1492</v>
      </c>
      <c r="D189" s="314" t="s">
        <v>46</v>
      </c>
      <c r="E189" s="316">
        <v>44078</v>
      </c>
      <c r="F189" s="316"/>
      <c r="G189" s="315" t="s">
        <v>1424</v>
      </c>
      <c r="H189" s="315" t="s">
        <v>85</v>
      </c>
      <c r="I189" s="317">
        <v>1849</v>
      </c>
      <c r="J189" s="318" t="s">
        <v>1086</v>
      </c>
      <c r="K189" s="319" t="s">
        <v>1631</v>
      </c>
      <c r="L189" s="320">
        <v>44097</v>
      </c>
      <c r="M189" s="320"/>
      <c r="N189" s="321">
        <v>44102</v>
      </c>
      <c r="O189" s="322"/>
      <c r="P189" s="323"/>
    </row>
    <row r="190" spans="1:16">
      <c r="A190" s="313" t="s">
        <v>1434</v>
      </c>
      <c r="B190" s="314"/>
      <c r="C190" s="315" t="s">
        <v>1632</v>
      </c>
      <c r="D190" s="314" t="s">
        <v>46</v>
      </c>
      <c r="E190" s="316">
        <v>44082</v>
      </c>
      <c r="F190" s="316"/>
      <c r="G190" s="315" t="s">
        <v>886</v>
      </c>
      <c r="H190" s="315" t="s">
        <v>85</v>
      </c>
      <c r="I190" s="317">
        <v>4427</v>
      </c>
      <c r="J190" s="318" t="s">
        <v>1633</v>
      </c>
      <c r="K190" s="319" t="s">
        <v>1634</v>
      </c>
      <c r="L190" s="320">
        <v>44102</v>
      </c>
      <c r="M190" s="320"/>
      <c r="N190" s="321">
        <v>44102</v>
      </c>
      <c r="O190" s="322"/>
      <c r="P190" s="323"/>
    </row>
    <row r="191" spans="1:16">
      <c r="A191" s="313" t="s">
        <v>1107</v>
      </c>
      <c r="B191" s="314"/>
      <c r="C191" s="315">
        <v>2130960</v>
      </c>
      <c r="D191" s="314" t="s">
        <v>29</v>
      </c>
      <c r="E191" s="316">
        <v>44089</v>
      </c>
      <c r="F191" s="316"/>
      <c r="G191" s="315" t="s">
        <v>110</v>
      </c>
      <c r="H191" s="315" t="s">
        <v>49</v>
      </c>
      <c r="I191" s="317">
        <v>34522</v>
      </c>
      <c r="J191" s="318" t="s">
        <v>1635</v>
      </c>
      <c r="K191" s="319" t="s">
        <v>1636</v>
      </c>
      <c r="L191" s="320">
        <v>44105</v>
      </c>
      <c r="M191" s="320"/>
      <c r="N191" s="321">
        <v>44106</v>
      </c>
      <c r="O191" s="322"/>
      <c r="P191" s="323"/>
    </row>
    <row r="192" spans="1:16">
      <c r="A192" s="313" t="s">
        <v>1130</v>
      </c>
      <c r="B192" s="314"/>
      <c r="C192" s="315" t="s">
        <v>1220</v>
      </c>
      <c r="D192" s="314" t="s">
        <v>46</v>
      </c>
      <c r="E192" s="316">
        <v>44081</v>
      </c>
      <c r="F192" s="316"/>
      <c r="G192" s="315" t="s">
        <v>1559</v>
      </c>
      <c r="H192" s="315" t="s">
        <v>85</v>
      </c>
      <c r="I192" s="317">
        <v>140000</v>
      </c>
      <c r="J192" s="318" t="s">
        <v>1316</v>
      </c>
      <c r="K192" s="319" t="s">
        <v>1637</v>
      </c>
      <c r="L192" s="320">
        <v>44101</v>
      </c>
      <c r="M192" s="320"/>
      <c r="N192" s="321" t="s">
        <v>1638</v>
      </c>
      <c r="O192" s="322"/>
      <c r="P192" s="323" t="s">
        <v>1639</v>
      </c>
    </row>
    <row r="193" spans="1:16">
      <c r="A193" s="313" t="s">
        <v>1119</v>
      </c>
      <c r="B193" s="314"/>
      <c r="C193" s="315" t="s">
        <v>1451</v>
      </c>
      <c r="D193" s="314" t="s">
        <v>46</v>
      </c>
      <c r="E193" s="316">
        <v>44090</v>
      </c>
      <c r="F193" s="316"/>
      <c r="G193" s="315" t="s">
        <v>189</v>
      </c>
      <c r="H193" s="315" t="s">
        <v>85</v>
      </c>
      <c r="I193" s="317">
        <v>1357</v>
      </c>
      <c r="J193" s="318" t="s">
        <v>1106</v>
      </c>
      <c r="K193" s="319" t="s">
        <v>1640</v>
      </c>
      <c r="L193" s="320">
        <v>44103</v>
      </c>
      <c r="M193" s="320"/>
      <c r="N193" s="321" t="s">
        <v>1638</v>
      </c>
      <c r="O193" s="322"/>
      <c r="P193" s="323"/>
    </row>
    <row r="194" spans="1:16">
      <c r="A194" s="313" t="s">
        <v>1119</v>
      </c>
      <c r="B194" s="314"/>
      <c r="C194" s="315" t="s">
        <v>1641</v>
      </c>
      <c r="D194" s="314" t="s">
        <v>46</v>
      </c>
      <c r="E194" s="316">
        <v>44091</v>
      </c>
      <c r="F194" s="316"/>
      <c r="G194" s="315" t="s">
        <v>189</v>
      </c>
      <c r="H194" s="315" t="s">
        <v>85</v>
      </c>
      <c r="I194" s="317">
        <v>2084</v>
      </c>
      <c r="J194" s="318" t="s">
        <v>1086</v>
      </c>
      <c r="K194" s="319" t="s">
        <v>1640</v>
      </c>
      <c r="L194" s="320">
        <v>44103</v>
      </c>
      <c r="M194" s="320"/>
      <c r="N194" s="321" t="s">
        <v>1638</v>
      </c>
      <c r="O194" s="322"/>
      <c r="P194" s="323"/>
    </row>
    <row r="195" spans="1:16">
      <c r="A195" s="324" t="s">
        <v>1232</v>
      </c>
      <c r="B195" s="325"/>
      <c r="C195" s="326" t="s">
        <v>1642</v>
      </c>
      <c r="D195" s="325" t="s">
        <v>46</v>
      </c>
      <c r="E195" s="327">
        <v>44092</v>
      </c>
      <c r="F195" s="327"/>
      <c r="G195" s="326" t="s">
        <v>189</v>
      </c>
      <c r="H195" s="326" t="s">
        <v>85</v>
      </c>
      <c r="I195" s="328">
        <v>1981</v>
      </c>
      <c r="J195" s="329" t="s">
        <v>1106</v>
      </c>
      <c r="K195" s="319" t="s">
        <v>1640</v>
      </c>
      <c r="L195" s="320">
        <v>44103</v>
      </c>
      <c r="M195" s="320"/>
      <c r="N195" s="321" t="s">
        <v>1638</v>
      </c>
      <c r="O195" s="322"/>
      <c r="P195" s="323"/>
    </row>
    <row r="196" spans="1:16">
      <c r="A196" s="324" t="s">
        <v>1643</v>
      </c>
      <c r="B196" s="325"/>
      <c r="C196" s="326" t="s">
        <v>1644</v>
      </c>
      <c r="D196" s="325" t="s">
        <v>46</v>
      </c>
      <c r="E196" s="327">
        <v>44048</v>
      </c>
      <c r="F196" s="327"/>
      <c r="G196" s="326" t="s">
        <v>1424</v>
      </c>
      <c r="H196" s="326" t="s">
        <v>85</v>
      </c>
      <c r="I196" s="328">
        <v>610</v>
      </c>
      <c r="J196" s="329" t="s">
        <v>1088</v>
      </c>
      <c r="K196" s="319" t="s">
        <v>1568</v>
      </c>
      <c r="L196" s="320">
        <v>44081</v>
      </c>
      <c r="M196" s="320"/>
      <c r="N196" s="321">
        <v>44081</v>
      </c>
      <c r="O196" s="338"/>
      <c r="P196" s="323"/>
    </row>
    <row r="197" spans="1:16">
      <c r="A197" s="324" t="s">
        <v>229</v>
      </c>
      <c r="B197" s="325"/>
      <c r="C197" s="326" t="s">
        <v>1645</v>
      </c>
      <c r="D197" s="325" t="s">
        <v>46</v>
      </c>
      <c r="E197" s="327">
        <v>44054</v>
      </c>
      <c r="F197" s="327"/>
      <c r="G197" s="326" t="s">
        <v>189</v>
      </c>
      <c r="H197" s="326" t="s">
        <v>85</v>
      </c>
      <c r="I197" s="328">
        <v>250520</v>
      </c>
      <c r="J197" s="329" t="s">
        <v>1646</v>
      </c>
      <c r="K197" s="330" t="s">
        <v>1647</v>
      </c>
      <c r="L197" s="331">
        <v>44098</v>
      </c>
      <c r="M197" s="331"/>
      <c r="N197" s="367">
        <v>44109</v>
      </c>
      <c r="O197" s="368"/>
      <c r="P197" s="369"/>
    </row>
    <row r="198" spans="1:16">
      <c r="A198" s="324" t="s">
        <v>1648</v>
      </c>
      <c r="B198" s="325"/>
      <c r="C198" s="326" t="s">
        <v>1649</v>
      </c>
      <c r="D198" s="325" t="s">
        <v>46</v>
      </c>
      <c r="E198" s="327">
        <v>44077</v>
      </c>
      <c r="F198" s="327"/>
      <c r="G198" s="326" t="s">
        <v>1650</v>
      </c>
      <c r="H198" s="326" t="s">
        <v>85</v>
      </c>
      <c r="I198" s="328">
        <v>1586</v>
      </c>
      <c r="J198" s="329" t="s">
        <v>207</v>
      </c>
      <c r="K198" s="330" t="s">
        <v>1651</v>
      </c>
      <c r="L198" s="331">
        <v>44091</v>
      </c>
      <c r="M198" s="331"/>
      <c r="N198" s="367">
        <v>44109</v>
      </c>
      <c r="O198" s="368"/>
      <c r="P198" s="369">
        <v>56530616</v>
      </c>
    </row>
    <row r="199" spans="1:16">
      <c r="A199" s="324" t="s">
        <v>1652</v>
      </c>
      <c r="B199" s="325"/>
      <c r="C199" s="326"/>
      <c r="D199" s="325" t="s">
        <v>29</v>
      </c>
      <c r="E199" s="327">
        <v>44090</v>
      </c>
      <c r="F199" s="327"/>
      <c r="G199" s="326" t="s">
        <v>60</v>
      </c>
      <c r="H199" s="326" t="s">
        <v>49</v>
      </c>
      <c r="I199" s="328">
        <v>20400</v>
      </c>
      <c r="J199" s="329" t="s">
        <v>642</v>
      </c>
      <c r="K199" s="319" t="s">
        <v>1653</v>
      </c>
      <c r="L199" s="320">
        <v>44106</v>
      </c>
      <c r="M199" s="320"/>
      <c r="N199" s="321">
        <v>44109</v>
      </c>
      <c r="O199" s="322"/>
      <c r="P199" s="323"/>
    </row>
    <row r="200" spans="1:16">
      <c r="A200" s="324" t="s">
        <v>1082</v>
      </c>
      <c r="B200" s="325"/>
      <c r="C200" s="326">
        <v>3000341207</v>
      </c>
      <c r="D200" s="325" t="s">
        <v>256</v>
      </c>
      <c r="E200" s="327">
        <v>44091</v>
      </c>
      <c r="F200" s="327"/>
      <c r="G200" s="326" t="s">
        <v>110</v>
      </c>
      <c r="H200" s="326" t="s">
        <v>49</v>
      </c>
      <c r="I200" s="328">
        <v>80</v>
      </c>
      <c r="J200" s="329" t="s">
        <v>1088</v>
      </c>
      <c r="K200" s="319" t="s">
        <v>1654</v>
      </c>
      <c r="L200" s="320">
        <v>44106</v>
      </c>
      <c r="M200" s="320"/>
      <c r="N200" s="321">
        <v>44103</v>
      </c>
      <c r="O200" s="322"/>
      <c r="P200" s="323"/>
    </row>
    <row r="201" spans="1:16">
      <c r="A201" s="324" t="s">
        <v>1434</v>
      </c>
      <c r="B201" s="325"/>
      <c r="C201" s="326" t="s">
        <v>1655</v>
      </c>
      <c r="D201" s="325" t="s">
        <v>46</v>
      </c>
      <c r="E201" s="327">
        <v>44071</v>
      </c>
      <c r="F201" s="327"/>
      <c r="G201" s="326" t="s">
        <v>886</v>
      </c>
      <c r="H201" s="326" t="s">
        <v>85</v>
      </c>
      <c r="I201" s="328">
        <v>2600</v>
      </c>
      <c r="J201" s="329" t="s">
        <v>1176</v>
      </c>
      <c r="K201" s="319" t="s">
        <v>1634</v>
      </c>
      <c r="L201" s="320">
        <v>44102</v>
      </c>
      <c r="M201" s="320"/>
      <c r="N201" s="321">
        <v>44110</v>
      </c>
      <c r="O201" s="322"/>
      <c r="P201" s="323"/>
    </row>
    <row r="202" spans="1:16">
      <c r="A202" s="324" t="s">
        <v>229</v>
      </c>
      <c r="B202" s="325"/>
      <c r="C202" s="326" t="s">
        <v>1656</v>
      </c>
      <c r="D202" s="325" t="s">
        <v>46</v>
      </c>
      <c r="E202" s="327">
        <v>44097</v>
      </c>
      <c r="F202" s="327"/>
      <c r="G202" s="326" t="s">
        <v>189</v>
      </c>
      <c r="H202" s="326" t="s">
        <v>85</v>
      </c>
      <c r="I202" s="328"/>
      <c r="J202" s="329" t="s">
        <v>1657</v>
      </c>
      <c r="K202" s="330" t="s">
        <v>1658</v>
      </c>
      <c r="L202" s="331">
        <v>44102</v>
      </c>
      <c r="M202" s="331"/>
      <c r="N202" s="367">
        <v>44110</v>
      </c>
      <c r="O202" s="368"/>
      <c r="P202" s="369"/>
    </row>
    <row r="203" spans="1:16">
      <c r="A203" s="324" t="s">
        <v>1203</v>
      </c>
      <c r="B203" s="325"/>
      <c r="C203" s="326" t="s">
        <v>1659</v>
      </c>
      <c r="D203" s="325" t="s">
        <v>46</v>
      </c>
      <c r="E203" s="327">
        <v>44078</v>
      </c>
      <c r="F203" s="327"/>
      <c r="G203" s="326" t="s">
        <v>189</v>
      </c>
      <c r="H203" s="326" t="s">
        <v>49</v>
      </c>
      <c r="I203" s="328">
        <v>1250</v>
      </c>
      <c r="J203" s="329" t="s">
        <v>1363</v>
      </c>
      <c r="K203" s="319" t="s">
        <v>1660</v>
      </c>
      <c r="L203" s="320">
        <v>44098</v>
      </c>
      <c r="M203" s="320"/>
      <c r="N203" s="321">
        <v>44116</v>
      </c>
      <c r="O203" s="322"/>
      <c r="P203" s="323"/>
    </row>
    <row r="204" spans="1:16">
      <c r="A204" s="324" t="s">
        <v>1587</v>
      </c>
      <c r="B204" s="325"/>
      <c r="C204" s="326" t="s">
        <v>1661</v>
      </c>
      <c r="D204" s="325" t="s">
        <v>46</v>
      </c>
      <c r="E204" s="327">
        <v>44090</v>
      </c>
      <c r="F204" s="327"/>
      <c r="G204" s="326" t="s">
        <v>73</v>
      </c>
      <c r="H204" s="326" t="s">
        <v>85</v>
      </c>
      <c r="I204" s="328">
        <v>1170</v>
      </c>
      <c r="J204" s="329" t="s">
        <v>462</v>
      </c>
      <c r="K204" s="319" t="s">
        <v>1662</v>
      </c>
      <c r="L204" s="320">
        <v>44102</v>
      </c>
      <c r="M204" s="320"/>
      <c r="N204" s="321">
        <v>44116</v>
      </c>
      <c r="O204" s="322"/>
      <c r="P204" s="323"/>
    </row>
    <row r="205" spans="1:16">
      <c r="A205" s="313" t="s">
        <v>779</v>
      </c>
      <c r="B205" s="314"/>
      <c r="C205" s="315" t="s">
        <v>1663</v>
      </c>
      <c r="D205" s="314" t="s">
        <v>29</v>
      </c>
      <c r="E205" s="316">
        <v>44089</v>
      </c>
      <c r="F205" s="316"/>
      <c r="G205" s="315" t="s">
        <v>48</v>
      </c>
      <c r="H205" s="315" t="s">
        <v>85</v>
      </c>
      <c r="I205" s="317">
        <v>150190</v>
      </c>
      <c r="J205" s="318" t="s">
        <v>1664</v>
      </c>
      <c r="K205" s="319" t="s">
        <v>1665</v>
      </c>
      <c r="L205" s="320">
        <v>44106</v>
      </c>
      <c r="M205" s="320"/>
      <c r="N205" s="321">
        <v>44113</v>
      </c>
      <c r="O205" s="322"/>
      <c r="P205" s="323"/>
    </row>
    <row r="206" spans="1:16">
      <c r="A206" s="313" t="s">
        <v>779</v>
      </c>
      <c r="B206" s="314"/>
      <c r="C206" s="315" t="s">
        <v>1666</v>
      </c>
      <c r="D206" s="314" t="s">
        <v>29</v>
      </c>
      <c r="E206" s="316">
        <v>44097</v>
      </c>
      <c r="F206" s="316"/>
      <c r="G206" s="315" t="s">
        <v>48</v>
      </c>
      <c r="H206" s="315" t="s">
        <v>49</v>
      </c>
      <c r="I206" s="317">
        <v>62156</v>
      </c>
      <c r="J206" s="318" t="s">
        <v>1667</v>
      </c>
      <c r="K206" s="319" t="s">
        <v>1668</v>
      </c>
      <c r="L206" s="320">
        <v>44106</v>
      </c>
      <c r="M206" s="320"/>
      <c r="N206" s="321">
        <v>44113</v>
      </c>
      <c r="O206" s="338"/>
      <c r="P206" s="323"/>
    </row>
    <row r="207" spans="1:16">
      <c r="A207" s="324" t="s">
        <v>1517</v>
      </c>
      <c r="B207" s="325"/>
      <c r="C207" s="326" t="s">
        <v>1669</v>
      </c>
      <c r="D207" s="325" t="s">
        <v>46</v>
      </c>
      <c r="E207" s="327">
        <v>44097</v>
      </c>
      <c r="F207" s="327"/>
      <c r="G207" s="326" t="s">
        <v>73</v>
      </c>
      <c r="H207" s="326" t="s">
        <v>85</v>
      </c>
      <c r="I207" s="328">
        <v>1950</v>
      </c>
      <c r="J207" s="329" t="s">
        <v>1670</v>
      </c>
      <c r="K207" s="330" t="s">
        <v>1671</v>
      </c>
      <c r="L207" s="331">
        <v>44110</v>
      </c>
      <c r="M207" s="331"/>
      <c r="N207" s="367">
        <v>44116</v>
      </c>
      <c r="O207" s="368"/>
      <c r="P207" s="369"/>
    </row>
    <row r="208" spans="1:16">
      <c r="A208" s="324" t="s">
        <v>1517</v>
      </c>
      <c r="B208" s="325"/>
      <c r="C208" s="326" t="s">
        <v>1672</v>
      </c>
      <c r="D208" s="325" t="s">
        <v>46</v>
      </c>
      <c r="E208" s="327">
        <v>44097</v>
      </c>
      <c r="F208" s="327"/>
      <c r="G208" s="326" t="s">
        <v>73</v>
      </c>
      <c r="H208" s="326" t="s">
        <v>85</v>
      </c>
      <c r="I208" s="328">
        <v>1000</v>
      </c>
      <c r="J208" s="329" t="s">
        <v>462</v>
      </c>
      <c r="K208" s="330" t="s">
        <v>1671</v>
      </c>
      <c r="L208" s="331">
        <v>44110</v>
      </c>
      <c r="M208" s="331"/>
      <c r="N208" s="367">
        <v>44116</v>
      </c>
      <c r="O208" s="368"/>
      <c r="P208" s="369"/>
    </row>
    <row r="209" spans="1:16">
      <c r="A209" s="324" t="s">
        <v>1517</v>
      </c>
      <c r="B209" s="325"/>
      <c r="C209" s="326" t="s">
        <v>1673</v>
      </c>
      <c r="D209" s="325" t="s">
        <v>46</v>
      </c>
      <c r="E209" s="327">
        <v>44099</v>
      </c>
      <c r="F209" s="327"/>
      <c r="G209" s="326" t="s">
        <v>73</v>
      </c>
      <c r="H209" s="326" t="s">
        <v>85</v>
      </c>
      <c r="I209" s="328">
        <v>6800</v>
      </c>
      <c r="J209" s="329" t="s">
        <v>1670</v>
      </c>
      <c r="K209" s="330" t="s">
        <v>1671</v>
      </c>
      <c r="L209" s="331">
        <v>44110</v>
      </c>
      <c r="M209" s="331"/>
      <c r="N209" s="367">
        <v>44116</v>
      </c>
      <c r="O209" s="368"/>
      <c r="P209" s="369"/>
    </row>
    <row r="210" spans="1:16">
      <c r="A210" s="313" t="s">
        <v>1674</v>
      </c>
      <c r="B210" s="314"/>
      <c r="C210" s="315" t="s">
        <v>1675</v>
      </c>
      <c r="D210" s="314" t="s">
        <v>46</v>
      </c>
      <c r="E210" s="316">
        <v>44090</v>
      </c>
      <c r="F210" s="316"/>
      <c r="G210" s="315" t="s">
        <v>48</v>
      </c>
      <c r="H210" s="315" t="s">
        <v>85</v>
      </c>
      <c r="I210" s="317">
        <v>416330</v>
      </c>
      <c r="J210" s="318" t="s">
        <v>1676</v>
      </c>
      <c r="K210" s="319" t="s">
        <v>1671</v>
      </c>
      <c r="L210" s="320">
        <v>44111</v>
      </c>
      <c r="M210" s="320"/>
      <c r="N210" s="321">
        <v>44116</v>
      </c>
      <c r="O210" s="322"/>
      <c r="P210" s="323"/>
    </row>
    <row r="211" spans="1:16">
      <c r="A211" s="313" t="s">
        <v>1677</v>
      </c>
      <c r="B211" s="314"/>
      <c r="C211" s="315" t="s">
        <v>1678</v>
      </c>
      <c r="D211" s="314" t="s">
        <v>46</v>
      </c>
      <c r="E211" s="316">
        <v>44084</v>
      </c>
      <c r="F211" s="316"/>
      <c r="G211" s="315" t="s">
        <v>1424</v>
      </c>
      <c r="H211" s="315" t="s">
        <v>85</v>
      </c>
      <c r="I211" s="317">
        <v>5800</v>
      </c>
      <c r="J211" s="318" t="s">
        <v>462</v>
      </c>
      <c r="K211" s="319" t="s">
        <v>1679</v>
      </c>
      <c r="L211" s="320">
        <v>44111</v>
      </c>
      <c r="M211" s="320"/>
      <c r="N211" s="321">
        <v>44116</v>
      </c>
      <c r="O211" s="322"/>
      <c r="P211" s="323"/>
    </row>
    <row r="212" spans="1:16">
      <c r="A212" s="313" t="s">
        <v>1680</v>
      </c>
      <c r="B212" s="314"/>
      <c r="C212" s="315" t="s">
        <v>1319</v>
      </c>
      <c r="D212" s="314" t="s">
        <v>46</v>
      </c>
      <c r="E212" s="316">
        <v>44064</v>
      </c>
      <c r="F212" s="316"/>
      <c r="G212" s="315" t="s">
        <v>60</v>
      </c>
      <c r="H212" s="315" t="s">
        <v>85</v>
      </c>
      <c r="I212" s="317">
        <v>20600</v>
      </c>
      <c r="J212" s="318" t="s">
        <v>1218</v>
      </c>
      <c r="K212" s="319" t="s">
        <v>1681</v>
      </c>
      <c r="L212" s="320">
        <v>44112</v>
      </c>
      <c r="M212" s="320"/>
      <c r="N212" s="321">
        <v>44116</v>
      </c>
      <c r="O212" s="322"/>
      <c r="P212" s="323">
        <v>2647885820</v>
      </c>
    </row>
    <row r="213" spans="1:16">
      <c r="A213" s="313" t="s">
        <v>1114</v>
      </c>
      <c r="B213" s="314"/>
      <c r="C213" s="315" t="s">
        <v>1682</v>
      </c>
      <c r="D213" s="314" t="s">
        <v>46</v>
      </c>
      <c r="E213" s="316"/>
      <c r="F213" s="316"/>
      <c r="G213" s="315" t="s">
        <v>60</v>
      </c>
      <c r="H213" s="315" t="s">
        <v>85</v>
      </c>
      <c r="I213" s="317">
        <v>20800</v>
      </c>
      <c r="J213" s="318" t="s">
        <v>1515</v>
      </c>
      <c r="K213" s="319" t="s">
        <v>1683</v>
      </c>
      <c r="L213" s="320">
        <v>44112</v>
      </c>
      <c r="M213" s="320"/>
      <c r="N213" s="321">
        <v>44119</v>
      </c>
      <c r="O213" s="322"/>
      <c r="P213" s="323">
        <v>2648337010</v>
      </c>
    </row>
    <row r="214" spans="1:16">
      <c r="A214" s="313" t="s">
        <v>1114</v>
      </c>
      <c r="B214" s="314"/>
      <c r="C214" s="315" t="s">
        <v>1684</v>
      </c>
      <c r="D214" s="314" t="s">
        <v>46</v>
      </c>
      <c r="E214" s="316"/>
      <c r="F214" s="316"/>
      <c r="G214" s="315" t="s">
        <v>60</v>
      </c>
      <c r="H214" s="315" t="s">
        <v>85</v>
      </c>
      <c r="I214" s="317">
        <v>20800</v>
      </c>
      <c r="J214" s="318" t="s">
        <v>1515</v>
      </c>
      <c r="K214" s="319" t="s">
        <v>1683</v>
      </c>
      <c r="L214" s="320">
        <v>44112</v>
      </c>
      <c r="M214" s="320"/>
      <c r="N214" s="321">
        <v>44116</v>
      </c>
      <c r="O214" s="322"/>
      <c r="P214" s="323">
        <v>2648337010</v>
      </c>
    </row>
    <row r="215" spans="1:16">
      <c r="A215" s="313" t="s">
        <v>1685</v>
      </c>
      <c r="B215" s="314"/>
      <c r="C215" s="315" t="s">
        <v>1686</v>
      </c>
      <c r="D215" s="314" t="s">
        <v>256</v>
      </c>
      <c r="E215" s="316">
        <v>44063</v>
      </c>
      <c r="F215" s="316"/>
      <c r="G215" s="315" t="s">
        <v>110</v>
      </c>
      <c r="H215" s="315" t="s">
        <v>85</v>
      </c>
      <c r="I215" s="317">
        <v>1352</v>
      </c>
      <c r="J215" s="318" t="s">
        <v>1515</v>
      </c>
      <c r="K215" s="319" t="s">
        <v>1687</v>
      </c>
      <c r="L215" s="320">
        <v>44117</v>
      </c>
      <c r="M215" s="320"/>
      <c r="N215" s="321">
        <v>44120</v>
      </c>
      <c r="O215" s="322"/>
      <c r="P215" s="323">
        <v>2649219910</v>
      </c>
    </row>
    <row r="216" spans="1:16">
      <c r="A216" s="313" t="s">
        <v>1688</v>
      </c>
      <c r="B216" s="314"/>
      <c r="C216" s="315"/>
      <c r="D216" s="314" t="s">
        <v>29</v>
      </c>
      <c r="E216" s="316"/>
      <c r="F216" s="316"/>
      <c r="G216" s="315" t="s">
        <v>60</v>
      </c>
      <c r="H216" s="315" t="s">
        <v>49</v>
      </c>
      <c r="I216" s="317"/>
      <c r="J216" s="318" t="s">
        <v>1689</v>
      </c>
      <c r="K216" s="319" t="s">
        <v>1690</v>
      </c>
      <c r="L216" s="320">
        <v>44117</v>
      </c>
      <c r="M216" s="320"/>
      <c r="N216" s="321">
        <v>44119</v>
      </c>
      <c r="O216" s="322"/>
      <c r="P216" s="323"/>
    </row>
    <row r="217" spans="1:16">
      <c r="A217" s="313" t="s">
        <v>905</v>
      </c>
      <c r="B217" s="314"/>
      <c r="C217" s="315" t="s">
        <v>1691</v>
      </c>
      <c r="D217" s="314" t="s">
        <v>46</v>
      </c>
      <c r="E217" s="316">
        <v>44095</v>
      </c>
      <c r="F217" s="316"/>
      <c r="G217" s="315" t="s">
        <v>110</v>
      </c>
      <c r="H217" s="315" t="s">
        <v>85</v>
      </c>
      <c r="I217" s="317">
        <v>2610</v>
      </c>
      <c r="J217" s="318" t="s">
        <v>1692</v>
      </c>
      <c r="K217" s="319" t="s">
        <v>1693</v>
      </c>
      <c r="L217" s="320">
        <v>44119</v>
      </c>
      <c r="M217" s="320"/>
      <c r="N217" s="321">
        <v>44120</v>
      </c>
      <c r="O217" s="338"/>
      <c r="P217" s="323"/>
    </row>
    <row r="218" spans="1:16">
      <c r="A218" s="313" t="s">
        <v>1361</v>
      </c>
      <c r="B218" s="314"/>
      <c r="C218" s="315" t="s">
        <v>1694</v>
      </c>
      <c r="D218" s="314" t="s">
        <v>46</v>
      </c>
      <c r="E218" s="316">
        <v>44095</v>
      </c>
      <c r="F218" s="316"/>
      <c r="G218" s="315" t="s">
        <v>73</v>
      </c>
      <c r="H218" s="315" t="s">
        <v>85</v>
      </c>
      <c r="I218" s="317">
        <v>11450</v>
      </c>
      <c r="J218" s="318" t="s">
        <v>1515</v>
      </c>
      <c r="K218" s="319" t="s">
        <v>1695</v>
      </c>
      <c r="L218" s="320">
        <v>44121</v>
      </c>
      <c r="M218" s="320"/>
      <c r="N218" s="321">
        <v>44130</v>
      </c>
      <c r="O218" s="338"/>
      <c r="P218" s="323"/>
    </row>
    <row r="219" spans="1:16">
      <c r="A219" s="313" t="s">
        <v>779</v>
      </c>
      <c r="B219" s="314"/>
      <c r="C219" s="315" t="s">
        <v>1696</v>
      </c>
      <c r="D219" s="314" t="s">
        <v>29</v>
      </c>
      <c r="E219" s="316">
        <v>44089</v>
      </c>
      <c r="F219" s="316"/>
      <c r="G219" s="315" t="s">
        <v>48</v>
      </c>
      <c r="H219" s="315" t="s">
        <v>85</v>
      </c>
      <c r="I219" s="317">
        <v>166226</v>
      </c>
      <c r="J219" s="318" t="s">
        <v>1664</v>
      </c>
      <c r="K219" s="319" t="s">
        <v>1697</v>
      </c>
      <c r="L219" s="320">
        <v>44121</v>
      </c>
      <c r="M219" s="320"/>
      <c r="N219" s="321">
        <v>44124</v>
      </c>
      <c r="O219" s="322"/>
      <c r="P219" s="323"/>
    </row>
    <row r="220" spans="1:16">
      <c r="A220" s="313" t="s">
        <v>1177</v>
      </c>
      <c r="B220" s="314"/>
      <c r="C220" s="315" t="s">
        <v>1698</v>
      </c>
      <c r="D220" s="314" t="s">
        <v>46</v>
      </c>
      <c r="E220" s="316">
        <v>44067</v>
      </c>
      <c r="F220" s="316"/>
      <c r="G220" s="315" t="s">
        <v>60</v>
      </c>
      <c r="H220" s="315" t="s">
        <v>85</v>
      </c>
      <c r="I220" s="317">
        <v>92000</v>
      </c>
      <c r="J220" s="318" t="s">
        <v>1392</v>
      </c>
      <c r="K220" s="319" t="s">
        <v>1699</v>
      </c>
      <c r="L220" s="320">
        <v>44121</v>
      </c>
      <c r="M220" s="320"/>
      <c r="N220" s="321">
        <v>44124</v>
      </c>
      <c r="O220" s="322"/>
      <c r="P220" s="323"/>
    </row>
    <row r="221" spans="1:16">
      <c r="A221" s="313" t="s">
        <v>1680</v>
      </c>
      <c r="B221" s="314"/>
      <c r="C221" s="315" t="s">
        <v>1322</v>
      </c>
      <c r="D221" s="314" t="s">
        <v>46</v>
      </c>
      <c r="E221" s="316">
        <v>44096</v>
      </c>
      <c r="F221" s="316"/>
      <c r="G221" s="315" t="s">
        <v>60</v>
      </c>
      <c r="H221" s="315" t="s">
        <v>61</v>
      </c>
      <c r="I221" s="317">
        <v>20000</v>
      </c>
      <c r="J221" s="318" t="s">
        <v>1218</v>
      </c>
      <c r="K221" s="319" t="s">
        <v>1700</v>
      </c>
      <c r="L221" s="320">
        <v>44121</v>
      </c>
      <c r="M221" s="320"/>
      <c r="N221" s="321">
        <v>44124</v>
      </c>
      <c r="O221" s="322"/>
      <c r="P221" s="323">
        <v>2648569340</v>
      </c>
    </row>
    <row r="222" spans="1:16">
      <c r="A222" s="313" t="s">
        <v>779</v>
      </c>
      <c r="B222" s="314"/>
      <c r="C222" s="315" t="s">
        <v>1701</v>
      </c>
      <c r="D222" s="314" t="s">
        <v>29</v>
      </c>
      <c r="E222" s="316">
        <v>44105</v>
      </c>
      <c r="F222" s="316"/>
      <c r="G222" s="315" t="s">
        <v>48</v>
      </c>
      <c r="H222" s="315" t="s">
        <v>1702</v>
      </c>
      <c r="I222" s="317">
        <v>68238</v>
      </c>
      <c r="J222" s="318" t="s">
        <v>1667</v>
      </c>
      <c r="K222" s="319" t="s">
        <v>1703</v>
      </c>
      <c r="L222" s="320">
        <v>44122</v>
      </c>
      <c r="M222" s="320"/>
      <c r="N222" s="321">
        <v>44124</v>
      </c>
      <c r="O222" s="338"/>
      <c r="P222" s="323"/>
    </row>
    <row r="223" spans="1:16">
      <c r="A223" s="313" t="s">
        <v>168</v>
      </c>
      <c r="B223" s="314"/>
      <c r="C223" s="315" t="s">
        <v>1704</v>
      </c>
      <c r="D223" s="314" t="s">
        <v>256</v>
      </c>
      <c r="E223" s="316">
        <v>44097</v>
      </c>
      <c r="F223" s="316"/>
      <c r="G223" s="315" t="s">
        <v>73</v>
      </c>
      <c r="H223" s="315" t="s">
        <v>85</v>
      </c>
      <c r="I223" s="317">
        <v>1150</v>
      </c>
      <c r="J223" s="318" t="s">
        <v>1088</v>
      </c>
      <c r="K223" s="319" t="s">
        <v>1705</v>
      </c>
      <c r="L223" s="320">
        <v>44122</v>
      </c>
      <c r="M223" s="320"/>
      <c r="N223" s="321">
        <v>44131</v>
      </c>
      <c r="O223" s="322"/>
      <c r="P223" s="323"/>
    </row>
    <row r="224" spans="1:16">
      <c r="A224" s="313" t="s">
        <v>168</v>
      </c>
      <c r="B224" s="314"/>
      <c r="C224" s="315" t="s">
        <v>1706</v>
      </c>
      <c r="D224" s="314" t="s">
        <v>256</v>
      </c>
      <c r="E224" s="316">
        <v>44097</v>
      </c>
      <c r="F224" s="316"/>
      <c r="G224" s="315" t="s">
        <v>1707</v>
      </c>
      <c r="H224" s="315" t="s">
        <v>85</v>
      </c>
      <c r="I224" s="317">
        <v>680</v>
      </c>
      <c r="J224" s="318" t="s">
        <v>1106</v>
      </c>
      <c r="K224" s="319" t="s">
        <v>1708</v>
      </c>
      <c r="L224" s="320">
        <v>44124</v>
      </c>
      <c r="M224" s="320"/>
      <c r="N224" s="321">
        <v>44131</v>
      </c>
      <c r="O224" s="322"/>
      <c r="P224" s="323"/>
    </row>
    <row r="225" spans="1:16">
      <c r="A225" s="370" t="s">
        <v>1709</v>
      </c>
      <c r="B225" s="371"/>
      <c r="C225" s="332" t="s">
        <v>1710</v>
      </c>
      <c r="D225" s="371" t="s">
        <v>256</v>
      </c>
      <c r="E225" s="372">
        <v>44104</v>
      </c>
      <c r="F225" s="372"/>
      <c r="G225" s="332" t="s">
        <v>189</v>
      </c>
      <c r="H225" s="332" t="s">
        <v>85</v>
      </c>
      <c r="I225" s="373">
        <v>1332</v>
      </c>
      <c r="J225" s="374" t="s">
        <v>1086</v>
      </c>
      <c r="K225" s="375" t="s">
        <v>1711</v>
      </c>
      <c r="L225" s="376">
        <v>44124</v>
      </c>
      <c r="M225" s="376"/>
      <c r="N225" s="377">
        <v>44131</v>
      </c>
      <c r="O225" s="378"/>
      <c r="P225" s="379"/>
    </row>
    <row r="226" spans="1:16">
      <c r="A226" s="313" t="s">
        <v>779</v>
      </c>
      <c r="B226" s="314"/>
      <c r="C226" s="315">
        <v>4500296618</v>
      </c>
      <c r="D226" s="314" t="s">
        <v>29</v>
      </c>
      <c r="E226" s="316">
        <v>44105</v>
      </c>
      <c r="F226" s="316"/>
      <c r="G226" s="315" t="s">
        <v>48</v>
      </c>
      <c r="H226" s="315" t="s">
        <v>49</v>
      </c>
      <c r="I226" s="317">
        <v>29556</v>
      </c>
      <c r="J226" s="318" t="s">
        <v>1093</v>
      </c>
      <c r="K226" s="319" t="s">
        <v>1712</v>
      </c>
      <c r="L226" s="320">
        <v>44124</v>
      </c>
      <c r="M226" s="320"/>
      <c r="N226" s="321">
        <v>44130</v>
      </c>
      <c r="O226" s="338"/>
      <c r="P226" s="323"/>
    </row>
    <row r="227" spans="1:16">
      <c r="A227" s="313" t="s">
        <v>779</v>
      </c>
      <c r="B227" s="314"/>
      <c r="C227" s="315" t="s">
        <v>1713</v>
      </c>
      <c r="D227" s="314" t="s">
        <v>29</v>
      </c>
      <c r="E227" s="316">
        <v>44116</v>
      </c>
      <c r="F227" s="316"/>
      <c r="G227" s="315" t="s">
        <v>48</v>
      </c>
      <c r="H227" s="315" t="s">
        <v>61</v>
      </c>
      <c r="I227" s="317">
        <v>219138</v>
      </c>
      <c r="J227" s="318" t="s">
        <v>1714</v>
      </c>
      <c r="K227" s="319" t="s">
        <v>1712</v>
      </c>
      <c r="L227" s="320">
        <v>44124</v>
      </c>
      <c r="M227" s="320"/>
      <c r="N227" s="321">
        <v>44130</v>
      </c>
      <c r="O227" s="322"/>
      <c r="P227" s="323"/>
    </row>
    <row r="228" spans="1:16">
      <c r="A228" s="313" t="s">
        <v>168</v>
      </c>
      <c r="B228" s="314"/>
      <c r="C228" s="315" t="s">
        <v>1715</v>
      </c>
      <c r="D228" s="314" t="s">
        <v>46</v>
      </c>
      <c r="E228" s="316">
        <v>44099</v>
      </c>
      <c r="F228" s="316"/>
      <c r="G228" s="315" t="s">
        <v>73</v>
      </c>
      <c r="H228" s="315" t="s">
        <v>85</v>
      </c>
      <c r="I228" s="317">
        <v>760</v>
      </c>
      <c r="J228" s="318" t="s">
        <v>1088</v>
      </c>
      <c r="K228" s="319" t="s">
        <v>1716</v>
      </c>
      <c r="L228" s="320">
        <v>44125</v>
      </c>
      <c r="M228" s="320"/>
      <c r="N228" s="321">
        <v>44131</v>
      </c>
      <c r="O228" s="322"/>
      <c r="P228" s="323"/>
    </row>
    <row r="229" spans="1:16">
      <c r="A229" s="313" t="s">
        <v>1535</v>
      </c>
      <c r="B229" s="314"/>
      <c r="C229" s="315" t="s">
        <v>1717</v>
      </c>
      <c r="D229" s="314" t="s">
        <v>71</v>
      </c>
      <c r="E229" s="316">
        <v>44112</v>
      </c>
      <c r="F229" s="316"/>
      <c r="G229" s="315" t="s">
        <v>110</v>
      </c>
      <c r="H229" s="315" t="s">
        <v>1536</v>
      </c>
      <c r="I229" s="317">
        <v>129</v>
      </c>
      <c r="J229" s="318" t="s">
        <v>1088</v>
      </c>
      <c r="K229" s="319" t="s">
        <v>1718</v>
      </c>
      <c r="L229" s="320">
        <v>44127</v>
      </c>
      <c r="M229" s="320"/>
      <c r="N229" s="321">
        <v>44137</v>
      </c>
      <c r="O229" s="338"/>
      <c r="P229" s="323"/>
    </row>
    <row r="230" spans="1:16">
      <c r="A230" s="313" t="s">
        <v>1719</v>
      </c>
      <c r="B230" s="314"/>
      <c r="C230" s="315" t="s">
        <v>1720</v>
      </c>
      <c r="D230" s="314" t="s">
        <v>46</v>
      </c>
      <c r="E230" s="316">
        <v>44111</v>
      </c>
      <c r="F230" s="316"/>
      <c r="G230" s="315" t="s">
        <v>1576</v>
      </c>
      <c r="H230" s="315" t="s">
        <v>85</v>
      </c>
      <c r="I230" s="317">
        <v>100500</v>
      </c>
      <c r="J230" s="318" t="s">
        <v>1392</v>
      </c>
      <c r="K230" s="319" t="s">
        <v>1721</v>
      </c>
      <c r="L230" s="320">
        <v>44129</v>
      </c>
      <c r="M230" s="320"/>
      <c r="N230" s="321">
        <v>44134</v>
      </c>
      <c r="O230" s="322"/>
      <c r="P230" s="323"/>
    </row>
    <row r="231" spans="1:16">
      <c r="A231" s="313" t="s">
        <v>205</v>
      </c>
      <c r="B231" s="314"/>
      <c r="C231" s="315">
        <v>3102216154</v>
      </c>
      <c r="D231" s="314" t="s">
        <v>29</v>
      </c>
      <c r="E231" s="316">
        <v>44106</v>
      </c>
      <c r="F231" s="316"/>
      <c r="G231" s="315" t="s">
        <v>60</v>
      </c>
      <c r="H231" s="315" t="s">
        <v>49</v>
      </c>
      <c r="I231" s="317">
        <v>14000</v>
      </c>
      <c r="J231" s="318" t="s">
        <v>1218</v>
      </c>
      <c r="K231" s="319" t="s">
        <v>1722</v>
      </c>
      <c r="L231" s="320">
        <v>44129</v>
      </c>
      <c r="M231" s="320"/>
      <c r="N231" s="321">
        <v>44132</v>
      </c>
      <c r="O231" s="338"/>
      <c r="P231" s="323"/>
    </row>
    <row r="232" spans="1:16">
      <c r="A232" s="313" t="s">
        <v>1416</v>
      </c>
      <c r="B232" s="314"/>
      <c r="C232" s="315" t="s">
        <v>1723</v>
      </c>
      <c r="D232" s="314" t="s">
        <v>46</v>
      </c>
      <c r="E232" s="316">
        <v>44116</v>
      </c>
      <c r="F232" s="316"/>
      <c r="G232" s="315" t="s">
        <v>60</v>
      </c>
      <c r="H232" s="315" t="s">
        <v>1217</v>
      </c>
      <c r="I232" s="317">
        <v>2480.5</v>
      </c>
      <c r="J232" s="318" t="s">
        <v>1724</v>
      </c>
      <c r="K232" s="319" t="s">
        <v>1725</v>
      </c>
      <c r="L232" s="320">
        <v>44129</v>
      </c>
      <c r="M232" s="320"/>
      <c r="N232" s="321">
        <v>44133</v>
      </c>
      <c r="O232" s="322"/>
      <c r="P232" s="323" t="s">
        <v>1726</v>
      </c>
    </row>
    <row r="233" spans="1:16">
      <c r="A233" s="313" t="s">
        <v>1200</v>
      </c>
      <c r="B233" s="314"/>
      <c r="C233" s="315"/>
      <c r="D233" s="314" t="s">
        <v>29</v>
      </c>
      <c r="E233" s="316">
        <v>44103</v>
      </c>
      <c r="F233" s="316"/>
      <c r="G233" s="315" t="s">
        <v>110</v>
      </c>
      <c r="H233" s="315" t="s">
        <v>267</v>
      </c>
      <c r="I233" s="317">
        <v>514</v>
      </c>
      <c r="J233" s="318" t="s">
        <v>1088</v>
      </c>
      <c r="K233" s="319" t="s">
        <v>1727</v>
      </c>
      <c r="L233" s="320">
        <v>44130</v>
      </c>
      <c r="M233" s="320"/>
      <c r="N233" s="321">
        <v>44132</v>
      </c>
      <c r="O233" s="322"/>
      <c r="P233" s="323"/>
    </row>
    <row r="234" spans="1:16">
      <c r="A234" s="313" t="s">
        <v>1466</v>
      </c>
      <c r="B234" s="314"/>
      <c r="C234" s="315" t="s">
        <v>1728</v>
      </c>
      <c r="D234" s="314" t="s">
        <v>256</v>
      </c>
      <c r="E234" s="316">
        <v>44071</v>
      </c>
      <c r="F234" s="316"/>
      <c r="G234" s="315" t="s">
        <v>1469</v>
      </c>
      <c r="H234" s="315" t="s">
        <v>85</v>
      </c>
      <c r="I234" s="317">
        <v>855</v>
      </c>
      <c r="J234" s="318" t="s">
        <v>1088</v>
      </c>
      <c r="K234" s="319" t="s">
        <v>1729</v>
      </c>
      <c r="L234" s="320">
        <v>44131</v>
      </c>
      <c r="M234" s="320"/>
      <c r="N234" s="321">
        <v>44135</v>
      </c>
      <c r="O234" s="322"/>
      <c r="P234" s="323"/>
    </row>
    <row r="235" spans="1:16">
      <c r="A235" s="313" t="s">
        <v>1101</v>
      </c>
      <c r="B235" s="314"/>
      <c r="C235" s="315" t="s">
        <v>1730</v>
      </c>
      <c r="D235" s="314" t="s">
        <v>256</v>
      </c>
      <c r="E235" s="316">
        <v>44095</v>
      </c>
      <c r="F235" s="316"/>
      <c r="G235" s="315" t="s">
        <v>1469</v>
      </c>
      <c r="H235" s="315" t="s">
        <v>85</v>
      </c>
      <c r="I235" s="317">
        <v>1770</v>
      </c>
      <c r="J235" s="318" t="s">
        <v>1176</v>
      </c>
      <c r="K235" s="319" t="s">
        <v>1729</v>
      </c>
      <c r="L235" s="320">
        <v>44131</v>
      </c>
      <c r="M235" s="320"/>
      <c r="N235" s="380">
        <v>44135</v>
      </c>
      <c r="O235" s="381"/>
      <c r="P235" s="382"/>
    </row>
    <row r="236" spans="1:16">
      <c r="A236" s="313" t="s">
        <v>1101</v>
      </c>
      <c r="B236" s="314"/>
      <c r="C236" s="315" t="s">
        <v>1731</v>
      </c>
      <c r="D236" s="314" t="s">
        <v>256</v>
      </c>
      <c r="E236" s="316">
        <v>44095</v>
      </c>
      <c r="F236" s="316"/>
      <c r="G236" s="315" t="s">
        <v>1469</v>
      </c>
      <c r="H236" s="315" t="s">
        <v>85</v>
      </c>
      <c r="I236" s="317">
        <v>144</v>
      </c>
      <c r="J236" s="318" t="s">
        <v>1088</v>
      </c>
      <c r="K236" s="319" t="s">
        <v>1729</v>
      </c>
      <c r="L236" s="320">
        <v>44131</v>
      </c>
      <c r="M236" s="320"/>
      <c r="N236" s="380">
        <v>44135</v>
      </c>
      <c r="O236" s="381"/>
      <c r="P236" s="382"/>
    </row>
    <row r="237" spans="1:16">
      <c r="A237" s="313" t="s">
        <v>1587</v>
      </c>
      <c r="B237" s="314"/>
      <c r="C237" s="315" t="s">
        <v>1732</v>
      </c>
      <c r="D237" s="314" t="s">
        <v>46</v>
      </c>
      <c r="E237" s="316">
        <v>44102</v>
      </c>
      <c r="F237" s="316"/>
      <c r="G237" s="315" t="s">
        <v>73</v>
      </c>
      <c r="H237" s="315" t="s">
        <v>85</v>
      </c>
      <c r="I237" s="317">
        <v>8000</v>
      </c>
      <c r="J237" s="318" t="s">
        <v>1515</v>
      </c>
      <c r="K237" s="330" t="s">
        <v>1733</v>
      </c>
      <c r="L237" s="320">
        <v>44130</v>
      </c>
      <c r="M237" s="320"/>
      <c r="N237" s="321">
        <v>44141</v>
      </c>
      <c r="O237" s="322"/>
      <c r="P237" s="323"/>
    </row>
    <row r="238" spans="1:16">
      <c r="A238" s="313" t="s">
        <v>1734</v>
      </c>
      <c r="B238" s="314"/>
      <c r="C238" s="315" t="s">
        <v>1735</v>
      </c>
      <c r="D238" s="314" t="s">
        <v>46</v>
      </c>
      <c r="E238" s="316">
        <v>44096</v>
      </c>
      <c r="F238" s="316"/>
      <c r="G238" s="315" t="s">
        <v>73</v>
      </c>
      <c r="H238" s="315" t="s">
        <v>85</v>
      </c>
      <c r="I238" s="317">
        <v>14300</v>
      </c>
      <c r="J238" s="318" t="s">
        <v>1515</v>
      </c>
      <c r="K238" s="319" t="s">
        <v>1736</v>
      </c>
      <c r="L238" s="320">
        <v>44132</v>
      </c>
      <c r="M238" s="320"/>
      <c r="N238" s="321">
        <v>44139</v>
      </c>
      <c r="O238" s="338"/>
      <c r="P238" s="323"/>
    </row>
    <row r="239" spans="1:16">
      <c r="A239" s="313" t="s">
        <v>779</v>
      </c>
      <c r="B239" s="314"/>
      <c r="C239" s="315" t="s">
        <v>1737</v>
      </c>
      <c r="D239" s="314" t="s">
        <v>29</v>
      </c>
      <c r="E239" s="316">
        <v>44105</v>
      </c>
      <c r="F239" s="316"/>
      <c r="G239" s="315" t="s">
        <v>48</v>
      </c>
      <c r="H239" s="315" t="s">
        <v>49</v>
      </c>
      <c r="I239" s="317" t="s">
        <v>1738</v>
      </c>
      <c r="J239" s="318" t="s">
        <v>1223</v>
      </c>
      <c r="K239" s="319" t="s">
        <v>1739</v>
      </c>
      <c r="L239" s="320">
        <v>44135</v>
      </c>
      <c r="M239" s="320"/>
      <c r="N239" s="321">
        <v>44138</v>
      </c>
      <c r="O239" s="338"/>
      <c r="P239" s="323"/>
    </row>
    <row r="240" spans="1:16">
      <c r="A240" s="313" t="s">
        <v>779</v>
      </c>
      <c r="B240" s="314"/>
      <c r="C240" s="315" t="s">
        <v>1740</v>
      </c>
      <c r="D240" s="314" t="s">
        <v>29</v>
      </c>
      <c r="E240" s="316">
        <v>44120</v>
      </c>
      <c r="F240" s="316"/>
      <c r="G240" s="315" t="s">
        <v>48</v>
      </c>
      <c r="H240" s="315" t="s">
        <v>31</v>
      </c>
      <c r="I240" s="317">
        <v>186020</v>
      </c>
      <c r="J240" s="318" t="s">
        <v>1741</v>
      </c>
      <c r="K240" s="319" t="s">
        <v>1742</v>
      </c>
      <c r="L240" s="320">
        <v>44135</v>
      </c>
      <c r="M240" s="320"/>
      <c r="N240" s="321">
        <v>44138</v>
      </c>
      <c r="O240" s="322"/>
      <c r="P240" s="323"/>
    </row>
    <row r="241" spans="1:16">
      <c r="A241" s="313" t="s">
        <v>1361</v>
      </c>
      <c r="B241" s="314"/>
      <c r="C241" s="315" t="s">
        <v>1743</v>
      </c>
      <c r="D241" s="314" t="s">
        <v>46</v>
      </c>
      <c r="E241" s="316">
        <v>44095</v>
      </c>
      <c r="F241" s="316"/>
      <c r="G241" s="315" t="s">
        <v>73</v>
      </c>
      <c r="H241" s="315" t="s">
        <v>85</v>
      </c>
      <c r="I241" s="317">
        <v>10510</v>
      </c>
      <c r="J241" s="318" t="s">
        <v>1515</v>
      </c>
      <c r="K241" s="319" t="s">
        <v>1744</v>
      </c>
      <c r="L241" s="320">
        <v>44137</v>
      </c>
      <c r="M241" s="320"/>
      <c r="N241" s="321">
        <v>44144</v>
      </c>
      <c r="O241" s="338"/>
      <c r="P241" s="323"/>
    </row>
    <row r="242" spans="1:16">
      <c r="A242" s="313" t="s">
        <v>1745</v>
      </c>
      <c r="B242" s="314"/>
      <c r="C242" s="315" t="s">
        <v>1746</v>
      </c>
      <c r="D242" s="314" t="s">
        <v>46</v>
      </c>
      <c r="E242" s="316">
        <v>44005</v>
      </c>
      <c r="F242" s="316"/>
      <c r="G242" s="315" t="s">
        <v>1747</v>
      </c>
      <c r="H242" s="315" t="s">
        <v>1348</v>
      </c>
      <c r="I242" s="317">
        <v>5156</v>
      </c>
      <c r="J242" s="318" t="s">
        <v>1748</v>
      </c>
      <c r="K242" s="319" t="s">
        <v>1749</v>
      </c>
      <c r="L242" s="320">
        <v>44137</v>
      </c>
      <c r="M242" s="320"/>
      <c r="N242" s="321">
        <v>44144</v>
      </c>
      <c r="O242" s="338"/>
      <c r="P242" s="323"/>
    </row>
    <row r="243" spans="1:16">
      <c r="A243" s="370" t="s">
        <v>1750</v>
      </c>
      <c r="B243" s="371"/>
      <c r="C243" s="332" t="s">
        <v>1751</v>
      </c>
      <c r="D243" s="371" t="s">
        <v>46</v>
      </c>
      <c r="E243" s="372">
        <v>44034</v>
      </c>
      <c r="F243" s="372"/>
      <c r="G243" s="332" t="s">
        <v>1469</v>
      </c>
      <c r="H243" s="332" t="s">
        <v>85</v>
      </c>
      <c r="I243" s="373">
        <v>13370</v>
      </c>
      <c r="J243" s="374" t="s">
        <v>1088</v>
      </c>
      <c r="K243" s="375" t="s">
        <v>1752</v>
      </c>
      <c r="L243" s="376">
        <v>44138</v>
      </c>
      <c r="M243" s="376"/>
      <c r="N243" s="377">
        <v>44142</v>
      </c>
      <c r="O243" s="383"/>
      <c r="P243" s="379"/>
    </row>
    <row r="244" spans="1:16">
      <c r="A244" s="313" t="s">
        <v>1753</v>
      </c>
      <c r="B244" s="314"/>
      <c r="C244" s="315" t="s">
        <v>1754</v>
      </c>
      <c r="D244" s="314" t="s">
        <v>46</v>
      </c>
      <c r="E244" s="316">
        <v>44123</v>
      </c>
      <c r="F244" s="316"/>
      <c r="G244" s="315" t="s">
        <v>73</v>
      </c>
      <c r="H244" s="315" t="s">
        <v>85</v>
      </c>
      <c r="I244" s="317">
        <v>6530</v>
      </c>
      <c r="J244" s="318" t="s">
        <v>1088</v>
      </c>
      <c r="K244" s="319" t="s">
        <v>1755</v>
      </c>
      <c r="L244" s="320">
        <v>44139</v>
      </c>
      <c r="M244" s="320"/>
      <c r="N244" s="321">
        <v>44141</v>
      </c>
      <c r="O244" s="322"/>
      <c r="P244" s="323"/>
    </row>
    <row r="245" spans="1:16">
      <c r="A245" s="313" t="s">
        <v>1756</v>
      </c>
      <c r="B245" s="314"/>
      <c r="C245" s="315" t="s">
        <v>1757</v>
      </c>
      <c r="D245" s="314" t="s">
        <v>46</v>
      </c>
      <c r="E245" s="316">
        <v>44124</v>
      </c>
      <c r="F245" s="316"/>
      <c r="G245" s="315" t="s">
        <v>73</v>
      </c>
      <c r="H245" s="315" t="s">
        <v>85</v>
      </c>
      <c r="I245" s="317">
        <v>7950</v>
      </c>
      <c r="J245" s="318" t="s">
        <v>1086</v>
      </c>
      <c r="K245" s="319" t="s">
        <v>1755</v>
      </c>
      <c r="L245" s="320">
        <v>44139</v>
      </c>
      <c r="M245" s="320"/>
      <c r="N245" s="321">
        <v>44141</v>
      </c>
      <c r="O245" s="322"/>
      <c r="P245" s="323"/>
    </row>
    <row r="246" spans="1:16">
      <c r="A246" s="370" t="s">
        <v>1652</v>
      </c>
      <c r="B246" s="371"/>
      <c r="C246" s="332" t="s">
        <v>1758</v>
      </c>
      <c r="D246" s="371" t="s">
        <v>46</v>
      </c>
      <c r="E246" s="372">
        <v>44106</v>
      </c>
      <c r="F246" s="372"/>
      <c r="G246" s="332" t="s">
        <v>110</v>
      </c>
      <c r="H246" s="332" t="s">
        <v>61</v>
      </c>
      <c r="I246" s="373">
        <v>53845</v>
      </c>
      <c r="J246" s="374" t="s">
        <v>1759</v>
      </c>
      <c r="K246" s="375" t="s">
        <v>1760</v>
      </c>
      <c r="L246" s="376">
        <v>44139</v>
      </c>
      <c r="M246" s="376"/>
      <c r="N246" s="377">
        <v>44142</v>
      </c>
      <c r="O246" s="378"/>
      <c r="P246" s="379" t="s">
        <v>1761</v>
      </c>
    </row>
    <row r="247" spans="1:16">
      <c r="A247" s="313" t="s">
        <v>905</v>
      </c>
      <c r="B247" s="314"/>
      <c r="C247" s="315" t="s">
        <v>1762</v>
      </c>
      <c r="D247" s="314" t="s">
        <v>46</v>
      </c>
      <c r="E247" s="316">
        <v>44123</v>
      </c>
      <c r="F247" s="316"/>
      <c r="G247" s="315" t="s">
        <v>110</v>
      </c>
      <c r="H247" s="315" t="s">
        <v>1217</v>
      </c>
      <c r="I247" s="317">
        <v>13498</v>
      </c>
      <c r="J247" s="318" t="s">
        <v>207</v>
      </c>
      <c r="K247" s="319" t="s">
        <v>1763</v>
      </c>
      <c r="L247" s="320">
        <v>44140</v>
      </c>
      <c r="M247" s="320"/>
      <c r="N247" s="321"/>
      <c r="O247" s="322"/>
      <c r="P247" s="323" t="s">
        <v>1764</v>
      </c>
    </row>
    <row r="248" spans="1:16">
      <c r="A248" s="313" t="s">
        <v>205</v>
      </c>
      <c r="B248" s="314"/>
      <c r="C248" s="315"/>
      <c r="D248" s="314" t="s">
        <v>29</v>
      </c>
      <c r="E248" s="316">
        <v>44125</v>
      </c>
      <c r="F248" s="316"/>
      <c r="G248" s="315" t="s">
        <v>110</v>
      </c>
      <c r="H248" s="315" t="s">
        <v>49</v>
      </c>
      <c r="I248" s="317">
        <v>726</v>
      </c>
      <c r="J248" s="318" t="s">
        <v>1106</v>
      </c>
      <c r="K248" s="319" t="s">
        <v>1765</v>
      </c>
      <c r="L248" s="320">
        <v>44141</v>
      </c>
      <c r="M248" s="320"/>
      <c r="N248" s="321">
        <v>44144</v>
      </c>
      <c r="O248" s="322"/>
      <c r="P248" s="323"/>
    </row>
    <row r="249" spans="1:16">
      <c r="A249" s="313" t="s">
        <v>1082</v>
      </c>
      <c r="B249" s="314"/>
      <c r="C249" s="315">
        <v>3000343389</v>
      </c>
      <c r="D249" s="314" t="s">
        <v>256</v>
      </c>
      <c r="E249" s="316">
        <v>44130</v>
      </c>
      <c r="F249" s="316"/>
      <c r="G249" s="315" t="s">
        <v>110</v>
      </c>
      <c r="H249" s="315" t="s">
        <v>49</v>
      </c>
      <c r="I249" s="317">
        <v>75</v>
      </c>
      <c r="J249" s="318" t="s">
        <v>1088</v>
      </c>
      <c r="K249" s="319" t="s">
        <v>1765</v>
      </c>
      <c r="L249" s="320">
        <v>44141</v>
      </c>
      <c r="M249" s="320"/>
      <c r="N249" s="321">
        <v>44144</v>
      </c>
      <c r="O249" s="322"/>
      <c r="P249" s="323"/>
    </row>
    <row r="250" spans="1:16">
      <c r="A250" s="313" t="s">
        <v>1766</v>
      </c>
      <c r="B250" s="314"/>
      <c r="C250" s="315"/>
      <c r="D250" s="314" t="s">
        <v>256</v>
      </c>
      <c r="E250" s="316">
        <v>44131</v>
      </c>
      <c r="F250" s="316"/>
      <c r="G250" s="315" t="s">
        <v>110</v>
      </c>
      <c r="H250" s="315" t="s">
        <v>49</v>
      </c>
      <c r="I250" s="317">
        <v>2110</v>
      </c>
      <c r="J250" s="318" t="s">
        <v>1670</v>
      </c>
      <c r="K250" s="319" t="s">
        <v>1765</v>
      </c>
      <c r="L250" s="320">
        <v>44141</v>
      </c>
      <c r="M250" s="320"/>
      <c r="N250" s="321">
        <v>44144</v>
      </c>
      <c r="O250" s="322"/>
      <c r="P250" s="323"/>
    </row>
    <row r="251" spans="1:16">
      <c r="A251" s="313" t="s">
        <v>779</v>
      </c>
      <c r="B251" s="314"/>
      <c r="C251" s="315" t="s">
        <v>1767</v>
      </c>
      <c r="D251" s="314" t="s">
        <v>29</v>
      </c>
      <c r="E251" s="316">
        <v>44105</v>
      </c>
      <c r="F251" s="316"/>
      <c r="G251" s="315" t="s">
        <v>48</v>
      </c>
      <c r="H251" s="315" t="s">
        <v>49</v>
      </c>
      <c r="I251" s="317" t="s">
        <v>1738</v>
      </c>
      <c r="J251" s="318" t="s">
        <v>1223</v>
      </c>
      <c r="K251" s="319" t="s">
        <v>1768</v>
      </c>
      <c r="L251" s="320">
        <v>44143</v>
      </c>
      <c r="M251" s="320"/>
      <c r="N251" s="321">
        <v>44145</v>
      </c>
      <c r="O251" s="338"/>
      <c r="P251" s="323"/>
    </row>
    <row r="252" spans="1:16">
      <c r="A252" s="313" t="s">
        <v>1405</v>
      </c>
      <c r="B252" s="314"/>
      <c r="C252" s="315" t="s">
        <v>1769</v>
      </c>
      <c r="D252" s="314" t="s">
        <v>46</v>
      </c>
      <c r="E252" s="316">
        <v>44124</v>
      </c>
      <c r="F252" s="316"/>
      <c r="G252" s="315" t="s">
        <v>1770</v>
      </c>
      <c r="H252" s="315" t="s">
        <v>85</v>
      </c>
      <c r="I252" s="317">
        <v>2254</v>
      </c>
      <c r="J252" s="318" t="s">
        <v>1242</v>
      </c>
      <c r="K252" s="319" t="s">
        <v>1771</v>
      </c>
      <c r="L252" s="320">
        <v>44144</v>
      </c>
      <c r="M252" s="320"/>
      <c r="N252" s="321"/>
      <c r="O252" s="322"/>
      <c r="P252" s="323"/>
    </row>
    <row r="253" spans="1:16">
      <c r="A253" s="313" t="s">
        <v>1772</v>
      </c>
      <c r="B253" s="314"/>
      <c r="C253" s="315" t="s">
        <v>1773</v>
      </c>
      <c r="D253" s="314" t="s">
        <v>46</v>
      </c>
      <c r="E253" s="316">
        <v>44124</v>
      </c>
      <c r="F253" s="316"/>
      <c r="G253" s="315" t="s">
        <v>1424</v>
      </c>
      <c r="H253" s="315" t="s">
        <v>85</v>
      </c>
      <c r="I253" s="317">
        <v>30900</v>
      </c>
      <c r="J253" s="318" t="s">
        <v>1093</v>
      </c>
      <c r="K253" s="319" t="s">
        <v>1774</v>
      </c>
      <c r="L253" s="320">
        <v>44144</v>
      </c>
      <c r="M253" s="320"/>
      <c r="N253" s="321"/>
      <c r="O253" s="322"/>
      <c r="P253" s="323">
        <v>41914911</v>
      </c>
    </row>
    <row r="254" spans="1:16">
      <c r="A254" s="313" t="s">
        <v>1775</v>
      </c>
      <c r="B254" s="314"/>
      <c r="C254" s="315" t="s">
        <v>1776</v>
      </c>
      <c r="D254" s="314" t="s">
        <v>46</v>
      </c>
      <c r="E254" s="316">
        <v>44126</v>
      </c>
      <c r="F254" s="316"/>
      <c r="G254" s="315" t="s">
        <v>1777</v>
      </c>
      <c r="H254" s="315" t="s">
        <v>85</v>
      </c>
      <c r="I254" s="317">
        <v>8402</v>
      </c>
      <c r="J254" s="318" t="s">
        <v>1626</v>
      </c>
      <c r="K254" s="319" t="s">
        <v>1778</v>
      </c>
      <c r="L254" s="320">
        <v>44147</v>
      </c>
      <c r="M254" s="320"/>
      <c r="N254" s="321"/>
      <c r="O254" s="322"/>
      <c r="P254" s="323">
        <v>58879566</v>
      </c>
    </row>
    <row r="255" spans="1:16">
      <c r="A255" s="313" t="s">
        <v>1082</v>
      </c>
      <c r="B255" s="314"/>
      <c r="C255" s="315">
        <v>3000342520</v>
      </c>
      <c r="D255" s="314" t="s">
        <v>256</v>
      </c>
      <c r="E255" s="316">
        <v>44131</v>
      </c>
      <c r="F255" s="316"/>
      <c r="G255" s="315" t="s">
        <v>110</v>
      </c>
      <c r="H255" s="315" t="s">
        <v>49</v>
      </c>
      <c r="I255" s="317">
        <v>1400</v>
      </c>
      <c r="J255" s="318" t="s">
        <v>462</v>
      </c>
      <c r="K255" s="319" t="s">
        <v>1779</v>
      </c>
      <c r="L255" s="320">
        <v>44148</v>
      </c>
      <c r="M255" s="320"/>
      <c r="N255" s="321">
        <v>44152</v>
      </c>
      <c r="O255" s="322"/>
      <c r="P255" s="323"/>
    </row>
    <row r="256" spans="1:16">
      <c r="A256" s="356" t="s">
        <v>397</v>
      </c>
      <c r="B256" s="357"/>
      <c r="C256" s="358" t="s">
        <v>27</v>
      </c>
      <c r="D256" s="357" t="s">
        <v>1311</v>
      </c>
      <c r="E256" s="359">
        <v>44110</v>
      </c>
      <c r="F256" s="359"/>
      <c r="G256" s="358" t="s">
        <v>1407</v>
      </c>
      <c r="H256" s="358" t="s">
        <v>110</v>
      </c>
      <c r="I256" s="360">
        <v>204</v>
      </c>
      <c r="J256" s="361" t="s">
        <v>1088</v>
      </c>
      <c r="K256" s="362" t="s">
        <v>1780</v>
      </c>
      <c r="L256" s="363">
        <v>44148</v>
      </c>
      <c r="M256" s="363"/>
      <c r="N256" s="384"/>
      <c r="O256" s="385" t="s">
        <v>1781</v>
      </c>
      <c r="P256" s="366"/>
    </row>
    <row r="257" spans="1:16">
      <c r="A257" s="324" t="s">
        <v>1498</v>
      </c>
      <c r="B257" s="325"/>
      <c r="C257" s="326" t="s">
        <v>1782</v>
      </c>
      <c r="D257" s="325" t="s">
        <v>46</v>
      </c>
      <c r="E257" s="327">
        <v>44123</v>
      </c>
      <c r="F257" s="327"/>
      <c r="G257" s="326" t="s">
        <v>886</v>
      </c>
      <c r="H257" s="326" t="s">
        <v>85</v>
      </c>
      <c r="I257" s="328"/>
      <c r="J257" s="329" t="s">
        <v>1093</v>
      </c>
      <c r="K257" s="330" t="s">
        <v>1783</v>
      </c>
      <c r="L257" s="331">
        <v>44148</v>
      </c>
      <c r="M257" s="331"/>
      <c r="N257" s="367">
        <v>44159</v>
      </c>
      <c r="O257" s="354"/>
      <c r="P257" s="355"/>
    </row>
    <row r="258" spans="1:16">
      <c r="A258" s="324" t="s">
        <v>1498</v>
      </c>
      <c r="B258" s="325"/>
      <c r="C258" s="326" t="s">
        <v>1784</v>
      </c>
      <c r="D258" s="325" t="s">
        <v>46</v>
      </c>
      <c r="E258" s="327">
        <v>44123</v>
      </c>
      <c r="F258" s="327"/>
      <c r="G258" s="326" t="s">
        <v>886</v>
      </c>
      <c r="H258" s="326" t="s">
        <v>85</v>
      </c>
      <c r="I258" s="328">
        <v>84192</v>
      </c>
      <c r="J258" s="329" t="s">
        <v>1785</v>
      </c>
      <c r="K258" s="330" t="s">
        <v>1783</v>
      </c>
      <c r="L258" s="331">
        <v>44148</v>
      </c>
      <c r="M258" s="331"/>
      <c r="N258" s="367">
        <v>44159</v>
      </c>
      <c r="O258" s="354"/>
      <c r="P258" s="355"/>
    </row>
    <row r="259" spans="1:16">
      <c r="A259" s="313" t="s">
        <v>779</v>
      </c>
      <c r="B259" s="314"/>
      <c r="C259" s="315" t="s">
        <v>1786</v>
      </c>
      <c r="D259" s="314" t="s">
        <v>29</v>
      </c>
      <c r="E259" s="316">
        <v>44137</v>
      </c>
      <c r="F259" s="316"/>
      <c r="G259" s="315" t="s">
        <v>48</v>
      </c>
      <c r="H259" s="315" t="s">
        <v>61</v>
      </c>
      <c r="I259" s="317">
        <v>99756</v>
      </c>
      <c r="J259" s="318" t="s">
        <v>1787</v>
      </c>
      <c r="K259" s="319" t="s">
        <v>1788</v>
      </c>
      <c r="L259" s="320">
        <v>44149</v>
      </c>
      <c r="M259" s="320"/>
      <c r="N259" s="321">
        <v>44152</v>
      </c>
      <c r="O259" s="322"/>
      <c r="P259" s="323"/>
    </row>
    <row r="260" spans="1:16">
      <c r="A260" s="313" t="s">
        <v>1789</v>
      </c>
      <c r="B260" s="314"/>
      <c r="C260" s="315" t="s">
        <v>1790</v>
      </c>
      <c r="D260" s="314" t="s">
        <v>46</v>
      </c>
      <c r="E260" s="316">
        <v>44112</v>
      </c>
      <c r="F260" s="316"/>
      <c r="G260" s="315" t="s">
        <v>110</v>
      </c>
      <c r="H260" s="315" t="s">
        <v>85</v>
      </c>
      <c r="I260" s="317">
        <v>30664</v>
      </c>
      <c r="J260" s="318" t="s">
        <v>1791</v>
      </c>
      <c r="K260" s="319" t="s">
        <v>1792</v>
      </c>
      <c r="L260" s="320">
        <v>44149</v>
      </c>
      <c r="M260" s="320"/>
      <c r="N260" s="321">
        <v>44158</v>
      </c>
      <c r="O260" s="322"/>
      <c r="P260" s="323"/>
    </row>
    <row r="261" spans="1:16">
      <c r="A261" s="370" t="s">
        <v>1793</v>
      </c>
      <c r="B261" s="371"/>
      <c r="C261" s="332" t="s">
        <v>1794</v>
      </c>
      <c r="D261" s="371" t="s">
        <v>46</v>
      </c>
      <c r="E261" s="372">
        <v>44119</v>
      </c>
      <c r="F261" s="372"/>
      <c r="G261" s="332" t="s">
        <v>32</v>
      </c>
      <c r="H261" s="332" t="s">
        <v>61</v>
      </c>
      <c r="I261" s="373">
        <v>4200</v>
      </c>
      <c r="J261" s="374" t="s">
        <v>1515</v>
      </c>
      <c r="K261" s="375" t="s">
        <v>1795</v>
      </c>
      <c r="L261" s="376">
        <v>44151</v>
      </c>
      <c r="M261" s="376"/>
      <c r="N261" s="377">
        <v>44154</v>
      </c>
      <c r="O261" s="378"/>
      <c r="P261" s="379">
        <v>2650239770</v>
      </c>
    </row>
    <row r="262" spans="1:16">
      <c r="A262" s="313" t="s">
        <v>779</v>
      </c>
      <c r="B262" s="314"/>
      <c r="C262" s="315" t="s">
        <v>1796</v>
      </c>
      <c r="D262" s="314" t="s">
        <v>46</v>
      </c>
      <c r="E262" s="316">
        <v>44126</v>
      </c>
      <c r="F262" s="316"/>
      <c r="G262" s="315" t="s">
        <v>48</v>
      </c>
      <c r="H262" s="315" t="s">
        <v>85</v>
      </c>
      <c r="I262" s="317">
        <v>225445</v>
      </c>
      <c r="J262" s="318" t="s">
        <v>1797</v>
      </c>
      <c r="K262" s="319" t="s">
        <v>1798</v>
      </c>
      <c r="L262" s="320">
        <v>44151</v>
      </c>
      <c r="M262" s="320"/>
      <c r="N262" s="321">
        <v>44152</v>
      </c>
      <c r="O262" s="322"/>
      <c r="P262" s="323"/>
    </row>
    <row r="263" spans="1:16">
      <c r="A263" s="313" t="s">
        <v>1799</v>
      </c>
      <c r="B263" s="314"/>
      <c r="C263" s="315" t="s">
        <v>1800</v>
      </c>
      <c r="D263" s="314" t="s">
        <v>256</v>
      </c>
      <c r="E263" s="316">
        <v>44127</v>
      </c>
      <c r="F263" s="316"/>
      <c r="G263" s="315" t="s">
        <v>110</v>
      </c>
      <c r="H263" s="315" t="s">
        <v>85</v>
      </c>
      <c r="I263" s="317">
        <v>13014</v>
      </c>
      <c r="J263" s="318" t="s">
        <v>1626</v>
      </c>
      <c r="K263" s="319" t="s">
        <v>1801</v>
      </c>
      <c r="L263" s="320">
        <v>44152</v>
      </c>
      <c r="M263" s="320"/>
      <c r="N263" s="321">
        <v>44154</v>
      </c>
      <c r="O263" s="322"/>
      <c r="P263" s="323">
        <v>57879522</v>
      </c>
    </row>
    <row r="264" spans="1:16">
      <c r="A264" s="313" t="s">
        <v>1114</v>
      </c>
      <c r="B264" s="314"/>
      <c r="C264" s="315" t="s">
        <v>1802</v>
      </c>
      <c r="D264" s="314" t="s">
        <v>46</v>
      </c>
      <c r="E264" s="316">
        <v>44133</v>
      </c>
      <c r="F264" s="316"/>
      <c r="G264" s="315" t="s">
        <v>60</v>
      </c>
      <c r="H264" s="315" t="s">
        <v>61</v>
      </c>
      <c r="I264" s="317">
        <v>41200</v>
      </c>
      <c r="J264" s="318" t="s">
        <v>1579</v>
      </c>
      <c r="K264" s="319" t="s">
        <v>1803</v>
      </c>
      <c r="L264" s="320">
        <v>44152</v>
      </c>
      <c r="M264" s="320"/>
      <c r="N264" s="321">
        <v>44159</v>
      </c>
      <c r="O264" s="322"/>
      <c r="P264" s="323">
        <v>59547897</v>
      </c>
    </row>
    <row r="265" spans="1:16">
      <c r="A265" s="313" t="s">
        <v>779</v>
      </c>
      <c r="B265" s="314"/>
      <c r="C265" s="315" t="s">
        <v>1804</v>
      </c>
      <c r="D265" s="314" t="s">
        <v>29</v>
      </c>
      <c r="E265" s="316">
        <v>44137</v>
      </c>
      <c r="F265" s="316"/>
      <c r="G265" s="315" t="s">
        <v>48</v>
      </c>
      <c r="H265" s="315" t="s">
        <v>61</v>
      </c>
      <c r="I265" s="317">
        <v>168492</v>
      </c>
      <c r="J265" s="318" t="s">
        <v>1805</v>
      </c>
      <c r="K265" s="319" t="s">
        <v>1806</v>
      </c>
      <c r="L265" s="320">
        <v>44152</v>
      </c>
      <c r="M265" s="320"/>
      <c r="N265" s="321">
        <v>44152</v>
      </c>
      <c r="O265" s="322"/>
      <c r="P265" s="323"/>
    </row>
    <row r="266" spans="1:16">
      <c r="A266" s="370" t="s">
        <v>229</v>
      </c>
      <c r="B266" s="371"/>
      <c r="C266" s="332" t="s">
        <v>1807</v>
      </c>
      <c r="D266" s="371" t="s">
        <v>46</v>
      </c>
      <c r="E266" s="372">
        <v>44130</v>
      </c>
      <c r="F266" s="372"/>
      <c r="G266" s="332" t="s">
        <v>189</v>
      </c>
      <c r="H266" s="332" t="s">
        <v>61</v>
      </c>
      <c r="I266" s="373">
        <v>78092</v>
      </c>
      <c r="J266" s="374" t="s">
        <v>1808</v>
      </c>
      <c r="K266" s="375" t="s">
        <v>1809</v>
      </c>
      <c r="L266" s="376">
        <v>44156</v>
      </c>
      <c r="M266" s="376"/>
      <c r="N266" s="377">
        <v>44168</v>
      </c>
      <c r="O266" s="378"/>
      <c r="P266" s="379">
        <v>58549549</v>
      </c>
    </row>
    <row r="267" spans="1:16">
      <c r="A267" s="370" t="s">
        <v>229</v>
      </c>
      <c r="B267" s="371"/>
      <c r="C267" s="332" t="s">
        <v>1528</v>
      </c>
      <c r="D267" s="371" t="s">
        <v>46</v>
      </c>
      <c r="E267" s="372">
        <v>44130</v>
      </c>
      <c r="F267" s="372"/>
      <c r="G267" s="332" t="s">
        <v>189</v>
      </c>
      <c r="H267" s="332" t="s">
        <v>61</v>
      </c>
      <c r="I267" s="373">
        <v>165146</v>
      </c>
      <c r="J267" s="374" t="s">
        <v>1810</v>
      </c>
      <c r="K267" s="375" t="s">
        <v>1809</v>
      </c>
      <c r="L267" s="376">
        <v>44156</v>
      </c>
      <c r="M267" s="376"/>
      <c r="N267" s="377">
        <v>44168</v>
      </c>
      <c r="O267" s="378"/>
      <c r="P267" s="379">
        <v>58549549</v>
      </c>
    </row>
    <row r="268" spans="1:16">
      <c r="A268" s="370" t="s">
        <v>905</v>
      </c>
      <c r="B268" s="371"/>
      <c r="C268" s="332" t="s">
        <v>1811</v>
      </c>
      <c r="D268" s="371" t="s">
        <v>46</v>
      </c>
      <c r="E268" s="372">
        <v>44109</v>
      </c>
      <c r="F268" s="372"/>
      <c r="G268" s="332" t="s">
        <v>1097</v>
      </c>
      <c r="H268" s="332" t="s">
        <v>61</v>
      </c>
      <c r="I268" s="373">
        <v>26650</v>
      </c>
      <c r="J268" s="374" t="s">
        <v>1812</v>
      </c>
      <c r="K268" s="375" t="s">
        <v>1809</v>
      </c>
      <c r="L268" s="376">
        <v>44156</v>
      </c>
      <c r="M268" s="376"/>
      <c r="N268" s="377">
        <v>44168</v>
      </c>
      <c r="O268" s="378"/>
      <c r="P268" s="379">
        <v>59549195</v>
      </c>
    </row>
    <row r="269" spans="1:16">
      <c r="A269" s="313" t="s">
        <v>1813</v>
      </c>
      <c r="B269" s="314"/>
      <c r="C269" s="315" t="s">
        <v>1814</v>
      </c>
      <c r="D269" s="314" t="s">
        <v>717</v>
      </c>
      <c r="E269" s="316">
        <v>44138</v>
      </c>
      <c r="F269" s="316"/>
      <c r="G269" s="315" t="s">
        <v>73</v>
      </c>
      <c r="H269" s="315" t="s">
        <v>85</v>
      </c>
      <c r="I269" s="317">
        <v>477</v>
      </c>
      <c r="J269" s="318" t="s">
        <v>1088</v>
      </c>
      <c r="K269" s="319" t="s">
        <v>1815</v>
      </c>
      <c r="L269" s="386">
        <v>44157</v>
      </c>
      <c r="M269" s="386"/>
      <c r="N269" s="321">
        <v>44168</v>
      </c>
      <c r="O269" s="338"/>
      <c r="P269" s="323"/>
    </row>
    <row r="270" spans="1:16">
      <c r="A270" s="313" t="s">
        <v>1813</v>
      </c>
      <c r="B270" s="314"/>
      <c r="C270" s="315" t="s">
        <v>1816</v>
      </c>
      <c r="D270" s="314" t="s">
        <v>717</v>
      </c>
      <c r="E270" s="316">
        <v>44138</v>
      </c>
      <c r="F270" s="316"/>
      <c r="G270" s="315" t="s">
        <v>73</v>
      </c>
      <c r="H270" s="315" t="s">
        <v>85</v>
      </c>
      <c r="I270" s="317">
        <v>126</v>
      </c>
      <c r="J270" s="318" t="s">
        <v>1106</v>
      </c>
      <c r="K270" s="319" t="s">
        <v>1815</v>
      </c>
      <c r="L270" s="386">
        <v>44157</v>
      </c>
      <c r="M270" s="386"/>
      <c r="N270" s="321">
        <v>44168</v>
      </c>
      <c r="O270" s="338"/>
      <c r="P270" s="323"/>
    </row>
    <row r="271" spans="1:16">
      <c r="A271" s="313" t="s">
        <v>1813</v>
      </c>
      <c r="B271" s="314"/>
      <c r="C271" s="315" t="s">
        <v>1817</v>
      </c>
      <c r="D271" s="314" t="s">
        <v>717</v>
      </c>
      <c r="E271" s="316">
        <v>44138</v>
      </c>
      <c r="F271" s="316"/>
      <c r="G271" s="315" t="s">
        <v>73</v>
      </c>
      <c r="H271" s="315" t="s">
        <v>85</v>
      </c>
      <c r="I271" s="317">
        <v>441</v>
      </c>
      <c r="J271" s="318" t="s">
        <v>1088</v>
      </c>
      <c r="K271" s="319" t="s">
        <v>1815</v>
      </c>
      <c r="L271" s="386">
        <v>44157</v>
      </c>
      <c r="M271" s="386"/>
      <c r="N271" s="321">
        <v>44168</v>
      </c>
      <c r="O271" s="338"/>
      <c r="P271" s="323"/>
    </row>
    <row r="272" spans="1:16">
      <c r="A272" s="313" t="s">
        <v>1818</v>
      </c>
      <c r="B272" s="314"/>
      <c r="C272" s="315" t="s">
        <v>1819</v>
      </c>
      <c r="D272" s="314" t="s">
        <v>46</v>
      </c>
      <c r="E272" s="316">
        <v>44139</v>
      </c>
      <c r="F272" s="316"/>
      <c r="G272" s="315" t="s">
        <v>73</v>
      </c>
      <c r="H272" s="315" t="s">
        <v>85</v>
      </c>
      <c r="I272" s="317">
        <v>80</v>
      </c>
      <c r="J272" s="318" t="s">
        <v>1088</v>
      </c>
      <c r="K272" s="319" t="s">
        <v>1815</v>
      </c>
      <c r="L272" s="386">
        <v>44157</v>
      </c>
      <c r="M272" s="386"/>
      <c r="N272" s="321">
        <v>44168</v>
      </c>
      <c r="O272" s="338"/>
      <c r="P272" s="323"/>
    </row>
    <row r="273" spans="1:16">
      <c r="A273" s="313" t="s">
        <v>779</v>
      </c>
      <c r="B273" s="314"/>
      <c r="C273" s="315" t="s">
        <v>1820</v>
      </c>
      <c r="D273" s="314" t="s">
        <v>29</v>
      </c>
      <c r="E273" s="316">
        <v>44134</v>
      </c>
      <c r="F273" s="316"/>
      <c r="G273" s="315" t="s">
        <v>48</v>
      </c>
      <c r="H273" s="315" t="s">
        <v>267</v>
      </c>
      <c r="I273" s="317">
        <v>108746</v>
      </c>
      <c r="J273" s="318" t="s">
        <v>1223</v>
      </c>
      <c r="K273" s="319" t="s">
        <v>1821</v>
      </c>
      <c r="L273" s="320">
        <v>44158</v>
      </c>
      <c r="M273" s="320"/>
      <c r="N273" s="321">
        <v>44161</v>
      </c>
      <c r="O273" s="322"/>
      <c r="P273" s="323"/>
    </row>
    <row r="274" spans="1:16">
      <c r="A274" s="313" t="s">
        <v>1822</v>
      </c>
      <c r="B274" s="314"/>
      <c r="C274" s="315" t="s">
        <v>1823</v>
      </c>
      <c r="D274" s="314" t="s">
        <v>256</v>
      </c>
      <c r="E274" s="316">
        <v>44139</v>
      </c>
      <c r="F274" s="316"/>
      <c r="G274" s="315" t="s">
        <v>189</v>
      </c>
      <c r="H274" s="315" t="s">
        <v>85</v>
      </c>
      <c r="I274" s="317">
        <v>3200</v>
      </c>
      <c r="J274" s="318" t="s">
        <v>1724</v>
      </c>
      <c r="K274" s="330" t="s">
        <v>1824</v>
      </c>
      <c r="L274" s="386">
        <v>44158</v>
      </c>
      <c r="M274" s="386"/>
      <c r="N274" s="321">
        <v>44166</v>
      </c>
      <c r="O274" s="338"/>
      <c r="P274" s="323"/>
    </row>
    <row r="275" spans="1:16">
      <c r="A275" s="370" t="s">
        <v>1825</v>
      </c>
      <c r="B275" s="371"/>
      <c r="C275" s="332" t="s">
        <v>1826</v>
      </c>
      <c r="D275" s="371" t="s">
        <v>46</v>
      </c>
      <c r="E275" s="372">
        <v>44134</v>
      </c>
      <c r="F275" s="372"/>
      <c r="G275" s="332" t="s">
        <v>189</v>
      </c>
      <c r="H275" s="332" t="s">
        <v>85</v>
      </c>
      <c r="I275" s="373">
        <v>3219</v>
      </c>
      <c r="J275" s="374" t="s">
        <v>1088</v>
      </c>
      <c r="K275" s="375" t="s">
        <v>1827</v>
      </c>
      <c r="L275" s="376">
        <v>44159</v>
      </c>
      <c r="M275" s="376"/>
      <c r="N275" s="377">
        <v>44168</v>
      </c>
      <c r="O275" s="378"/>
      <c r="P275" s="379"/>
    </row>
    <row r="276" spans="1:16">
      <c r="A276" s="313" t="s">
        <v>1517</v>
      </c>
      <c r="B276" s="314"/>
      <c r="C276" s="315" t="s">
        <v>1828</v>
      </c>
      <c r="D276" s="314" t="s">
        <v>46</v>
      </c>
      <c r="E276" s="316">
        <v>44138</v>
      </c>
      <c r="F276" s="316"/>
      <c r="G276" s="315" t="s">
        <v>48</v>
      </c>
      <c r="H276" s="315" t="s">
        <v>85</v>
      </c>
      <c r="I276" s="317">
        <v>21820</v>
      </c>
      <c r="J276" s="318" t="s">
        <v>1579</v>
      </c>
      <c r="K276" s="319" t="s">
        <v>1829</v>
      </c>
      <c r="L276" s="320">
        <v>44159</v>
      </c>
      <c r="M276" s="320"/>
      <c r="N276" s="321">
        <v>44161</v>
      </c>
      <c r="O276" s="322"/>
      <c r="P276" s="323"/>
    </row>
    <row r="277" spans="1:16">
      <c r="A277" s="313" t="s">
        <v>1830</v>
      </c>
      <c r="B277" s="314"/>
      <c r="C277" s="315" t="s">
        <v>1831</v>
      </c>
      <c r="D277" s="314" t="s">
        <v>46</v>
      </c>
      <c r="E277" s="316">
        <v>44134</v>
      </c>
      <c r="F277" s="316"/>
      <c r="G277" s="315" t="s">
        <v>110</v>
      </c>
      <c r="H277" s="315" t="s">
        <v>1217</v>
      </c>
      <c r="I277" s="317">
        <v>7093</v>
      </c>
      <c r="J277" s="318" t="s">
        <v>1515</v>
      </c>
      <c r="K277" s="319" t="s">
        <v>1832</v>
      </c>
      <c r="L277" s="320">
        <v>44160</v>
      </c>
      <c r="M277" s="320"/>
      <c r="N277" s="321">
        <v>44160</v>
      </c>
      <c r="O277" s="322"/>
      <c r="P277" s="323" t="s">
        <v>1833</v>
      </c>
    </row>
    <row r="278" spans="1:16">
      <c r="A278" s="324" t="s">
        <v>1834</v>
      </c>
      <c r="B278" s="325"/>
      <c r="C278" s="326" t="s">
        <v>1835</v>
      </c>
      <c r="D278" s="314" t="s">
        <v>717</v>
      </c>
      <c r="E278" s="316">
        <v>44141</v>
      </c>
      <c r="F278" s="316"/>
      <c r="G278" s="315" t="s">
        <v>1836</v>
      </c>
      <c r="H278" s="315" t="s">
        <v>85</v>
      </c>
      <c r="I278" s="317">
        <v>4465</v>
      </c>
      <c r="J278" s="318" t="s">
        <v>1515</v>
      </c>
      <c r="K278" s="319" t="s">
        <v>1837</v>
      </c>
      <c r="L278" s="320">
        <v>44161</v>
      </c>
      <c r="M278" s="320"/>
      <c r="N278" s="321"/>
      <c r="O278" s="322"/>
      <c r="P278" s="323"/>
    </row>
    <row r="279" spans="1:16">
      <c r="A279" s="324" t="s">
        <v>1235</v>
      </c>
      <c r="B279" s="325"/>
      <c r="C279" s="326" t="s">
        <v>1838</v>
      </c>
      <c r="D279" s="325" t="s">
        <v>46</v>
      </c>
      <c r="E279" s="327">
        <v>44117</v>
      </c>
      <c r="F279" s="327"/>
      <c r="G279" s="326" t="s">
        <v>110</v>
      </c>
      <c r="H279" s="326" t="s">
        <v>85</v>
      </c>
      <c r="I279" s="328">
        <v>5000</v>
      </c>
      <c r="J279" s="329" t="s">
        <v>1692</v>
      </c>
      <c r="K279" s="330" t="s">
        <v>1839</v>
      </c>
      <c r="L279" s="331">
        <v>44162</v>
      </c>
      <c r="M279" s="331"/>
      <c r="N279" s="367">
        <v>44172</v>
      </c>
      <c r="O279" s="368"/>
      <c r="P279" s="369" t="s">
        <v>1840</v>
      </c>
    </row>
    <row r="280" spans="1:16">
      <c r="A280" s="370" t="s">
        <v>905</v>
      </c>
      <c r="B280" s="371"/>
      <c r="C280" s="332" t="s">
        <v>1811</v>
      </c>
      <c r="D280" s="371" t="s">
        <v>46</v>
      </c>
      <c r="E280" s="372">
        <v>44109</v>
      </c>
      <c r="F280" s="372"/>
      <c r="G280" s="332" t="s">
        <v>110</v>
      </c>
      <c r="H280" s="332" t="s">
        <v>61</v>
      </c>
      <c r="I280" s="373">
        <v>26650</v>
      </c>
      <c r="J280" s="374" t="s">
        <v>1841</v>
      </c>
      <c r="K280" s="375" t="s">
        <v>1839</v>
      </c>
      <c r="L280" s="376">
        <v>44162</v>
      </c>
      <c r="M280" s="376"/>
      <c r="N280" s="377">
        <v>44168</v>
      </c>
      <c r="O280" s="378"/>
      <c r="P280" s="379">
        <v>2651880551</v>
      </c>
    </row>
    <row r="281" spans="1:16">
      <c r="A281" s="313" t="s">
        <v>1842</v>
      </c>
      <c r="B281" s="314"/>
      <c r="C281" s="315" t="s">
        <v>1843</v>
      </c>
      <c r="D281" s="314" t="s">
        <v>46</v>
      </c>
      <c r="E281" s="316">
        <v>44140</v>
      </c>
      <c r="F281" s="316"/>
      <c r="G281" s="315" t="s">
        <v>110</v>
      </c>
      <c r="H281" s="315" t="s">
        <v>85</v>
      </c>
      <c r="I281" s="317">
        <v>10500</v>
      </c>
      <c r="J281" s="318" t="s">
        <v>1844</v>
      </c>
      <c r="K281" s="319" t="s">
        <v>1839</v>
      </c>
      <c r="L281" s="331">
        <v>44162</v>
      </c>
      <c r="M281" s="331"/>
      <c r="N281" s="321">
        <v>44172</v>
      </c>
      <c r="O281" s="322"/>
      <c r="P281" s="323" t="s">
        <v>1845</v>
      </c>
    </row>
    <row r="282" spans="1:16">
      <c r="A282" s="324" t="s">
        <v>1517</v>
      </c>
      <c r="B282" s="325"/>
      <c r="C282" s="326" t="s">
        <v>1846</v>
      </c>
      <c r="D282" s="325" t="s">
        <v>46</v>
      </c>
      <c r="E282" s="327">
        <v>44137</v>
      </c>
      <c r="F282" s="327"/>
      <c r="G282" s="326" t="s">
        <v>48</v>
      </c>
      <c r="H282" s="326" t="s">
        <v>85</v>
      </c>
      <c r="I282" s="328">
        <v>200</v>
      </c>
      <c r="J282" s="329" t="s">
        <v>1088</v>
      </c>
      <c r="K282" s="330" t="s">
        <v>1847</v>
      </c>
      <c r="L282" s="320">
        <v>44162</v>
      </c>
      <c r="M282" s="320"/>
      <c r="N282" s="321">
        <v>44170</v>
      </c>
      <c r="O282" s="322"/>
      <c r="P282" s="323"/>
    </row>
    <row r="283" spans="1:16">
      <c r="A283" s="313" t="s">
        <v>1517</v>
      </c>
      <c r="B283" s="314"/>
      <c r="C283" s="315" t="s">
        <v>1848</v>
      </c>
      <c r="D283" s="314" t="s">
        <v>46</v>
      </c>
      <c r="E283" s="316">
        <v>44138</v>
      </c>
      <c r="F283" s="316"/>
      <c r="G283" s="315" t="s">
        <v>48</v>
      </c>
      <c r="H283" s="315" t="s">
        <v>85</v>
      </c>
      <c r="I283" s="317">
        <v>4600</v>
      </c>
      <c r="J283" s="318" t="s">
        <v>1088</v>
      </c>
      <c r="K283" s="330" t="s">
        <v>1847</v>
      </c>
      <c r="L283" s="320">
        <v>44162</v>
      </c>
      <c r="M283" s="320"/>
      <c r="N283" s="321">
        <v>44170</v>
      </c>
      <c r="O283" s="322"/>
      <c r="P283" s="323"/>
    </row>
    <row r="284" spans="1:16">
      <c r="A284" s="313" t="s">
        <v>1674</v>
      </c>
      <c r="B284" s="314"/>
      <c r="C284" s="315" t="s">
        <v>1849</v>
      </c>
      <c r="D284" s="314" t="s">
        <v>46</v>
      </c>
      <c r="E284" s="316">
        <v>44138</v>
      </c>
      <c r="F284" s="316"/>
      <c r="G284" s="315" t="s">
        <v>48</v>
      </c>
      <c r="H284" s="315" t="s">
        <v>85</v>
      </c>
      <c r="I284" s="317">
        <v>432520</v>
      </c>
      <c r="J284" s="318" t="s">
        <v>1850</v>
      </c>
      <c r="K284" s="319" t="s">
        <v>1851</v>
      </c>
      <c r="L284" s="386">
        <v>44162</v>
      </c>
      <c r="M284" s="386"/>
      <c r="N284" s="321">
        <v>44168</v>
      </c>
      <c r="O284" s="338"/>
      <c r="P284" s="323"/>
    </row>
    <row r="285" spans="1:16">
      <c r="A285" s="313" t="s">
        <v>779</v>
      </c>
      <c r="B285" s="314"/>
      <c r="C285" s="315" t="s">
        <v>1852</v>
      </c>
      <c r="D285" s="314" t="s">
        <v>29</v>
      </c>
      <c r="E285" s="316">
        <v>44151</v>
      </c>
      <c r="F285" s="316"/>
      <c r="G285" s="315" t="s">
        <v>48</v>
      </c>
      <c r="H285" s="315" t="s">
        <v>1315</v>
      </c>
      <c r="I285" s="317">
        <v>219138</v>
      </c>
      <c r="J285" s="318" t="s">
        <v>1714</v>
      </c>
      <c r="K285" s="319" t="s">
        <v>1853</v>
      </c>
      <c r="L285" s="320">
        <v>44162</v>
      </c>
      <c r="M285" s="320"/>
      <c r="N285" s="321">
        <v>44166</v>
      </c>
      <c r="O285" s="338"/>
      <c r="P285" s="323"/>
    </row>
    <row r="286" spans="1:16">
      <c r="A286" s="313" t="s">
        <v>1107</v>
      </c>
      <c r="B286" s="314"/>
      <c r="C286" s="315"/>
      <c r="D286" s="314" t="s">
        <v>29</v>
      </c>
      <c r="E286" s="316">
        <v>44123</v>
      </c>
      <c r="F286" s="316"/>
      <c r="G286" s="315" t="s">
        <v>110</v>
      </c>
      <c r="H286" s="315" t="s">
        <v>49</v>
      </c>
      <c r="I286" s="317"/>
      <c r="J286" s="318" t="s">
        <v>1854</v>
      </c>
      <c r="K286" s="319" t="s">
        <v>1855</v>
      </c>
      <c r="L286" s="320">
        <v>44164</v>
      </c>
      <c r="M286" s="320"/>
      <c r="N286" s="321">
        <v>44165</v>
      </c>
      <c r="O286" s="322"/>
      <c r="P286" s="323" t="s">
        <v>1856</v>
      </c>
    </row>
    <row r="287" spans="1:16">
      <c r="A287" s="313" t="s">
        <v>397</v>
      </c>
      <c r="B287" s="314"/>
      <c r="C287" s="315" t="s">
        <v>1857</v>
      </c>
      <c r="D287" s="314" t="s">
        <v>256</v>
      </c>
      <c r="E287" s="316">
        <v>44140</v>
      </c>
      <c r="F287" s="316"/>
      <c r="G287" s="315" t="s">
        <v>110</v>
      </c>
      <c r="H287" s="315" t="s">
        <v>85</v>
      </c>
      <c r="I287" s="317">
        <v>3132</v>
      </c>
      <c r="J287" s="318" t="s">
        <v>207</v>
      </c>
      <c r="K287" s="319" t="s">
        <v>1858</v>
      </c>
      <c r="L287" s="320">
        <v>44166</v>
      </c>
      <c r="M287" s="320"/>
      <c r="N287" s="321">
        <v>44168</v>
      </c>
      <c r="O287" s="322"/>
      <c r="P287" s="323">
        <v>55883352</v>
      </c>
    </row>
    <row r="288" spans="1:16">
      <c r="A288" s="313" t="s">
        <v>1859</v>
      </c>
      <c r="B288" s="314"/>
      <c r="C288" s="315" t="s">
        <v>1860</v>
      </c>
      <c r="D288" s="314" t="s">
        <v>717</v>
      </c>
      <c r="E288" s="316">
        <v>44158</v>
      </c>
      <c r="F288" s="316"/>
      <c r="G288" s="315" t="s">
        <v>73</v>
      </c>
      <c r="H288" s="315" t="s">
        <v>85</v>
      </c>
      <c r="I288" s="317">
        <v>161</v>
      </c>
      <c r="J288" s="318" t="s">
        <v>1861</v>
      </c>
      <c r="K288" s="319" t="s">
        <v>1862</v>
      </c>
      <c r="L288" s="320">
        <v>44166</v>
      </c>
      <c r="M288" s="320"/>
      <c r="N288" s="321">
        <v>44170</v>
      </c>
      <c r="O288" s="322"/>
      <c r="P288" s="323"/>
    </row>
    <row r="289" spans="1:16">
      <c r="A289" s="313" t="s">
        <v>1863</v>
      </c>
      <c r="B289" s="314"/>
      <c r="C289" s="315" t="s">
        <v>1864</v>
      </c>
      <c r="D289" s="314" t="s">
        <v>46</v>
      </c>
      <c r="E289" s="316">
        <v>44159</v>
      </c>
      <c r="F289" s="316"/>
      <c r="G289" s="315" t="s">
        <v>100</v>
      </c>
      <c r="H289" s="315" t="s">
        <v>85</v>
      </c>
      <c r="I289" s="317">
        <v>80</v>
      </c>
      <c r="J289" s="318" t="s">
        <v>1088</v>
      </c>
      <c r="K289" s="319" t="s">
        <v>1862</v>
      </c>
      <c r="L289" s="320">
        <v>44166</v>
      </c>
      <c r="M289" s="320"/>
      <c r="N289" s="321">
        <v>44170</v>
      </c>
      <c r="O289" s="322"/>
      <c r="P289" s="323"/>
    </row>
    <row r="290" spans="1:16">
      <c r="A290" s="313" t="s">
        <v>1863</v>
      </c>
      <c r="B290" s="314"/>
      <c r="C290" s="315" t="s">
        <v>1865</v>
      </c>
      <c r="D290" s="314" t="s">
        <v>46</v>
      </c>
      <c r="E290" s="316">
        <v>44159</v>
      </c>
      <c r="F290" s="316"/>
      <c r="G290" s="315" t="s">
        <v>100</v>
      </c>
      <c r="H290" s="315" t="s">
        <v>85</v>
      </c>
      <c r="I290" s="317">
        <v>950</v>
      </c>
      <c r="J290" s="318" t="s">
        <v>1088</v>
      </c>
      <c r="K290" s="319" t="s">
        <v>1862</v>
      </c>
      <c r="L290" s="320">
        <v>44166</v>
      </c>
      <c r="M290" s="320"/>
      <c r="N290" s="321">
        <v>44170</v>
      </c>
      <c r="O290" s="322"/>
      <c r="P290" s="323"/>
    </row>
    <row r="291" spans="1:16">
      <c r="A291" s="313" t="s">
        <v>1114</v>
      </c>
      <c r="B291" s="314"/>
      <c r="C291" s="315" t="s">
        <v>1866</v>
      </c>
      <c r="D291" s="314" t="s">
        <v>46</v>
      </c>
      <c r="E291" s="316">
        <v>44133</v>
      </c>
      <c r="F291" s="316"/>
      <c r="G291" s="315" t="s">
        <v>60</v>
      </c>
      <c r="H291" s="315" t="s">
        <v>61</v>
      </c>
      <c r="I291" s="317">
        <v>41200</v>
      </c>
      <c r="J291" s="318" t="s">
        <v>1579</v>
      </c>
      <c r="K291" s="319" t="s">
        <v>1867</v>
      </c>
      <c r="L291" s="320">
        <v>44167</v>
      </c>
      <c r="M291" s="320"/>
      <c r="N291" s="321">
        <v>44168</v>
      </c>
      <c r="O291" s="322"/>
      <c r="P291" s="323">
        <v>2651296340</v>
      </c>
    </row>
    <row r="292" spans="1:16">
      <c r="A292" s="313" t="s">
        <v>1200</v>
      </c>
      <c r="B292" s="314"/>
      <c r="C292" s="315"/>
      <c r="D292" s="314" t="s">
        <v>29</v>
      </c>
      <c r="E292" s="316">
        <v>44152</v>
      </c>
      <c r="F292" s="316"/>
      <c r="G292" s="315" t="s">
        <v>110</v>
      </c>
      <c r="H292" s="315" t="s">
        <v>1868</v>
      </c>
      <c r="I292" s="317">
        <v>524</v>
      </c>
      <c r="J292" s="318" t="s">
        <v>1088</v>
      </c>
      <c r="K292" s="319" t="s">
        <v>1869</v>
      </c>
      <c r="L292" s="320">
        <v>44167</v>
      </c>
      <c r="M292" s="320"/>
      <c r="N292" s="321">
        <v>44168</v>
      </c>
      <c r="O292" s="322"/>
      <c r="P292" s="323" t="s">
        <v>1870</v>
      </c>
    </row>
    <row r="293" spans="1:16">
      <c r="A293" s="313" t="s">
        <v>779</v>
      </c>
      <c r="B293" s="314"/>
      <c r="C293" s="315" t="s">
        <v>1871</v>
      </c>
      <c r="D293" s="314" t="s">
        <v>29</v>
      </c>
      <c r="E293" s="316">
        <v>44160</v>
      </c>
      <c r="F293" s="316"/>
      <c r="G293" s="315" t="s">
        <v>48</v>
      </c>
      <c r="H293" s="315" t="s">
        <v>85</v>
      </c>
      <c r="I293" s="317">
        <v>150190</v>
      </c>
      <c r="J293" s="318" t="s">
        <v>1664</v>
      </c>
      <c r="K293" s="319" t="s">
        <v>1872</v>
      </c>
      <c r="L293" s="320">
        <v>44167</v>
      </c>
      <c r="M293" s="320"/>
      <c r="N293" s="321">
        <v>44173</v>
      </c>
      <c r="O293" s="322"/>
      <c r="P293" s="323"/>
    </row>
    <row r="294" spans="1:16">
      <c r="A294" s="313" t="s">
        <v>779</v>
      </c>
      <c r="B294" s="314"/>
      <c r="C294" s="315" t="s">
        <v>1873</v>
      </c>
      <c r="D294" s="314" t="s">
        <v>29</v>
      </c>
      <c r="E294" s="316">
        <v>44144</v>
      </c>
      <c r="F294" s="316"/>
      <c r="G294" s="315" t="s">
        <v>48</v>
      </c>
      <c r="H294" s="315" t="s">
        <v>1217</v>
      </c>
      <c r="I294" s="317"/>
      <c r="J294" s="318" t="s">
        <v>1223</v>
      </c>
      <c r="K294" s="319" t="s">
        <v>1874</v>
      </c>
      <c r="L294" s="320">
        <v>44168</v>
      </c>
      <c r="M294" s="320"/>
      <c r="N294" s="321">
        <v>44173</v>
      </c>
      <c r="O294" s="322"/>
      <c r="P294" s="323"/>
    </row>
    <row r="295" spans="1:16">
      <c r="A295" s="313" t="s">
        <v>1310</v>
      </c>
      <c r="B295" s="314"/>
      <c r="C295" s="315"/>
      <c r="D295" s="314" t="s">
        <v>29</v>
      </c>
      <c r="E295" s="316">
        <v>44134</v>
      </c>
      <c r="F295" s="316"/>
      <c r="G295" s="315" t="s">
        <v>60</v>
      </c>
      <c r="H295" s="315" t="s">
        <v>893</v>
      </c>
      <c r="I295" s="317"/>
      <c r="J295" s="318" t="s">
        <v>1218</v>
      </c>
      <c r="K295" s="319" t="s">
        <v>1875</v>
      </c>
      <c r="L295" s="320">
        <v>44170</v>
      </c>
      <c r="M295" s="320"/>
      <c r="N295" s="321">
        <v>44172</v>
      </c>
      <c r="O295" s="322"/>
      <c r="P295" s="323" t="s">
        <v>1876</v>
      </c>
    </row>
    <row r="296" spans="1:16">
      <c r="A296" s="356" t="s">
        <v>1474</v>
      </c>
      <c r="B296" s="357"/>
      <c r="C296" s="358" t="s">
        <v>1877</v>
      </c>
      <c r="D296" s="357" t="s">
        <v>29</v>
      </c>
      <c r="E296" s="359">
        <v>44139</v>
      </c>
      <c r="F296" s="359"/>
      <c r="G296" s="358" t="s">
        <v>73</v>
      </c>
      <c r="H296" s="358" t="s">
        <v>110</v>
      </c>
      <c r="I296" s="360">
        <v>19330</v>
      </c>
      <c r="J296" s="361" t="s">
        <v>1218</v>
      </c>
      <c r="K296" s="362" t="s">
        <v>1878</v>
      </c>
      <c r="L296" s="363">
        <v>44170</v>
      </c>
      <c r="M296" s="363"/>
      <c r="N296" s="384"/>
      <c r="O296" s="385"/>
      <c r="P296" s="366" t="s">
        <v>1879</v>
      </c>
    </row>
    <row r="297" spans="1:16">
      <c r="A297" s="324" t="s">
        <v>205</v>
      </c>
      <c r="B297" s="325"/>
      <c r="C297" s="326"/>
      <c r="D297" s="325" t="s">
        <v>29</v>
      </c>
      <c r="E297" s="327">
        <v>44146</v>
      </c>
      <c r="F297" s="327"/>
      <c r="G297" s="326" t="s">
        <v>60</v>
      </c>
      <c r="H297" s="326" t="s">
        <v>49</v>
      </c>
      <c r="I297" s="328">
        <v>14000</v>
      </c>
      <c r="J297" s="329" t="s">
        <v>1218</v>
      </c>
      <c r="K297" s="330" t="s">
        <v>1855</v>
      </c>
      <c r="L297" s="331">
        <v>44171</v>
      </c>
      <c r="M297" s="331"/>
      <c r="N297" s="367">
        <v>44173</v>
      </c>
      <c r="O297" s="368"/>
      <c r="P297" s="369" t="s">
        <v>1880</v>
      </c>
    </row>
    <row r="298" spans="1:16">
      <c r="A298" s="313" t="s">
        <v>669</v>
      </c>
      <c r="B298" s="314"/>
      <c r="C298" s="315"/>
      <c r="D298" s="314" t="s">
        <v>29</v>
      </c>
      <c r="E298" s="316">
        <v>44132</v>
      </c>
      <c r="F298" s="316"/>
      <c r="G298" s="315" t="s">
        <v>60</v>
      </c>
      <c r="H298" s="315" t="s">
        <v>1881</v>
      </c>
      <c r="I298" s="317">
        <v>9000</v>
      </c>
      <c r="J298" s="318" t="s">
        <v>1882</v>
      </c>
      <c r="K298" s="319" t="s">
        <v>1883</v>
      </c>
      <c r="L298" s="320">
        <v>44171</v>
      </c>
      <c r="M298" s="320"/>
      <c r="N298" s="321">
        <v>44173</v>
      </c>
      <c r="O298" s="322"/>
      <c r="P298" s="323" t="s">
        <v>1884</v>
      </c>
    </row>
    <row r="299" spans="1:16">
      <c r="A299" s="313" t="s">
        <v>1587</v>
      </c>
      <c r="B299" s="314"/>
      <c r="C299" s="315" t="s">
        <v>1885</v>
      </c>
      <c r="D299" s="314" t="s">
        <v>46</v>
      </c>
      <c r="E299" s="316">
        <v>44141</v>
      </c>
      <c r="F299" s="316"/>
      <c r="G299" s="315" t="s">
        <v>73</v>
      </c>
      <c r="H299" s="315" t="s">
        <v>85</v>
      </c>
      <c r="I299" s="317"/>
      <c r="J299" s="318" t="s">
        <v>390</v>
      </c>
      <c r="K299" s="319" t="s">
        <v>1886</v>
      </c>
      <c r="L299" s="320">
        <v>44173</v>
      </c>
      <c r="M299" s="320"/>
      <c r="N299" s="321">
        <v>44176</v>
      </c>
      <c r="O299" s="322"/>
      <c r="P299" s="323"/>
    </row>
    <row r="300" spans="1:16">
      <c r="A300" s="313" t="s">
        <v>779</v>
      </c>
      <c r="B300" s="314"/>
      <c r="C300" s="315" t="s">
        <v>1887</v>
      </c>
      <c r="D300" s="314" t="s">
        <v>29</v>
      </c>
      <c r="E300" s="316">
        <v>44141</v>
      </c>
      <c r="F300" s="316"/>
      <c r="G300" s="315" t="s">
        <v>48</v>
      </c>
      <c r="H300" s="315" t="s">
        <v>31</v>
      </c>
      <c r="I300" s="317">
        <v>69810</v>
      </c>
      <c r="J300" s="318" t="s">
        <v>1482</v>
      </c>
      <c r="K300" s="319" t="s">
        <v>1888</v>
      </c>
      <c r="L300" s="320">
        <v>44172</v>
      </c>
      <c r="M300" s="320"/>
      <c r="N300" s="321">
        <v>44173</v>
      </c>
      <c r="O300" s="322"/>
      <c r="P300" s="323"/>
    </row>
    <row r="301" spans="1:16">
      <c r="A301" s="313" t="s">
        <v>1082</v>
      </c>
      <c r="B301" s="314"/>
      <c r="C301" s="315"/>
      <c r="D301" s="314" t="s">
        <v>256</v>
      </c>
      <c r="E301" s="316">
        <v>44154</v>
      </c>
      <c r="F301" s="316"/>
      <c r="G301" s="315" t="s">
        <v>110</v>
      </c>
      <c r="H301" s="315" t="s">
        <v>49</v>
      </c>
      <c r="I301" s="317">
        <v>4260</v>
      </c>
      <c r="J301" s="318" t="s">
        <v>1889</v>
      </c>
      <c r="K301" s="319" t="s">
        <v>1890</v>
      </c>
      <c r="L301" s="320">
        <v>44176</v>
      </c>
      <c r="M301" s="320"/>
      <c r="N301" s="321">
        <v>44179</v>
      </c>
      <c r="O301" s="338"/>
      <c r="P301" s="323"/>
    </row>
    <row r="302" spans="1:16">
      <c r="A302" s="313" t="s">
        <v>1766</v>
      </c>
      <c r="B302" s="314"/>
      <c r="C302" s="315"/>
      <c r="D302" s="314" t="s">
        <v>256</v>
      </c>
      <c r="E302" s="316">
        <v>44160</v>
      </c>
      <c r="F302" s="316"/>
      <c r="G302" s="315" t="s">
        <v>110</v>
      </c>
      <c r="H302" s="315" t="s">
        <v>49</v>
      </c>
      <c r="I302" s="317">
        <v>2988</v>
      </c>
      <c r="J302" s="318" t="s">
        <v>1891</v>
      </c>
      <c r="K302" s="319" t="s">
        <v>1892</v>
      </c>
      <c r="L302" s="320">
        <v>44169</v>
      </c>
      <c r="M302" s="320"/>
      <c r="N302" s="321">
        <v>44172</v>
      </c>
      <c r="O302" s="322"/>
      <c r="P302" s="323" t="s">
        <v>1893</v>
      </c>
    </row>
    <row r="303" spans="1:16">
      <c r="A303" s="370" t="s">
        <v>1750</v>
      </c>
      <c r="B303" s="371"/>
      <c r="C303" s="332" t="s">
        <v>1751</v>
      </c>
      <c r="D303" s="371" t="s">
        <v>46</v>
      </c>
      <c r="E303" s="372">
        <v>44146</v>
      </c>
      <c r="F303" s="372"/>
      <c r="G303" s="332" t="s">
        <v>1469</v>
      </c>
      <c r="H303" s="332" t="s">
        <v>85</v>
      </c>
      <c r="I303" s="373">
        <v>13370</v>
      </c>
      <c r="J303" s="374" t="s">
        <v>1088</v>
      </c>
      <c r="K303" s="375" t="s">
        <v>1894</v>
      </c>
      <c r="L303" s="376">
        <v>44176</v>
      </c>
      <c r="M303" s="376"/>
      <c r="N303" s="377">
        <v>44181</v>
      </c>
      <c r="O303" s="383"/>
      <c r="P303" s="379"/>
    </row>
    <row r="304" spans="1:16">
      <c r="A304" s="370" t="s">
        <v>1895</v>
      </c>
      <c r="B304" s="371"/>
      <c r="C304" s="332" t="s">
        <v>1896</v>
      </c>
      <c r="D304" s="371" t="s">
        <v>46</v>
      </c>
      <c r="E304" s="372"/>
      <c r="F304" s="372"/>
      <c r="G304" s="332" t="s">
        <v>110</v>
      </c>
      <c r="H304" s="332" t="s">
        <v>61</v>
      </c>
      <c r="I304" s="373">
        <v>137235</v>
      </c>
      <c r="J304" s="374" t="s">
        <v>1897</v>
      </c>
      <c r="K304" s="375" t="s">
        <v>1898</v>
      </c>
      <c r="L304" s="376">
        <v>44176</v>
      </c>
      <c r="M304" s="376"/>
      <c r="N304" s="377">
        <v>44193</v>
      </c>
      <c r="O304" s="378"/>
      <c r="P304" s="379" t="s">
        <v>1899</v>
      </c>
    </row>
    <row r="305" spans="1:16">
      <c r="A305" s="313" t="s">
        <v>1416</v>
      </c>
      <c r="B305" s="314"/>
      <c r="C305" s="315" t="s">
        <v>1900</v>
      </c>
      <c r="D305" s="314" t="s">
        <v>46</v>
      </c>
      <c r="E305" s="316">
        <v>44133</v>
      </c>
      <c r="F305" s="316"/>
      <c r="G305" s="315" t="s">
        <v>60</v>
      </c>
      <c r="H305" s="315" t="s">
        <v>85</v>
      </c>
      <c r="I305" s="317"/>
      <c r="J305" s="318" t="s">
        <v>1515</v>
      </c>
      <c r="K305" s="319" t="s">
        <v>1901</v>
      </c>
      <c r="L305" s="320">
        <v>44177</v>
      </c>
      <c r="M305" s="320"/>
      <c r="N305" s="321">
        <v>44180</v>
      </c>
      <c r="O305" s="322"/>
      <c r="P305" s="323" t="s">
        <v>1902</v>
      </c>
    </row>
    <row r="306" spans="1:16">
      <c r="A306" s="313" t="s">
        <v>1089</v>
      </c>
      <c r="B306" s="314"/>
      <c r="C306" s="315" t="s">
        <v>1903</v>
      </c>
      <c r="D306" s="314" t="s">
        <v>46</v>
      </c>
      <c r="E306" s="316">
        <v>44154</v>
      </c>
      <c r="F306" s="316"/>
      <c r="G306" s="315" t="s">
        <v>60</v>
      </c>
      <c r="H306" s="315" t="s">
        <v>61</v>
      </c>
      <c r="I306" s="317" t="s">
        <v>1904</v>
      </c>
      <c r="J306" s="318" t="s">
        <v>1093</v>
      </c>
      <c r="K306" s="319" t="s">
        <v>1901</v>
      </c>
      <c r="L306" s="320">
        <v>44177</v>
      </c>
      <c r="M306" s="320"/>
      <c r="N306" s="321">
        <v>44180</v>
      </c>
      <c r="O306" s="322"/>
      <c r="P306" s="323" t="s">
        <v>1905</v>
      </c>
    </row>
    <row r="307" spans="1:16">
      <c r="A307" s="313" t="s">
        <v>1114</v>
      </c>
      <c r="B307" s="314"/>
      <c r="C307" s="315" t="s">
        <v>1906</v>
      </c>
      <c r="D307" s="314" t="s">
        <v>46</v>
      </c>
      <c r="E307" s="316">
        <v>44155</v>
      </c>
      <c r="F307" s="316"/>
      <c r="G307" s="315" t="s">
        <v>60</v>
      </c>
      <c r="H307" s="315" t="s">
        <v>61</v>
      </c>
      <c r="I307" s="317">
        <v>20600</v>
      </c>
      <c r="J307" s="318" t="s">
        <v>1515</v>
      </c>
      <c r="K307" s="319" t="s">
        <v>1901</v>
      </c>
      <c r="L307" s="320">
        <v>44177</v>
      </c>
      <c r="M307" s="320"/>
      <c r="N307" s="321">
        <v>44180</v>
      </c>
      <c r="O307" s="322"/>
      <c r="P307" s="323" t="s">
        <v>1907</v>
      </c>
    </row>
    <row r="308" spans="1:16">
      <c r="A308" s="313" t="s">
        <v>1498</v>
      </c>
      <c r="B308" s="314"/>
      <c r="C308" s="315" t="s">
        <v>1908</v>
      </c>
      <c r="D308" s="314" t="s">
        <v>46</v>
      </c>
      <c r="E308" s="316">
        <v>44152</v>
      </c>
      <c r="F308" s="316"/>
      <c r="G308" s="315" t="s">
        <v>886</v>
      </c>
      <c r="H308" s="315" t="s">
        <v>85</v>
      </c>
      <c r="I308" s="317">
        <v>15620</v>
      </c>
      <c r="J308" s="318" t="s">
        <v>1218</v>
      </c>
      <c r="K308" s="319" t="s">
        <v>1909</v>
      </c>
      <c r="L308" s="320">
        <v>44178</v>
      </c>
      <c r="M308" s="320"/>
      <c r="N308" s="321">
        <v>44181</v>
      </c>
      <c r="O308" s="338"/>
      <c r="P308" s="323"/>
    </row>
    <row r="309" spans="1:16">
      <c r="A309" s="356" t="s">
        <v>1474</v>
      </c>
      <c r="B309" s="357"/>
      <c r="C309" s="358" t="s">
        <v>1910</v>
      </c>
      <c r="D309" s="357" t="s">
        <v>29</v>
      </c>
      <c r="E309" s="359">
        <v>44146</v>
      </c>
      <c r="F309" s="359"/>
      <c r="G309" s="358" t="s">
        <v>73</v>
      </c>
      <c r="H309" s="358" t="s">
        <v>110</v>
      </c>
      <c r="I309" s="360">
        <v>25440</v>
      </c>
      <c r="J309" s="361" t="s">
        <v>1515</v>
      </c>
      <c r="K309" s="362" t="s">
        <v>1911</v>
      </c>
      <c r="L309" s="363">
        <v>44179</v>
      </c>
      <c r="M309" s="363"/>
      <c r="N309" s="384"/>
      <c r="O309" s="385"/>
      <c r="P309" s="366"/>
    </row>
    <row r="310" spans="1:16">
      <c r="A310" s="313" t="s">
        <v>1912</v>
      </c>
      <c r="B310" s="314"/>
      <c r="C310" s="315" t="s">
        <v>1913</v>
      </c>
      <c r="D310" s="314" t="s">
        <v>256</v>
      </c>
      <c r="E310" s="316">
        <v>44153</v>
      </c>
      <c r="F310" s="316"/>
      <c r="G310" s="315" t="s">
        <v>1836</v>
      </c>
      <c r="H310" s="315" t="s">
        <v>85</v>
      </c>
      <c r="I310" s="317">
        <v>4324</v>
      </c>
      <c r="J310" s="318" t="s">
        <v>1218</v>
      </c>
      <c r="K310" s="319" t="s">
        <v>1914</v>
      </c>
      <c r="L310" s="320">
        <v>44179</v>
      </c>
      <c r="M310" s="320"/>
      <c r="N310" s="321">
        <v>44188</v>
      </c>
      <c r="O310" s="322"/>
      <c r="P310" s="323"/>
    </row>
    <row r="311" spans="1:16">
      <c r="A311" s="313" t="s">
        <v>779</v>
      </c>
      <c r="B311" s="314"/>
      <c r="C311" s="315" t="s">
        <v>1915</v>
      </c>
      <c r="D311" s="314" t="s">
        <v>29</v>
      </c>
      <c r="E311" s="316">
        <v>44167</v>
      </c>
      <c r="F311" s="316"/>
      <c r="G311" s="315" t="s">
        <v>48</v>
      </c>
      <c r="H311" s="315" t="s">
        <v>49</v>
      </c>
      <c r="I311" s="317">
        <v>31386</v>
      </c>
      <c r="J311" s="318" t="s">
        <v>1093</v>
      </c>
      <c r="K311" s="319" t="s">
        <v>1916</v>
      </c>
      <c r="L311" s="320">
        <v>44179</v>
      </c>
      <c r="M311" s="320"/>
      <c r="N311" s="321">
        <v>44188</v>
      </c>
      <c r="O311" s="322"/>
      <c r="P311" s="323"/>
    </row>
    <row r="312" spans="1:16">
      <c r="A312" s="313" t="s">
        <v>779</v>
      </c>
      <c r="B312" s="314"/>
      <c r="C312" s="315" t="s">
        <v>1917</v>
      </c>
      <c r="D312" s="314" t="s">
        <v>29</v>
      </c>
      <c r="E312" s="316">
        <v>44168</v>
      </c>
      <c r="F312" s="316"/>
      <c r="G312" s="315" t="s">
        <v>48</v>
      </c>
      <c r="H312" s="315" t="s">
        <v>61</v>
      </c>
      <c r="I312" s="317">
        <v>99756</v>
      </c>
      <c r="J312" s="318" t="s">
        <v>1787</v>
      </c>
      <c r="K312" s="319" t="s">
        <v>1918</v>
      </c>
      <c r="L312" s="320">
        <v>44181</v>
      </c>
      <c r="M312" s="320"/>
      <c r="N312" s="321">
        <v>44188</v>
      </c>
      <c r="O312" s="322"/>
      <c r="P312" s="323"/>
    </row>
    <row r="313" spans="1:16">
      <c r="A313" s="313" t="s">
        <v>779</v>
      </c>
      <c r="B313" s="314"/>
      <c r="C313" s="315" t="s">
        <v>1919</v>
      </c>
      <c r="D313" s="314" t="s">
        <v>29</v>
      </c>
      <c r="E313" s="316">
        <v>44168</v>
      </c>
      <c r="F313" s="316"/>
      <c r="G313" s="315" t="s">
        <v>48</v>
      </c>
      <c r="H313" s="315" t="s">
        <v>61</v>
      </c>
      <c r="I313" s="317">
        <v>168492</v>
      </c>
      <c r="J313" s="318" t="s">
        <v>1805</v>
      </c>
      <c r="K313" s="319" t="s">
        <v>1918</v>
      </c>
      <c r="L313" s="320">
        <v>44181</v>
      </c>
      <c r="M313" s="320"/>
      <c r="N313" s="321">
        <v>44188</v>
      </c>
      <c r="O313" s="322"/>
      <c r="P313" s="323"/>
    </row>
    <row r="314" spans="1:16">
      <c r="A314" s="370" t="s">
        <v>1825</v>
      </c>
      <c r="B314" s="371"/>
      <c r="C314" s="332" t="s">
        <v>1920</v>
      </c>
      <c r="D314" s="371" t="s">
        <v>46</v>
      </c>
      <c r="E314" s="372">
        <v>44134</v>
      </c>
      <c r="F314" s="372"/>
      <c r="G314" s="332" t="s">
        <v>1921</v>
      </c>
      <c r="H314" s="332" t="s">
        <v>85</v>
      </c>
      <c r="I314" s="373">
        <v>620</v>
      </c>
      <c r="J314" s="374" t="s">
        <v>1088</v>
      </c>
      <c r="K314" s="375" t="s">
        <v>1922</v>
      </c>
      <c r="L314" s="376">
        <v>44170</v>
      </c>
      <c r="M314" s="376"/>
      <c r="N314" s="377"/>
      <c r="O314" s="378"/>
      <c r="P314" s="379"/>
    </row>
    <row r="315" spans="1:16">
      <c r="A315" s="313" t="s">
        <v>1165</v>
      </c>
      <c r="B315" s="314"/>
      <c r="C315" s="315" t="s">
        <v>1923</v>
      </c>
      <c r="D315" s="314" t="s">
        <v>46</v>
      </c>
      <c r="E315" s="316">
        <v>44168</v>
      </c>
      <c r="F315" s="316"/>
      <c r="G315" s="315" t="s">
        <v>60</v>
      </c>
      <c r="H315" s="315" t="s">
        <v>85</v>
      </c>
      <c r="I315" s="317">
        <v>31160</v>
      </c>
      <c r="J315" s="318" t="s">
        <v>1924</v>
      </c>
      <c r="K315" s="319" t="s">
        <v>1925</v>
      </c>
      <c r="L315" s="320">
        <v>44184</v>
      </c>
      <c r="M315" s="320"/>
      <c r="N315" s="321">
        <v>44200</v>
      </c>
      <c r="O315" s="322"/>
      <c r="P315" s="323" t="s">
        <v>1899</v>
      </c>
    </row>
    <row r="316" spans="1:16">
      <c r="A316" s="370" t="s">
        <v>1926</v>
      </c>
      <c r="B316" s="371"/>
      <c r="C316" s="332" t="s">
        <v>1927</v>
      </c>
      <c r="D316" s="371" t="s">
        <v>46</v>
      </c>
      <c r="E316" s="372"/>
      <c r="F316" s="372"/>
      <c r="G316" s="332" t="s">
        <v>189</v>
      </c>
      <c r="H316" s="332" t="s">
        <v>61</v>
      </c>
      <c r="I316" s="373">
        <v>57045</v>
      </c>
      <c r="J316" s="374" t="s">
        <v>1928</v>
      </c>
      <c r="K316" s="375" t="s">
        <v>1929</v>
      </c>
      <c r="L316" s="376">
        <v>44192</v>
      </c>
      <c r="M316" s="376"/>
      <c r="N316" s="377">
        <v>44203</v>
      </c>
      <c r="O316" s="378"/>
      <c r="P316" s="379">
        <v>53885675</v>
      </c>
    </row>
    <row r="317" spans="1:16">
      <c r="A317" s="324" t="s">
        <v>1813</v>
      </c>
      <c r="B317" s="325"/>
      <c r="C317" s="326" t="s">
        <v>1930</v>
      </c>
      <c r="D317" s="325" t="s">
        <v>46</v>
      </c>
      <c r="E317" s="327">
        <v>44166</v>
      </c>
      <c r="F317" s="327"/>
      <c r="G317" s="326" t="s">
        <v>73</v>
      </c>
      <c r="H317" s="326" t="s">
        <v>85</v>
      </c>
      <c r="I317" s="328">
        <v>1400</v>
      </c>
      <c r="J317" s="329" t="s">
        <v>1088</v>
      </c>
      <c r="K317" s="330" t="s">
        <v>1931</v>
      </c>
      <c r="L317" s="331">
        <v>44193</v>
      </c>
      <c r="M317" s="331"/>
      <c r="N317" s="367">
        <v>44194</v>
      </c>
      <c r="O317" s="368"/>
      <c r="P317" s="369"/>
    </row>
    <row r="318" spans="1:16">
      <c r="A318" s="324" t="s">
        <v>1932</v>
      </c>
      <c r="B318" s="325"/>
      <c r="C318" s="326" t="s">
        <v>1933</v>
      </c>
      <c r="D318" s="325" t="s">
        <v>46</v>
      </c>
      <c r="E318" s="327">
        <v>44183</v>
      </c>
      <c r="F318" s="327"/>
      <c r="G318" s="326" t="s">
        <v>1241</v>
      </c>
      <c r="H318" s="326" t="s">
        <v>85</v>
      </c>
      <c r="I318" s="328">
        <v>26750</v>
      </c>
      <c r="J318" s="329" t="s">
        <v>1218</v>
      </c>
      <c r="K318" s="330" t="s">
        <v>1934</v>
      </c>
      <c r="L318" s="331">
        <v>44197</v>
      </c>
      <c r="M318" s="331"/>
      <c r="N318" s="367">
        <v>44201</v>
      </c>
      <c r="O318" s="378"/>
      <c r="P318" s="379"/>
    </row>
    <row r="319" spans="1:16">
      <c r="A319" s="313" t="s">
        <v>1177</v>
      </c>
      <c r="B319" s="314"/>
      <c r="C319" s="315" t="s">
        <v>1698</v>
      </c>
      <c r="D319" s="314" t="s">
        <v>46</v>
      </c>
      <c r="E319" s="316">
        <v>44111</v>
      </c>
      <c r="F319" s="316"/>
      <c r="G319" s="315" t="s">
        <v>60</v>
      </c>
      <c r="H319" s="315" t="s">
        <v>85</v>
      </c>
      <c r="I319" s="317">
        <v>90000</v>
      </c>
      <c r="J319" s="318" t="s">
        <v>1392</v>
      </c>
      <c r="K319" s="319" t="s">
        <v>1935</v>
      </c>
      <c r="L319" s="320">
        <v>44203</v>
      </c>
      <c r="M319" s="320"/>
      <c r="N319" s="321">
        <v>44203</v>
      </c>
      <c r="O319" s="322"/>
      <c r="P319" s="323" t="s">
        <v>1936</v>
      </c>
    </row>
    <row r="320" spans="1:16">
      <c r="A320" s="324" t="s">
        <v>1937</v>
      </c>
      <c r="B320" s="325"/>
      <c r="C320" s="326" t="s">
        <v>1938</v>
      </c>
      <c r="D320" s="325" t="s">
        <v>46</v>
      </c>
      <c r="E320" s="327">
        <v>44168</v>
      </c>
      <c r="F320" s="327"/>
      <c r="G320" s="326" t="s">
        <v>110</v>
      </c>
      <c r="H320" s="326" t="s">
        <v>85</v>
      </c>
      <c r="I320" s="328">
        <v>8200</v>
      </c>
      <c r="J320" s="329" t="s">
        <v>1218</v>
      </c>
      <c r="K320" s="330" t="s">
        <v>1939</v>
      </c>
      <c r="L320" s="331">
        <v>44203</v>
      </c>
      <c r="M320" s="331"/>
      <c r="N320" s="367">
        <v>44204</v>
      </c>
      <c r="O320" s="368"/>
      <c r="P320" s="369" t="s">
        <v>1940</v>
      </c>
    </row>
    <row r="321" spans="1:16">
      <c r="A321" s="324" t="s">
        <v>397</v>
      </c>
      <c r="B321" s="325"/>
      <c r="C321" s="326" t="s">
        <v>1941</v>
      </c>
      <c r="D321" s="325" t="s">
        <v>46</v>
      </c>
      <c r="E321" s="327">
        <v>44173</v>
      </c>
      <c r="F321" s="327"/>
      <c r="G321" s="326" t="s">
        <v>110</v>
      </c>
      <c r="H321" s="326" t="s">
        <v>1217</v>
      </c>
      <c r="I321" s="328">
        <v>8190</v>
      </c>
      <c r="J321" s="329" t="s">
        <v>1515</v>
      </c>
      <c r="K321" s="330" t="s">
        <v>1939</v>
      </c>
      <c r="L321" s="331">
        <v>44203</v>
      </c>
      <c r="M321" s="331"/>
      <c r="N321" s="367">
        <v>44204</v>
      </c>
      <c r="O321" s="368"/>
      <c r="P321" s="369" t="s">
        <v>1942</v>
      </c>
    </row>
    <row r="322" spans="1:16">
      <c r="A322" s="356" t="s">
        <v>1943</v>
      </c>
      <c r="B322" s="357"/>
      <c r="C322" s="358"/>
      <c r="D322" s="357" t="s">
        <v>717</v>
      </c>
      <c r="E322" s="359">
        <v>44152</v>
      </c>
      <c r="F322" s="359"/>
      <c r="G322" s="358" t="s">
        <v>73</v>
      </c>
      <c r="H322" s="358" t="s">
        <v>110</v>
      </c>
      <c r="I322" s="360">
        <v>668</v>
      </c>
      <c r="J322" s="361" t="s">
        <v>1944</v>
      </c>
      <c r="K322" s="362" t="s">
        <v>1945</v>
      </c>
      <c r="L322" s="363">
        <v>44207</v>
      </c>
      <c r="M322" s="363"/>
      <c r="N322" s="384"/>
      <c r="O322" s="385"/>
      <c r="P322" s="366"/>
    </row>
    <row r="323" spans="1:16">
      <c r="A323" s="313" t="s">
        <v>1674</v>
      </c>
      <c r="B323" s="314"/>
      <c r="C323" s="315" t="s">
        <v>1946</v>
      </c>
      <c r="D323" s="314" t="s">
        <v>46</v>
      </c>
      <c r="E323" s="316">
        <v>44183</v>
      </c>
      <c r="F323" s="316"/>
      <c r="G323" s="315" t="s">
        <v>73</v>
      </c>
      <c r="H323" s="315" t="s">
        <v>85</v>
      </c>
      <c r="I323" s="317">
        <v>61900</v>
      </c>
      <c r="J323" s="318" t="s">
        <v>1482</v>
      </c>
      <c r="K323" s="319" t="s">
        <v>1947</v>
      </c>
      <c r="L323" s="320">
        <v>44205</v>
      </c>
      <c r="M323" s="320"/>
      <c r="N323" s="321">
        <v>44211</v>
      </c>
      <c r="O323" s="338"/>
      <c r="P323" s="323"/>
    </row>
    <row r="324" spans="1:16">
      <c r="A324" s="324" t="s">
        <v>1680</v>
      </c>
      <c r="B324" s="325"/>
      <c r="C324" s="326" t="s">
        <v>1948</v>
      </c>
      <c r="D324" s="325" t="s">
        <v>46</v>
      </c>
      <c r="E324" s="327">
        <v>44179</v>
      </c>
      <c r="F324" s="327"/>
      <c r="G324" s="326" t="s">
        <v>60</v>
      </c>
      <c r="H324" s="326" t="s">
        <v>61</v>
      </c>
      <c r="I324" s="328">
        <v>40000</v>
      </c>
      <c r="J324" s="329" t="s">
        <v>1093</v>
      </c>
      <c r="K324" s="330" t="s">
        <v>1949</v>
      </c>
      <c r="L324" s="331">
        <v>44205</v>
      </c>
      <c r="M324" s="331"/>
      <c r="N324" s="367">
        <v>44208</v>
      </c>
      <c r="O324" s="368"/>
      <c r="P324" s="369" t="s">
        <v>1950</v>
      </c>
    </row>
    <row r="325" spans="1:16">
      <c r="A325" s="345" t="s">
        <v>1951</v>
      </c>
      <c r="B325" s="346"/>
      <c r="C325" s="347" t="s">
        <v>1952</v>
      </c>
      <c r="D325" s="346" t="s">
        <v>46</v>
      </c>
      <c r="E325" s="348">
        <v>44200</v>
      </c>
      <c r="F325" s="348"/>
      <c r="G325" s="347" t="s">
        <v>1953</v>
      </c>
      <c r="H325" s="347" t="s">
        <v>61</v>
      </c>
      <c r="I325" s="349">
        <v>400000</v>
      </c>
      <c r="J325" s="350" t="s">
        <v>1676</v>
      </c>
      <c r="K325" s="351" t="s">
        <v>1954</v>
      </c>
      <c r="L325" s="352">
        <v>44211</v>
      </c>
      <c r="M325" s="352"/>
      <c r="N325" s="353">
        <v>44218</v>
      </c>
      <c r="O325" s="354"/>
      <c r="P325" s="355"/>
    </row>
    <row r="326" spans="1:16">
      <c r="A326" s="313" t="s">
        <v>1680</v>
      </c>
      <c r="B326" s="314"/>
      <c r="C326" s="315" t="s">
        <v>1322</v>
      </c>
      <c r="D326" s="314" t="s">
        <v>46</v>
      </c>
      <c r="E326" s="316">
        <v>44179</v>
      </c>
      <c r="F326" s="316"/>
      <c r="G326" s="315" t="s">
        <v>60</v>
      </c>
      <c r="H326" s="315" t="s">
        <v>61</v>
      </c>
      <c r="I326" s="317">
        <v>20000</v>
      </c>
      <c r="J326" s="318" t="s">
        <v>1218</v>
      </c>
      <c r="K326" s="319" t="s">
        <v>1955</v>
      </c>
      <c r="L326" s="320">
        <v>44219</v>
      </c>
      <c r="M326" s="320"/>
      <c r="N326" s="321">
        <v>44221</v>
      </c>
      <c r="O326" s="338"/>
      <c r="P326" s="323" t="s">
        <v>1956</v>
      </c>
    </row>
    <row r="327" spans="1:16">
      <c r="A327" s="313" t="s">
        <v>1680</v>
      </c>
      <c r="B327" s="314"/>
      <c r="C327" s="315" t="s">
        <v>1948</v>
      </c>
      <c r="D327" s="314" t="s">
        <v>46</v>
      </c>
      <c r="E327" s="316">
        <v>44179</v>
      </c>
      <c r="F327" s="316"/>
      <c r="G327" s="315" t="s">
        <v>60</v>
      </c>
      <c r="H327" s="315" t="s">
        <v>61</v>
      </c>
      <c r="I327" s="317">
        <v>20000</v>
      </c>
      <c r="J327" s="318" t="s">
        <v>1218</v>
      </c>
      <c r="K327" s="319" t="s">
        <v>1955</v>
      </c>
      <c r="L327" s="320">
        <v>44219</v>
      </c>
      <c r="M327" s="320"/>
      <c r="N327" s="321">
        <v>44221</v>
      </c>
      <c r="O327" s="338"/>
      <c r="P327" s="323" t="s">
        <v>1956</v>
      </c>
    </row>
    <row r="328" spans="1:16">
      <c r="A328" s="313" t="s">
        <v>1114</v>
      </c>
      <c r="B328" s="314"/>
      <c r="C328" s="315" t="s">
        <v>1682</v>
      </c>
      <c r="D328" s="314" t="s">
        <v>46</v>
      </c>
      <c r="E328" s="316">
        <v>44111</v>
      </c>
      <c r="F328" s="316"/>
      <c r="G328" s="315" t="s">
        <v>60</v>
      </c>
      <c r="H328" s="315" t="s">
        <v>85</v>
      </c>
      <c r="I328" s="317">
        <v>40000</v>
      </c>
      <c r="J328" s="318" t="s">
        <v>1579</v>
      </c>
      <c r="K328" s="319" t="s">
        <v>1957</v>
      </c>
      <c r="L328" s="320">
        <v>44218</v>
      </c>
      <c r="M328" s="320"/>
      <c r="N328" s="321">
        <v>44221</v>
      </c>
      <c r="O328" s="322"/>
      <c r="P328" s="323">
        <v>57224476</v>
      </c>
    </row>
    <row r="329" spans="1:16">
      <c r="A329" s="370" t="s">
        <v>995</v>
      </c>
      <c r="B329" s="371"/>
      <c r="C329" s="371" t="s">
        <v>1958</v>
      </c>
      <c r="D329" s="371" t="s">
        <v>46</v>
      </c>
      <c r="E329" s="387">
        <v>44188</v>
      </c>
      <c r="F329" s="387"/>
      <c r="G329" s="371" t="s">
        <v>189</v>
      </c>
      <c r="H329" s="371" t="s">
        <v>61</v>
      </c>
      <c r="I329" s="388"/>
      <c r="J329" s="371"/>
      <c r="K329" s="375" t="s">
        <v>1959</v>
      </c>
      <c r="L329" s="376">
        <v>44216</v>
      </c>
      <c r="M329" s="376"/>
      <c r="N329" s="389">
        <v>44231</v>
      </c>
      <c r="O329" s="390"/>
      <c r="P329" s="391"/>
    </row>
    <row r="330" spans="1:16">
      <c r="A330" s="370" t="s">
        <v>995</v>
      </c>
      <c r="B330" s="371"/>
      <c r="C330" s="371" t="s">
        <v>1958</v>
      </c>
      <c r="D330" s="371" t="s">
        <v>46</v>
      </c>
      <c r="E330" s="387">
        <v>44188</v>
      </c>
      <c r="F330" s="387"/>
      <c r="G330" s="371" t="s">
        <v>1921</v>
      </c>
      <c r="H330" s="371" t="s">
        <v>61</v>
      </c>
      <c r="I330" s="388"/>
      <c r="J330" s="371"/>
      <c r="K330" s="375" t="s">
        <v>1960</v>
      </c>
      <c r="L330" s="376">
        <v>44220</v>
      </c>
      <c r="M330" s="376"/>
      <c r="N330" s="389">
        <v>44231</v>
      </c>
      <c r="O330" s="390"/>
      <c r="P330" s="391"/>
    </row>
    <row r="331" spans="1:16">
      <c r="A331" s="370" t="s">
        <v>995</v>
      </c>
      <c r="B331" s="371"/>
      <c r="C331" s="371" t="s">
        <v>1958</v>
      </c>
      <c r="D331" s="371" t="s">
        <v>46</v>
      </c>
      <c r="E331" s="387">
        <v>44188</v>
      </c>
      <c r="F331" s="387"/>
      <c r="G331" s="371" t="s">
        <v>189</v>
      </c>
      <c r="H331" s="371" t="s">
        <v>61</v>
      </c>
      <c r="I331" s="388"/>
      <c r="J331" s="371"/>
      <c r="K331" s="375" t="s">
        <v>1961</v>
      </c>
      <c r="L331" s="376">
        <v>44218</v>
      </c>
      <c r="M331" s="376"/>
      <c r="N331" s="389">
        <v>44231</v>
      </c>
      <c r="O331" s="390"/>
      <c r="P331" s="391"/>
    </row>
    <row r="332" spans="1:16">
      <c r="A332" s="370" t="s">
        <v>995</v>
      </c>
      <c r="B332" s="371"/>
      <c r="C332" s="332" t="s">
        <v>1958</v>
      </c>
      <c r="D332" s="371" t="s">
        <v>46</v>
      </c>
      <c r="E332" s="372">
        <v>44188</v>
      </c>
      <c r="F332" s="372"/>
      <c r="G332" s="332" t="s">
        <v>60</v>
      </c>
      <c r="H332" s="332" t="s">
        <v>61</v>
      </c>
      <c r="I332" s="373"/>
      <c r="J332" s="374"/>
      <c r="K332" s="375" t="s">
        <v>1962</v>
      </c>
      <c r="L332" s="376">
        <v>44219</v>
      </c>
      <c r="M332" s="376"/>
      <c r="N332" s="377">
        <v>44231</v>
      </c>
      <c r="O332" s="383"/>
      <c r="P332" s="379" t="s">
        <v>1963</v>
      </c>
    </row>
    <row r="333" spans="1:16">
      <c r="A333" s="370" t="s">
        <v>1842</v>
      </c>
      <c r="B333" s="371"/>
      <c r="C333" s="332" t="s">
        <v>1964</v>
      </c>
      <c r="D333" s="371" t="s">
        <v>46</v>
      </c>
      <c r="E333" s="372">
        <v>44201</v>
      </c>
      <c r="F333" s="372"/>
      <c r="G333" s="332" t="s">
        <v>60</v>
      </c>
      <c r="H333" s="332" t="s">
        <v>61</v>
      </c>
      <c r="I333" s="373">
        <v>6880</v>
      </c>
      <c r="J333" s="374" t="s">
        <v>1515</v>
      </c>
      <c r="K333" s="375" t="s">
        <v>1965</v>
      </c>
      <c r="L333" s="376">
        <v>44218</v>
      </c>
      <c r="M333" s="376"/>
      <c r="N333" s="377">
        <v>44221</v>
      </c>
      <c r="O333" s="378"/>
      <c r="P333" s="379">
        <v>55566290</v>
      </c>
    </row>
    <row r="334" spans="1:16">
      <c r="A334" s="370" t="s">
        <v>1842</v>
      </c>
      <c r="B334" s="371"/>
      <c r="C334" s="332" t="s">
        <v>1966</v>
      </c>
      <c r="D334" s="371" t="s">
        <v>46</v>
      </c>
      <c r="E334" s="372">
        <v>44201</v>
      </c>
      <c r="F334" s="372"/>
      <c r="G334" s="332" t="s">
        <v>60</v>
      </c>
      <c r="H334" s="332" t="s">
        <v>61</v>
      </c>
      <c r="I334" s="373">
        <v>3285</v>
      </c>
      <c r="J334" s="374" t="s">
        <v>1218</v>
      </c>
      <c r="K334" s="375" t="s">
        <v>1965</v>
      </c>
      <c r="L334" s="376">
        <v>44218</v>
      </c>
      <c r="M334" s="376"/>
      <c r="N334" s="353">
        <v>44225</v>
      </c>
      <c r="O334" s="338"/>
      <c r="P334" s="323">
        <v>55566290</v>
      </c>
    </row>
    <row r="335" spans="1:16">
      <c r="A335" s="324" t="s">
        <v>1766</v>
      </c>
      <c r="B335" s="325"/>
      <c r="C335" s="326"/>
      <c r="D335" s="325" t="s">
        <v>256</v>
      </c>
      <c r="E335" s="327">
        <v>44169</v>
      </c>
      <c r="F335" s="327"/>
      <c r="G335" s="326" t="s">
        <v>1084</v>
      </c>
      <c r="H335" s="326" t="s">
        <v>49</v>
      </c>
      <c r="I335" s="328">
        <v>7339</v>
      </c>
      <c r="J335" s="329" t="s">
        <v>1967</v>
      </c>
      <c r="K335" s="330" t="s">
        <v>1968</v>
      </c>
      <c r="L335" s="331">
        <v>44220</v>
      </c>
      <c r="M335" s="331"/>
      <c r="N335" s="367">
        <v>44223</v>
      </c>
      <c r="O335" s="368"/>
      <c r="P335" s="369" t="s">
        <v>1969</v>
      </c>
    </row>
    <row r="336" spans="1:16">
      <c r="A336" s="324" t="s">
        <v>1766</v>
      </c>
      <c r="B336" s="325"/>
      <c r="C336" s="326"/>
      <c r="D336" s="325" t="s">
        <v>256</v>
      </c>
      <c r="E336" s="327">
        <v>44179</v>
      </c>
      <c r="F336" s="327"/>
      <c r="G336" s="326" t="s">
        <v>1084</v>
      </c>
      <c r="H336" s="326" t="s">
        <v>49</v>
      </c>
      <c r="I336" s="328">
        <v>629</v>
      </c>
      <c r="J336" s="329" t="s">
        <v>1106</v>
      </c>
      <c r="K336" s="330" t="s">
        <v>1968</v>
      </c>
      <c r="L336" s="331">
        <v>44220</v>
      </c>
      <c r="M336" s="331"/>
      <c r="N336" s="367">
        <v>44223</v>
      </c>
      <c r="O336" s="368"/>
      <c r="P336" s="369" t="s">
        <v>1969</v>
      </c>
    </row>
    <row r="337" spans="1:16">
      <c r="A337" s="324" t="s">
        <v>229</v>
      </c>
      <c r="B337" s="325"/>
      <c r="C337" s="326" t="s">
        <v>1970</v>
      </c>
      <c r="D337" s="325" t="s">
        <v>46</v>
      </c>
      <c r="E337" s="327">
        <v>44209</v>
      </c>
      <c r="F337" s="327"/>
      <c r="G337" s="326" t="s">
        <v>189</v>
      </c>
      <c r="H337" s="326" t="s">
        <v>85</v>
      </c>
      <c r="I337" s="328">
        <v>2600</v>
      </c>
      <c r="J337" s="329" t="s">
        <v>207</v>
      </c>
      <c r="K337" s="330" t="s">
        <v>1971</v>
      </c>
      <c r="L337" s="331">
        <v>44223</v>
      </c>
      <c r="M337" s="331"/>
      <c r="N337" s="367">
        <v>44228</v>
      </c>
      <c r="O337" s="368"/>
      <c r="P337" s="369">
        <v>53238113</v>
      </c>
    </row>
    <row r="338" spans="1:16">
      <c r="A338" s="324" t="s">
        <v>1972</v>
      </c>
      <c r="B338" s="325"/>
      <c r="C338" s="326" t="s">
        <v>1973</v>
      </c>
      <c r="D338" s="325" t="s">
        <v>46</v>
      </c>
      <c r="E338" s="327">
        <v>44215</v>
      </c>
      <c r="F338" s="327"/>
      <c r="G338" s="326" t="s">
        <v>189</v>
      </c>
      <c r="H338" s="326" t="s">
        <v>85</v>
      </c>
      <c r="I338" s="328">
        <v>28000</v>
      </c>
      <c r="J338" s="329" t="s">
        <v>1841</v>
      </c>
      <c r="K338" s="330" t="s">
        <v>1974</v>
      </c>
      <c r="L338" s="331">
        <v>44230</v>
      </c>
      <c r="M338" s="331"/>
      <c r="N338" s="367">
        <v>44231</v>
      </c>
      <c r="O338" s="368"/>
      <c r="P338" s="369" t="s">
        <v>1975</v>
      </c>
    </row>
    <row r="339" spans="1:16">
      <c r="A339" s="313" t="s">
        <v>1674</v>
      </c>
      <c r="B339" s="314"/>
      <c r="C339" s="315" t="s">
        <v>1946</v>
      </c>
      <c r="D339" s="314" t="s">
        <v>46</v>
      </c>
      <c r="E339" s="316">
        <v>44189</v>
      </c>
      <c r="F339" s="316"/>
      <c r="G339" s="315" t="s">
        <v>48</v>
      </c>
      <c r="H339" s="315" t="s">
        <v>85</v>
      </c>
      <c r="I339" s="317">
        <v>367880</v>
      </c>
      <c r="J339" s="318" t="s">
        <v>1976</v>
      </c>
      <c r="K339" s="319" t="s">
        <v>1977</v>
      </c>
      <c r="L339" s="320">
        <v>44223</v>
      </c>
      <c r="M339" s="320"/>
      <c r="N339" s="321">
        <v>44230</v>
      </c>
      <c r="O339" s="338"/>
      <c r="P339" s="323"/>
    </row>
    <row r="340" spans="1:16">
      <c r="A340" s="324" t="s">
        <v>1114</v>
      </c>
      <c r="B340" s="325"/>
      <c r="C340" s="326" t="s">
        <v>1978</v>
      </c>
      <c r="D340" s="325" t="s">
        <v>46</v>
      </c>
      <c r="E340" s="327">
        <v>44208</v>
      </c>
      <c r="F340" s="327"/>
      <c r="G340" s="326" t="s">
        <v>60</v>
      </c>
      <c r="H340" s="326" t="s">
        <v>61</v>
      </c>
      <c r="I340" s="328">
        <v>21000</v>
      </c>
      <c r="J340" s="329" t="s">
        <v>1515</v>
      </c>
      <c r="K340" s="330" t="s">
        <v>1979</v>
      </c>
      <c r="L340" s="331">
        <v>44229</v>
      </c>
      <c r="M340" s="331"/>
      <c r="N340" s="367">
        <v>44230</v>
      </c>
      <c r="O340" s="368"/>
      <c r="P340" s="369">
        <v>54569002</v>
      </c>
    </row>
    <row r="341" spans="1:16">
      <c r="A341" s="392" t="s">
        <v>1980</v>
      </c>
      <c r="B341" s="393"/>
      <c r="C341" s="394" t="s">
        <v>1981</v>
      </c>
      <c r="D341" s="393" t="s">
        <v>46</v>
      </c>
      <c r="E341" s="395">
        <v>44217</v>
      </c>
      <c r="F341" s="395"/>
      <c r="G341" s="394" t="s">
        <v>60</v>
      </c>
      <c r="H341" s="394" t="s">
        <v>61</v>
      </c>
      <c r="I341" s="396">
        <v>77920</v>
      </c>
      <c r="J341" s="397" t="s">
        <v>1982</v>
      </c>
      <c r="K341" s="398" t="s">
        <v>1979</v>
      </c>
      <c r="L341" s="399">
        <v>44229</v>
      </c>
      <c r="M341" s="399"/>
      <c r="N341" s="400">
        <v>44243</v>
      </c>
      <c r="O341" s="401"/>
      <c r="P341" s="402">
        <v>56900056</v>
      </c>
    </row>
    <row r="342" spans="1:16">
      <c r="A342" s="403" t="s">
        <v>995</v>
      </c>
      <c r="B342" s="404"/>
      <c r="C342" s="405" t="s">
        <v>1958</v>
      </c>
      <c r="D342" s="404" t="s">
        <v>46</v>
      </c>
      <c r="E342" s="406">
        <v>44188</v>
      </c>
      <c r="F342" s="406"/>
      <c r="G342" s="405" t="s">
        <v>60</v>
      </c>
      <c r="H342" s="405" t="s">
        <v>61</v>
      </c>
      <c r="I342" s="407"/>
      <c r="J342" s="408"/>
      <c r="K342" s="409" t="s">
        <v>1979</v>
      </c>
      <c r="L342" s="410">
        <v>44229</v>
      </c>
      <c r="M342" s="410"/>
      <c r="N342" s="411">
        <v>44243</v>
      </c>
      <c r="O342" s="412"/>
      <c r="P342" s="413" t="s">
        <v>1963</v>
      </c>
    </row>
    <row r="343" spans="1:16">
      <c r="A343" s="392" t="s">
        <v>1983</v>
      </c>
      <c r="B343" s="393"/>
      <c r="C343" s="394" t="s">
        <v>1981</v>
      </c>
      <c r="D343" s="393" t="s">
        <v>46</v>
      </c>
      <c r="E343" s="395">
        <v>44217</v>
      </c>
      <c r="F343" s="395"/>
      <c r="G343" s="394" t="s">
        <v>189</v>
      </c>
      <c r="H343" s="394" t="s">
        <v>61</v>
      </c>
      <c r="I343" s="396">
        <v>48840</v>
      </c>
      <c r="J343" s="397" t="s">
        <v>750</v>
      </c>
      <c r="K343" s="398" t="s">
        <v>1984</v>
      </c>
      <c r="L343" s="399">
        <v>44230</v>
      </c>
      <c r="M343" s="399"/>
      <c r="N343" s="400">
        <v>44243</v>
      </c>
      <c r="O343" s="401"/>
      <c r="P343" s="402" t="s">
        <v>1985</v>
      </c>
    </row>
    <row r="344" spans="1:16">
      <c r="A344" s="313" t="s">
        <v>1986</v>
      </c>
      <c r="B344" s="314"/>
      <c r="C344" s="315" t="s">
        <v>1987</v>
      </c>
      <c r="D344" s="314" t="s">
        <v>717</v>
      </c>
      <c r="E344" s="316">
        <v>44214</v>
      </c>
      <c r="F344" s="316"/>
      <c r="G344" s="315" t="s">
        <v>73</v>
      </c>
      <c r="H344" s="315" t="s">
        <v>85</v>
      </c>
      <c r="I344" s="317">
        <v>9700</v>
      </c>
      <c r="J344" s="318" t="s">
        <v>1988</v>
      </c>
      <c r="K344" s="319" t="s">
        <v>1989</v>
      </c>
      <c r="L344" s="386">
        <v>44230</v>
      </c>
      <c r="M344" s="386"/>
      <c r="N344" s="321">
        <v>44238</v>
      </c>
      <c r="O344" s="338"/>
      <c r="P344" s="323"/>
    </row>
    <row r="345" spans="1:16">
      <c r="A345" s="403" t="s">
        <v>995</v>
      </c>
      <c r="B345" s="404"/>
      <c r="C345" s="405" t="s">
        <v>1958</v>
      </c>
      <c r="D345" s="404" t="s">
        <v>46</v>
      </c>
      <c r="E345" s="406">
        <v>44188</v>
      </c>
      <c r="F345" s="406"/>
      <c r="G345" s="405" t="s">
        <v>60</v>
      </c>
      <c r="H345" s="405" t="s">
        <v>61</v>
      </c>
      <c r="I345" s="407"/>
      <c r="J345" s="408"/>
      <c r="K345" s="409" t="s">
        <v>1990</v>
      </c>
      <c r="L345" s="410">
        <v>44232</v>
      </c>
      <c r="M345" s="410"/>
      <c r="N345" s="411">
        <v>44243</v>
      </c>
      <c r="O345" s="412"/>
      <c r="P345" s="413" t="s">
        <v>1963</v>
      </c>
    </row>
    <row r="346" spans="1:16">
      <c r="A346" s="313" t="s">
        <v>1114</v>
      </c>
      <c r="B346" s="314"/>
      <c r="C346" s="315" t="s">
        <v>1991</v>
      </c>
      <c r="D346" s="314" t="s">
        <v>46</v>
      </c>
      <c r="E346" s="316">
        <v>44166</v>
      </c>
      <c r="F346" s="316"/>
      <c r="G346" s="315" t="s">
        <v>60</v>
      </c>
      <c r="H346" s="315" t="s">
        <v>85</v>
      </c>
      <c r="I346" s="317">
        <v>40000</v>
      </c>
      <c r="J346" s="318" t="s">
        <v>1579</v>
      </c>
      <c r="K346" s="319" t="s">
        <v>1990</v>
      </c>
      <c r="L346" s="320">
        <v>44232</v>
      </c>
      <c r="M346" s="320"/>
      <c r="N346" s="321">
        <v>44235</v>
      </c>
      <c r="O346" s="322"/>
      <c r="P346" s="323">
        <v>56224478</v>
      </c>
    </row>
    <row r="347" spans="1:16">
      <c r="A347" s="324" t="s">
        <v>1114</v>
      </c>
      <c r="B347" s="325"/>
      <c r="C347" s="326" t="s">
        <v>1992</v>
      </c>
      <c r="D347" s="325" t="s">
        <v>46</v>
      </c>
      <c r="E347" s="327">
        <v>44201</v>
      </c>
      <c r="F347" s="327"/>
      <c r="G347" s="326" t="s">
        <v>60</v>
      </c>
      <c r="H347" s="326" t="s">
        <v>61</v>
      </c>
      <c r="I347" s="328">
        <v>10400</v>
      </c>
      <c r="J347" s="329" t="s">
        <v>1218</v>
      </c>
      <c r="K347" s="319" t="s">
        <v>1990</v>
      </c>
      <c r="L347" s="331">
        <v>44232</v>
      </c>
      <c r="M347" s="331"/>
      <c r="N347" s="367">
        <v>44235</v>
      </c>
      <c r="O347" s="378"/>
      <c r="P347" s="379">
        <v>59569016</v>
      </c>
    </row>
    <row r="348" spans="1:16">
      <c r="A348" s="313" t="s">
        <v>205</v>
      </c>
      <c r="B348" s="314"/>
      <c r="C348" s="315"/>
      <c r="D348" s="314" t="s">
        <v>29</v>
      </c>
      <c r="E348" s="316">
        <v>44203</v>
      </c>
      <c r="F348" s="316"/>
      <c r="G348" s="315" t="s">
        <v>60</v>
      </c>
      <c r="H348" s="315" t="s">
        <v>49</v>
      </c>
      <c r="I348" s="317">
        <v>10000</v>
      </c>
      <c r="J348" s="318" t="s">
        <v>1218</v>
      </c>
      <c r="K348" s="319" t="s">
        <v>1993</v>
      </c>
      <c r="L348" s="320">
        <v>44233</v>
      </c>
      <c r="M348" s="320"/>
      <c r="N348" s="321">
        <v>44235</v>
      </c>
      <c r="O348" s="338"/>
      <c r="P348" s="323" t="s">
        <v>1994</v>
      </c>
    </row>
    <row r="349" spans="1:16">
      <c r="A349" s="324" t="s">
        <v>1680</v>
      </c>
      <c r="B349" s="325"/>
      <c r="C349" s="326" t="s">
        <v>1319</v>
      </c>
      <c r="D349" s="325" t="s">
        <v>46</v>
      </c>
      <c r="E349" s="327">
        <v>44210</v>
      </c>
      <c r="F349" s="327"/>
      <c r="G349" s="326" t="s">
        <v>60</v>
      </c>
      <c r="H349" s="326" t="s">
        <v>1217</v>
      </c>
      <c r="I349" s="328">
        <v>42000</v>
      </c>
      <c r="J349" s="329" t="s">
        <v>1093</v>
      </c>
      <c r="K349" s="330" t="s">
        <v>1993</v>
      </c>
      <c r="L349" s="331">
        <v>44233</v>
      </c>
      <c r="M349" s="331"/>
      <c r="N349" s="367">
        <v>44235</v>
      </c>
      <c r="O349" s="368"/>
      <c r="P349" s="369" t="s">
        <v>1995</v>
      </c>
    </row>
    <row r="350" spans="1:16">
      <c r="A350" s="324" t="s">
        <v>1177</v>
      </c>
      <c r="B350" s="325"/>
      <c r="C350" s="326" t="s">
        <v>1698</v>
      </c>
      <c r="D350" s="325" t="s">
        <v>46</v>
      </c>
      <c r="E350" s="327">
        <v>44207</v>
      </c>
      <c r="F350" s="327"/>
      <c r="G350" s="326" t="s">
        <v>60</v>
      </c>
      <c r="H350" s="326" t="s">
        <v>1217</v>
      </c>
      <c r="I350" s="328">
        <v>45000</v>
      </c>
      <c r="J350" s="329" t="s">
        <v>1579</v>
      </c>
      <c r="K350" s="330" t="s">
        <v>1993</v>
      </c>
      <c r="L350" s="331">
        <v>44233</v>
      </c>
      <c r="M350" s="331"/>
      <c r="N350" s="367">
        <v>44235</v>
      </c>
      <c r="O350" s="368"/>
      <c r="P350" s="369" t="s">
        <v>1996</v>
      </c>
    </row>
    <row r="351" spans="1:16">
      <c r="A351" s="345" t="s">
        <v>1951</v>
      </c>
      <c r="B351" s="346"/>
      <c r="C351" s="347" t="s">
        <v>1997</v>
      </c>
      <c r="D351" s="346" t="s">
        <v>46</v>
      </c>
      <c r="E351" s="348">
        <v>44216</v>
      </c>
      <c r="F351" s="348"/>
      <c r="G351" s="347" t="s">
        <v>1953</v>
      </c>
      <c r="H351" s="347" t="s">
        <v>61</v>
      </c>
      <c r="I351" s="349">
        <v>400000</v>
      </c>
      <c r="J351" s="350" t="s">
        <v>1676</v>
      </c>
      <c r="K351" s="351" t="s">
        <v>1998</v>
      </c>
      <c r="L351" s="352">
        <v>44233</v>
      </c>
      <c r="M351" s="352"/>
      <c r="N351" s="353">
        <v>44236</v>
      </c>
      <c r="O351" s="354"/>
      <c r="P351" s="355"/>
    </row>
    <row r="352" spans="1:16">
      <c r="A352" s="345" t="s">
        <v>1999</v>
      </c>
      <c r="B352" s="346"/>
      <c r="C352" s="347" t="s">
        <v>2000</v>
      </c>
      <c r="D352" s="346" t="s">
        <v>46</v>
      </c>
      <c r="E352" s="348">
        <v>44202</v>
      </c>
      <c r="F352" s="348"/>
      <c r="G352" s="347" t="s">
        <v>1953</v>
      </c>
      <c r="H352" s="347" t="s">
        <v>61</v>
      </c>
      <c r="I352" s="349">
        <v>200000</v>
      </c>
      <c r="J352" s="350" t="s">
        <v>1741</v>
      </c>
      <c r="K352" s="351" t="s">
        <v>1998</v>
      </c>
      <c r="L352" s="352">
        <v>44233</v>
      </c>
      <c r="M352" s="352"/>
      <c r="N352" s="353">
        <v>44236</v>
      </c>
      <c r="O352" s="354"/>
      <c r="P352" s="355"/>
    </row>
    <row r="353" spans="1:16">
      <c r="A353" s="356" t="s">
        <v>1474</v>
      </c>
      <c r="B353" s="357"/>
      <c r="C353" s="358" t="s">
        <v>2001</v>
      </c>
      <c r="D353" s="357" t="s">
        <v>29</v>
      </c>
      <c r="E353" s="359">
        <v>44200</v>
      </c>
      <c r="F353" s="359"/>
      <c r="G353" s="358" t="s">
        <v>73</v>
      </c>
      <c r="H353" s="358" t="s">
        <v>110</v>
      </c>
      <c r="I353" s="360">
        <v>20850</v>
      </c>
      <c r="J353" s="361" t="s">
        <v>1218</v>
      </c>
      <c r="K353" s="362" t="s">
        <v>2002</v>
      </c>
      <c r="L353" s="363">
        <v>44234</v>
      </c>
      <c r="M353" s="363"/>
      <c r="N353" s="384"/>
      <c r="O353" s="385"/>
      <c r="P353" s="366" t="s">
        <v>2003</v>
      </c>
    </row>
    <row r="354" spans="1:16">
      <c r="A354" s="356" t="s">
        <v>1474</v>
      </c>
      <c r="B354" s="357"/>
      <c r="C354" s="358" t="s">
        <v>2004</v>
      </c>
      <c r="D354" s="357" t="s">
        <v>29</v>
      </c>
      <c r="E354" s="359">
        <v>44202</v>
      </c>
      <c r="F354" s="359"/>
      <c r="G354" s="358" t="s">
        <v>73</v>
      </c>
      <c r="H354" s="358" t="s">
        <v>110</v>
      </c>
      <c r="I354" s="360">
        <v>18800</v>
      </c>
      <c r="J354" s="361" t="s">
        <v>1218</v>
      </c>
      <c r="K354" s="362" t="s">
        <v>2005</v>
      </c>
      <c r="L354" s="363">
        <v>44236</v>
      </c>
      <c r="M354" s="363"/>
      <c r="N354" s="384"/>
      <c r="O354" s="385"/>
      <c r="P354" s="366" t="s">
        <v>2006</v>
      </c>
    </row>
    <row r="355" spans="1:16">
      <c r="A355" s="313" t="s">
        <v>2007</v>
      </c>
      <c r="B355" s="314"/>
      <c r="C355" s="315" t="s">
        <v>2008</v>
      </c>
      <c r="D355" s="314" t="s">
        <v>46</v>
      </c>
      <c r="E355" s="316">
        <v>44218</v>
      </c>
      <c r="F355" s="316"/>
      <c r="G355" s="315" t="s">
        <v>73</v>
      </c>
      <c r="H355" s="315" t="s">
        <v>85</v>
      </c>
      <c r="I355" s="317">
        <v>24716</v>
      </c>
      <c r="J355" s="318" t="s">
        <v>1844</v>
      </c>
      <c r="K355" s="319" t="s">
        <v>2009</v>
      </c>
      <c r="L355" s="386">
        <v>44237</v>
      </c>
      <c r="M355" s="386"/>
      <c r="N355" s="321">
        <v>44245</v>
      </c>
      <c r="O355" s="338"/>
      <c r="P355" s="323"/>
    </row>
    <row r="356" spans="1:16">
      <c r="A356" s="313" t="s">
        <v>1310</v>
      </c>
      <c r="B356" s="314"/>
      <c r="C356" s="315"/>
      <c r="D356" s="314" t="s">
        <v>29</v>
      </c>
      <c r="E356" s="316">
        <v>44200</v>
      </c>
      <c r="F356" s="316"/>
      <c r="G356" s="315" t="s">
        <v>1091</v>
      </c>
      <c r="H356" s="315" t="s">
        <v>893</v>
      </c>
      <c r="I356" s="317">
        <v>8500</v>
      </c>
      <c r="J356" s="318" t="s">
        <v>1515</v>
      </c>
      <c r="K356" s="319" t="s">
        <v>2010</v>
      </c>
      <c r="L356" s="320">
        <v>44240</v>
      </c>
      <c r="M356" s="320"/>
      <c r="N356" s="321">
        <v>44244</v>
      </c>
      <c r="O356" s="338"/>
      <c r="P356" s="323">
        <v>54231050</v>
      </c>
    </row>
    <row r="357" spans="1:16">
      <c r="A357" s="313" t="s">
        <v>1310</v>
      </c>
      <c r="B357" s="314"/>
      <c r="C357" s="315"/>
      <c r="D357" s="314" t="s">
        <v>29</v>
      </c>
      <c r="E357" s="316">
        <v>44223</v>
      </c>
      <c r="F357" s="316"/>
      <c r="G357" s="315" t="s">
        <v>110</v>
      </c>
      <c r="H357" s="315" t="s">
        <v>893</v>
      </c>
      <c r="I357" s="317">
        <v>795</v>
      </c>
      <c r="J357" s="318" t="s">
        <v>462</v>
      </c>
      <c r="K357" s="319" t="s">
        <v>2011</v>
      </c>
      <c r="L357" s="320">
        <v>44241</v>
      </c>
      <c r="M357" s="320"/>
      <c r="N357" s="321">
        <v>44242</v>
      </c>
      <c r="O357" s="338"/>
      <c r="P357" s="323" t="s">
        <v>2012</v>
      </c>
    </row>
    <row r="358" spans="1:16">
      <c r="A358" s="313" t="s">
        <v>1200</v>
      </c>
      <c r="B358" s="314"/>
      <c r="C358" s="315"/>
      <c r="D358" s="314" t="s">
        <v>29</v>
      </c>
      <c r="E358" s="316">
        <v>44222</v>
      </c>
      <c r="F358" s="316"/>
      <c r="G358" s="315" t="s">
        <v>110</v>
      </c>
      <c r="H358" s="315" t="s">
        <v>249</v>
      </c>
      <c r="I358" s="317">
        <v>5331</v>
      </c>
      <c r="J358" s="318" t="s">
        <v>1176</v>
      </c>
      <c r="K358" s="319" t="s">
        <v>2013</v>
      </c>
      <c r="L358" s="320">
        <v>44243</v>
      </c>
      <c r="M358" s="320"/>
      <c r="N358" s="321">
        <v>44244</v>
      </c>
      <c r="O358" s="338"/>
      <c r="P358" s="323" t="s">
        <v>2014</v>
      </c>
    </row>
    <row r="359" spans="1:16">
      <c r="A359" s="313" t="s">
        <v>1405</v>
      </c>
      <c r="B359" s="314"/>
      <c r="C359" s="315" t="s">
        <v>2015</v>
      </c>
      <c r="D359" s="314" t="s">
        <v>46</v>
      </c>
      <c r="E359" s="316">
        <v>44183</v>
      </c>
      <c r="F359" s="316"/>
      <c r="G359" s="315" t="s">
        <v>1407</v>
      </c>
      <c r="H359" s="315" t="s">
        <v>85</v>
      </c>
      <c r="I359" s="317">
        <v>13420</v>
      </c>
      <c r="J359" s="318" t="s">
        <v>1277</v>
      </c>
      <c r="K359" s="319" t="s">
        <v>2016</v>
      </c>
      <c r="L359" s="320">
        <v>44242</v>
      </c>
      <c r="M359" s="320"/>
      <c r="N359" s="321">
        <v>44245</v>
      </c>
      <c r="O359" s="338"/>
      <c r="P359" s="323"/>
    </row>
    <row r="360" spans="1:16">
      <c r="A360" s="324" t="s">
        <v>2017</v>
      </c>
      <c r="B360" s="325"/>
      <c r="C360" s="326" t="s">
        <v>1973</v>
      </c>
      <c r="D360" s="325" t="s">
        <v>46</v>
      </c>
      <c r="E360" s="327">
        <v>44224</v>
      </c>
      <c r="F360" s="327"/>
      <c r="G360" s="326" t="s">
        <v>189</v>
      </c>
      <c r="H360" s="326" t="s">
        <v>1217</v>
      </c>
      <c r="I360" s="328">
        <v>45840</v>
      </c>
      <c r="J360" s="329" t="s">
        <v>1579</v>
      </c>
      <c r="K360" s="330" t="s">
        <v>2018</v>
      </c>
      <c r="L360" s="331">
        <v>44249</v>
      </c>
      <c r="M360" s="331"/>
      <c r="N360" s="367">
        <v>44249</v>
      </c>
      <c r="O360" s="368"/>
      <c r="P360" s="369" t="s">
        <v>2019</v>
      </c>
    </row>
    <row r="361" spans="1:16">
      <c r="A361" s="324" t="s">
        <v>1177</v>
      </c>
      <c r="B361" s="325"/>
      <c r="C361" s="326" t="s">
        <v>1698</v>
      </c>
      <c r="D361" s="325" t="s">
        <v>46</v>
      </c>
      <c r="E361" s="327">
        <v>44207</v>
      </c>
      <c r="F361" s="327"/>
      <c r="G361" s="326" t="s">
        <v>60</v>
      </c>
      <c r="H361" s="326" t="s">
        <v>1217</v>
      </c>
      <c r="I361" s="328">
        <v>45000</v>
      </c>
      <c r="J361" s="329" t="s">
        <v>1579</v>
      </c>
      <c r="K361" s="330" t="s">
        <v>2020</v>
      </c>
      <c r="L361" s="331">
        <v>44245</v>
      </c>
      <c r="M361" s="331"/>
      <c r="N361" s="367">
        <v>44246</v>
      </c>
      <c r="O361" s="368"/>
      <c r="P361" s="369" t="s">
        <v>2021</v>
      </c>
    </row>
    <row r="362" spans="1:16">
      <c r="A362" s="324" t="s">
        <v>2022</v>
      </c>
      <c r="B362" s="325"/>
      <c r="C362" s="326" t="s">
        <v>2023</v>
      </c>
      <c r="D362" s="325" t="s">
        <v>46</v>
      </c>
      <c r="E362" s="327">
        <v>44218</v>
      </c>
      <c r="F362" s="327"/>
      <c r="G362" s="326" t="s">
        <v>73</v>
      </c>
      <c r="H362" s="326" t="s">
        <v>61</v>
      </c>
      <c r="I362" s="328">
        <v>17540</v>
      </c>
      <c r="J362" s="329" t="s">
        <v>1223</v>
      </c>
      <c r="K362" s="330" t="s">
        <v>2024</v>
      </c>
      <c r="L362" s="331">
        <v>44247</v>
      </c>
      <c r="M362" s="331"/>
      <c r="N362" s="367">
        <v>44254</v>
      </c>
      <c r="O362" s="368"/>
      <c r="P362" s="414"/>
    </row>
    <row r="363" spans="1:16">
      <c r="A363" s="324" t="s">
        <v>1114</v>
      </c>
      <c r="B363" s="325"/>
      <c r="C363" s="326" t="s">
        <v>2025</v>
      </c>
      <c r="D363" s="325" t="s">
        <v>46</v>
      </c>
      <c r="E363" s="327">
        <v>44208</v>
      </c>
      <c r="F363" s="327"/>
      <c r="G363" s="326" t="s">
        <v>60</v>
      </c>
      <c r="H363" s="326" t="s">
        <v>61</v>
      </c>
      <c r="I363" s="328">
        <v>41000</v>
      </c>
      <c r="J363" s="329" t="s">
        <v>1579</v>
      </c>
      <c r="K363" s="330" t="s">
        <v>2026</v>
      </c>
      <c r="L363" s="331">
        <v>44250</v>
      </c>
      <c r="M363" s="331"/>
      <c r="N363" s="367">
        <v>44250</v>
      </c>
      <c r="O363" s="368"/>
      <c r="P363" s="369">
        <v>53569012</v>
      </c>
    </row>
    <row r="364" spans="1:16">
      <c r="A364" s="324" t="s">
        <v>1310</v>
      </c>
      <c r="B364" s="325"/>
      <c r="C364" s="326" t="s">
        <v>2027</v>
      </c>
      <c r="D364" s="325" t="s">
        <v>29</v>
      </c>
      <c r="E364" s="327">
        <v>44230</v>
      </c>
      <c r="F364" s="327"/>
      <c r="G364" s="326" t="s">
        <v>32</v>
      </c>
      <c r="H364" s="326" t="s">
        <v>893</v>
      </c>
      <c r="I364" s="328"/>
      <c r="J364" s="329" t="s">
        <v>1218</v>
      </c>
      <c r="K364" s="330" t="s">
        <v>2028</v>
      </c>
      <c r="L364" s="331">
        <v>44250</v>
      </c>
      <c r="M364" s="331"/>
      <c r="N364" s="367">
        <v>44252</v>
      </c>
      <c r="O364" s="368"/>
      <c r="P364" s="369" t="s">
        <v>2029</v>
      </c>
    </row>
    <row r="365" spans="1:16">
      <c r="A365" s="345" t="s">
        <v>2030</v>
      </c>
      <c r="B365" s="346"/>
      <c r="C365" s="347" t="s">
        <v>2031</v>
      </c>
      <c r="D365" s="346" t="s">
        <v>46</v>
      </c>
      <c r="E365" s="348" t="s">
        <v>2032</v>
      </c>
      <c r="F365" s="348"/>
      <c r="G365" s="347" t="s">
        <v>60</v>
      </c>
      <c r="H365" s="347" t="s">
        <v>85</v>
      </c>
      <c r="I365" s="349">
        <v>720</v>
      </c>
      <c r="J365" s="350" t="s">
        <v>1106</v>
      </c>
      <c r="K365" s="351" t="s">
        <v>2033</v>
      </c>
      <c r="L365" s="352">
        <v>44252</v>
      </c>
      <c r="M365" s="352"/>
      <c r="N365" s="353">
        <v>44256</v>
      </c>
      <c r="O365" s="354"/>
      <c r="P365" s="355"/>
    </row>
    <row r="366" spans="1:16">
      <c r="A366" s="324" t="s">
        <v>1310</v>
      </c>
      <c r="B366" s="325"/>
      <c r="C366" s="326" t="s">
        <v>2034</v>
      </c>
      <c r="D366" s="325" t="s">
        <v>29</v>
      </c>
      <c r="E366" s="327">
        <v>44230</v>
      </c>
      <c r="F366" s="327"/>
      <c r="G366" s="326" t="s">
        <v>32</v>
      </c>
      <c r="H366" s="326" t="s">
        <v>893</v>
      </c>
      <c r="I366" s="328"/>
      <c r="J366" s="329" t="s">
        <v>1218</v>
      </c>
      <c r="K366" s="330" t="s">
        <v>2028</v>
      </c>
      <c r="L366" s="331">
        <v>44252</v>
      </c>
      <c r="M366" s="331"/>
      <c r="N366" s="367">
        <v>44253</v>
      </c>
      <c r="O366" s="368"/>
      <c r="P366" s="369" t="s">
        <v>2035</v>
      </c>
    </row>
    <row r="367" spans="1:16">
      <c r="A367" s="392" t="s">
        <v>2036</v>
      </c>
      <c r="B367" s="393"/>
      <c r="C367" s="394" t="s">
        <v>1981</v>
      </c>
      <c r="D367" s="393" t="s">
        <v>46</v>
      </c>
      <c r="E367" s="395">
        <v>44217</v>
      </c>
      <c r="F367" s="395"/>
      <c r="G367" s="394" t="s">
        <v>60</v>
      </c>
      <c r="H367" s="394" t="s">
        <v>61</v>
      </c>
      <c r="I367" s="396">
        <v>46304</v>
      </c>
      <c r="J367" s="397" t="s">
        <v>2037</v>
      </c>
      <c r="K367" s="398" t="s">
        <v>2026</v>
      </c>
      <c r="L367" s="399">
        <v>44250</v>
      </c>
      <c r="M367" s="399"/>
      <c r="N367" s="400">
        <v>44258</v>
      </c>
      <c r="O367" s="401"/>
      <c r="P367" s="402" t="s">
        <v>1899</v>
      </c>
    </row>
    <row r="368" spans="1:16">
      <c r="A368" s="324" t="s">
        <v>1416</v>
      </c>
      <c r="B368" s="325"/>
      <c r="C368" s="326" t="s">
        <v>2038</v>
      </c>
      <c r="D368" s="325" t="s">
        <v>46</v>
      </c>
      <c r="E368" s="327">
        <v>44225</v>
      </c>
      <c r="F368" s="327"/>
      <c r="G368" s="326" t="s">
        <v>60</v>
      </c>
      <c r="H368" s="326" t="s">
        <v>1217</v>
      </c>
      <c r="I368" s="328">
        <v>6040</v>
      </c>
      <c r="J368" s="329"/>
      <c r="K368" s="330" t="s">
        <v>2039</v>
      </c>
      <c r="L368" s="331">
        <v>44256</v>
      </c>
      <c r="M368" s="331"/>
      <c r="N368" s="367">
        <v>44260</v>
      </c>
      <c r="O368" s="368"/>
      <c r="P368" s="369" t="s">
        <v>2040</v>
      </c>
    </row>
    <row r="369" spans="1:16">
      <c r="A369" s="356" t="s">
        <v>1474</v>
      </c>
      <c r="B369" s="357"/>
      <c r="C369" s="358" t="s">
        <v>2041</v>
      </c>
      <c r="D369" s="357" t="s">
        <v>29</v>
      </c>
      <c r="E369" s="359">
        <v>44218</v>
      </c>
      <c r="F369" s="359"/>
      <c r="G369" s="358" t="s">
        <v>73</v>
      </c>
      <c r="H369" s="358" t="s">
        <v>110</v>
      </c>
      <c r="I369" s="360">
        <v>44887.5</v>
      </c>
      <c r="J369" s="361" t="s">
        <v>1093</v>
      </c>
      <c r="K369" s="362" t="s">
        <v>2042</v>
      </c>
      <c r="L369" s="363">
        <v>44256</v>
      </c>
      <c r="M369" s="363"/>
      <c r="N369" s="384"/>
      <c r="O369" s="385"/>
      <c r="P369" s="366" t="s">
        <v>2043</v>
      </c>
    </row>
    <row r="370" spans="1:16">
      <c r="A370" s="324" t="s">
        <v>2044</v>
      </c>
      <c r="B370" s="325"/>
      <c r="C370" s="326"/>
      <c r="D370" s="325" t="s">
        <v>46</v>
      </c>
      <c r="E370" s="327">
        <v>44236</v>
      </c>
      <c r="F370" s="327"/>
      <c r="G370" s="326" t="s">
        <v>110</v>
      </c>
      <c r="H370" s="326" t="s">
        <v>249</v>
      </c>
      <c r="I370" s="328">
        <v>622</v>
      </c>
      <c r="J370" s="329" t="s">
        <v>1106</v>
      </c>
      <c r="K370" s="330" t="s">
        <v>2045</v>
      </c>
      <c r="L370" s="331">
        <v>44259</v>
      </c>
      <c r="M370" s="331"/>
      <c r="N370" s="367">
        <v>44263</v>
      </c>
      <c r="O370" s="368"/>
      <c r="P370" s="369" t="s">
        <v>2046</v>
      </c>
    </row>
    <row r="371" spans="1:16">
      <c r="A371" s="324" t="s">
        <v>2047</v>
      </c>
      <c r="B371" s="325"/>
      <c r="C371" s="326"/>
      <c r="D371" s="325" t="s">
        <v>29</v>
      </c>
      <c r="E371" s="327">
        <v>44238</v>
      </c>
      <c r="F371" s="327"/>
      <c r="G371" s="326" t="s">
        <v>110</v>
      </c>
      <c r="H371" s="326" t="s">
        <v>85</v>
      </c>
      <c r="I371" s="328">
        <v>20000</v>
      </c>
      <c r="J371" s="329" t="s">
        <v>2048</v>
      </c>
      <c r="K371" s="330" t="s">
        <v>2049</v>
      </c>
      <c r="L371" s="331">
        <v>44262</v>
      </c>
      <c r="M371" s="331"/>
      <c r="N371" s="367">
        <v>44264</v>
      </c>
      <c r="O371" s="368"/>
      <c r="P371" s="369" t="s">
        <v>2050</v>
      </c>
    </row>
    <row r="372" spans="1:16">
      <c r="A372" s="324" t="s">
        <v>1114</v>
      </c>
      <c r="B372" s="325"/>
      <c r="C372" s="326" t="s">
        <v>2051</v>
      </c>
      <c r="D372" s="325" t="s">
        <v>46</v>
      </c>
      <c r="E372" s="327">
        <v>44215</v>
      </c>
      <c r="F372" s="327"/>
      <c r="G372" s="326" t="s">
        <v>60</v>
      </c>
      <c r="H372" s="326" t="s">
        <v>1217</v>
      </c>
      <c r="I372" s="328">
        <v>41600</v>
      </c>
      <c r="J372" s="329" t="s">
        <v>2052</v>
      </c>
      <c r="K372" s="330" t="s">
        <v>2053</v>
      </c>
      <c r="L372" s="331">
        <v>44264</v>
      </c>
      <c r="M372" s="331"/>
      <c r="N372" s="367">
        <v>44266</v>
      </c>
      <c r="O372" s="368"/>
      <c r="P372" s="369" t="s">
        <v>2054</v>
      </c>
    </row>
    <row r="373" spans="1:16">
      <c r="A373" s="324" t="s">
        <v>1114</v>
      </c>
      <c r="B373" s="325"/>
      <c r="C373" s="326" t="s">
        <v>2055</v>
      </c>
      <c r="D373" s="325" t="s">
        <v>46</v>
      </c>
      <c r="E373" s="327">
        <v>44215</v>
      </c>
      <c r="F373" s="327"/>
      <c r="G373" s="326" t="s">
        <v>60</v>
      </c>
      <c r="H373" s="326" t="s">
        <v>1217</v>
      </c>
      <c r="I373" s="328">
        <v>62400</v>
      </c>
      <c r="J373" s="329" t="s">
        <v>2056</v>
      </c>
      <c r="K373" s="330" t="s">
        <v>2053</v>
      </c>
      <c r="L373" s="331">
        <v>44264</v>
      </c>
      <c r="M373" s="331"/>
      <c r="N373" s="367">
        <v>44266</v>
      </c>
      <c r="O373" s="368"/>
      <c r="P373" s="369" t="s">
        <v>2057</v>
      </c>
    </row>
    <row r="374" spans="1:16">
      <c r="A374" s="324" t="s">
        <v>1177</v>
      </c>
      <c r="B374" s="325"/>
      <c r="C374" s="326" t="s">
        <v>2058</v>
      </c>
      <c r="D374" s="325" t="s">
        <v>46</v>
      </c>
      <c r="E374" s="327">
        <v>44207</v>
      </c>
      <c r="F374" s="327"/>
      <c r="G374" s="326" t="s">
        <v>60</v>
      </c>
      <c r="H374" s="326" t="s">
        <v>1217</v>
      </c>
      <c r="I374" s="328">
        <v>90000</v>
      </c>
      <c r="J374" s="329" t="s">
        <v>1392</v>
      </c>
      <c r="K374" s="330" t="s">
        <v>2053</v>
      </c>
      <c r="L374" s="331">
        <v>44264</v>
      </c>
      <c r="M374" s="331"/>
      <c r="N374" s="367">
        <v>44266</v>
      </c>
      <c r="O374" s="368"/>
      <c r="P374" s="369" t="s">
        <v>2059</v>
      </c>
    </row>
    <row r="375" spans="1:16">
      <c r="A375" s="345" t="s">
        <v>1951</v>
      </c>
      <c r="B375" s="346"/>
      <c r="C375" s="347" t="s">
        <v>2060</v>
      </c>
      <c r="D375" s="346" t="s">
        <v>46</v>
      </c>
      <c r="E375" s="348"/>
      <c r="F375" s="348"/>
      <c r="G375" s="347" t="s">
        <v>2061</v>
      </c>
      <c r="H375" s="347" t="s">
        <v>85</v>
      </c>
      <c r="I375" s="349">
        <v>200400</v>
      </c>
      <c r="J375" s="350" t="s">
        <v>2062</v>
      </c>
      <c r="K375" s="351" t="s">
        <v>2063</v>
      </c>
      <c r="L375" s="352">
        <v>44262</v>
      </c>
      <c r="M375" s="352"/>
      <c r="N375" s="353">
        <v>44266</v>
      </c>
      <c r="O375" s="354"/>
      <c r="P375" s="355"/>
    </row>
    <row r="376" spans="1:16">
      <c r="A376" s="324" t="s">
        <v>1114</v>
      </c>
      <c r="B376" s="325"/>
      <c r="C376" s="326" t="s">
        <v>2064</v>
      </c>
      <c r="D376" s="325" t="s">
        <v>46</v>
      </c>
      <c r="E376" s="327">
        <v>44208</v>
      </c>
      <c r="F376" s="327"/>
      <c r="G376" s="326" t="s">
        <v>60</v>
      </c>
      <c r="H376" s="326" t="s">
        <v>61</v>
      </c>
      <c r="I376" s="328">
        <v>41000</v>
      </c>
      <c r="J376" s="329" t="s">
        <v>1579</v>
      </c>
      <c r="K376" s="330" t="s">
        <v>2065</v>
      </c>
      <c r="L376" s="331">
        <v>44260</v>
      </c>
      <c r="M376" s="331"/>
      <c r="N376" s="367">
        <v>44267</v>
      </c>
      <c r="O376" s="368"/>
      <c r="P376" s="369">
        <v>57569013</v>
      </c>
    </row>
    <row r="377" spans="1:16">
      <c r="A377" s="324" t="s">
        <v>1310</v>
      </c>
      <c r="B377" s="325"/>
      <c r="C377" s="326"/>
      <c r="D377" s="325" t="s">
        <v>29</v>
      </c>
      <c r="E377" s="327">
        <v>44230</v>
      </c>
      <c r="F377" s="327"/>
      <c r="G377" s="326" t="s">
        <v>32</v>
      </c>
      <c r="H377" s="326" t="s">
        <v>893</v>
      </c>
      <c r="I377" s="328">
        <v>6300</v>
      </c>
      <c r="J377" s="329" t="s">
        <v>1218</v>
      </c>
      <c r="K377" s="330" t="s">
        <v>2066</v>
      </c>
      <c r="L377" s="331">
        <v>44262</v>
      </c>
      <c r="M377" s="331"/>
      <c r="N377" s="367">
        <v>44267</v>
      </c>
      <c r="O377" s="368"/>
      <c r="P377" s="369" t="s">
        <v>2067</v>
      </c>
    </row>
    <row r="378" spans="1:16">
      <c r="A378" s="324" t="s">
        <v>1114</v>
      </c>
      <c r="B378" s="325"/>
      <c r="C378" s="326" t="s">
        <v>2068</v>
      </c>
      <c r="D378" s="325" t="s">
        <v>46</v>
      </c>
      <c r="E378" s="327">
        <v>44249</v>
      </c>
      <c r="F378" s="327"/>
      <c r="G378" s="326" t="s">
        <v>60</v>
      </c>
      <c r="H378" s="326" t="s">
        <v>1217</v>
      </c>
      <c r="I378" s="328">
        <v>20400</v>
      </c>
      <c r="J378" s="329" t="s">
        <v>1579</v>
      </c>
      <c r="K378" s="330" t="s">
        <v>2069</v>
      </c>
      <c r="L378" s="331">
        <v>44263</v>
      </c>
      <c r="M378" s="331"/>
      <c r="N378" s="367">
        <v>44267</v>
      </c>
      <c r="O378" s="368"/>
      <c r="P378" s="369" t="s">
        <v>2070</v>
      </c>
    </row>
    <row r="379" spans="1:16">
      <c r="A379" s="345" t="s">
        <v>660</v>
      </c>
      <c r="B379" s="346"/>
      <c r="C379" s="347"/>
      <c r="D379" s="346" t="s">
        <v>46</v>
      </c>
      <c r="E379" s="348">
        <v>44237</v>
      </c>
      <c r="F379" s="348"/>
      <c r="G379" s="347" t="s">
        <v>663</v>
      </c>
      <c r="H379" s="347" t="s">
        <v>49</v>
      </c>
      <c r="I379" s="349">
        <v>15000</v>
      </c>
      <c r="J379" s="350" t="s">
        <v>613</v>
      </c>
      <c r="K379" s="351" t="s">
        <v>2071</v>
      </c>
      <c r="L379" s="352">
        <v>44264</v>
      </c>
      <c r="M379" s="352"/>
      <c r="N379" s="367">
        <v>44267</v>
      </c>
      <c r="O379" s="354"/>
      <c r="P379" s="355" t="s">
        <v>2072</v>
      </c>
    </row>
    <row r="380" spans="1:16">
      <c r="A380" s="324" t="s">
        <v>2073</v>
      </c>
      <c r="B380" s="325"/>
      <c r="C380" s="326" t="s">
        <v>2074</v>
      </c>
      <c r="D380" s="325" t="s">
        <v>46</v>
      </c>
      <c r="E380" s="327">
        <v>44239</v>
      </c>
      <c r="F380" s="327"/>
      <c r="G380" s="326" t="s">
        <v>110</v>
      </c>
      <c r="H380" s="326" t="s">
        <v>61</v>
      </c>
      <c r="I380" s="328">
        <v>13350</v>
      </c>
      <c r="J380" s="329" t="s">
        <v>207</v>
      </c>
      <c r="K380" s="330" t="s">
        <v>2075</v>
      </c>
      <c r="L380" s="331">
        <v>44266</v>
      </c>
      <c r="M380" s="331"/>
      <c r="N380" s="367">
        <v>44272</v>
      </c>
      <c r="O380" s="368"/>
      <c r="P380" s="369" t="s">
        <v>2076</v>
      </c>
    </row>
    <row r="381" spans="1:16">
      <c r="A381" s="345" t="s">
        <v>2077</v>
      </c>
      <c r="B381" s="346"/>
      <c r="C381" s="347" t="s">
        <v>2078</v>
      </c>
      <c r="D381" s="346" t="s">
        <v>46</v>
      </c>
      <c r="E381" s="348">
        <v>44236</v>
      </c>
      <c r="F381" s="348"/>
      <c r="G381" s="347" t="s">
        <v>2061</v>
      </c>
      <c r="H381" s="347" t="s">
        <v>1092</v>
      </c>
      <c r="I381" s="349">
        <v>200000</v>
      </c>
      <c r="J381" s="350" t="s">
        <v>2062</v>
      </c>
      <c r="K381" s="351" t="s">
        <v>2079</v>
      </c>
      <c r="L381" s="352">
        <v>44268</v>
      </c>
      <c r="M381" s="352"/>
      <c r="N381" s="367">
        <v>44281</v>
      </c>
      <c r="O381" s="354"/>
      <c r="P381" s="355"/>
    </row>
    <row r="382" spans="1:16">
      <c r="A382" s="345" t="s">
        <v>1951</v>
      </c>
      <c r="B382" s="346"/>
      <c r="C382" s="347" t="s">
        <v>2080</v>
      </c>
      <c r="D382" s="346" t="s">
        <v>46</v>
      </c>
      <c r="E382" s="348">
        <v>44260</v>
      </c>
      <c r="F382" s="348"/>
      <c r="G382" s="347" t="s">
        <v>2061</v>
      </c>
      <c r="H382" s="347" t="s">
        <v>61</v>
      </c>
      <c r="I382" s="349">
        <v>200400</v>
      </c>
      <c r="J382" s="350" t="s">
        <v>2062</v>
      </c>
      <c r="K382" s="351" t="s">
        <v>2081</v>
      </c>
      <c r="L382" s="352">
        <v>44268</v>
      </c>
      <c r="M382" s="352"/>
      <c r="N382" s="367">
        <v>44285</v>
      </c>
      <c r="O382" s="368"/>
      <c r="P382" s="369"/>
    </row>
    <row r="383" spans="1:16">
      <c r="A383" s="324" t="s">
        <v>2082</v>
      </c>
      <c r="B383" s="325"/>
      <c r="C383" s="326" t="s">
        <v>2083</v>
      </c>
      <c r="D383" s="325" t="s">
        <v>46</v>
      </c>
      <c r="E383" s="327">
        <v>44252</v>
      </c>
      <c r="F383" s="327"/>
      <c r="G383" s="326" t="s">
        <v>189</v>
      </c>
      <c r="H383" s="326" t="s">
        <v>85</v>
      </c>
      <c r="I383" s="328">
        <v>10547</v>
      </c>
      <c r="J383" s="329" t="s">
        <v>1626</v>
      </c>
      <c r="K383" s="330" t="s">
        <v>2084</v>
      </c>
      <c r="L383" s="331">
        <v>44269</v>
      </c>
      <c r="M383" s="331"/>
      <c r="N383" s="367">
        <v>44280</v>
      </c>
      <c r="O383" s="368"/>
      <c r="P383" s="369">
        <v>57256777</v>
      </c>
    </row>
    <row r="384" spans="1:16">
      <c r="A384" s="370" t="s">
        <v>2085</v>
      </c>
      <c r="B384" s="371"/>
      <c r="C384" s="332" t="s">
        <v>2086</v>
      </c>
      <c r="D384" s="371" t="s">
        <v>46</v>
      </c>
      <c r="E384" s="372">
        <v>44218</v>
      </c>
      <c r="F384" s="372"/>
      <c r="G384" s="332" t="s">
        <v>1469</v>
      </c>
      <c r="H384" s="332" t="s">
        <v>61</v>
      </c>
      <c r="I384" s="373">
        <v>50965</v>
      </c>
      <c r="J384" s="374" t="s">
        <v>2087</v>
      </c>
      <c r="K384" s="375" t="s">
        <v>2088</v>
      </c>
      <c r="L384" s="415">
        <v>44272</v>
      </c>
      <c r="M384" s="415"/>
      <c r="N384" s="377">
        <v>44277</v>
      </c>
      <c r="O384" s="383"/>
      <c r="P384" s="379"/>
    </row>
    <row r="385" spans="1:16">
      <c r="A385" s="324" t="s">
        <v>1652</v>
      </c>
      <c r="B385" s="325"/>
      <c r="C385" s="326" t="s">
        <v>2089</v>
      </c>
      <c r="D385" s="325" t="s">
        <v>29</v>
      </c>
      <c r="E385" s="327" t="s">
        <v>2090</v>
      </c>
      <c r="F385" s="327"/>
      <c r="G385" s="326" t="s">
        <v>32</v>
      </c>
      <c r="H385" s="326" t="s">
        <v>267</v>
      </c>
      <c r="I385" s="328">
        <v>93535</v>
      </c>
      <c r="J385" s="329" t="s">
        <v>2091</v>
      </c>
      <c r="K385" s="330" t="s">
        <v>2092</v>
      </c>
      <c r="L385" s="331">
        <v>44270</v>
      </c>
      <c r="M385" s="331"/>
      <c r="N385" s="367"/>
      <c r="O385" s="368"/>
      <c r="P385" s="369" t="s">
        <v>2093</v>
      </c>
    </row>
    <row r="386" spans="1:16">
      <c r="A386" s="324" t="s">
        <v>1652</v>
      </c>
      <c r="B386" s="325"/>
      <c r="C386" s="326" t="s">
        <v>2094</v>
      </c>
      <c r="D386" s="325" t="s">
        <v>46</v>
      </c>
      <c r="E386" s="327">
        <v>44251</v>
      </c>
      <c r="F386" s="327"/>
      <c r="G386" s="326" t="s">
        <v>32</v>
      </c>
      <c r="H386" s="326" t="s">
        <v>61</v>
      </c>
      <c r="I386" s="328">
        <v>10000</v>
      </c>
      <c r="J386" s="329" t="s">
        <v>1218</v>
      </c>
      <c r="K386" s="330" t="s">
        <v>2092</v>
      </c>
      <c r="L386" s="331">
        <v>44270</v>
      </c>
      <c r="M386" s="331"/>
      <c r="N386" s="367">
        <v>44278</v>
      </c>
      <c r="O386" s="368"/>
      <c r="P386" s="369" t="s">
        <v>2095</v>
      </c>
    </row>
    <row r="387" spans="1:16">
      <c r="A387" s="324" t="s">
        <v>1680</v>
      </c>
      <c r="B387" s="325"/>
      <c r="C387" s="326" t="s">
        <v>1948</v>
      </c>
      <c r="D387" s="325" t="s">
        <v>46</v>
      </c>
      <c r="E387" s="327"/>
      <c r="F387" s="327"/>
      <c r="G387" s="326" t="s">
        <v>60</v>
      </c>
      <c r="H387" s="326" t="s">
        <v>61</v>
      </c>
      <c r="I387" s="328">
        <v>20600</v>
      </c>
      <c r="J387" s="329" t="s">
        <v>1626</v>
      </c>
      <c r="K387" s="330" t="s">
        <v>2096</v>
      </c>
      <c r="L387" s="331">
        <v>44272</v>
      </c>
      <c r="M387" s="331"/>
      <c r="N387" s="367">
        <v>44278</v>
      </c>
      <c r="O387" s="368"/>
      <c r="P387" s="369">
        <v>55256267</v>
      </c>
    </row>
    <row r="388" spans="1:16">
      <c r="A388" s="324" t="s">
        <v>1680</v>
      </c>
      <c r="B388" s="325"/>
      <c r="C388" s="326" t="s">
        <v>2097</v>
      </c>
      <c r="D388" s="325" t="s">
        <v>46</v>
      </c>
      <c r="E388" s="327"/>
      <c r="F388" s="327"/>
      <c r="G388" s="326" t="s">
        <v>60</v>
      </c>
      <c r="H388" s="326" t="s">
        <v>61</v>
      </c>
      <c r="I388" s="328">
        <v>20600</v>
      </c>
      <c r="J388" s="329" t="s">
        <v>1626</v>
      </c>
      <c r="K388" s="330" t="s">
        <v>2096</v>
      </c>
      <c r="L388" s="331">
        <v>44272</v>
      </c>
      <c r="M388" s="331"/>
      <c r="N388" s="367">
        <v>44278</v>
      </c>
      <c r="O388" s="368"/>
      <c r="P388" s="369">
        <v>58589550</v>
      </c>
    </row>
    <row r="389" spans="1:16">
      <c r="A389" s="356" t="s">
        <v>1474</v>
      </c>
      <c r="B389" s="357"/>
      <c r="C389" s="358" t="s">
        <v>2098</v>
      </c>
      <c r="D389" s="357" t="s">
        <v>29</v>
      </c>
      <c r="E389" s="359">
        <v>44245</v>
      </c>
      <c r="F389" s="359"/>
      <c r="G389" s="358" t="s">
        <v>73</v>
      </c>
      <c r="H389" s="358" t="s">
        <v>110</v>
      </c>
      <c r="I389" s="360">
        <v>21542.5</v>
      </c>
      <c r="J389" s="361" t="s">
        <v>1626</v>
      </c>
      <c r="K389" s="362" t="s">
        <v>2099</v>
      </c>
      <c r="L389" s="363">
        <v>44284</v>
      </c>
      <c r="M389" s="363"/>
      <c r="N389" s="384"/>
      <c r="O389" s="385"/>
      <c r="P389" s="366" t="s">
        <v>2100</v>
      </c>
    </row>
    <row r="390" spans="1:16">
      <c r="A390" s="313" t="s">
        <v>205</v>
      </c>
      <c r="B390" s="314"/>
      <c r="C390" s="315">
        <v>3102265919</v>
      </c>
      <c r="D390" s="314" t="s">
        <v>29</v>
      </c>
      <c r="E390" s="316">
        <v>44181</v>
      </c>
      <c r="F390" s="316"/>
      <c r="G390" s="315" t="s">
        <v>110</v>
      </c>
      <c r="H390" s="315" t="s">
        <v>49</v>
      </c>
      <c r="I390" s="317">
        <v>4755</v>
      </c>
      <c r="J390" s="318" t="s">
        <v>1176</v>
      </c>
      <c r="K390" s="319" t="s">
        <v>2101</v>
      </c>
      <c r="L390" s="320">
        <v>44281</v>
      </c>
      <c r="M390" s="320"/>
      <c r="N390" s="337"/>
      <c r="O390" s="338"/>
      <c r="P390" s="323"/>
    </row>
    <row r="391" spans="1:16">
      <c r="A391" s="324" t="s">
        <v>905</v>
      </c>
      <c r="B391" s="325"/>
      <c r="C391" s="326" t="s">
        <v>2102</v>
      </c>
      <c r="D391" s="325" t="s">
        <v>46</v>
      </c>
      <c r="E391" s="327">
        <v>44264</v>
      </c>
      <c r="F391" s="327"/>
      <c r="G391" s="326" t="s">
        <v>110</v>
      </c>
      <c r="H391" s="326" t="s">
        <v>61</v>
      </c>
      <c r="I391" s="328">
        <v>25700</v>
      </c>
      <c r="J391" s="329" t="s">
        <v>2103</v>
      </c>
      <c r="K391" s="330" t="s">
        <v>2104</v>
      </c>
      <c r="L391" s="331">
        <v>44286</v>
      </c>
      <c r="M391" s="331"/>
      <c r="N391" s="367"/>
      <c r="O391" s="368"/>
      <c r="P391" s="369" t="s">
        <v>2105</v>
      </c>
    </row>
    <row r="392" spans="1:16">
      <c r="A392" s="324" t="s">
        <v>1235</v>
      </c>
      <c r="B392" s="325"/>
      <c r="C392" s="326" t="s">
        <v>2106</v>
      </c>
      <c r="D392" s="325" t="s">
        <v>46</v>
      </c>
      <c r="E392" s="327">
        <v>44259</v>
      </c>
      <c r="F392" s="327"/>
      <c r="G392" s="326" t="s">
        <v>110</v>
      </c>
      <c r="H392" s="326" t="s">
        <v>61</v>
      </c>
      <c r="I392" s="328">
        <v>5900</v>
      </c>
      <c r="J392" s="329" t="s">
        <v>831</v>
      </c>
      <c r="K392" s="330" t="s">
        <v>2104</v>
      </c>
      <c r="L392" s="331">
        <v>44286</v>
      </c>
      <c r="M392" s="331"/>
      <c r="N392" s="367"/>
      <c r="O392" s="368"/>
      <c r="P392" s="369" t="s">
        <v>2105</v>
      </c>
    </row>
    <row r="393" spans="1:16">
      <c r="A393" s="324" t="s">
        <v>2107</v>
      </c>
      <c r="B393" s="325"/>
      <c r="C393" s="326"/>
      <c r="D393" s="325" t="s">
        <v>29</v>
      </c>
      <c r="E393" s="327">
        <v>44257</v>
      </c>
      <c r="F393" s="327"/>
      <c r="G393" s="326" t="s">
        <v>110</v>
      </c>
      <c r="H393" s="326" t="s">
        <v>1424</v>
      </c>
      <c r="I393" s="328">
        <v>4940</v>
      </c>
      <c r="J393" s="329" t="s">
        <v>1088</v>
      </c>
      <c r="K393" s="330" t="s">
        <v>2108</v>
      </c>
      <c r="L393" s="331">
        <v>44289</v>
      </c>
      <c r="M393" s="331"/>
      <c r="N393" s="367">
        <v>44292</v>
      </c>
      <c r="O393" s="368"/>
      <c r="P393" s="369" t="s">
        <v>2109</v>
      </c>
    </row>
    <row r="394" spans="1:16">
      <c r="A394" s="324" t="s">
        <v>1107</v>
      </c>
      <c r="B394" s="325"/>
      <c r="C394" s="326"/>
      <c r="D394" s="325" t="s">
        <v>29</v>
      </c>
      <c r="E394" s="327">
        <v>44216</v>
      </c>
      <c r="F394" s="327"/>
      <c r="G394" s="326" t="s">
        <v>110</v>
      </c>
      <c r="H394" s="326" t="s">
        <v>49</v>
      </c>
      <c r="I394" s="328">
        <v>45000</v>
      </c>
      <c r="J394" s="329" t="s">
        <v>613</v>
      </c>
      <c r="K394" s="330" t="s">
        <v>2110</v>
      </c>
      <c r="L394" s="331">
        <v>44296</v>
      </c>
      <c r="M394" s="331"/>
      <c r="N394" s="367"/>
      <c r="O394" s="368"/>
      <c r="P394" s="369" t="s">
        <v>2111</v>
      </c>
    </row>
    <row r="395" spans="1:16">
      <c r="A395" s="324" t="s">
        <v>1680</v>
      </c>
      <c r="B395" s="325"/>
      <c r="C395" s="326" t="s">
        <v>1319</v>
      </c>
      <c r="D395" s="325" t="s">
        <v>46</v>
      </c>
      <c r="E395" s="327">
        <v>44260</v>
      </c>
      <c r="F395" s="327"/>
      <c r="G395" s="326" t="s">
        <v>60</v>
      </c>
      <c r="H395" s="326" t="s">
        <v>61</v>
      </c>
      <c r="I395" s="328">
        <v>40000</v>
      </c>
      <c r="J395" s="329" t="s">
        <v>1093</v>
      </c>
      <c r="K395" s="330" t="s">
        <v>2112</v>
      </c>
      <c r="L395" s="331">
        <v>44289</v>
      </c>
      <c r="M395" s="331"/>
      <c r="N395" s="367">
        <v>44293</v>
      </c>
      <c r="O395" s="368"/>
      <c r="P395" s="369">
        <v>50592377</v>
      </c>
    </row>
    <row r="396" spans="1:16">
      <c r="A396" s="324" t="s">
        <v>2113</v>
      </c>
      <c r="B396" s="325"/>
      <c r="C396" s="326"/>
      <c r="D396" s="325" t="s">
        <v>29</v>
      </c>
      <c r="E396" s="327">
        <v>44259</v>
      </c>
      <c r="F396" s="327"/>
      <c r="G396" s="326" t="s">
        <v>110</v>
      </c>
      <c r="H396" s="326" t="s">
        <v>49</v>
      </c>
      <c r="I396" s="328">
        <v>787</v>
      </c>
      <c r="J396" s="329" t="s">
        <v>1106</v>
      </c>
      <c r="K396" s="330" t="s">
        <v>2114</v>
      </c>
      <c r="L396" s="331">
        <v>44270</v>
      </c>
      <c r="M396" s="331"/>
      <c r="N396" s="367">
        <v>44284</v>
      </c>
      <c r="O396" s="368"/>
      <c r="P396" s="369" t="s">
        <v>2115</v>
      </c>
    </row>
    <row r="397" spans="1:16">
      <c r="A397" s="324" t="s">
        <v>2116</v>
      </c>
      <c r="B397" s="325"/>
      <c r="C397" s="326"/>
      <c r="D397" s="325" t="s">
        <v>29</v>
      </c>
      <c r="E397" s="327">
        <v>44250</v>
      </c>
      <c r="F397" s="327"/>
      <c r="G397" s="326" t="s">
        <v>60</v>
      </c>
      <c r="H397" s="326" t="s">
        <v>31</v>
      </c>
      <c r="I397" s="328">
        <v>18500</v>
      </c>
      <c r="J397" s="329" t="s">
        <v>207</v>
      </c>
      <c r="K397" s="330" t="s">
        <v>2117</v>
      </c>
      <c r="L397" s="331">
        <v>44271</v>
      </c>
      <c r="M397" s="331"/>
      <c r="N397" s="367">
        <v>44284</v>
      </c>
      <c r="O397" s="368"/>
      <c r="P397" s="369" t="s">
        <v>2118</v>
      </c>
    </row>
    <row r="398" spans="1:16">
      <c r="A398" s="324" t="s">
        <v>205</v>
      </c>
      <c r="B398" s="325"/>
      <c r="C398" s="326"/>
      <c r="D398" s="325" t="s">
        <v>29</v>
      </c>
      <c r="E398" s="327">
        <v>44223</v>
      </c>
      <c r="F398" s="327"/>
      <c r="G398" s="326" t="s">
        <v>60</v>
      </c>
      <c r="H398" s="326" t="s">
        <v>49</v>
      </c>
      <c r="I398" s="328">
        <v>16000</v>
      </c>
      <c r="J398" s="329" t="s">
        <v>1515</v>
      </c>
      <c r="K398" s="330" t="s">
        <v>2117</v>
      </c>
      <c r="L398" s="331">
        <v>44271</v>
      </c>
      <c r="M398" s="331"/>
      <c r="N398" s="367">
        <v>44284</v>
      </c>
      <c r="O398" s="368"/>
      <c r="P398" s="369" t="s">
        <v>2119</v>
      </c>
    </row>
    <row r="399" spans="1:16">
      <c r="A399" s="324" t="s">
        <v>905</v>
      </c>
      <c r="B399" s="325"/>
      <c r="C399" s="326" t="s">
        <v>2120</v>
      </c>
      <c r="D399" s="325" t="s">
        <v>46</v>
      </c>
      <c r="E399" s="327">
        <v>44252</v>
      </c>
      <c r="F399" s="327"/>
      <c r="G399" s="326" t="s">
        <v>110</v>
      </c>
      <c r="H399" s="326" t="s">
        <v>1217</v>
      </c>
      <c r="I399" s="328">
        <v>1710</v>
      </c>
      <c r="J399" s="329" t="s">
        <v>1626</v>
      </c>
      <c r="K399" s="330" t="s">
        <v>2121</v>
      </c>
      <c r="L399" s="331">
        <v>44274</v>
      </c>
      <c r="M399" s="331"/>
      <c r="N399" s="367"/>
      <c r="O399" s="368"/>
      <c r="P399" s="369">
        <v>52924777</v>
      </c>
    </row>
    <row r="400" spans="1:16">
      <c r="A400" s="324" t="s">
        <v>2122</v>
      </c>
      <c r="B400" s="325"/>
      <c r="C400" s="326" t="s">
        <v>2123</v>
      </c>
      <c r="D400" s="325" t="s">
        <v>46</v>
      </c>
      <c r="E400" s="327">
        <v>44252</v>
      </c>
      <c r="F400" s="327"/>
      <c r="G400" s="326" t="s">
        <v>663</v>
      </c>
      <c r="H400" s="326" t="s">
        <v>85</v>
      </c>
      <c r="I400" s="328">
        <v>234</v>
      </c>
      <c r="J400" s="329" t="s">
        <v>1088</v>
      </c>
      <c r="K400" s="330" t="s">
        <v>2124</v>
      </c>
      <c r="L400" s="331">
        <v>44277</v>
      </c>
      <c r="M400" s="331"/>
      <c r="N400" s="367"/>
      <c r="O400" s="368"/>
      <c r="P400" s="369"/>
    </row>
    <row r="401" spans="1:16">
      <c r="A401" s="313" t="s">
        <v>1114</v>
      </c>
      <c r="B401" s="314"/>
      <c r="C401" s="315" t="s">
        <v>2125</v>
      </c>
      <c r="D401" s="314" t="s">
        <v>46</v>
      </c>
      <c r="E401" s="316">
        <v>44243</v>
      </c>
      <c r="F401" s="316"/>
      <c r="G401" s="315" t="s">
        <v>60</v>
      </c>
      <c r="H401" s="315" t="s">
        <v>1217</v>
      </c>
      <c r="I401" s="317">
        <v>9284</v>
      </c>
      <c r="J401" s="318" t="s">
        <v>1626</v>
      </c>
      <c r="K401" s="330" t="s">
        <v>2096</v>
      </c>
      <c r="L401" s="331">
        <v>44272</v>
      </c>
      <c r="M401" s="331"/>
      <c r="N401" s="337"/>
      <c r="O401" s="338"/>
      <c r="P401" s="323">
        <v>54589552</v>
      </c>
    </row>
    <row r="402" spans="1:16">
      <c r="A402" s="324" t="s">
        <v>1165</v>
      </c>
      <c r="B402" s="325"/>
      <c r="C402" s="326" t="s">
        <v>2126</v>
      </c>
      <c r="D402" s="325" t="s">
        <v>256</v>
      </c>
      <c r="E402" s="327">
        <v>44236</v>
      </c>
      <c r="F402" s="327"/>
      <c r="G402" s="326" t="s">
        <v>60</v>
      </c>
      <c r="H402" s="326" t="s">
        <v>1092</v>
      </c>
      <c r="I402" s="328">
        <v>500</v>
      </c>
      <c r="J402" s="329" t="s">
        <v>1692</v>
      </c>
      <c r="K402" s="330" t="s">
        <v>2127</v>
      </c>
      <c r="L402" s="331">
        <v>44287</v>
      </c>
      <c r="M402" s="331"/>
      <c r="N402" s="367"/>
      <c r="O402" s="368"/>
      <c r="P402" s="369" t="s">
        <v>2128</v>
      </c>
    </row>
    <row r="403" spans="1:16">
      <c r="A403" s="324" t="s">
        <v>1165</v>
      </c>
      <c r="B403" s="325"/>
      <c r="C403" s="326" t="s">
        <v>2129</v>
      </c>
      <c r="D403" s="325" t="s">
        <v>46</v>
      </c>
      <c r="E403" s="327">
        <v>44249</v>
      </c>
      <c r="F403" s="327"/>
      <c r="G403" s="326" t="s">
        <v>60</v>
      </c>
      <c r="H403" s="326" t="s">
        <v>61</v>
      </c>
      <c r="I403" s="328">
        <v>450</v>
      </c>
      <c r="J403" s="329" t="s">
        <v>1692</v>
      </c>
      <c r="K403" s="330" t="s">
        <v>2127</v>
      </c>
      <c r="L403" s="331">
        <v>44287</v>
      </c>
      <c r="M403" s="331"/>
      <c r="N403" s="367"/>
      <c r="O403" s="368"/>
      <c r="P403" s="369" t="s">
        <v>2130</v>
      </c>
    </row>
    <row r="404" spans="1:16">
      <c r="A404" s="324" t="s">
        <v>2131</v>
      </c>
      <c r="B404" s="325"/>
      <c r="C404" s="326" t="s">
        <v>2132</v>
      </c>
      <c r="D404" s="325" t="s">
        <v>46</v>
      </c>
      <c r="E404" s="327">
        <v>44252</v>
      </c>
      <c r="F404" s="327"/>
      <c r="G404" s="326" t="s">
        <v>60</v>
      </c>
      <c r="H404" s="326" t="s">
        <v>61</v>
      </c>
      <c r="I404" s="328">
        <v>54440</v>
      </c>
      <c r="J404" s="329" t="s">
        <v>1924</v>
      </c>
      <c r="K404" s="416" t="s">
        <v>2127</v>
      </c>
      <c r="L404" s="331">
        <v>44287</v>
      </c>
      <c r="M404" s="331"/>
      <c r="N404" s="367">
        <v>44294</v>
      </c>
      <c r="O404" s="368"/>
      <c r="P404" s="369" t="s">
        <v>2133</v>
      </c>
    </row>
    <row r="405" spans="1:16">
      <c r="A405" s="370" t="s">
        <v>2134</v>
      </c>
      <c r="B405" s="371"/>
      <c r="C405" s="332" t="s">
        <v>2135</v>
      </c>
      <c r="D405" s="371" t="s">
        <v>46</v>
      </c>
      <c r="E405" s="372">
        <v>44256</v>
      </c>
      <c r="F405" s="372"/>
      <c r="G405" s="332" t="s">
        <v>1836</v>
      </c>
      <c r="H405" s="332" t="s">
        <v>85</v>
      </c>
      <c r="I405" s="373">
        <v>1190</v>
      </c>
      <c r="J405" s="374" t="s">
        <v>1106</v>
      </c>
      <c r="K405" s="375" t="s">
        <v>2136</v>
      </c>
      <c r="L405" s="376">
        <v>44278</v>
      </c>
      <c r="M405" s="376"/>
      <c r="N405" s="377">
        <v>44295</v>
      </c>
      <c r="O405" s="378"/>
      <c r="P405" s="379" t="s">
        <v>2137</v>
      </c>
    </row>
    <row r="406" spans="1:16">
      <c r="A406" s="370" t="s">
        <v>2138</v>
      </c>
      <c r="B406" s="371"/>
      <c r="C406" s="332" t="s">
        <v>2139</v>
      </c>
      <c r="D406" s="371" t="s">
        <v>46</v>
      </c>
      <c r="E406" s="372">
        <v>44272</v>
      </c>
      <c r="F406" s="372"/>
      <c r="G406" s="332" t="s">
        <v>189</v>
      </c>
      <c r="H406" s="332" t="s">
        <v>61</v>
      </c>
      <c r="I406" s="373"/>
      <c r="J406" s="374" t="s">
        <v>1988</v>
      </c>
      <c r="K406" s="375" t="s">
        <v>2140</v>
      </c>
      <c r="L406" s="376">
        <v>44290</v>
      </c>
      <c r="M406" s="376"/>
      <c r="N406" s="377">
        <v>44295</v>
      </c>
      <c r="O406" s="378"/>
      <c r="P406" s="379">
        <v>59925574</v>
      </c>
    </row>
    <row r="407" spans="1:16">
      <c r="A407" s="370" t="s">
        <v>2141</v>
      </c>
      <c r="B407" s="371"/>
      <c r="C407" s="332" t="s">
        <v>2142</v>
      </c>
      <c r="D407" s="371" t="s">
        <v>46</v>
      </c>
      <c r="E407" s="372">
        <v>44263</v>
      </c>
      <c r="F407" s="372"/>
      <c r="G407" s="332" t="s">
        <v>60</v>
      </c>
      <c r="H407" s="332" t="s">
        <v>61</v>
      </c>
      <c r="I407" s="373"/>
      <c r="J407" s="374" t="s">
        <v>2143</v>
      </c>
      <c r="K407" s="375" t="s">
        <v>2144</v>
      </c>
      <c r="L407" s="376">
        <v>44293</v>
      </c>
      <c r="M407" s="376"/>
      <c r="N407" s="377">
        <v>44295</v>
      </c>
      <c r="O407" s="378"/>
      <c r="P407" s="379" t="s">
        <v>2145</v>
      </c>
    </row>
    <row r="408" spans="1:16">
      <c r="A408" s="370" t="s">
        <v>2141</v>
      </c>
      <c r="B408" s="371"/>
      <c r="C408" s="332" t="s">
        <v>2142</v>
      </c>
      <c r="D408" s="371" t="s">
        <v>46</v>
      </c>
      <c r="E408" s="372">
        <v>44263</v>
      </c>
      <c r="F408" s="372"/>
      <c r="G408" s="332" t="s">
        <v>60</v>
      </c>
      <c r="H408" s="332" t="s">
        <v>61</v>
      </c>
      <c r="I408" s="373"/>
      <c r="J408" s="374" t="s">
        <v>2146</v>
      </c>
      <c r="K408" s="375" t="s">
        <v>2144</v>
      </c>
      <c r="L408" s="376">
        <v>44293</v>
      </c>
      <c r="M408" s="376"/>
      <c r="N408" s="377">
        <v>44295</v>
      </c>
      <c r="O408" s="378"/>
      <c r="P408" s="379" t="s">
        <v>2145</v>
      </c>
    </row>
    <row r="409" spans="1:16">
      <c r="A409" s="324" t="s">
        <v>2147</v>
      </c>
      <c r="B409" s="325"/>
      <c r="C409" s="326" t="s">
        <v>2148</v>
      </c>
      <c r="D409" s="325" t="s">
        <v>46</v>
      </c>
      <c r="E409" s="327">
        <v>44280</v>
      </c>
      <c r="F409" s="327"/>
      <c r="G409" s="326" t="s">
        <v>73</v>
      </c>
      <c r="H409" s="326" t="s">
        <v>85</v>
      </c>
      <c r="I409" s="328">
        <v>14669</v>
      </c>
      <c r="J409" s="329" t="s">
        <v>1515</v>
      </c>
      <c r="K409" s="330" t="s">
        <v>2149</v>
      </c>
      <c r="L409" s="331">
        <v>44298</v>
      </c>
      <c r="M409" s="331"/>
      <c r="N409" s="367">
        <v>44299</v>
      </c>
      <c r="O409" s="368"/>
      <c r="P409" s="369"/>
    </row>
    <row r="410" spans="1:16">
      <c r="A410" s="417" t="s">
        <v>2150</v>
      </c>
      <c r="B410" s="418"/>
      <c r="C410" s="419"/>
      <c r="D410" s="418" t="s">
        <v>46</v>
      </c>
      <c r="E410" s="420">
        <v>44254</v>
      </c>
      <c r="F410" s="420"/>
      <c r="G410" s="419" t="s">
        <v>1445</v>
      </c>
      <c r="H410" s="419" t="s">
        <v>110</v>
      </c>
      <c r="I410" s="421">
        <v>303</v>
      </c>
      <c r="J410" s="422" t="s">
        <v>2151</v>
      </c>
      <c r="K410" s="423" t="s">
        <v>2152</v>
      </c>
      <c r="L410" s="424">
        <v>44299</v>
      </c>
      <c r="M410" s="424"/>
      <c r="N410" s="425">
        <v>44302</v>
      </c>
      <c r="O410" s="426"/>
      <c r="P410" s="427"/>
    </row>
    <row r="411" spans="1:16">
      <c r="A411" s="370" t="s">
        <v>2153</v>
      </c>
      <c r="B411" s="371"/>
      <c r="C411" s="332" t="s">
        <v>1958</v>
      </c>
      <c r="D411" s="371" t="s">
        <v>46</v>
      </c>
      <c r="E411" s="372"/>
      <c r="F411" s="372"/>
      <c r="G411" s="332" t="s">
        <v>60</v>
      </c>
      <c r="H411" s="332" t="s">
        <v>61</v>
      </c>
      <c r="I411" s="373"/>
      <c r="J411" s="374" t="s">
        <v>1218</v>
      </c>
      <c r="K411" s="375" t="s">
        <v>2154</v>
      </c>
      <c r="L411" s="376">
        <v>44300</v>
      </c>
      <c r="M411" s="376"/>
      <c r="N411" s="377">
        <v>44305</v>
      </c>
      <c r="O411" s="378"/>
      <c r="P411" s="379">
        <v>51925425</v>
      </c>
    </row>
    <row r="412" spans="1:16">
      <c r="A412" s="370" t="s">
        <v>2155</v>
      </c>
      <c r="B412" s="371"/>
      <c r="C412" s="332" t="s">
        <v>1958</v>
      </c>
      <c r="D412" s="371" t="s">
        <v>46</v>
      </c>
      <c r="E412" s="372"/>
      <c r="F412" s="372"/>
      <c r="G412" s="332" t="s">
        <v>60</v>
      </c>
      <c r="H412" s="332" t="s">
        <v>61</v>
      </c>
      <c r="I412" s="373"/>
      <c r="J412" s="374" t="s">
        <v>1218</v>
      </c>
      <c r="K412" s="375" t="s">
        <v>2154</v>
      </c>
      <c r="L412" s="376">
        <v>44300</v>
      </c>
      <c r="M412" s="376"/>
      <c r="N412" s="377">
        <v>44305</v>
      </c>
      <c r="O412" s="378"/>
      <c r="P412" s="379">
        <v>51925425</v>
      </c>
    </row>
    <row r="413" spans="1:16">
      <c r="A413" s="370" t="s">
        <v>2156</v>
      </c>
      <c r="B413" s="371"/>
      <c r="C413" s="332" t="s">
        <v>1958</v>
      </c>
      <c r="D413" s="371" t="s">
        <v>46</v>
      </c>
      <c r="E413" s="372"/>
      <c r="F413" s="372"/>
      <c r="G413" s="332" t="s">
        <v>60</v>
      </c>
      <c r="H413" s="332" t="s">
        <v>61</v>
      </c>
      <c r="I413" s="373"/>
      <c r="J413" s="374" t="s">
        <v>1218</v>
      </c>
      <c r="K413" s="375" t="s">
        <v>2154</v>
      </c>
      <c r="L413" s="376">
        <v>44300</v>
      </c>
      <c r="M413" s="376"/>
      <c r="N413" s="377">
        <v>44305</v>
      </c>
      <c r="O413" s="378"/>
      <c r="P413" s="379">
        <v>51925425</v>
      </c>
    </row>
    <row r="414" spans="1:16">
      <c r="A414" s="324" t="s">
        <v>1652</v>
      </c>
      <c r="B414" s="325"/>
      <c r="C414" s="326" t="s">
        <v>2157</v>
      </c>
      <c r="D414" s="325" t="s">
        <v>29</v>
      </c>
      <c r="E414" s="327">
        <v>44258</v>
      </c>
      <c r="F414" s="327"/>
      <c r="G414" s="326" t="s">
        <v>32</v>
      </c>
      <c r="H414" s="326" t="s">
        <v>267</v>
      </c>
      <c r="I414" s="328">
        <v>93535</v>
      </c>
      <c r="J414" s="329" t="s">
        <v>2091</v>
      </c>
      <c r="K414" s="330" t="s">
        <v>2158</v>
      </c>
      <c r="L414" s="331">
        <v>44301</v>
      </c>
      <c r="M414" s="331"/>
      <c r="N414" s="367">
        <v>44302</v>
      </c>
      <c r="O414" s="368"/>
      <c r="P414" s="369" t="s">
        <v>2159</v>
      </c>
    </row>
    <row r="415" spans="1:16">
      <c r="A415" s="324" t="s">
        <v>1177</v>
      </c>
      <c r="B415" s="325"/>
      <c r="C415" s="326" t="s">
        <v>1698</v>
      </c>
      <c r="D415" s="325" t="s">
        <v>46</v>
      </c>
      <c r="E415" s="327">
        <v>44278</v>
      </c>
      <c r="F415" s="327"/>
      <c r="G415" s="326" t="s">
        <v>60</v>
      </c>
      <c r="H415" s="326" t="s">
        <v>1217</v>
      </c>
      <c r="I415" s="328">
        <v>52000</v>
      </c>
      <c r="J415" s="329" t="s">
        <v>613</v>
      </c>
      <c r="K415" s="330" t="s">
        <v>2160</v>
      </c>
      <c r="L415" s="331">
        <v>44309</v>
      </c>
      <c r="M415" s="331"/>
      <c r="N415" s="367">
        <v>44310</v>
      </c>
      <c r="O415" s="368"/>
      <c r="P415" s="369" t="s">
        <v>2161</v>
      </c>
    </row>
    <row r="416" spans="1:16">
      <c r="A416" s="324" t="s">
        <v>1114</v>
      </c>
      <c r="B416" s="325"/>
      <c r="C416" s="326" t="s">
        <v>2162</v>
      </c>
      <c r="D416" s="325" t="s">
        <v>46</v>
      </c>
      <c r="E416" s="327">
        <v>44250</v>
      </c>
      <c r="F416" s="327"/>
      <c r="G416" s="326" t="s">
        <v>60</v>
      </c>
      <c r="H416" s="326" t="s">
        <v>61</v>
      </c>
      <c r="I416" s="328">
        <v>40000</v>
      </c>
      <c r="J416" s="329" t="s">
        <v>1579</v>
      </c>
      <c r="K416" s="416" t="s">
        <v>2163</v>
      </c>
      <c r="L416" s="331">
        <v>44309</v>
      </c>
      <c r="M416" s="331"/>
      <c r="N416" s="367">
        <v>44314</v>
      </c>
      <c r="O416" s="368"/>
      <c r="P416" s="369">
        <v>50590136</v>
      </c>
    </row>
    <row r="417" spans="1:16">
      <c r="A417" s="324" t="s">
        <v>1114</v>
      </c>
      <c r="B417" s="325"/>
      <c r="C417" s="326" t="s">
        <v>2164</v>
      </c>
      <c r="D417" s="325" t="s">
        <v>46</v>
      </c>
      <c r="E417" s="327">
        <v>44259</v>
      </c>
      <c r="F417" s="327"/>
      <c r="G417" s="326" t="s">
        <v>60</v>
      </c>
      <c r="H417" s="326" t="s">
        <v>61</v>
      </c>
      <c r="I417" s="328">
        <v>41600</v>
      </c>
      <c r="J417" s="329" t="s">
        <v>1579</v>
      </c>
      <c r="K417" s="416" t="s">
        <v>2163</v>
      </c>
      <c r="L417" s="331">
        <v>44309</v>
      </c>
      <c r="M417" s="331"/>
      <c r="N417" s="367">
        <v>44314</v>
      </c>
      <c r="O417" s="368"/>
      <c r="P417" s="369">
        <v>56257991</v>
      </c>
    </row>
    <row r="418" spans="1:16">
      <c r="A418" s="324" t="s">
        <v>1114</v>
      </c>
      <c r="B418" s="325"/>
      <c r="C418" s="326" t="s">
        <v>2165</v>
      </c>
      <c r="D418" s="325" t="s">
        <v>46</v>
      </c>
      <c r="E418" s="327">
        <v>44259</v>
      </c>
      <c r="F418" s="327"/>
      <c r="G418" s="326" t="s">
        <v>60</v>
      </c>
      <c r="H418" s="326" t="s">
        <v>61</v>
      </c>
      <c r="I418" s="328">
        <v>62400</v>
      </c>
      <c r="J418" s="329" t="s">
        <v>437</v>
      </c>
      <c r="K418" s="416" t="s">
        <v>2163</v>
      </c>
      <c r="L418" s="331">
        <v>44309</v>
      </c>
      <c r="M418" s="331"/>
      <c r="N418" s="367">
        <v>44314</v>
      </c>
      <c r="O418" s="368"/>
      <c r="P418" s="369">
        <v>58591325</v>
      </c>
    </row>
    <row r="419" spans="1:16">
      <c r="A419" s="324" t="s">
        <v>1652</v>
      </c>
      <c r="B419" s="325"/>
      <c r="C419" s="326" t="s">
        <v>2166</v>
      </c>
      <c r="D419" s="325" t="s">
        <v>46</v>
      </c>
      <c r="E419" s="327">
        <v>44264</v>
      </c>
      <c r="F419" s="327"/>
      <c r="G419" s="326" t="s">
        <v>32</v>
      </c>
      <c r="H419" s="326" t="s">
        <v>61</v>
      </c>
      <c r="I419" s="328">
        <v>15984</v>
      </c>
      <c r="J419" s="329" t="s">
        <v>207</v>
      </c>
      <c r="K419" s="330" t="s">
        <v>2167</v>
      </c>
      <c r="L419" s="331">
        <v>44312</v>
      </c>
      <c r="M419" s="331"/>
      <c r="N419" s="367">
        <v>44314</v>
      </c>
      <c r="O419" s="368"/>
      <c r="P419" s="369" t="s">
        <v>2168</v>
      </c>
    </row>
    <row r="420" spans="1:16">
      <c r="A420" s="324" t="s">
        <v>2169</v>
      </c>
      <c r="B420" s="325"/>
      <c r="C420" s="326" t="s">
        <v>2170</v>
      </c>
      <c r="D420" s="325" t="s">
        <v>46</v>
      </c>
      <c r="E420" s="327">
        <v>44256</v>
      </c>
      <c r="F420" s="327"/>
      <c r="G420" s="326" t="s">
        <v>110</v>
      </c>
      <c r="H420" s="326" t="s">
        <v>1217</v>
      </c>
      <c r="I420" s="328">
        <v>12206</v>
      </c>
      <c r="J420" s="329" t="s">
        <v>1515</v>
      </c>
      <c r="K420" s="330" t="s">
        <v>2171</v>
      </c>
      <c r="L420" s="331">
        <v>44314</v>
      </c>
      <c r="M420" s="331"/>
      <c r="N420" s="367">
        <v>44317</v>
      </c>
      <c r="O420" s="368"/>
      <c r="P420" s="369" t="s">
        <v>2172</v>
      </c>
    </row>
    <row r="421" spans="1:16">
      <c r="A421" s="324" t="s">
        <v>1114</v>
      </c>
      <c r="B421" s="325"/>
      <c r="C421" s="326" t="s">
        <v>2173</v>
      </c>
      <c r="D421" s="325" t="s">
        <v>46</v>
      </c>
      <c r="E421" s="327">
        <v>44250</v>
      </c>
      <c r="F421" s="327"/>
      <c r="G421" s="326" t="s">
        <v>60</v>
      </c>
      <c r="H421" s="326" t="s">
        <v>61</v>
      </c>
      <c r="I421" s="328">
        <v>40000</v>
      </c>
      <c r="J421" s="329" t="s">
        <v>1579</v>
      </c>
      <c r="K421" s="416" t="s">
        <v>2174</v>
      </c>
      <c r="L421" s="331">
        <v>44314</v>
      </c>
      <c r="M421" s="331"/>
      <c r="N421" s="367">
        <v>44314</v>
      </c>
      <c r="O421" s="368"/>
      <c r="P421" s="369">
        <v>55256851</v>
      </c>
    </row>
    <row r="422" spans="1:16">
      <c r="A422" s="324" t="s">
        <v>1574</v>
      </c>
      <c r="B422" s="325"/>
      <c r="C422" s="326" t="s">
        <v>2175</v>
      </c>
      <c r="D422" s="325" t="s">
        <v>46</v>
      </c>
      <c r="E422" s="327">
        <v>44292</v>
      </c>
      <c r="F422" s="327"/>
      <c r="G422" s="326" t="s">
        <v>2176</v>
      </c>
      <c r="H422" s="326" t="s">
        <v>85</v>
      </c>
      <c r="I422" s="328">
        <v>12600</v>
      </c>
      <c r="J422" s="329" t="s">
        <v>1844</v>
      </c>
      <c r="K422" s="330" t="s">
        <v>2177</v>
      </c>
      <c r="L422" s="331">
        <v>44346</v>
      </c>
      <c r="M422" s="331"/>
      <c r="N422" s="367"/>
      <c r="O422" s="368"/>
      <c r="P422" s="369"/>
    </row>
    <row r="423" spans="1:16">
      <c r="A423" s="324" t="s">
        <v>1177</v>
      </c>
      <c r="B423" s="325"/>
      <c r="C423" s="326" t="s">
        <v>2178</v>
      </c>
      <c r="D423" s="325" t="s">
        <v>46</v>
      </c>
      <c r="E423" s="327">
        <v>44278</v>
      </c>
      <c r="F423" s="327"/>
      <c r="G423" s="326" t="s">
        <v>60</v>
      </c>
      <c r="H423" s="326" t="s">
        <v>1217</v>
      </c>
      <c r="I423" s="328">
        <v>52000</v>
      </c>
      <c r="J423" s="329" t="s">
        <v>613</v>
      </c>
      <c r="K423" s="330" t="s">
        <v>2179</v>
      </c>
      <c r="L423" s="331">
        <v>44317</v>
      </c>
      <c r="M423" s="331"/>
      <c r="N423" s="367">
        <v>44320</v>
      </c>
      <c r="O423" s="368"/>
      <c r="P423" s="369" t="s">
        <v>2180</v>
      </c>
    </row>
    <row r="424" spans="1:16">
      <c r="A424" s="324" t="s">
        <v>1177</v>
      </c>
      <c r="B424" s="325"/>
      <c r="C424" s="326" t="s">
        <v>2181</v>
      </c>
      <c r="D424" s="325" t="s">
        <v>46</v>
      </c>
      <c r="E424" s="327">
        <v>44294</v>
      </c>
      <c r="F424" s="327"/>
      <c r="G424" s="326" t="s">
        <v>60</v>
      </c>
      <c r="H424" s="326" t="s">
        <v>1217</v>
      </c>
      <c r="I424" s="328">
        <v>90000</v>
      </c>
      <c r="J424" s="329" t="s">
        <v>1108</v>
      </c>
      <c r="K424" s="330" t="s">
        <v>2179</v>
      </c>
      <c r="L424" s="331">
        <v>44317</v>
      </c>
      <c r="M424" s="331"/>
      <c r="N424" s="367">
        <v>44320</v>
      </c>
      <c r="O424" s="368"/>
      <c r="P424" s="369" t="s">
        <v>2182</v>
      </c>
    </row>
    <row r="425" spans="1:16">
      <c r="A425" s="324" t="s">
        <v>1535</v>
      </c>
      <c r="B425" s="325"/>
      <c r="C425" s="326"/>
      <c r="D425" s="325" t="s">
        <v>29</v>
      </c>
      <c r="E425" s="327">
        <v>44305</v>
      </c>
      <c r="F425" s="327"/>
      <c r="G425" s="326" t="s">
        <v>110</v>
      </c>
      <c r="H425" s="326" t="s">
        <v>49</v>
      </c>
      <c r="I425" s="328">
        <v>1495</v>
      </c>
      <c r="J425" s="329" t="s">
        <v>1106</v>
      </c>
      <c r="K425" s="330" t="s">
        <v>2183</v>
      </c>
      <c r="L425" s="331">
        <v>44320</v>
      </c>
      <c r="M425" s="331"/>
      <c r="N425" s="367">
        <v>44321</v>
      </c>
      <c r="O425" s="368"/>
      <c r="P425" s="369" t="s">
        <v>2184</v>
      </c>
    </row>
    <row r="426" spans="1:16">
      <c r="A426" s="324" t="s">
        <v>1587</v>
      </c>
      <c r="B426" s="325"/>
      <c r="C426" s="326" t="s">
        <v>2185</v>
      </c>
      <c r="D426" s="325" t="s">
        <v>46</v>
      </c>
      <c r="E426" s="327">
        <v>44298</v>
      </c>
      <c r="F426" s="327"/>
      <c r="G426" s="326" t="s">
        <v>73</v>
      </c>
      <c r="H426" s="326" t="s">
        <v>85</v>
      </c>
      <c r="I426" s="328">
        <v>17620</v>
      </c>
      <c r="J426" s="329" t="s">
        <v>1218</v>
      </c>
      <c r="K426" s="330" t="s">
        <v>2186</v>
      </c>
      <c r="L426" s="331">
        <v>44323</v>
      </c>
      <c r="M426" s="331"/>
      <c r="N426" s="367">
        <v>44329</v>
      </c>
      <c r="O426" s="368"/>
      <c r="P426" s="369"/>
    </row>
    <row r="427" spans="1:16">
      <c r="A427" s="324" t="s">
        <v>537</v>
      </c>
      <c r="B427" s="325"/>
      <c r="C427" s="326"/>
      <c r="D427" s="325" t="s">
        <v>29</v>
      </c>
      <c r="E427" s="327">
        <v>44308</v>
      </c>
      <c r="F427" s="327"/>
      <c r="G427" s="326" t="s">
        <v>110</v>
      </c>
      <c r="H427" s="326" t="s">
        <v>267</v>
      </c>
      <c r="I427" s="328">
        <v>521</v>
      </c>
      <c r="J427" s="329" t="s">
        <v>1088</v>
      </c>
      <c r="K427" s="330" t="s">
        <v>2187</v>
      </c>
      <c r="L427" s="331">
        <v>44321</v>
      </c>
      <c r="M427" s="331"/>
      <c r="N427" s="367">
        <v>44322</v>
      </c>
      <c r="O427" s="368"/>
      <c r="P427" s="369" t="s">
        <v>2188</v>
      </c>
    </row>
    <row r="428" spans="1:16">
      <c r="A428" s="324" t="s">
        <v>1107</v>
      </c>
      <c r="B428" s="325"/>
      <c r="C428" s="326"/>
      <c r="D428" s="325" t="s">
        <v>29</v>
      </c>
      <c r="E428" s="327">
        <v>44292</v>
      </c>
      <c r="F428" s="327"/>
      <c r="G428" s="326" t="s">
        <v>110</v>
      </c>
      <c r="H428" s="326" t="s">
        <v>49</v>
      </c>
      <c r="I428" s="328">
        <v>90000</v>
      </c>
      <c r="J428" s="329" t="s">
        <v>2189</v>
      </c>
      <c r="K428" s="330" t="s">
        <v>2190</v>
      </c>
      <c r="L428" s="331">
        <v>44326</v>
      </c>
      <c r="M428" s="331"/>
      <c r="N428" s="367">
        <v>44329</v>
      </c>
      <c r="O428" s="368"/>
      <c r="P428" s="369" t="s">
        <v>2191</v>
      </c>
    </row>
    <row r="429" spans="1:16">
      <c r="A429" s="313" t="s">
        <v>2192</v>
      </c>
      <c r="B429" s="314"/>
      <c r="C429" s="315" t="s">
        <v>2193</v>
      </c>
      <c r="D429" s="314" t="s">
        <v>46</v>
      </c>
      <c r="E429" s="316">
        <v>44309</v>
      </c>
      <c r="F429" s="316"/>
      <c r="G429" s="315" t="s">
        <v>110</v>
      </c>
      <c r="H429" s="315" t="s">
        <v>85</v>
      </c>
      <c r="I429" s="317">
        <v>14222</v>
      </c>
      <c r="J429" s="318" t="s">
        <v>1218</v>
      </c>
      <c r="K429" s="330" t="s">
        <v>2190</v>
      </c>
      <c r="L429" s="331">
        <v>44326</v>
      </c>
      <c r="M429" s="331"/>
      <c r="N429" s="321">
        <v>44329</v>
      </c>
      <c r="O429" s="322"/>
      <c r="P429" s="323" t="s">
        <v>2194</v>
      </c>
    </row>
    <row r="430" spans="1:16">
      <c r="A430" s="370" t="s">
        <v>2195</v>
      </c>
      <c r="B430" s="371"/>
      <c r="C430" s="332" t="s">
        <v>2196</v>
      </c>
      <c r="D430" s="371" t="s">
        <v>46</v>
      </c>
      <c r="E430" s="372">
        <v>44305</v>
      </c>
      <c r="F430" s="372"/>
      <c r="G430" s="332" t="s">
        <v>60</v>
      </c>
      <c r="H430" s="332" t="s">
        <v>61</v>
      </c>
      <c r="I430" s="373">
        <v>123639</v>
      </c>
      <c r="J430" s="374" t="s">
        <v>2197</v>
      </c>
      <c r="K430" s="375" t="s">
        <v>2198</v>
      </c>
      <c r="L430" s="376">
        <v>44326</v>
      </c>
      <c r="M430" s="376"/>
      <c r="N430" s="377">
        <v>44329</v>
      </c>
      <c r="O430" s="378"/>
      <c r="P430" s="379">
        <v>52625739</v>
      </c>
    </row>
    <row r="431" spans="1:16">
      <c r="A431" s="370" t="s">
        <v>995</v>
      </c>
      <c r="B431" s="371"/>
      <c r="C431" s="332" t="s">
        <v>2196</v>
      </c>
      <c r="D431" s="371" t="s">
        <v>46</v>
      </c>
      <c r="E431" s="372">
        <v>44305</v>
      </c>
      <c r="F431" s="372"/>
      <c r="G431" s="332" t="s">
        <v>60</v>
      </c>
      <c r="H431" s="332" t="s">
        <v>61</v>
      </c>
      <c r="I431" s="373">
        <v>3500</v>
      </c>
      <c r="J431" s="374" t="s">
        <v>1218</v>
      </c>
      <c r="K431" s="375" t="s">
        <v>2198</v>
      </c>
      <c r="L431" s="376">
        <v>44326</v>
      </c>
      <c r="M431" s="376"/>
      <c r="N431" s="377">
        <v>44329</v>
      </c>
      <c r="O431" s="378"/>
      <c r="P431" s="379">
        <v>52292418</v>
      </c>
    </row>
    <row r="432" spans="1:16">
      <c r="A432" s="370" t="s">
        <v>995</v>
      </c>
      <c r="B432" s="371"/>
      <c r="C432" s="332" t="s">
        <v>2196</v>
      </c>
      <c r="D432" s="371" t="s">
        <v>46</v>
      </c>
      <c r="E432" s="372">
        <v>44305</v>
      </c>
      <c r="F432" s="372"/>
      <c r="G432" s="332" t="s">
        <v>60</v>
      </c>
      <c r="H432" s="332" t="s">
        <v>61</v>
      </c>
      <c r="I432" s="373">
        <v>3500</v>
      </c>
      <c r="J432" s="374" t="s">
        <v>1218</v>
      </c>
      <c r="K432" s="375" t="s">
        <v>2198</v>
      </c>
      <c r="L432" s="376">
        <v>44326</v>
      </c>
      <c r="M432" s="376"/>
      <c r="N432" s="377">
        <v>44329</v>
      </c>
      <c r="O432" s="378"/>
      <c r="P432" s="379">
        <v>52292418</v>
      </c>
    </row>
    <row r="433" spans="1:16">
      <c r="A433" s="370" t="s">
        <v>995</v>
      </c>
      <c r="B433" s="371"/>
      <c r="C433" s="332" t="s">
        <v>2196</v>
      </c>
      <c r="D433" s="371" t="s">
        <v>46</v>
      </c>
      <c r="E433" s="372">
        <v>44305</v>
      </c>
      <c r="F433" s="372"/>
      <c r="G433" s="332" t="s">
        <v>60</v>
      </c>
      <c r="H433" s="332" t="s">
        <v>61</v>
      </c>
      <c r="I433" s="373">
        <v>3500</v>
      </c>
      <c r="J433" s="374" t="s">
        <v>1218</v>
      </c>
      <c r="K433" s="375" t="s">
        <v>2198</v>
      </c>
      <c r="L433" s="376">
        <v>44326</v>
      </c>
      <c r="M433" s="376"/>
      <c r="N433" s="377">
        <v>44329</v>
      </c>
      <c r="O433" s="378"/>
      <c r="P433" s="379">
        <v>52292418</v>
      </c>
    </row>
    <row r="434" spans="1:16">
      <c r="A434" s="370" t="s">
        <v>2199</v>
      </c>
      <c r="B434" s="371"/>
      <c r="C434" s="332"/>
      <c r="D434" s="371" t="s">
        <v>46</v>
      </c>
      <c r="E434" s="372">
        <v>44298</v>
      </c>
      <c r="F434" s="372"/>
      <c r="G434" s="332" t="s">
        <v>60</v>
      </c>
      <c r="H434" s="332" t="s">
        <v>61</v>
      </c>
      <c r="I434" s="373">
        <v>48080</v>
      </c>
      <c r="J434" s="374" t="s">
        <v>1461</v>
      </c>
      <c r="K434" s="375" t="s">
        <v>2200</v>
      </c>
      <c r="L434" s="376">
        <v>44326</v>
      </c>
      <c r="M434" s="376"/>
      <c r="N434" s="377">
        <v>44335</v>
      </c>
      <c r="O434" s="378"/>
      <c r="P434" s="379">
        <v>59286074</v>
      </c>
    </row>
    <row r="435" spans="1:16">
      <c r="A435" s="324" t="s">
        <v>1177</v>
      </c>
      <c r="B435" s="325"/>
      <c r="C435" s="326" t="s">
        <v>2201</v>
      </c>
      <c r="D435" s="325" t="s">
        <v>46</v>
      </c>
      <c r="E435" s="327">
        <v>44299</v>
      </c>
      <c r="F435" s="327"/>
      <c r="G435" s="326" t="s">
        <v>60</v>
      </c>
      <c r="H435" s="326" t="s">
        <v>1217</v>
      </c>
      <c r="I435" s="328">
        <v>63000</v>
      </c>
      <c r="J435" s="329" t="s">
        <v>437</v>
      </c>
      <c r="K435" s="330" t="s">
        <v>2202</v>
      </c>
      <c r="L435" s="331">
        <v>44328</v>
      </c>
      <c r="M435" s="331"/>
      <c r="N435" s="367">
        <v>44330</v>
      </c>
      <c r="O435" s="368"/>
      <c r="P435" s="369" t="s">
        <v>2203</v>
      </c>
    </row>
    <row r="436" spans="1:16">
      <c r="A436" s="324" t="s">
        <v>1310</v>
      </c>
      <c r="B436" s="325"/>
      <c r="C436" s="326"/>
      <c r="D436" s="325" t="s">
        <v>29</v>
      </c>
      <c r="E436" s="327">
        <v>44299</v>
      </c>
      <c r="F436" s="327"/>
      <c r="G436" s="326" t="s">
        <v>60</v>
      </c>
      <c r="H436" s="326" t="s">
        <v>893</v>
      </c>
      <c r="I436" s="328">
        <v>15000</v>
      </c>
      <c r="J436" s="329" t="s">
        <v>207</v>
      </c>
      <c r="K436" s="330" t="s">
        <v>2204</v>
      </c>
      <c r="L436" s="331">
        <v>44330</v>
      </c>
      <c r="M436" s="331"/>
      <c r="N436" s="367">
        <v>44334</v>
      </c>
      <c r="O436" s="368"/>
      <c r="P436" s="369" t="s">
        <v>2205</v>
      </c>
    </row>
    <row r="437" spans="1:16">
      <c r="A437" s="313" t="s">
        <v>1680</v>
      </c>
      <c r="B437" s="314"/>
      <c r="C437" s="315"/>
      <c r="D437" s="314" t="s">
        <v>29</v>
      </c>
      <c r="E437" s="316">
        <v>44315</v>
      </c>
      <c r="F437" s="316"/>
      <c r="G437" s="315" t="s">
        <v>110</v>
      </c>
      <c r="H437" s="315" t="s">
        <v>2206</v>
      </c>
      <c r="I437" s="317">
        <v>34000</v>
      </c>
      <c r="J437" s="318" t="s">
        <v>2207</v>
      </c>
      <c r="K437" s="319" t="s">
        <v>2208</v>
      </c>
      <c r="L437" s="320">
        <v>44330</v>
      </c>
      <c r="M437" s="320"/>
      <c r="N437" s="321">
        <v>44336</v>
      </c>
      <c r="O437" s="322"/>
      <c r="P437" s="323" t="s">
        <v>2209</v>
      </c>
    </row>
    <row r="438" spans="1:16">
      <c r="A438" s="324" t="s">
        <v>1206</v>
      </c>
      <c r="B438" s="325"/>
      <c r="C438" s="326" t="s">
        <v>1973</v>
      </c>
      <c r="D438" s="325" t="s">
        <v>46</v>
      </c>
      <c r="E438" s="327">
        <v>44301</v>
      </c>
      <c r="F438" s="327"/>
      <c r="G438" s="326" t="s">
        <v>189</v>
      </c>
      <c r="H438" s="326" t="s">
        <v>85</v>
      </c>
      <c r="I438" s="328">
        <v>23880</v>
      </c>
      <c r="J438" s="329" t="s">
        <v>1515</v>
      </c>
      <c r="K438" s="330" t="s">
        <v>2210</v>
      </c>
      <c r="L438" s="331">
        <v>44332</v>
      </c>
      <c r="M438" s="331"/>
      <c r="N438" s="367">
        <v>44333</v>
      </c>
      <c r="O438" s="368"/>
      <c r="P438" s="369">
        <v>58622868</v>
      </c>
    </row>
    <row r="439" spans="1:16">
      <c r="A439" s="324" t="s">
        <v>1177</v>
      </c>
      <c r="B439" s="325"/>
      <c r="C439" s="326" t="s">
        <v>2211</v>
      </c>
      <c r="D439" s="325" t="s">
        <v>46</v>
      </c>
      <c r="E439" s="327">
        <v>44299</v>
      </c>
      <c r="F439" s="327"/>
      <c r="G439" s="326" t="s">
        <v>60</v>
      </c>
      <c r="H439" s="326" t="s">
        <v>1217</v>
      </c>
      <c r="I439" s="328">
        <v>128000</v>
      </c>
      <c r="J439" s="329" t="s">
        <v>2212</v>
      </c>
      <c r="K439" s="330" t="s">
        <v>2213</v>
      </c>
      <c r="L439" s="331">
        <v>44333</v>
      </c>
      <c r="M439" s="331"/>
      <c r="N439" s="367">
        <v>44335</v>
      </c>
      <c r="O439" s="368"/>
      <c r="P439" s="369" t="s">
        <v>2214</v>
      </c>
    </row>
    <row r="440" spans="1:16">
      <c r="A440" s="345" t="s">
        <v>1114</v>
      </c>
      <c r="B440" s="346"/>
      <c r="C440" s="326" t="s">
        <v>2215</v>
      </c>
      <c r="D440" s="325" t="s">
        <v>46</v>
      </c>
      <c r="E440" s="327">
        <v>44300</v>
      </c>
      <c r="F440" s="327"/>
      <c r="G440" s="326" t="s">
        <v>60</v>
      </c>
      <c r="H440" s="326" t="s">
        <v>1217</v>
      </c>
      <c r="I440" s="328">
        <v>32000</v>
      </c>
      <c r="J440" s="329" t="s">
        <v>1841</v>
      </c>
      <c r="K440" s="330" t="s">
        <v>2213</v>
      </c>
      <c r="L440" s="331">
        <v>44333</v>
      </c>
      <c r="M440" s="331"/>
      <c r="N440" s="367">
        <v>44335</v>
      </c>
      <c r="O440" s="368"/>
      <c r="P440" s="369" t="s">
        <v>2216</v>
      </c>
    </row>
    <row r="441" spans="1:16">
      <c r="A441" s="324" t="s">
        <v>1114</v>
      </c>
      <c r="B441" s="325"/>
      <c r="C441" s="326" t="s">
        <v>2217</v>
      </c>
      <c r="D441" s="325" t="s">
        <v>46</v>
      </c>
      <c r="E441" s="327">
        <v>44300</v>
      </c>
      <c r="F441" s="327"/>
      <c r="G441" s="326" t="s">
        <v>60</v>
      </c>
      <c r="H441" s="326" t="s">
        <v>1217</v>
      </c>
      <c r="I441" s="328">
        <v>32000</v>
      </c>
      <c r="J441" s="329" t="s">
        <v>1841</v>
      </c>
      <c r="K441" s="330" t="s">
        <v>2213</v>
      </c>
      <c r="L441" s="331">
        <v>44333</v>
      </c>
      <c r="M441" s="331"/>
      <c r="N441" s="367">
        <v>44335</v>
      </c>
      <c r="O441" s="368"/>
      <c r="P441" s="369" t="s">
        <v>2218</v>
      </c>
    </row>
    <row r="442" spans="1:16">
      <c r="A442" s="324" t="s">
        <v>1114</v>
      </c>
      <c r="B442" s="325"/>
      <c r="C442" s="326" t="s">
        <v>2219</v>
      </c>
      <c r="D442" s="325" t="s">
        <v>46</v>
      </c>
      <c r="E442" s="327">
        <v>44300</v>
      </c>
      <c r="F442" s="327"/>
      <c r="G442" s="326" t="s">
        <v>60</v>
      </c>
      <c r="H442" s="326" t="s">
        <v>61</v>
      </c>
      <c r="I442" s="328">
        <v>10000</v>
      </c>
      <c r="J442" s="329" t="s">
        <v>1218</v>
      </c>
      <c r="K442" s="330" t="s">
        <v>2213</v>
      </c>
      <c r="L442" s="331">
        <v>44333</v>
      </c>
      <c r="M442" s="331"/>
      <c r="N442" s="367">
        <v>44337</v>
      </c>
      <c r="O442" s="368"/>
      <c r="P442" s="369" t="s">
        <v>2220</v>
      </c>
    </row>
    <row r="443" spans="1:16">
      <c r="A443" s="345" t="s">
        <v>1114</v>
      </c>
      <c r="B443" s="346"/>
      <c r="C443" s="326" t="s">
        <v>2221</v>
      </c>
      <c r="D443" s="325" t="s">
        <v>46</v>
      </c>
      <c r="E443" s="327">
        <v>44300</v>
      </c>
      <c r="F443" s="327"/>
      <c r="G443" s="326" t="s">
        <v>60</v>
      </c>
      <c r="H443" s="326" t="s">
        <v>61</v>
      </c>
      <c r="I443" s="328">
        <v>20000</v>
      </c>
      <c r="J443" s="329" t="s">
        <v>207</v>
      </c>
      <c r="K443" s="330" t="s">
        <v>2222</v>
      </c>
      <c r="L443" s="331">
        <v>44338</v>
      </c>
      <c r="M443" s="331"/>
      <c r="N443" s="367">
        <v>44341</v>
      </c>
      <c r="O443" s="368"/>
      <c r="P443" s="369">
        <v>52621247</v>
      </c>
    </row>
    <row r="444" spans="1:16">
      <c r="A444" s="370" t="s">
        <v>2199</v>
      </c>
      <c r="B444" s="371"/>
      <c r="C444" s="332"/>
      <c r="D444" s="371" t="s">
        <v>46</v>
      </c>
      <c r="E444" s="372">
        <v>44298</v>
      </c>
      <c r="F444" s="372"/>
      <c r="G444" s="332" t="s">
        <v>60</v>
      </c>
      <c r="H444" s="332" t="s">
        <v>61</v>
      </c>
      <c r="I444" s="373">
        <v>48080</v>
      </c>
      <c r="J444" s="374" t="s">
        <v>207</v>
      </c>
      <c r="K444" s="375" t="s">
        <v>2223</v>
      </c>
      <c r="L444" s="376">
        <v>44338</v>
      </c>
      <c r="M444" s="376"/>
      <c r="N444" s="377">
        <v>44343</v>
      </c>
      <c r="O444" s="378"/>
      <c r="P444" s="379">
        <v>56304987</v>
      </c>
    </row>
    <row r="445" spans="1:16">
      <c r="A445" s="313" t="s">
        <v>205</v>
      </c>
      <c r="B445" s="314"/>
      <c r="C445" s="315"/>
      <c r="D445" s="314" t="s">
        <v>29</v>
      </c>
      <c r="E445" s="316">
        <v>44309</v>
      </c>
      <c r="F445" s="316"/>
      <c r="G445" s="315" t="s">
        <v>60</v>
      </c>
      <c r="H445" s="315" t="s">
        <v>49</v>
      </c>
      <c r="I445" s="317">
        <v>18000</v>
      </c>
      <c r="J445" s="318" t="s">
        <v>1515</v>
      </c>
      <c r="K445" s="330" t="s">
        <v>2224</v>
      </c>
      <c r="L445" s="320">
        <v>44339</v>
      </c>
      <c r="M445" s="320"/>
      <c r="N445" s="321">
        <v>44341</v>
      </c>
      <c r="O445" s="322"/>
      <c r="P445" s="323" t="s">
        <v>2225</v>
      </c>
    </row>
    <row r="446" spans="1:16">
      <c r="A446" s="324" t="s">
        <v>1416</v>
      </c>
      <c r="B446" s="325"/>
      <c r="C446" s="326" t="s">
        <v>2226</v>
      </c>
      <c r="D446" s="325" t="s">
        <v>46</v>
      </c>
      <c r="E446" s="327">
        <v>44320</v>
      </c>
      <c r="F446" s="327"/>
      <c r="G446" s="326" t="s">
        <v>60</v>
      </c>
      <c r="H446" s="326" t="s">
        <v>1217</v>
      </c>
      <c r="I446" s="328">
        <v>16860</v>
      </c>
      <c r="J446" s="329" t="s">
        <v>1515</v>
      </c>
      <c r="K446" s="330" t="s">
        <v>2224</v>
      </c>
      <c r="L446" s="331">
        <v>44339</v>
      </c>
      <c r="M446" s="331"/>
      <c r="N446" s="367">
        <v>44341</v>
      </c>
      <c r="O446" s="378"/>
      <c r="P446" s="379" t="s">
        <v>2227</v>
      </c>
    </row>
    <row r="447" spans="1:16">
      <c r="A447" s="313" t="s">
        <v>2228</v>
      </c>
      <c r="B447" s="314"/>
      <c r="C447" s="315" t="s">
        <v>2229</v>
      </c>
      <c r="D447" s="314" t="s">
        <v>256</v>
      </c>
      <c r="E447" s="316">
        <v>44313</v>
      </c>
      <c r="F447" s="316"/>
      <c r="G447" s="315" t="s">
        <v>60</v>
      </c>
      <c r="H447" s="315" t="s">
        <v>85</v>
      </c>
      <c r="I447" s="317"/>
      <c r="J447" s="318" t="s">
        <v>1218</v>
      </c>
      <c r="K447" s="330" t="s">
        <v>2224</v>
      </c>
      <c r="L447" s="320">
        <v>44339</v>
      </c>
      <c r="M447" s="320"/>
      <c r="N447" s="321">
        <v>44351</v>
      </c>
      <c r="O447" s="322"/>
      <c r="P447" s="323" t="s">
        <v>2230</v>
      </c>
    </row>
    <row r="448" spans="1:16">
      <c r="A448" s="324" t="s">
        <v>1177</v>
      </c>
      <c r="B448" s="325"/>
      <c r="C448" s="326" t="s">
        <v>2231</v>
      </c>
      <c r="D448" s="325" t="s">
        <v>46</v>
      </c>
      <c r="E448" s="327">
        <v>44299</v>
      </c>
      <c r="F448" s="327"/>
      <c r="G448" s="326" t="s">
        <v>60</v>
      </c>
      <c r="H448" s="326" t="s">
        <v>1217</v>
      </c>
      <c r="I448" s="328">
        <v>40000</v>
      </c>
      <c r="J448" s="329" t="s">
        <v>613</v>
      </c>
      <c r="K448" s="330" t="s">
        <v>2232</v>
      </c>
      <c r="L448" s="331">
        <v>44346</v>
      </c>
      <c r="M448" s="331"/>
      <c r="N448" s="367">
        <v>44349</v>
      </c>
      <c r="O448" s="368"/>
      <c r="P448" s="369" t="s">
        <v>2233</v>
      </c>
    </row>
    <row r="449" spans="1:16">
      <c r="A449" s="313" t="s">
        <v>2234</v>
      </c>
      <c r="B449" s="314"/>
      <c r="C449" s="315" t="s">
        <v>2235</v>
      </c>
      <c r="D449" s="314" t="s">
        <v>46</v>
      </c>
      <c r="E449" s="316">
        <v>44323</v>
      </c>
      <c r="F449" s="316"/>
      <c r="G449" s="315" t="s">
        <v>1428</v>
      </c>
      <c r="H449" s="315" t="s">
        <v>85</v>
      </c>
      <c r="I449" s="317">
        <v>22000</v>
      </c>
      <c r="J449" s="318" t="s">
        <v>1988</v>
      </c>
      <c r="K449" s="375" t="s">
        <v>2236</v>
      </c>
      <c r="L449" s="320">
        <v>44351</v>
      </c>
      <c r="M449" s="320"/>
      <c r="N449" s="321"/>
      <c r="O449" s="322"/>
      <c r="P449" s="323"/>
    </row>
    <row r="450" spans="1:16">
      <c r="A450" s="370" t="s">
        <v>2199</v>
      </c>
      <c r="B450" s="371"/>
      <c r="C450" s="332"/>
      <c r="D450" s="371" t="s">
        <v>46</v>
      </c>
      <c r="E450" s="372">
        <v>44320</v>
      </c>
      <c r="F450" s="372"/>
      <c r="G450" s="332" t="s">
        <v>2237</v>
      </c>
      <c r="H450" s="332" t="s">
        <v>61</v>
      </c>
      <c r="I450" s="373">
        <v>16600</v>
      </c>
      <c r="J450" s="374" t="s">
        <v>2238</v>
      </c>
      <c r="K450" s="375" t="s">
        <v>2239</v>
      </c>
      <c r="L450" s="376">
        <v>44345</v>
      </c>
      <c r="M450" s="376"/>
      <c r="N450" s="377">
        <v>44351</v>
      </c>
      <c r="O450" s="378"/>
      <c r="P450" s="379" t="s">
        <v>2240</v>
      </c>
    </row>
    <row r="451" spans="1:16">
      <c r="A451" s="313" t="s">
        <v>2241</v>
      </c>
      <c r="B451" s="314"/>
      <c r="C451" s="315" t="s">
        <v>2242</v>
      </c>
      <c r="D451" s="314" t="s">
        <v>46</v>
      </c>
      <c r="E451" s="316">
        <v>44319</v>
      </c>
      <c r="F451" s="316"/>
      <c r="G451" s="315" t="s">
        <v>1428</v>
      </c>
      <c r="H451" s="315" t="s">
        <v>85</v>
      </c>
      <c r="I451" s="317">
        <v>22000</v>
      </c>
      <c r="J451" s="318" t="s">
        <v>1988</v>
      </c>
      <c r="K451" s="375" t="s">
        <v>2243</v>
      </c>
      <c r="L451" s="320">
        <v>44344</v>
      </c>
      <c r="M451" s="320"/>
      <c r="N451" s="321">
        <v>44356</v>
      </c>
      <c r="O451" s="322"/>
      <c r="P451" s="323"/>
    </row>
    <row r="452" spans="1:16">
      <c r="A452" s="313" t="s">
        <v>1772</v>
      </c>
      <c r="B452" s="314"/>
      <c r="C452" s="315" t="s">
        <v>2244</v>
      </c>
      <c r="D452" s="314" t="s">
        <v>46</v>
      </c>
      <c r="E452" s="316">
        <v>44308</v>
      </c>
      <c r="F452" s="316"/>
      <c r="G452" s="315" t="s">
        <v>1424</v>
      </c>
      <c r="H452" s="315" t="s">
        <v>85</v>
      </c>
      <c r="I452" s="317">
        <v>120000</v>
      </c>
      <c r="J452" s="318" t="s">
        <v>2245</v>
      </c>
      <c r="K452" s="319" t="s">
        <v>2246</v>
      </c>
      <c r="L452" s="320">
        <v>44345</v>
      </c>
      <c r="M452" s="320"/>
      <c r="N452" s="321">
        <v>44363</v>
      </c>
      <c r="O452" s="322"/>
      <c r="P452" s="323"/>
    </row>
    <row r="453" spans="1:16">
      <c r="A453" s="313" t="s">
        <v>1674</v>
      </c>
      <c r="B453" s="314"/>
      <c r="C453" s="315" t="s">
        <v>2247</v>
      </c>
      <c r="D453" s="314" t="s">
        <v>46</v>
      </c>
      <c r="E453" s="316">
        <v>44328</v>
      </c>
      <c r="F453" s="316"/>
      <c r="G453" s="315" t="s">
        <v>48</v>
      </c>
      <c r="H453" s="315" t="s">
        <v>85</v>
      </c>
      <c r="I453" s="317">
        <v>432930</v>
      </c>
      <c r="J453" s="318" t="s">
        <v>2248</v>
      </c>
      <c r="K453" s="319" t="s">
        <v>2249</v>
      </c>
      <c r="L453" s="320">
        <v>44350</v>
      </c>
      <c r="M453" s="320"/>
      <c r="N453" s="321">
        <v>44351</v>
      </c>
      <c r="O453" s="338"/>
      <c r="P453" s="323"/>
    </row>
    <row r="454" spans="1:16">
      <c r="A454" s="313" t="s">
        <v>2250</v>
      </c>
      <c r="B454" s="314"/>
      <c r="C454" s="315" t="s">
        <v>2251</v>
      </c>
      <c r="D454" s="314" t="s">
        <v>46</v>
      </c>
      <c r="E454" s="316">
        <v>44321</v>
      </c>
      <c r="F454" s="316"/>
      <c r="G454" s="315" t="s">
        <v>1576</v>
      </c>
      <c r="H454" s="315" t="s">
        <v>85</v>
      </c>
      <c r="I454" s="317">
        <v>20500</v>
      </c>
      <c r="J454" s="318" t="s">
        <v>1841</v>
      </c>
      <c r="K454" s="319" t="s">
        <v>2252</v>
      </c>
      <c r="L454" s="320">
        <v>44352</v>
      </c>
      <c r="M454" s="320"/>
      <c r="N454" s="321">
        <v>44355</v>
      </c>
      <c r="O454" s="322"/>
      <c r="P454" s="323"/>
    </row>
    <row r="455" spans="1:16">
      <c r="A455" s="313" t="s">
        <v>537</v>
      </c>
      <c r="B455" s="314"/>
      <c r="C455" s="315"/>
      <c r="D455" s="314" t="s">
        <v>29</v>
      </c>
      <c r="E455" s="316">
        <v>44335</v>
      </c>
      <c r="F455" s="316"/>
      <c r="G455" s="315" t="s">
        <v>110</v>
      </c>
      <c r="H455" s="315" t="s">
        <v>49</v>
      </c>
      <c r="I455" s="317">
        <v>548</v>
      </c>
      <c r="J455" s="318" t="s">
        <v>1088</v>
      </c>
      <c r="K455" s="319" t="s">
        <v>2253</v>
      </c>
      <c r="L455" s="320">
        <v>44356</v>
      </c>
      <c r="M455" s="320"/>
      <c r="N455" s="321">
        <v>44355</v>
      </c>
      <c r="O455" s="322"/>
      <c r="P455" s="323"/>
    </row>
    <row r="456" spans="1:16">
      <c r="A456" s="313" t="s">
        <v>537</v>
      </c>
      <c r="B456" s="314"/>
      <c r="C456" s="315"/>
      <c r="D456" s="314" t="s">
        <v>29</v>
      </c>
      <c r="E456" s="316">
        <v>44337</v>
      </c>
      <c r="F456" s="316"/>
      <c r="G456" s="315" t="s">
        <v>110</v>
      </c>
      <c r="H456" s="315" t="s">
        <v>267</v>
      </c>
      <c r="I456" s="317">
        <v>2132</v>
      </c>
      <c r="J456" s="318" t="s">
        <v>1106</v>
      </c>
      <c r="K456" s="330" t="s">
        <v>2254</v>
      </c>
      <c r="L456" s="320">
        <v>44356</v>
      </c>
      <c r="M456" s="320"/>
      <c r="N456" s="321">
        <v>44362</v>
      </c>
      <c r="O456" s="322"/>
      <c r="P456" s="323"/>
    </row>
    <row r="457" spans="1:16">
      <c r="A457" s="356" t="s">
        <v>1943</v>
      </c>
      <c r="B457" s="357"/>
      <c r="C457" s="358"/>
      <c r="D457" s="357" t="s">
        <v>717</v>
      </c>
      <c r="E457" s="359">
        <v>44306</v>
      </c>
      <c r="F457" s="359"/>
      <c r="G457" s="358" t="s">
        <v>73</v>
      </c>
      <c r="H457" s="358" t="s">
        <v>110</v>
      </c>
      <c r="I457" s="360">
        <v>861</v>
      </c>
      <c r="J457" s="361" t="s">
        <v>1944</v>
      </c>
      <c r="K457" s="362" t="s">
        <v>2255</v>
      </c>
      <c r="L457" s="363">
        <v>44358</v>
      </c>
      <c r="M457" s="363"/>
      <c r="N457" s="364">
        <v>44369</v>
      </c>
      <c r="O457" s="385"/>
      <c r="P457" s="366"/>
    </row>
    <row r="458" spans="1:16">
      <c r="A458" s="370" t="s">
        <v>995</v>
      </c>
      <c r="B458" s="371"/>
      <c r="C458" s="332" t="s">
        <v>2256</v>
      </c>
      <c r="D458" s="371" t="s">
        <v>46</v>
      </c>
      <c r="E458" s="372"/>
      <c r="F458" s="372"/>
      <c r="G458" s="332" t="s">
        <v>60</v>
      </c>
      <c r="H458" s="332" t="s">
        <v>61</v>
      </c>
      <c r="I458" s="373">
        <v>66140</v>
      </c>
      <c r="J458" s="374" t="s">
        <v>2257</v>
      </c>
      <c r="K458" s="375" t="s">
        <v>2258</v>
      </c>
      <c r="L458" s="376">
        <v>44365</v>
      </c>
      <c r="M458" s="376"/>
      <c r="N458" s="377">
        <v>44369</v>
      </c>
      <c r="O458" s="378"/>
      <c r="P458" s="379">
        <v>55980362</v>
      </c>
    </row>
    <row r="459" spans="1:16">
      <c r="A459" s="324" t="s">
        <v>1114</v>
      </c>
      <c r="B459" s="325"/>
      <c r="C459" s="326" t="s">
        <v>2259</v>
      </c>
      <c r="D459" s="325" t="s">
        <v>46</v>
      </c>
      <c r="E459" s="327">
        <v>44300</v>
      </c>
      <c r="F459" s="327"/>
      <c r="G459" s="326" t="s">
        <v>60</v>
      </c>
      <c r="H459" s="326" t="s">
        <v>61</v>
      </c>
      <c r="I459" s="328">
        <v>20000</v>
      </c>
      <c r="J459" s="329" t="s">
        <v>207</v>
      </c>
      <c r="K459" s="330" t="s">
        <v>2260</v>
      </c>
      <c r="L459" s="331">
        <v>44360</v>
      </c>
      <c r="M459" s="331"/>
      <c r="N459" s="367">
        <v>44365</v>
      </c>
      <c r="O459" s="368"/>
      <c r="P459" s="369">
        <v>56961446</v>
      </c>
    </row>
    <row r="460" spans="1:16">
      <c r="A460" s="313" t="s">
        <v>1335</v>
      </c>
      <c r="B460" s="314"/>
      <c r="C460" s="315" t="s">
        <v>1413</v>
      </c>
      <c r="D460" s="314" t="s">
        <v>46</v>
      </c>
      <c r="E460" s="316">
        <v>44335</v>
      </c>
      <c r="F460" s="316"/>
      <c r="G460" s="315" t="s">
        <v>48</v>
      </c>
      <c r="H460" s="315" t="s">
        <v>85</v>
      </c>
      <c r="I460" s="317">
        <v>421000</v>
      </c>
      <c r="J460" s="318" t="s">
        <v>1850</v>
      </c>
      <c r="K460" s="319" t="s">
        <v>2261</v>
      </c>
      <c r="L460" s="320">
        <v>44356</v>
      </c>
      <c r="M460" s="320"/>
      <c r="N460" s="321">
        <v>44371</v>
      </c>
      <c r="O460" s="322"/>
      <c r="P460" s="323"/>
    </row>
    <row r="461" spans="1:16">
      <c r="A461" s="313" t="s">
        <v>1089</v>
      </c>
      <c r="B461" s="314"/>
      <c r="C461" s="315" t="s">
        <v>2262</v>
      </c>
      <c r="D461" s="314" t="s">
        <v>46</v>
      </c>
      <c r="E461" s="316">
        <v>44326</v>
      </c>
      <c r="F461" s="316"/>
      <c r="G461" s="315" t="s">
        <v>60</v>
      </c>
      <c r="H461" s="315" t="s">
        <v>61</v>
      </c>
      <c r="I461" s="317">
        <v>40000</v>
      </c>
      <c r="J461" s="318" t="s">
        <v>1093</v>
      </c>
      <c r="K461" s="319" t="s">
        <v>2263</v>
      </c>
      <c r="L461" s="320">
        <v>44368</v>
      </c>
      <c r="M461" s="320"/>
      <c r="N461" s="321">
        <v>44372</v>
      </c>
      <c r="O461" s="322"/>
      <c r="P461" s="323" t="s">
        <v>2264</v>
      </c>
    </row>
    <row r="462" spans="1:16">
      <c r="A462" s="313" t="s">
        <v>1089</v>
      </c>
      <c r="B462" s="314"/>
      <c r="C462" s="315" t="s">
        <v>1319</v>
      </c>
      <c r="D462" s="314" t="s">
        <v>46</v>
      </c>
      <c r="E462" s="316">
        <v>44327</v>
      </c>
      <c r="F462" s="316"/>
      <c r="G462" s="315" t="s">
        <v>60</v>
      </c>
      <c r="H462" s="315" t="s">
        <v>1217</v>
      </c>
      <c r="I462" s="317">
        <v>20000</v>
      </c>
      <c r="J462" s="318" t="s">
        <v>1218</v>
      </c>
      <c r="K462" s="319" t="s">
        <v>2263</v>
      </c>
      <c r="L462" s="320">
        <v>44368</v>
      </c>
      <c r="M462" s="320"/>
      <c r="N462" s="321">
        <v>44372</v>
      </c>
      <c r="O462" s="322"/>
      <c r="P462" s="323" t="s">
        <v>2265</v>
      </c>
    </row>
    <row r="463" spans="1:16">
      <c r="A463" s="313" t="s">
        <v>1114</v>
      </c>
      <c r="B463" s="314"/>
      <c r="C463" s="315" t="s">
        <v>2266</v>
      </c>
      <c r="D463" s="314" t="s">
        <v>46</v>
      </c>
      <c r="E463" s="316">
        <v>44321</v>
      </c>
      <c r="F463" s="316"/>
      <c r="G463" s="315" t="s">
        <v>60</v>
      </c>
      <c r="H463" s="315" t="s">
        <v>61</v>
      </c>
      <c r="I463" s="317">
        <v>40000</v>
      </c>
      <c r="J463" s="318" t="s">
        <v>1579</v>
      </c>
      <c r="K463" s="319" t="s">
        <v>2263</v>
      </c>
      <c r="L463" s="320">
        <v>44368</v>
      </c>
      <c r="M463" s="320"/>
      <c r="N463" s="321">
        <v>44372</v>
      </c>
      <c r="O463" s="322"/>
      <c r="P463" s="323" t="s">
        <v>2267</v>
      </c>
    </row>
    <row r="464" spans="1:16">
      <c r="A464" s="324" t="s">
        <v>1114</v>
      </c>
      <c r="B464" s="325"/>
      <c r="C464" s="326" t="s">
        <v>2268</v>
      </c>
      <c r="D464" s="325" t="s">
        <v>46</v>
      </c>
      <c r="E464" s="327">
        <v>44321</v>
      </c>
      <c r="F464" s="327"/>
      <c r="G464" s="326" t="s">
        <v>60</v>
      </c>
      <c r="H464" s="326" t="s">
        <v>1217</v>
      </c>
      <c r="I464" s="328">
        <v>23000</v>
      </c>
      <c r="J464" s="329" t="s">
        <v>1515</v>
      </c>
      <c r="K464" s="319" t="s">
        <v>2263</v>
      </c>
      <c r="L464" s="320">
        <v>44368</v>
      </c>
      <c r="M464" s="320"/>
      <c r="N464" s="321">
        <v>44372</v>
      </c>
      <c r="O464" s="354"/>
      <c r="P464" s="355" t="s">
        <v>2269</v>
      </c>
    </row>
    <row r="465" spans="1:16">
      <c r="A465" s="324" t="s">
        <v>1114</v>
      </c>
      <c r="B465" s="325"/>
      <c r="C465" s="326" t="s">
        <v>2270</v>
      </c>
      <c r="D465" s="325" t="s">
        <v>46</v>
      </c>
      <c r="E465" s="327">
        <v>44321</v>
      </c>
      <c r="F465" s="327"/>
      <c r="G465" s="326" t="s">
        <v>60</v>
      </c>
      <c r="H465" s="326" t="s">
        <v>1217</v>
      </c>
      <c r="I465" s="328">
        <v>30000</v>
      </c>
      <c r="J465" s="329" t="s">
        <v>1841</v>
      </c>
      <c r="K465" s="319" t="s">
        <v>2263</v>
      </c>
      <c r="L465" s="320">
        <v>44368</v>
      </c>
      <c r="M465" s="320"/>
      <c r="N465" s="321">
        <v>44372</v>
      </c>
      <c r="O465" s="368"/>
      <c r="P465" s="369" t="s">
        <v>2271</v>
      </c>
    </row>
    <row r="466" spans="1:16">
      <c r="A466" s="313" t="s">
        <v>694</v>
      </c>
      <c r="B466" s="314"/>
      <c r="C466" s="315"/>
      <c r="D466" s="314" t="s">
        <v>29</v>
      </c>
      <c r="E466" s="316">
        <v>44322</v>
      </c>
      <c r="F466" s="316"/>
      <c r="G466" s="315" t="s">
        <v>110</v>
      </c>
      <c r="H466" s="315" t="s">
        <v>49</v>
      </c>
      <c r="I466" s="317">
        <v>7415</v>
      </c>
      <c r="J466" s="318" t="s">
        <v>207</v>
      </c>
      <c r="K466" s="319" t="s">
        <v>2272</v>
      </c>
      <c r="L466" s="320">
        <v>44372</v>
      </c>
      <c r="M466" s="320"/>
      <c r="N466" s="321">
        <v>44372</v>
      </c>
      <c r="O466" s="322"/>
      <c r="P466" s="323" t="s">
        <v>2273</v>
      </c>
    </row>
    <row r="467" spans="1:16">
      <c r="A467" s="313" t="s">
        <v>1114</v>
      </c>
      <c r="B467" s="314"/>
      <c r="C467" s="315" t="s">
        <v>2274</v>
      </c>
      <c r="D467" s="314" t="s">
        <v>46</v>
      </c>
      <c r="E467" s="316">
        <v>44321</v>
      </c>
      <c r="F467" s="316"/>
      <c r="G467" s="315" t="s">
        <v>60</v>
      </c>
      <c r="H467" s="315" t="s">
        <v>1217</v>
      </c>
      <c r="I467" s="317">
        <v>8800</v>
      </c>
      <c r="J467" s="318" t="s">
        <v>1218</v>
      </c>
      <c r="K467" s="330" t="s">
        <v>2275</v>
      </c>
      <c r="L467" s="320">
        <v>44377</v>
      </c>
      <c r="M467" s="320"/>
      <c r="N467" s="321">
        <v>44377</v>
      </c>
      <c r="O467" s="322"/>
      <c r="P467" s="323" t="s">
        <v>2276</v>
      </c>
    </row>
    <row r="468" spans="1:16">
      <c r="A468" s="313" t="s">
        <v>1089</v>
      </c>
      <c r="B468" s="314"/>
      <c r="C468" s="315" t="s">
        <v>2277</v>
      </c>
      <c r="D468" s="314" t="s">
        <v>46</v>
      </c>
      <c r="E468" s="316">
        <v>44344</v>
      </c>
      <c r="F468" s="316"/>
      <c r="G468" s="315" t="s">
        <v>60</v>
      </c>
      <c r="H468" s="315" t="s">
        <v>1217</v>
      </c>
      <c r="I468" s="317">
        <v>40000</v>
      </c>
      <c r="J468" s="318" t="s">
        <v>1093</v>
      </c>
      <c r="K468" s="330" t="s">
        <v>2275</v>
      </c>
      <c r="L468" s="320">
        <v>44377</v>
      </c>
      <c r="M468" s="320"/>
      <c r="N468" s="321">
        <v>44377</v>
      </c>
      <c r="O468" s="322"/>
      <c r="P468" s="323" t="s">
        <v>2278</v>
      </c>
    </row>
    <row r="469" spans="1:16">
      <c r="A469" s="313" t="s">
        <v>2279</v>
      </c>
      <c r="B469" s="314"/>
      <c r="C469" s="315" t="s">
        <v>2280</v>
      </c>
      <c r="D469" s="314" t="s">
        <v>46</v>
      </c>
      <c r="E469" s="316">
        <v>44336</v>
      </c>
      <c r="F469" s="316"/>
      <c r="G469" s="315" t="s">
        <v>110</v>
      </c>
      <c r="H469" s="315" t="s">
        <v>85</v>
      </c>
      <c r="I469" s="317">
        <v>11340</v>
      </c>
      <c r="J469" s="318" t="s">
        <v>1844</v>
      </c>
      <c r="K469" s="319" t="s">
        <v>2281</v>
      </c>
      <c r="L469" s="320">
        <v>44373</v>
      </c>
      <c r="M469" s="320"/>
      <c r="N469" s="321">
        <v>44376</v>
      </c>
      <c r="O469" s="322"/>
      <c r="P469" s="323" t="s">
        <v>2282</v>
      </c>
    </row>
    <row r="470" spans="1:16">
      <c r="A470" s="313" t="s">
        <v>905</v>
      </c>
      <c r="B470" s="314"/>
      <c r="C470" s="315"/>
      <c r="D470" s="314" t="s">
        <v>29</v>
      </c>
      <c r="E470" s="316"/>
      <c r="F470" s="316"/>
      <c r="G470" s="315" t="s">
        <v>60</v>
      </c>
      <c r="H470" s="315" t="s">
        <v>49</v>
      </c>
      <c r="I470" s="317">
        <v>12409</v>
      </c>
      <c r="J470" s="318" t="s">
        <v>1515</v>
      </c>
      <c r="K470" s="330" t="s">
        <v>2283</v>
      </c>
      <c r="L470" s="320">
        <v>44375</v>
      </c>
      <c r="M470" s="320"/>
      <c r="N470" s="321">
        <v>44377</v>
      </c>
      <c r="O470" s="322"/>
      <c r="P470" s="323" t="s">
        <v>2284</v>
      </c>
    </row>
    <row r="471" spans="1:16">
      <c r="A471" s="324" t="s">
        <v>1405</v>
      </c>
      <c r="B471" s="325"/>
      <c r="C471" s="326" t="s">
        <v>2285</v>
      </c>
      <c r="D471" s="325" t="s">
        <v>46</v>
      </c>
      <c r="E471" s="327">
        <v>44263</v>
      </c>
      <c r="F471" s="327"/>
      <c r="G471" s="326" t="s">
        <v>1770</v>
      </c>
      <c r="H471" s="326" t="s">
        <v>85</v>
      </c>
      <c r="I471" s="328">
        <v>16160</v>
      </c>
      <c r="J471" s="329" t="s">
        <v>2103</v>
      </c>
      <c r="K471" s="330" t="s">
        <v>2286</v>
      </c>
      <c r="L471" s="331">
        <v>44373</v>
      </c>
      <c r="M471" s="331"/>
      <c r="N471" s="367">
        <v>44379</v>
      </c>
      <c r="O471" s="368"/>
      <c r="P471" s="369">
        <v>44970196</v>
      </c>
    </row>
    <row r="472" spans="1:16">
      <c r="A472" s="318" t="s">
        <v>2287</v>
      </c>
      <c r="B472" s="315"/>
      <c r="C472" s="314" t="s">
        <v>2288</v>
      </c>
      <c r="D472" s="428" t="s">
        <v>955</v>
      </c>
      <c r="E472" s="316">
        <v>44369</v>
      </c>
      <c r="F472" s="316"/>
      <c r="G472" s="314" t="s">
        <v>886</v>
      </c>
      <c r="H472" s="428" t="s">
        <v>85</v>
      </c>
      <c r="I472" s="317">
        <v>623</v>
      </c>
      <c r="J472" s="314" t="s">
        <v>1088</v>
      </c>
      <c r="K472" s="319" t="s">
        <v>2289</v>
      </c>
      <c r="L472" s="320">
        <v>44374</v>
      </c>
      <c r="M472" s="320"/>
      <c r="N472" s="321">
        <v>44379</v>
      </c>
      <c r="O472" s="429"/>
      <c r="P472" s="430"/>
    </row>
    <row r="473" spans="1:16">
      <c r="A473" s="370" t="s">
        <v>995</v>
      </c>
      <c r="B473" s="371"/>
      <c r="C473" s="332" t="s">
        <v>2290</v>
      </c>
      <c r="D473" s="371" t="s">
        <v>46</v>
      </c>
      <c r="E473" s="372">
        <v>44350</v>
      </c>
      <c r="F473" s="372"/>
      <c r="G473" s="332" t="s">
        <v>60</v>
      </c>
      <c r="H473" s="332" t="s">
        <v>61</v>
      </c>
      <c r="I473" s="373">
        <v>45140</v>
      </c>
      <c r="J473" s="374" t="s">
        <v>2291</v>
      </c>
      <c r="K473" s="375" t="s">
        <v>2292</v>
      </c>
      <c r="L473" s="376">
        <v>44377</v>
      </c>
      <c r="M473" s="376"/>
      <c r="N473" s="377">
        <v>44383</v>
      </c>
      <c r="O473" s="378"/>
      <c r="P473" s="379">
        <v>51313693</v>
      </c>
    </row>
    <row r="474" spans="1:16">
      <c r="A474" s="370" t="s">
        <v>995</v>
      </c>
      <c r="B474" s="371"/>
      <c r="C474" s="332" t="s">
        <v>2293</v>
      </c>
      <c r="D474" s="371" t="s">
        <v>46</v>
      </c>
      <c r="E474" s="372">
        <v>44350</v>
      </c>
      <c r="F474" s="372"/>
      <c r="G474" s="332" t="s">
        <v>1097</v>
      </c>
      <c r="H474" s="332" t="s">
        <v>61</v>
      </c>
      <c r="I474" s="373">
        <v>32650</v>
      </c>
      <c r="J474" s="374" t="s">
        <v>2056</v>
      </c>
      <c r="K474" s="375" t="s">
        <v>2294</v>
      </c>
      <c r="L474" s="376">
        <v>44381</v>
      </c>
      <c r="M474" s="376"/>
      <c r="N474" s="377">
        <v>44385</v>
      </c>
      <c r="O474" s="378" t="s">
        <v>2295</v>
      </c>
      <c r="P474" s="379" t="s">
        <v>2296</v>
      </c>
    </row>
    <row r="475" spans="1:16">
      <c r="A475" s="313" t="s">
        <v>1206</v>
      </c>
      <c r="B475" s="314"/>
      <c r="C475" s="315" t="s">
        <v>1973</v>
      </c>
      <c r="D475" s="314" t="s">
        <v>46</v>
      </c>
      <c r="E475" s="316"/>
      <c r="F475" s="316"/>
      <c r="G475" s="315" t="s">
        <v>189</v>
      </c>
      <c r="H475" s="315" t="s">
        <v>1217</v>
      </c>
      <c r="I475" s="317">
        <v>23880</v>
      </c>
      <c r="J475" s="318" t="s">
        <v>1515</v>
      </c>
      <c r="K475" s="319" t="s">
        <v>2294</v>
      </c>
      <c r="L475" s="320">
        <v>44381</v>
      </c>
      <c r="M475" s="320"/>
      <c r="N475" s="321">
        <v>44385</v>
      </c>
      <c r="O475" s="322" t="s">
        <v>2297</v>
      </c>
      <c r="P475" s="323" t="s">
        <v>2298</v>
      </c>
    </row>
    <row r="476" spans="1:16">
      <c r="A476" s="313" t="s">
        <v>740</v>
      </c>
      <c r="B476" s="314"/>
      <c r="C476" s="315" t="s">
        <v>2299</v>
      </c>
      <c r="D476" s="314" t="s">
        <v>46</v>
      </c>
      <c r="E476" s="316">
        <v>44358</v>
      </c>
      <c r="F476" s="316"/>
      <c r="G476" s="315" t="s">
        <v>110</v>
      </c>
      <c r="H476" s="315" t="s">
        <v>85</v>
      </c>
      <c r="I476" s="317">
        <v>6918</v>
      </c>
      <c r="J476" s="318" t="s">
        <v>1515</v>
      </c>
      <c r="K476" s="319" t="s">
        <v>2300</v>
      </c>
      <c r="L476" s="320">
        <v>44379</v>
      </c>
      <c r="M476" s="320"/>
      <c r="N476" s="321">
        <v>44385</v>
      </c>
      <c r="O476" s="322" t="s">
        <v>2301</v>
      </c>
      <c r="P476" s="323" t="s">
        <v>2302</v>
      </c>
    </row>
    <row r="477" spans="1:16">
      <c r="A477" s="313" t="s">
        <v>2303</v>
      </c>
      <c r="B477" s="314"/>
      <c r="C477" s="315" t="s">
        <v>1255</v>
      </c>
      <c r="D477" s="314" t="s">
        <v>256</v>
      </c>
      <c r="E477" s="316">
        <v>44357</v>
      </c>
      <c r="F477" s="316"/>
      <c r="G477" s="315" t="s">
        <v>1380</v>
      </c>
      <c r="H477" s="315" t="s">
        <v>49</v>
      </c>
      <c r="I477" s="317">
        <v>890</v>
      </c>
      <c r="J477" s="318" t="s">
        <v>1088</v>
      </c>
      <c r="K477" s="319" t="s">
        <v>2304</v>
      </c>
      <c r="L477" s="320">
        <v>44379</v>
      </c>
      <c r="M477" s="320"/>
      <c r="N477" s="321">
        <v>44386</v>
      </c>
      <c r="O477" s="338" t="s">
        <v>2305</v>
      </c>
      <c r="P477" s="323" t="s">
        <v>2306</v>
      </c>
    </row>
    <row r="478" spans="1:16">
      <c r="A478" s="370" t="s">
        <v>995</v>
      </c>
      <c r="B478" s="371"/>
      <c r="C478" s="332" t="s">
        <v>2307</v>
      </c>
      <c r="D478" s="371" t="s">
        <v>46</v>
      </c>
      <c r="E478" s="372">
        <v>44356</v>
      </c>
      <c r="F478" s="372"/>
      <c r="G478" s="332" t="s">
        <v>60</v>
      </c>
      <c r="H478" s="332" t="s">
        <v>61</v>
      </c>
      <c r="I478" s="373">
        <v>145549</v>
      </c>
      <c r="J478" s="374" t="s">
        <v>2308</v>
      </c>
      <c r="K478" s="375" t="s">
        <v>2309</v>
      </c>
      <c r="L478" s="376">
        <v>44383</v>
      </c>
      <c r="M478" s="376"/>
      <c r="N478" s="377"/>
      <c r="O478" s="378" t="s">
        <v>2310</v>
      </c>
      <c r="P478" s="379" t="s">
        <v>2311</v>
      </c>
    </row>
    <row r="479" spans="1:16">
      <c r="A479" s="313" t="s">
        <v>1235</v>
      </c>
      <c r="B479" s="314"/>
      <c r="C479" s="315" t="s">
        <v>2312</v>
      </c>
      <c r="D479" s="314" t="s">
        <v>46</v>
      </c>
      <c r="E479" s="316">
        <v>44351</v>
      </c>
      <c r="F479" s="316"/>
      <c r="G479" s="315" t="s">
        <v>110</v>
      </c>
      <c r="H479" s="315" t="s">
        <v>61</v>
      </c>
      <c r="I479" s="317">
        <v>20670</v>
      </c>
      <c r="J479" s="318" t="s">
        <v>390</v>
      </c>
      <c r="K479" s="319" t="s">
        <v>2313</v>
      </c>
      <c r="L479" s="320">
        <v>44387</v>
      </c>
      <c r="M479" s="320"/>
      <c r="N479" s="321">
        <v>44391</v>
      </c>
      <c r="O479" s="322" t="s">
        <v>2314</v>
      </c>
      <c r="P479" s="323" t="s">
        <v>2315</v>
      </c>
    </row>
    <row r="480" spans="1:16">
      <c r="A480" s="313" t="s">
        <v>1674</v>
      </c>
      <c r="B480" s="314"/>
      <c r="C480" s="315" t="s">
        <v>1946</v>
      </c>
      <c r="D480" s="314" t="s">
        <v>46</v>
      </c>
      <c r="E480" s="316">
        <v>44358</v>
      </c>
      <c r="F480" s="316"/>
      <c r="G480" s="315" t="s">
        <v>73</v>
      </c>
      <c r="H480" s="315" t="s">
        <v>85</v>
      </c>
      <c r="I480" s="317">
        <v>61900</v>
      </c>
      <c r="J480" s="318" t="s">
        <v>1482</v>
      </c>
      <c r="K480" s="319" t="s">
        <v>2316</v>
      </c>
      <c r="L480" s="320">
        <v>44383</v>
      </c>
      <c r="M480" s="320"/>
      <c r="N480" s="321">
        <v>44392</v>
      </c>
      <c r="O480" s="322" t="s">
        <v>2317</v>
      </c>
      <c r="P480" s="323"/>
    </row>
    <row r="481" spans="1:16">
      <c r="A481" s="313" t="s">
        <v>1674</v>
      </c>
      <c r="B481" s="314"/>
      <c r="C481" s="315" t="s">
        <v>1946</v>
      </c>
      <c r="D481" s="314" t="s">
        <v>46</v>
      </c>
      <c r="E481" s="316">
        <v>44358</v>
      </c>
      <c r="F481" s="316"/>
      <c r="G481" s="315" t="s">
        <v>48</v>
      </c>
      <c r="H481" s="315" t="s">
        <v>85</v>
      </c>
      <c r="I481" s="317">
        <v>367650</v>
      </c>
      <c r="J481" s="318" t="s">
        <v>1976</v>
      </c>
      <c r="K481" s="319" t="s">
        <v>2318</v>
      </c>
      <c r="L481" s="431">
        <v>44391</v>
      </c>
      <c r="M481" s="431"/>
      <c r="N481" s="321">
        <v>44392</v>
      </c>
      <c r="O481" s="322" t="s">
        <v>2319</v>
      </c>
      <c r="P481" s="323" t="s">
        <v>2320</v>
      </c>
    </row>
    <row r="482" spans="1:16">
      <c r="A482" s="370" t="s">
        <v>2321</v>
      </c>
      <c r="B482" s="371"/>
      <c r="C482" s="332" t="s">
        <v>2322</v>
      </c>
      <c r="D482" s="371" t="s">
        <v>46</v>
      </c>
      <c r="E482" s="372">
        <v>44351</v>
      </c>
      <c r="F482" s="372"/>
      <c r="G482" s="332" t="s">
        <v>189</v>
      </c>
      <c r="H482" s="332" t="s">
        <v>61</v>
      </c>
      <c r="I482" s="373">
        <v>94050</v>
      </c>
      <c r="J482" s="374" t="s">
        <v>2323</v>
      </c>
      <c r="K482" s="375" t="s">
        <v>2324</v>
      </c>
      <c r="L482" s="376">
        <v>44395</v>
      </c>
      <c r="M482" s="376"/>
      <c r="N482" s="377">
        <v>44407</v>
      </c>
      <c r="O482" s="378" t="s">
        <v>2325</v>
      </c>
      <c r="P482" s="379" t="s">
        <v>2326</v>
      </c>
    </row>
    <row r="483" spans="1:16">
      <c r="A483" s="370" t="s">
        <v>2321</v>
      </c>
      <c r="B483" s="371"/>
      <c r="C483" s="332" t="s">
        <v>2322</v>
      </c>
      <c r="D483" s="371" t="s">
        <v>46</v>
      </c>
      <c r="E483" s="372">
        <v>44351</v>
      </c>
      <c r="F483" s="372"/>
      <c r="G483" s="332" t="s">
        <v>189</v>
      </c>
      <c r="H483" s="332" t="s">
        <v>2327</v>
      </c>
      <c r="I483" s="373">
        <v>58600</v>
      </c>
      <c r="J483" s="374" t="s">
        <v>1088</v>
      </c>
      <c r="K483" s="375" t="s">
        <v>2328</v>
      </c>
      <c r="L483" s="376">
        <v>44380</v>
      </c>
      <c r="M483" s="376"/>
      <c r="N483" s="377">
        <v>44406</v>
      </c>
      <c r="O483" s="378" t="s">
        <v>2329</v>
      </c>
      <c r="P483" s="379"/>
    </row>
    <row r="484" spans="1:16">
      <c r="A484" s="370" t="s">
        <v>2330</v>
      </c>
      <c r="B484" s="371"/>
      <c r="C484" s="332" t="s">
        <v>2322</v>
      </c>
      <c r="D484" s="371" t="s">
        <v>46</v>
      </c>
      <c r="E484" s="372">
        <v>44351</v>
      </c>
      <c r="F484" s="372"/>
      <c r="G484" s="332" t="s">
        <v>2237</v>
      </c>
      <c r="H484" s="332" t="s">
        <v>61</v>
      </c>
      <c r="I484" s="373">
        <v>48436</v>
      </c>
      <c r="J484" s="374" t="s">
        <v>2331</v>
      </c>
      <c r="K484" s="375" t="s">
        <v>2332</v>
      </c>
      <c r="L484" s="376">
        <v>44384</v>
      </c>
      <c r="M484" s="376"/>
      <c r="N484" s="377">
        <v>44407</v>
      </c>
      <c r="O484" s="378" t="s">
        <v>2333</v>
      </c>
      <c r="P484" s="379" t="s">
        <v>2334</v>
      </c>
    </row>
    <row r="485" spans="1:16">
      <c r="A485" s="313" t="s">
        <v>1498</v>
      </c>
      <c r="B485" s="314"/>
      <c r="C485" s="315" t="s">
        <v>2335</v>
      </c>
      <c r="D485" s="314" t="s">
        <v>46</v>
      </c>
      <c r="E485" s="316">
        <v>44344</v>
      </c>
      <c r="F485" s="316"/>
      <c r="G485" s="315" t="s">
        <v>139</v>
      </c>
      <c r="H485" s="315" t="s">
        <v>85</v>
      </c>
      <c r="I485" s="317">
        <v>52000</v>
      </c>
      <c r="J485" s="318" t="s">
        <v>2336</v>
      </c>
      <c r="K485" s="319" t="s">
        <v>2337</v>
      </c>
      <c r="L485" s="320">
        <v>44380</v>
      </c>
      <c r="M485" s="320"/>
      <c r="N485" s="321"/>
      <c r="O485" s="322"/>
      <c r="P485" s="323" t="s">
        <v>2338</v>
      </c>
    </row>
    <row r="486" spans="1:16">
      <c r="A486" s="313" t="s">
        <v>2339</v>
      </c>
      <c r="B486" s="314"/>
      <c r="C486" s="315" t="s">
        <v>2340</v>
      </c>
      <c r="D486" s="314" t="s">
        <v>256</v>
      </c>
      <c r="E486" s="316">
        <v>44327</v>
      </c>
      <c r="F486" s="316"/>
      <c r="G486" s="315" t="s">
        <v>224</v>
      </c>
      <c r="H486" s="315" t="s">
        <v>85</v>
      </c>
      <c r="I486" s="317">
        <v>31000</v>
      </c>
      <c r="J486" s="318" t="s">
        <v>671</v>
      </c>
      <c r="K486" s="319" t="s">
        <v>2341</v>
      </c>
      <c r="L486" s="320">
        <v>44387</v>
      </c>
      <c r="M486" s="320"/>
      <c r="N486" s="337"/>
      <c r="O486" s="338" t="s">
        <v>2342</v>
      </c>
      <c r="P486" s="323" t="s">
        <v>2343</v>
      </c>
    </row>
    <row r="487" spans="1:16">
      <c r="A487" s="313" t="s">
        <v>2344</v>
      </c>
      <c r="B487" s="314"/>
      <c r="C487" s="315" t="s">
        <v>2345</v>
      </c>
      <c r="D487" s="314" t="s">
        <v>46</v>
      </c>
      <c r="E487" s="316">
        <v>44358</v>
      </c>
      <c r="F487" s="316"/>
      <c r="G487" s="315" t="s">
        <v>73</v>
      </c>
      <c r="H487" s="315" t="s">
        <v>85</v>
      </c>
      <c r="I487" s="317">
        <v>20797</v>
      </c>
      <c r="J487" s="318" t="s">
        <v>1515</v>
      </c>
      <c r="K487" s="319" t="s">
        <v>2346</v>
      </c>
      <c r="L487" s="320">
        <v>44391</v>
      </c>
      <c r="M487" s="320"/>
      <c r="N487" s="321"/>
      <c r="O487" s="322" t="s">
        <v>2342</v>
      </c>
      <c r="P487" s="323" t="s">
        <v>2347</v>
      </c>
    </row>
    <row r="488" spans="1:16">
      <c r="A488" s="313" t="s">
        <v>2348</v>
      </c>
      <c r="B488" s="314"/>
      <c r="C488" s="315" t="s">
        <v>1933</v>
      </c>
      <c r="D488" s="314" t="s">
        <v>46</v>
      </c>
      <c r="E488" s="316">
        <v>44377</v>
      </c>
      <c r="F488" s="316"/>
      <c r="G488" s="315" t="s">
        <v>73</v>
      </c>
      <c r="H488" s="315" t="s">
        <v>85</v>
      </c>
      <c r="I488" s="317">
        <v>52708</v>
      </c>
      <c r="J488" s="318" t="s">
        <v>1093</v>
      </c>
      <c r="K488" s="319" t="s">
        <v>2349</v>
      </c>
      <c r="L488" s="320">
        <v>44391</v>
      </c>
      <c r="M488" s="320"/>
      <c r="N488" s="321"/>
      <c r="O488" s="322"/>
      <c r="P488" s="323"/>
    </row>
    <row r="489" spans="1:16">
      <c r="A489" s="370" t="s">
        <v>995</v>
      </c>
      <c r="B489" s="371"/>
      <c r="C489" s="332" t="s">
        <v>2350</v>
      </c>
      <c r="D489" s="371" t="s">
        <v>46</v>
      </c>
      <c r="E489" s="372">
        <v>44356</v>
      </c>
      <c r="F489" s="372"/>
      <c r="G489" s="332" t="s">
        <v>60</v>
      </c>
      <c r="H489" s="332" t="s">
        <v>61</v>
      </c>
      <c r="I489" s="373">
        <v>145549</v>
      </c>
      <c r="J489" s="374" t="s">
        <v>2351</v>
      </c>
      <c r="K489" s="375" t="s">
        <v>2352</v>
      </c>
      <c r="L489" s="376">
        <v>44396</v>
      </c>
      <c r="M489" s="376"/>
      <c r="N489" s="377">
        <v>44407</v>
      </c>
      <c r="O489" s="378"/>
      <c r="P489" s="379" t="s">
        <v>2353</v>
      </c>
    </row>
    <row r="490" spans="1:16">
      <c r="A490" s="313" t="s">
        <v>2354</v>
      </c>
      <c r="B490" s="314"/>
      <c r="C490" s="315" t="s">
        <v>2355</v>
      </c>
      <c r="D490" s="314" t="s">
        <v>46</v>
      </c>
      <c r="E490" s="316">
        <v>44358</v>
      </c>
      <c r="F490" s="316"/>
      <c r="G490" s="315" t="s">
        <v>1424</v>
      </c>
      <c r="H490" s="315" t="s">
        <v>85</v>
      </c>
      <c r="I490" s="317">
        <v>9700</v>
      </c>
      <c r="J490" s="318" t="s">
        <v>2356</v>
      </c>
      <c r="K490" s="319" t="s">
        <v>2357</v>
      </c>
      <c r="L490" s="320">
        <v>44399</v>
      </c>
      <c r="M490" s="320"/>
      <c r="N490" s="321">
        <v>44407</v>
      </c>
      <c r="O490" s="322" t="s">
        <v>2358</v>
      </c>
      <c r="P490" s="323" t="s">
        <v>2359</v>
      </c>
    </row>
    <row r="491" spans="1:16">
      <c r="A491" s="313" t="s">
        <v>1130</v>
      </c>
      <c r="B491" s="314"/>
      <c r="C491" s="315" t="s">
        <v>2360</v>
      </c>
      <c r="D491" s="314" t="s">
        <v>46</v>
      </c>
      <c r="E491" s="316" t="s">
        <v>2361</v>
      </c>
      <c r="F491" s="316"/>
      <c r="G491" s="315" t="s">
        <v>1559</v>
      </c>
      <c r="H491" s="315" t="s">
        <v>1217</v>
      </c>
      <c r="I491" s="317">
        <v>131000</v>
      </c>
      <c r="J491" s="318" t="s">
        <v>1316</v>
      </c>
      <c r="K491" s="319" t="s">
        <v>2362</v>
      </c>
      <c r="L491" s="320">
        <v>44415</v>
      </c>
      <c r="M491" s="320"/>
      <c r="N491" s="321">
        <v>44417</v>
      </c>
      <c r="O491" s="322" t="s">
        <v>2363</v>
      </c>
      <c r="P491" s="323" t="s">
        <v>2364</v>
      </c>
    </row>
    <row r="492" spans="1:16">
      <c r="A492" s="392" t="s">
        <v>995</v>
      </c>
      <c r="B492" s="393"/>
      <c r="C492" s="393" t="s">
        <v>2365</v>
      </c>
      <c r="D492" s="393" t="s">
        <v>46</v>
      </c>
      <c r="E492" s="432">
        <v>44385</v>
      </c>
      <c r="F492" s="432"/>
      <c r="G492" s="393" t="s">
        <v>189</v>
      </c>
      <c r="H492" s="393" t="s">
        <v>61</v>
      </c>
      <c r="I492" s="433">
        <v>86895</v>
      </c>
      <c r="J492" s="393" t="s">
        <v>1844</v>
      </c>
      <c r="K492" s="398" t="s">
        <v>2366</v>
      </c>
      <c r="L492" s="399">
        <v>44414</v>
      </c>
      <c r="M492" s="399"/>
      <c r="N492" s="434">
        <v>44417</v>
      </c>
      <c r="O492" s="435"/>
      <c r="P492" s="436" t="s">
        <v>2367</v>
      </c>
    </row>
    <row r="493" spans="1:16">
      <c r="A493" s="324" t="s">
        <v>1310</v>
      </c>
      <c r="B493" s="325"/>
      <c r="C493" s="326"/>
      <c r="D493" s="325" t="s">
        <v>29</v>
      </c>
      <c r="E493" s="327">
        <v>44377</v>
      </c>
      <c r="F493" s="327"/>
      <c r="G493" s="326" t="s">
        <v>60</v>
      </c>
      <c r="H493" s="326" t="s">
        <v>893</v>
      </c>
      <c r="I493" s="328">
        <v>13000</v>
      </c>
      <c r="J493" s="329" t="s">
        <v>1218</v>
      </c>
      <c r="K493" s="330" t="s">
        <v>2368</v>
      </c>
      <c r="L493" s="331">
        <v>44414</v>
      </c>
      <c r="M493" s="331"/>
      <c r="N493" s="367">
        <v>44417</v>
      </c>
      <c r="O493" s="368">
        <v>44414</v>
      </c>
      <c r="P493" s="369" t="s">
        <v>2369</v>
      </c>
    </row>
    <row r="494" spans="1:16">
      <c r="A494" s="356" t="s">
        <v>2370</v>
      </c>
      <c r="B494" s="357"/>
      <c r="C494" s="358" t="s">
        <v>2371</v>
      </c>
      <c r="D494" s="357" t="s">
        <v>46</v>
      </c>
      <c r="E494" s="359">
        <v>44313</v>
      </c>
      <c r="F494" s="359"/>
      <c r="G494" s="358" t="s">
        <v>957</v>
      </c>
      <c r="H494" s="358" t="s">
        <v>110</v>
      </c>
      <c r="I494" s="360">
        <v>11000</v>
      </c>
      <c r="J494" s="361" t="s">
        <v>207</v>
      </c>
      <c r="K494" s="362" t="s">
        <v>2372</v>
      </c>
      <c r="L494" s="363">
        <v>44415</v>
      </c>
      <c r="M494" s="363"/>
      <c r="N494" s="364">
        <v>44421</v>
      </c>
      <c r="O494" s="385" t="s">
        <v>2373</v>
      </c>
      <c r="P494" s="366"/>
    </row>
    <row r="495" spans="1:16">
      <c r="A495" s="392" t="s">
        <v>995</v>
      </c>
      <c r="B495" s="393"/>
      <c r="C495" s="393" t="s">
        <v>2374</v>
      </c>
      <c r="D495" s="393" t="s">
        <v>46</v>
      </c>
      <c r="E495" s="432">
        <v>44385</v>
      </c>
      <c r="F495" s="432"/>
      <c r="G495" s="393" t="s">
        <v>60</v>
      </c>
      <c r="H495" s="393" t="s">
        <v>61</v>
      </c>
      <c r="I495" s="433">
        <v>86895</v>
      </c>
      <c r="J495" s="393" t="s">
        <v>437</v>
      </c>
      <c r="K495" s="398" t="s">
        <v>2375</v>
      </c>
      <c r="L495" s="399">
        <v>44426</v>
      </c>
      <c r="M495" s="399"/>
      <c r="N495" s="434">
        <v>44427</v>
      </c>
      <c r="O495" s="435"/>
      <c r="P495" s="436">
        <v>78624155</v>
      </c>
    </row>
    <row r="496" spans="1:16">
      <c r="A496" s="392" t="s">
        <v>995</v>
      </c>
      <c r="B496" s="393"/>
      <c r="C496" s="393" t="s">
        <v>2376</v>
      </c>
      <c r="D496" s="393" t="s">
        <v>46</v>
      </c>
      <c r="E496" s="432">
        <v>44385</v>
      </c>
      <c r="F496" s="432"/>
      <c r="G496" s="393" t="s">
        <v>60</v>
      </c>
      <c r="H496" s="393" t="s">
        <v>61</v>
      </c>
      <c r="I496" s="433">
        <v>86895</v>
      </c>
      <c r="J496" s="393" t="s">
        <v>1844</v>
      </c>
      <c r="K496" s="398" t="s">
        <v>2375</v>
      </c>
      <c r="L496" s="399">
        <v>44426</v>
      </c>
      <c r="M496" s="399"/>
      <c r="N496" s="434">
        <v>44427</v>
      </c>
      <c r="O496" s="435"/>
      <c r="P496" s="436">
        <v>79804169</v>
      </c>
    </row>
    <row r="497" spans="1:16">
      <c r="A497" s="313" t="s">
        <v>1114</v>
      </c>
      <c r="B497" s="314"/>
      <c r="C497" s="315" t="s">
        <v>2377</v>
      </c>
      <c r="D497" s="314" t="s">
        <v>46</v>
      </c>
      <c r="E497" s="316">
        <v>44358</v>
      </c>
      <c r="F497" s="316"/>
      <c r="G497" s="315" t="s">
        <v>60</v>
      </c>
      <c r="H497" s="315" t="s">
        <v>61</v>
      </c>
      <c r="I497" s="317">
        <v>40000</v>
      </c>
      <c r="J497" s="318" t="s">
        <v>2378</v>
      </c>
      <c r="K497" s="319" t="s">
        <v>2379</v>
      </c>
      <c r="L497" s="320">
        <v>44426</v>
      </c>
      <c r="M497" s="320"/>
      <c r="N497" s="321">
        <v>44427</v>
      </c>
      <c r="O497" s="322"/>
      <c r="P497" s="323">
        <v>77546000</v>
      </c>
    </row>
    <row r="498" spans="1:16">
      <c r="A498" s="392" t="s">
        <v>995</v>
      </c>
      <c r="B498" s="393"/>
      <c r="C498" s="393" t="s">
        <v>2380</v>
      </c>
      <c r="D498" s="393" t="s">
        <v>46</v>
      </c>
      <c r="E498" s="432">
        <v>44411</v>
      </c>
      <c r="F498" s="432"/>
      <c r="G498" s="393" t="s">
        <v>189</v>
      </c>
      <c r="H498" s="393" t="s">
        <v>61</v>
      </c>
      <c r="I498" s="433">
        <v>25000</v>
      </c>
      <c r="J498" s="393" t="s">
        <v>2381</v>
      </c>
      <c r="K498" s="398" t="s">
        <v>2382</v>
      </c>
      <c r="L498" s="399">
        <v>44426</v>
      </c>
      <c r="M498" s="399"/>
      <c r="N498" s="434">
        <v>44427</v>
      </c>
      <c r="O498" s="435"/>
      <c r="P498" s="436" t="s">
        <v>2383</v>
      </c>
    </row>
    <row r="499" spans="1:16">
      <c r="A499" s="437" t="s">
        <v>2384</v>
      </c>
      <c r="B499" s="438"/>
      <c r="C499" s="439" t="s">
        <v>2385</v>
      </c>
      <c r="D499" s="439" t="s">
        <v>46</v>
      </c>
      <c r="E499" s="440">
        <v>44390</v>
      </c>
      <c r="F499" s="440"/>
      <c r="G499" s="439" t="s">
        <v>60</v>
      </c>
      <c r="H499" s="439" t="s">
        <v>1217</v>
      </c>
      <c r="I499" s="317">
        <v>28387</v>
      </c>
      <c r="J499" s="441" t="s">
        <v>2386</v>
      </c>
      <c r="K499" s="319" t="s">
        <v>2387</v>
      </c>
      <c r="L499" s="442">
        <v>44430</v>
      </c>
      <c r="M499" s="442"/>
      <c r="N499" s="321">
        <v>44435</v>
      </c>
      <c r="O499" s="322"/>
      <c r="P499" s="323" t="s">
        <v>2388</v>
      </c>
    </row>
    <row r="500" spans="1:16">
      <c r="A500" s="324" t="s">
        <v>1089</v>
      </c>
      <c r="B500" s="325"/>
      <c r="C500" s="315" t="s">
        <v>2277</v>
      </c>
      <c r="D500" s="314" t="s">
        <v>46</v>
      </c>
      <c r="E500" s="316">
        <v>44392</v>
      </c>
      <c r="F500" s="316"/>
      <c r="G500" s="315" t="s">
        <v>60</v>
      </c>
      <c r="H500" s="315" t="s">
        <v>85</v>
      </c>
      <c r="I500" s="317">
        <v>40000</v>
      </c>
      <c r="J500" s="318" t="s">
        <v>2389</v>
      </c>
      <c r="K500" s="319" t="s">
        <v>2387</v>
      </c>
      <c r="L500" s="320">
        <v>44430</v>
      </c>
      <c r="M500" s="320"/>
      <c r="N500" s="321">
        <v>44435</v>
      </c>
      <c r="O500" s="338"/>
      <c r="P500" s="323" t="s">
        <v>2390</v>
      </c>
    </row>
    <row r="501" spans="1:16">
      <c r="A501" s="324" t="s">
        <v>2391</v>
      </c>
      <c r="B501" s="325"/>
      <c r="C501" s="315" t="s">
        <v>2392</v>
      </c>
      <c r="D501" s="314" t="s">
        <v>256</v>
      </c>
      <c r="E501" s="316">
        <v>44405</v>
      </c>
      <c r="F501" s="316"/>
      <c r="G501" s="315" t="s">
        <v>60</v>
      </c>
      <c r="H501" s="315" t="s">
        <v>85</v>
      </c>
      <c r="I501" s="317">
        <v>22000</v>
      </c>
      <c r="J501" s="318" t="s">
        <v>1093</v>
      </c>
      <c r="K501" s="319" t="s">
        <v>2387</v>
      </c>
      <c r="L501" s="320">
        <v>44430</v>
      </c>
      <c r="M501" s="320"/>
      <c r="N501" s="321">
        <v>44435</v>
      </c>
      <c r="O501" s="322"/>
      <c r="P501" s="323" t="s">
        <v>2393</v>
      </c>
    </row>
    <row r="502" spans="1:16">
      <c r="A502" s="437" t="s">
        <v>1310</v>
      </c>
      <c r="B502" s="438"/>
      <c r="C502" s="439" t="s">
        <v>2394</v>
      </c>
      <c r="D502" s="439" t="s">
        <v>29</v>
      </c>
      <c r="E502" s="440">
        <v>44410</v>
      </c>
      <c r="F502" s="440"/>
      <c r="G502" s="439" t="s">
        <v>60</v>
      </c>
      <c r="H502" s="439" t="s">
        <v>893</v>
      </c>
      <c r="I502" s="317">
        <v>13000</v>
      </c>
      <c r="J502" s="441" t="s">
        <v>1515</v>
      </c>
      <c r="K502" s="319" t="s">
        <v>2395</v>
      </c>
      <c r="L502" s="442">
        <v>44435</v>
      </c>
      <c r="M502" s="442"/>
      <c r="N502" s="443">
        <v>44438</v>
      </c>
      <c r="O502" s="338"/>
      <c r="P502" s="323">
        <v>77060820</v>
      </c>
    </row>
    <row r="503" spans="1:16">
      <c r="A503" s="313" t="s">
        <v>2396</v>
      </c>
      <c r="B503" s="314"/>
      <c r="C503" s="315" t="s">
        <v>2397</v>
      </c>
      <c r="D503" s="314" t="s">
        <v>46</v>
      </c>
      <c r="E503" s="316">
        <v>44411</v>
      </c>
      <c r="F503" s="316"/>
      <c r="G503" s="315" t="s">
        <v>32</v>
      </c>
      <c r="H503" s="315" t="s">
        <v>85</v>
      </c>
      <c r="I503" s="317">
        <v>1015</v>
      </c>
      <c r="J503" s="318" t="s">
        <v>1088</v>
      </c>
      <c r="K503" s="319" t="s">
        <v>2398</v>
      </c>
      <c r="L503" s="320">
        <v>44437</v>
      </c>
      <c r="M503" s="320"/>
      <c r="N503" s="321">
        <v>44442</v>
      </c>
      <c r="O503" s="322"/>
      <c r="P503" s="323">
        <v>77948404</v>
      </c>
    </row>
    <row r="504" spans="1:16">
      <c r="A504" s="313" t="s">
        <v>2396</v>
      </c>
      <c r="B504" s="314"/>
      <c r="C504" s="315" t="s">
        <v>2399</v>
      </c>
      <c r="D504" s="314" t="s">
        <v>46</v>
      </c>
      <c r="E504" s="316">
        <v>44411</v>
      </c>
      <c r="F504" s="316"/>
      <c r="G504" s="315" t="s">
        <v>32</v>
      </c>
      <c r="H504" s="315" t="s">
        <v>85</v>
      </c>
      <c r="I504" s="317">
        <v>490</v>
      </c>
      <c r="J504" s="318" t="s">
        <v>1088</v>
      </c>
      <c r="K504" s="319" t="s">
        <v>2398</v>
      </c>
      <c r="L504" s="320">
        <v>44437</v>
      </c>
      <c r="M504" s="320"/>
      <c r="N504" s="321">
        <v>44442</v>
      </c>
      <c r="O504" s="322"/>
      <c r="P504" s="323">
        <v>77948404</v>
      </c>
    </row>
    <row r="505" spans="1:16">
      <c r="A505" s="313" t="s">
        <v>1310</v>
      </c>
      <c r="B505" s="314"/>
      <c r="C505" s="315" t="s">
        <v>2400</v>
      </c>
      <c r="D505" s="314" t="s">
        <v>29</v>
      </c>
      <c r="E505" s="316">
        <v>44425</v>
      </c>
      <c r="F505" s="316"/>
      <c r="G505" s="315" t="s">
        <v>60</v>
      </c>
      <c r="H505" s="315" t="s">
        <v>893</v>
      </c>
      <c r="I505" s="317">
        <v>13000</v>
      </c>
      <c r="J505" s="318" t="s">
        <v>1218</v>
      </c>
      <c r="K505" s="321" t="s">
        <v>2401</v>
      </c>
      <c r="L505" s="320">
        <v>44441</v>
      </c>
      <c r="M505" s="320"/>
      <c r="N505" s="321">
        <v>44447</v>
      </c>
      <c r="O505" s="322"/>
      <c r="P505" s="323" t="s">
        <v>2402</v>
      </c>
    </row>
    <row r="506" spans="1:16">
      <c r="A506" s="324" t="s">
        <v>2403</v>
      </c>
      <c r="B506" s="325"/>
      <c r="C506" s="325"/>
      <c r="D506" s="325" t="s">
        <v>256</v>
      </c>
      <c r="E506" s="444">
        <v>44404</v>
      </c>
      <c r="F506" s="444"/>
      <c r="G506" s="325" t="s">
        <v>60</v>
      </c>
      <c r="H506" s="325" t="s">
        <v>2404</v>
      </c>
      <c r="I506" s="445">
        <v>18000</v>
      </c>
      <c r="J506" s="325" t="s">
        <v>2405</v>
      </c>
      <c r="K506" s="321" t="s">
        <v>2406</v>
      </c>
      <c r="L506" s="331">
        <v>44441</v>
      </c>
      <c r="M506" s="331"/>
      <c r="N506" s="416">
        <v>44449</v>
      </c>
      <c r="O506" s="446"/>
      <c r="P506" s="447" t="s">
        <v>2407</v>
      </c>
    </row>
    <row r="507" spans="1:16">
      <c r="A507" s="313" t="s">
        <v>537</v>
      </c>
      <c r="B507" s="314"/>
      <c r="C507" s="315"/>
      <c r="D507" s="314" t="s">
        <v>29</v>
      </c>
      <c r="E507" s="316">
        <v>44426</v>
      </c>
      <c r="F507" s="316"/>
      <c r="G507" s="315" t="s">
        <v>110</v>
      </c>
      <c r="H507" s="315" t="s">
        <v>49</v>
      </c>
      <c r="I507" s="317">
        <v>421.7</v>
      </c>
      <c r="J507" s="318" t="s">
        <v>1088</v>
      </c>
      <c r="K507" s="319" t="s">
        <v>2408</v>
      </c>
      <c r="L507" s="320">
        <v>44441</v>
      </c>
      <c r="M507" s="320"/>
      <c r="N507" s="321">
        <v>44442</v>
      </c>
      <c r="O507" s="338"/>
      <c r="P507" s="323" t="s">
        <v>2409</v>
      </c>
    </row>
    <row r="508" spans="1:16">
      <c r="A508" s="324" t="s">
        <v>1416</v>
      </c>
      <c r="B508" s="325"/>
      <c r="C508" s="325" t="s">
        <v>2410</v>
      </c>
      <c r="D508" s="325" t="s">
        <v>46</v>
      </c>
      <c r="E508" s="444">
        <v>44413</v>
      </c>
      <c r="F508" s="444"/>
      <c r="G508" s="325" t="s">
        <v>60</v>
      </c>
      <c r="H508" s="325" t="s">
        <v>1217</v>
      </c>
      <c r="I508" s="445">
        <v>30000</v>
      </c>
      <c r="J508" s="325" t="s">
        <v>1579</v>
      </c>
      <c r="K508" s="319" t="s">
        <v>2411</v>
      </c>
      <c r="L508" s="331">
        <v>44444</v>
      </c>
      <c r="M508" s="331"/>
      <c r="N508" s="416">
        <v>44445</v>
      </c>
      <c r="O508" s="446"/>
      <c r="P508" s="447" t="s">
        <v>2412</v>
      </c>
    </row>
    <row r="509" spans="1:16">
      <c r="A509" s="392" t="s">
        <v>995</v>
      </c>
      <c r="B509" s="393"/>
      <c r="C509" s="393" t="s">
        <v>2413</v>
      </c>
      <c r="D509" s="393" t="s">
        <v>46</v>
      </c>
      <c r="E509" s="432">
        <v>44385</v>
      </c>
      <c r="F509" s="432"/>
      <c r="G509" s="393" t="s">
        <v>60</v>
      </c>
      <c r="H509" s="393" t="s">
        <v>61</v>
      </c>
      <c r="I509" s="433">
        <v>86895</v>
      </c>
      <c r="J509" s="393" t="s">
        <v>1797</v>
      </c>
      <c r="K509" s="398" t="s">
        <v>2414</v>
      </c>
      <c r="L509" s="399">
        <v>44446</v>
      </c>
      <c r="M509" s="399"/>
      <c r="N509" s="398" t="s">
        <v>2415</v>
      </c>
      <c r="O509" s="435"/>
      <c r="P509" s="436">
        <v>79902481</v>
      </c>
    </row>
    <row r="510" spans="1:16">
      <c r="A510" s="441" t="s">
        <v>1089</v>
      </c>
      <c r="B510" s="439"/>
      <c r="C510" s="439" t="s">
        <v>2262</v>
      </c>
      <c r="D510" s="439" t="s">
        <v>46</v>
      </c>
      <c r="E510" s="440">
        <v>44399</v>
      </c>
      <c r="F510" s="440"/>
      <c r="G510" s="439" t="s">
        <v>60</v>
      </c>
      <c r="H510" s="439" t="s">
        <v>61</v>
      </c>
      <c r="I510" s="317">
        <v>40000</v>
      </c>
      <c r="J510" s="441" t="s">
        <v>2389</v>
      </c>
      <c r="K510" s="319" t="s">
        <v>2416</v>
      </c>
      <c r="L510" s="442">
        <v>44449</v>
      </c>
      <c r="M510" s="442"/>
      <c r="N510" s="443">
        <v>44452</v>
      </c>
      <c r="O510" s="338"/>
      <c r="P510" s="323" t="s">
        <v>2417</v>
      </c>
    </row>
    <row r="511" spans="1:16">
      <c r="A511" s="313" t="s">
        <v>1165</v>
      </c>
      <c r="B511" s="314"/>
      <c r="C511" s="315" t="s">
        <v>2418</v>
      </c>
      <c r="D511" s="314" t="s">
        <v>46</v>
      </c>
      <c r="E511" s="316">
        <v>44392</v>
      </c>
      <c r="F511" s="316"/>
      <c r="G511" s="315" t="s">
        <v>60</v>
      </c>
      <c r="H511" s="315" t="s">
        <v>85</v>
      </c>
      <c r="I511" s="317">
        <v>6500</v>
      </c>
      <c r="J511" s="318" t="s">
        <v>1692</v>
      </c>
      <c r="K511" s="321" t="s">
        <v>2416</v>
      </c>
      <c r="L511" s="320">
        <v>44449</v>
      </c>
      <c r="M511" s="320"/>
      <c r="N511" s="321">
        <v>44458</v>
      </c>
      <c r="O511" s="322"/>
      <c r="P511" s="323" t="s">
        <v>2419</v>
      </c>
    </row>
    <row r="512" spans="1:16">
      <c r="A512" s="313" t="s">
        <v>537</v>
      </c>
      <c r="B512" s="314"/>
      <c r="C512" s="315" t="s">
        <v>2420</v>
      </c>
      <c r="D512" s="314" t="s">
        <v>29</v>
      </c>
      <c r="E512" s="316">
        <v>44419</v>
      </c>
      <c r="F512" s="316"/>
      <c r="G512" s="315" t="s">
        <v>110</v>
      </c>
      <c r="H512" s="315" t="s">
        <v>2421</v>
      </c>
      <c r="I512" s="317">
        <v>70.400000000000006</v>
      </c>
      <c r="J512" s="318" t="s">
        <v>1088</v>
      </c>
      <c r="K512" s="321" t="s">
        <v>2416</v>
      </c>
      <c r="L512" s="320">
        <v>44449</v>
      </c>
      <c r="M512" s="320"/>
      <c r="N512" s="321">
        <v>44452</v>
      </c>
      <c r="O512" s="322"/>
      <c r="P512" s="323" t="s">
        <v>2422</v>
      </c>
    </row>
    <row r="513" spans="1:16">
      <c r="A513" s="313" t="s">
        <v>779</v>
      </c>
      <c r="B513" s="314"/>
      <c r="C513" s="315" t="s">
        <v>2423</v>
      </c>
      <c r="D513" s="314" t="s">
        <v>46</v>
      </c>
      <c r="E513" s="316">
        <v>44438</v>
      </c>
      <c r="F513" s="316"/>
      <c r="G513" s="315" t="s">
        <v>48</v>
      </c>
      <c r="H513" s="315" t="s">
        <v>85</v>
      </c>
      <c r="I513" s="317"/>
      <c r="J513" s="318" t="s">
        <v>2424</v>
      </c>
      <c r="K513" s="448" t="s">
        <v>2425</v>
      </c>
      <c r="L513" s="320">
        <v>44449</v>
      </c>
      <c r="M513" s="320"/>
      <c r="N513" s="321">
        <v>44452</v>
      </c>
      <c r="O513" s="322"/>
      <c r="P513" s="323"/>
    </row>
    <row r="514" spans="1:16">
      <c r="A514" s="313" t="s">
        <v>1114</v>
      </c>
      <c r="B514" s="314"/>
      <c r="C514" s="315" t="s">
        <v>2426</v>
      </c>
      <c r="D514" s="314" t="s">
        <v>46</v>
      </c>
      <c r="E514" s="316">
        <v>44358</v>
      </c>
      <c r="F514" s="316"/>
      <c r="G514" s="315" t="s">
        <v>60</v>
      </c>
      <c r="H514" s="315" t="s">
        <v>61</v>
      </c>
      <c r="I514" s="317">
        <v>50000</v>
      </c>
      <c r="J514" s="318" t="s">
        <v>1218</v>
      </c>
      <c r="K514" s="321" t="s">
        <v>2427</v>
      </c>
      <c r="L514" s="320">
        <v>44450</v>
      </c>
      <c r="M514" s="320"/>
      <c r="N514" s="321">
        <v>44458</v>
      </c>
      <c r="O514" s="322"/>
      <c r="P514" s="323">
        <v>77357390</v>
      </c>
    </row>
    <row r="515" spans="1:16">
      <c r="A515" s="441" t="s">
        <v>1310</v>
      </c>
      <c r="B515" s="439"/>
      <c r="C515" s="439" t="s">
        <v>2428</v>
      </c>
      <c r="D515" s="439" t="s">
        <v>29</v>
      </c>
      <c r="E515" s="440">
        <v>44410</v>
      </c>
      <c r="F515" s="440"/>
      <c r="G515" s="439" t="s">
        <v>60</v>
      </c>
      <c r="H515" s="439" t="s">
        <v>893</v>
      </c>
      <c r="I515" s="317">
        <v>13000</v>
      </c>
      <c r="J515" s="441" t="s">
        <v>1515</v>
      </c>
      <c r="K515" s="319" t="s">
        <v>2429</v>
      </c>
      <c r="L515" s="442">
        <v>44455</v>
      </c>
      <c r="M515" s="442"/>
      <c r="N515" s="443">
        <v>44458</v>
      </c>
      <c r="O515" s="338"/>
      <c r="P515" s="323">
        <v>77554067</v>
      </c>
    </row>
    <row r="516" spans="1:16">
      <c r="A516" s="313" t="s">
        <v>2430</v>
      </c>
      <c r="B516" s="314"/>
      <c r="C516" s="315" t="s">
        <v>2431</v>
      </c>
      <c r="D516" s="314" t="s">
        <v>46</v>
      </c>
      <c r="E516" s="316">
        <v>44442</v>
      </c>
      <c r="F516" s="316"/>
      <c r="G516" s="315" t="s">
        <v>340</v>
      </c>
      <c r="H516" s="315" t="s">
        <v>85</v>
      </c>
      <c r="I516" s="317">
        <v>5850</v>
      </c>
      <c r="J516" s="318" t="s">
        <v>1515</v>
      </c>
      <c r="K516" s="321" t="s">
        <v>2432</v>
      </c>
      <c r="L516" s="320">
        <v>44457</v>
      </c>
      <c r="M516" s="320"/>
      <c r="N516" s="321"/>
      <c r="O516" s="322"/>
      <c r="P516" s="323"/>
    </row>
    <row r="517" spans="1:16">
      <c r="A517" s="313" t="s">
        <v>1089</v>
      </c>
      <c r="B517" s="314"/>
      <c r="C517" s="315" t="s">
        <v>2277</v>
      </c>
      <c r="D517" s="314" t="s">
        <v>46</v>
      </c>
      <c r="E517" s="316">
        <v>44392</v>
      </c>
      <c r="F517" s="316"/>
      <c r="G517" s="315" t="s">
        <v>60</v>
      </c>
      <c r="H517" s="315" t="s">
        <v>85</v>
      </c>
      <c r="I517" s="317">
        <v>20000</v>
      </c>
      <c r="J517" s="318" t="s">
        <v>2405</v>
      </c>
      <c r="K517" s="321" t="s">
        <v>2433</v>
      </c>
      <c r="L517" s="320">
        <v>44458</v>
      </c>
      <c r="M517" s="320"/>
      <c r="N517" s="321">
        <v>44459</v>
      </c>
      <c r="O517" s="338"/>
      <c r="P517" s="323" t="s">
        <v>2434</v>
      </c>
    </row>
    <row r="518" spans="1:16">
      <c r="A518" s="441" t="s">
        <v>1089</v>
      </c>
      <c r="B518" s="439"/>
      <c r="C518" s="439" t="s">
        <v>2262</v>
      </c>
      <c r="D518" s="439" t="s">
        <v>46</v>
      </c>
      <c r="E518" s="440">
        <v>44399</v>
      </c>
      <c r="F518" s="440"/>
      <c r="G518" s="439" t="s">
        <v>60</v>
      </c>
      <c r="H518" s="439" t="s">
        <v>61</v>
      </c>
      <c r="I518" s="317">
        <v>20000</v>
      </c>
      <c r="J518" s="441" t="s">
        <v>2405</v>
      </c>
      <c r="K518" s="321" t="s">
        <v>2433</v>
      </c>
      <c r="L518" s="320">
        <v>44458</v>
      </c>
      <c r="M518" s="320"/>
      <c r="N518" s="321">
        <v>44459</v>
      </c>
      <c r="O518" s="338"/>
      <c r="P518" s="323" t="s">
        <v>2435</v>
      </c>
    </row>
    <row r="519" spans="1:16">
      <c r="A519" s="313" t="s">
        <v>1089</v>
      </c>
      <c r="B519" s="314"/>
      <c r="C519" s="315" t="s">
        <v>2097</v>
      </c>
      <c r="D519" s="314" t="s">
        <v>46</v>
      </c>
      <c r="E519" s="316">
        <v>44421</v>
      </c>
      <c r="F519" s="316"/>
      <c r="G519" s="315" t="s">
        <v>60</v>
      </c>
      <c r="H519" s="315" t="s">
        <v>61</v>
      </c>
      <c r="I519" s="317">
        <v>40000</v>
      </c>
      <c r="J519" s="318" t="s">
        <v>1093</v>
      </c>
      <c r="K519" s="321" t="s">
        <v>2433</v>
      </c>
      <c r="L519" s="320">
        <v>44458</v>
      </c>
      <c r="M519" s="320"/>
      <c r="N519" s="321">
        <v>44459</v>
      </c>
      <c r="O519" s="322"/>
      <c r="P519" s="323" t="s">
        <v>2436</v>
      </c>
    </row>
    <row r="520" spans="1:16">
      <c r="A520" s="345" t="s">
        <v>1775</v>
      </c>
      <c r="B520" s="346"/>
      <c r="C520" s="347" t="s">
        <v>2437</v>
      </c>
      <c r="D520" s="346" t="s">
        <v>256</v>
      </c>
      <c r="E520" s="348">
        <v>44389</v>
      </c>
      <c r="F520" s="348"/>
      <c r="G520" s="347" t="s">
        <v>1380</v>
      </c>
      <c r="H520" s="347" t="s">
        <v>61</v>
      </c>
      <c r="I520" s="349">
        <v>10406</v>
      </c>
      <c r="J520" s="350" t="s">
        <v>1626</v>
      </c>
      <c r="K520" s="353" t="s">
        <v>2438</v>
      </c>
      <c r="L520" s="352">
        <v>44461</v>
      </c>
      <c r="M520" s="352"/>
      <c r="N520" s="353">
        <v>44462</v>
      </c>
      <c r="O520" s="354"/>
      <c r="P520" s="355" t="s">
        <v>2439</v>
      </c>
    </row>
    <row r="521" spans="1:16">
      <c r="A521" s="313" t="s">
        <v>1775</v>
      </c>
      <c r="B521" s="314"/>
      <c r="C521" s="315" t="s">
        <v>2440</v>
      </c>
      <c r="D521" s="314" t="s">
        <v>46</v>
      </c>
      <c r="E521" s="316">
        <v>44434</v>
      </c>
      <c r="F521" s="316"/>
      <c r="G521" s="315" t="s">
        <v>1380</v>
      </c>
      <c r="H521" s="315" t="s">
        <v>61</v>
      </c>
      <c r="I521" s="317">
        <v>60033</v>
      </c>
      <c r="J521" s="318" t="s">
        <v>2441</v>
      </c>
      <c r="K521" s="321" t="s">
        <v>2438</v>
      </c>
      <c r="L521" s="320">
        <v>44461</v>
      </c>
      <c r="M521" s="320"/>
      <c r="N521" s="321">
        <v>44461</v>
      </c>
      <c r="O521" s="322"/>
      <c r="P521" s="323">
        <v>79046726</v>
      </c>
    </row>
    <row r="522" spans="1:16">
      <c r="A522" s="324" t="s">
        <v>1535</v>
      </c>
      <c r="B522" s="325"/>
      <c r="C522" s="315"/>
      <c r="D522" s="314" t="s">
        <v>29</v>
      </c>
      <c r="E522" s="316">
        <v>44439</v>
      </c>
      <c r="F522" s="316"/>
      <c r="G522" s="315" t="s">
        <v>110</v>
      </c>
      <c r="H522" s="315" t="s">
        <v>267</v>
      </c>
      <c r="I522" s="317">
        <v>2420</v>
      </c>
      <c r="J522" s="318" t="s">
        <v>1086</v>
      </c>
      <c r="K522" s="321" t="s">
        <v>2442</v>
      </c>
      <c r="L522" s="320">
        <v>44463</v>
      </c>
      <c r="M522" s="320"/>
      <c r="N522" s="321">
        <v>44466</v>
      </c>
      <c r="O522" s="322"/>
      <c r="P522" s="323" t="s">
        <v>2443</v>
      </c>
    </row>
    <row r="523" spans="1:16">
      <c r="A523" s="324" t="s">
        <v>1535</v>
      </c>
      <c r="B523" s="325"/>
      <c r="C523" s="315"/>
      <c r="D523" s="314" t="s">
        <v>29</v>
      </c>
      <c r="E523" s="316">
        <v>44439</v>
      </c>
      <c r="F523" s="316"/>
      <c r="G523" s="315" t="s">
        <v>110</v>
      </c>
      <c r="H523" s="315" t="s">
        <v>267</v>
      </c>
      <c r="I523" s="317">
        <v>3012</v>
      </c>
      <c r="J523" s="318" t="s">
        <v>462</v>
      </c>
      <c r="K523" s="321" t="s">
        <v>2442</v>
      </c>
      <c r="L523" s="320">
        <v>44463</v>
      </c>
      <c r="M523" s="320"/>
      <c r="N523" s="321">
        <v>44466</v>
      </c>
      <c r="O523" s="322"/>
      <c r="P523" s="323" t="s">
        <v>2443</v>
      </c>
    </row>
    <row r="524" spans="1:16">
      <c r="A524" s="313" t="s">
        <v>1114</v>
      </c>
      <c r="B524" s="314"/>
      <c r="C524" s="315" t="s">
        <v>2444</v>
      </c>
      <c r="D524" s="314" t="s">
        <v>46</v>
      </c>
      <c r="E524" s="316">
        <v>44434</v>
      </c>
      <c r="F524" s="316"/>
      <c r="G524" s="315" t="s">
        <v>60</v>
      </c>
      <c r="H524" s="315" t="s">
        <v>85</v>
      </c>
      <c r="I524" s="317">
        <v>24000</v>
      </c>
      <c r="J524" s="318" t="s">
        <v>2445</v>
      </c>
      <c r="K524" s="321" t="s">
        <v>2446</v>
      </c>
      <c r="L524" s="320">
        <v>44467</v>
      </c>
      <c r="M524" s="320"/>
      <c r="N524" s="321" t="s">
        <v>2447</v>
      </c>
      <c r="O524" s="322" t="s">
        <v>2448</v>
      </c>
      <c r="P524" s="323" t="s">
        <v>2449</v>
      </c>
    </row>
    <row r="525" spans="1:16">
      <c r="A525" s="324" t="s">
        <v>205</v>
      </c>
      <c r="B525" s="325"/>
      <c r="C525" s="315" t="s">
        <v>2450</v>
      </c>
      <c r="D525" s="314" t="s">
        <v>29</v>
      </c>
      <c r="E525" s="316">
        <v>44441</v>
      </c>
      <c r="F525" s="316"/>
      <c r="G525" s="315" t="s">
        <v>60</v>
      </c>
      <c r="H525" s="315" t="s">
        <v>49</v>
      </c>
      <c r="I525" s="317">
        <v>14000</v>
      </c>
      <c r="J525" s="318" t="s">
        <v>2445</v>
      </c>
      <c r="K525" s="321" t="s">
        <v>2446</v>
      </c>
      <c r="L525" s="320">
        <v>44467</v>
      </c>
      <c r="M525" s="320"/>
      <c r="N525" s="321">
        <v>44469</v>
      </c>
      <c r="O525" s="322" t="s">
        <v>2451</v>
      </c>
      <c r="P525" s="323" t="s">
        <v>2452</v>
      </c>
    </row>
    <row r="526" spans="1:16">
      <c r="A526" s="324" t="s">
        <v>537</v>
      </c>
      <c r="B526" s="325"/>
      <c r="C526" s="315"/>
      <c r="D526" s="314" t="s">
        <v>29</v>
      </c>
      <c r="E526" s="316">
        <v>44433</v>
      </c>
      <c r="F526" s="316"/>
      <c r="G526" s="315" t="s">
        <v>60</v>
      </c>
      <c r="H526" s="315" t="s">
        <v>249</v>
      </c>
      <c r="I526" s="317">
        <v>20560</v>
      </c>
      <c r="J526" s="318" t="s">
        <v>1626</v>
      </c>
      <c r="K526" s="321" t="s">
        <v>2453</v>
      </c>
      <c r="L526" s="320">
        <v>44468</v>
      </c>
      <c r="M526" s="320"/>
      <c r="N526" s="321">
        <v>44469</v>
      </c>
      <c r="O526" s="322" t="s">
        <v>2454</v>
      </c>
      <c r="P526" s="323">
        <v>79236471</v>
      </c>
    </row>
    <row r="527" spans="1:16">
      <c r="A527" s="313" t="s">
        <v>2455</v>
      </c>
      <c r="B527" s="314"/>
      <c r="C527" s="315" t="s">
        <v>2456</v>
      </c>
      <c r="D527" s="314" t="s">
        <v>46</v>
      </c>
      <c r="E527" s="316">
        <v>44446</v>
      </c>
      <c r="F527" s="316"/>
      <c r="G527" s="315" t="s">
        <v>48</v>
      </c>
      <c r="H527" s="315" t="s">
        <v>61</v>
      </c>
      <c r="I527" s="317">
        <v>242000</v>
      </c>
      <c r="J527" s="318" t="s">
        <v>2457</v>
      </c>
      <c r="K527" s="321" t="s">
        <v>2458</v>
      </c>
      <c r="L527" s="320">
        <v>44469</v>
      </c>
      <c r="M527" s="320"/>
      <c r="N527" s="321">
        <v>44470</v>
      </c>
      <c r="O527" s="322"/>
      <c r="P527" s="323"/>
    </row>
    <row r="528" spans="1:16">
      <c r="A528" s="324" t="s">
        <v>1430</v>
      </c>
      <c r="B528" s="325"/>
      <c r="C528" s="315" t="s">
        <v>1431</v>
      </c>
      <c r="D528" s="314" t="s">
        <v>46</v>
      </c>
      <c r="E528" s="316">
        <v>44442</v>
      </c>
      <c r="F528" s="316"/>
      <c r="G528" s="315" t="s">
        <v>60</v>
      </c>
      <c r="H528" s="315" t="s">
        <v>61</v>
      </c>
      <c r="I528" s="317">
        <v>5848</v>
      </c>
      <c r="J528" s="318" t="s">
        <v>1692</v>
      </c>
      <c r="K528" s="321" t="s">
        <v>2459</v>
      </c>
      <c r="L528" s="320">
        <v>44470</v>
      </c>
      <c r="M528" s="320"/>
      <c r="N528" s="321" t="s">
        <v>2460</v>
      </c>
      <c r="O528" s="322" t="s">
        <v>2461</v>
      </c>
      <c r="P528" s="323">
        <v>77373204</v>
      </c>
    </row>
    <row r="529" spans="1:16">
      <c r="A529" s="313" t="s">
        <v>168</v>
      </c>
      <c r="B529" s="314"/>
      <c r="C529" s="315" t="s">
        <v>1397</v>
      </c>
      <c r="D529" s="314" t="s">
        <v>46</v>
      </c>
      <c r="E529" s="316">
        <v>44456</v>
      </c>
      <c r="F529" s="316"/>
      <c r="G529" s="315" t="s">
        <v>1707</v>
      </c>
      <c r="H529" s="315" t="s">
        <v>85</v>
      </c>
      <c r="I529" s="317">
        <v>77470</v>
      </c>
      <c r="J529" s="318" t="s">
        <v>2462</v>
      </c>
      <c r="K529" s="321" t="s">
        <v>2463</v>
      </c>
      <c r="L529" s="320">
        <v>44471</v>
      </c>
      <c r="M529" s="320"/>
      <c r="N529" s="321" t="s">
        <v>2464</v>
      </c>
      <c r="O529" s="322"/>
      <c r="P529" s="323"/>
    </row>
    <row r="530" spans="1:16">
      <c r="A530" s="392" t="s">
        <v>995</v>
      </c>
      <c r="B530" s="393"/>
      <c r="C530" s="393" t="s">
        <v>2465</v>
      </c>
      <c r="D530" s="393" t="s">
        <v>46</v>
      </c>
      <c r="E530" s="432">
        <v>44385</v>
      </c>
      <c r="F530" s="432"/>
      <c r="G530" s="393" t="s">
        <v>60</v>
      </c>
      <c r="H530" s="393" t="s">
        <v>61</v>
      </c>
      <c r="I530" s="433">
        <v>4800</v>
      </c>
      <c r="J530" s="393" t="s">
        <v>1515</v>
      </c>
      <c r="K530" s="398" t="s">
        <v>2466</v>
      </c>
      <c r="L530" s="399">
        <v>44472</v>
      </c>
      <c r="M530" s="399"/>
      <c r="N530" s="398" t="s">
        <v>2464</v>
      </c>
      <c r="O530" s="435" t="s">
        <v>2467</v>
      </c>
      <c r="P530" s="436">
        <v>78166478</v>
      </c>
    </row>
    <row r="531" spans="1:16">
      <c r="A531" s="313" t="s">
        <v>1310</v>
      </c>
      <c r="B531" s="314"/>
      <c r="C531" s="315" t="s">
        <v>2468</v>
      </c>
      <c r="D531" s="314" t="s">
        <v>29</v>
      </c>
      <c r="E531" s="316">
        <v>44434</v>
      </c>
      <c r="F531" s="316"/>
      <c r="G531" s="315" t="s">
        <v>60</v>
      </c>
      <c r="H531" s="315" t="s">
        <v>893</v>
      </c>
      <c r="I531" s="317">
        <v>13000</v>
      </c>
      <c r="J531" s="318" t="s">
        <v>1515</v>
      </c>
      <c r="K531" s="321" t="s">
        <v>2469</v>
      </c>
      <c r="L531" s="320">
        <v>44471</v>
      </c>
      <c r="M531" s="320"/>
      <c r="N531" s="321" t="s">
        <v>2460</v>
      </c>
      <c r="O531" s="322" t="s">
        <v>2470</v>
      </c>
      <c r="P531" s="323" t="s">
        <v>2471</v>
      </c>
    </row>
    <row r="532" spans="1:16">
      <c r="A532" s="356" t="s">
        <v>1943</v>
      </c>
      <c r="B532" s="357"/>
      <c r="C532" s="358"/>
      <c r="D532" s="357" t="s">
        <v>717</v>
      </c>
      <c r="E532" s="359">
        <v>44361</v>
      </c>
      <c r="F532" s="359"/>
      <c r="G532" s="358" t="s">
        <v>73</v>
      </c>
      <c r="H532" s="358" t="s">
        <v>110</v>
      </c>
      <c r="I532" s="360">
        <v>640</v>
      </c>
      <c r="J532" s="361" t="s">
        <v>2472</v>
      </c>
      <c r="K532" s="362" t="s">
        <v>2473</v>
      </c>
      <c r="L532" s="363">
        <v>44474</v>
      </c>
      <c r="M532" s="363"/>
      <c r="N532" s="384" t="s">
        <v>2460</v>
      </c>
      <c r="O532" s="449" t="s">
        <v>2474</v>
      </c>
      <c r="P532" s="450"/>
    </row>
    <row r="533" spans="1:16">
      <c r="A533" s="313" t="s">
        <v>1501</v>
      </c>
      <c r="B533" s="314"/>
      <c r="C533" s="315" t="s">
        <v>2475</v>
      </c>
      <c r="D533" s="314" t="s">
        <v>46</v>
      </c>
      <c r="E533" s="316">
        <v>44438</v>
      </c>
      <c r="F533" s="316"/>
      <c r="G533" s="315" t="s">
        <v>2476</v>
      </c>
      <c r="H533" s="315" t="s">
        <v>85</v>
      </c>
      <c r="I533" s="317">
        <v>15430</v>
      </c>
      <c r="J533" s="318" t="s">
        <v>1515</v>
      </c>
      <c r="K533" s="321" t="s">
        <v>2477</v>
      </c>
      <c r="L533" s="320">
        <v>44475</v>
      </c>
      <c r="M533" s="320"/>
      <c r="N533" s="321" t="s">
        <v>2464</v>
      </c>
      <c r="O533" s="322"/>
      <c r="P533" s="323" t="s">
        <v>2478</v>
      </c>
    </row>
    <row r="534" spans="1:16">
      <c r="A534" s="392" t="s">
        <v>995</v>
      </c>
      <c r="B534" s="393"/>
      <c r="C534" s="393" t="s">
        <v>2479</v>
      </c>
      <c r="D534" s="393" t="s">
        <v>46</v>
      </c>
      <c r="E534" s="432">
        <v>44385</v>
      </c>
      <c r="F534" s="432"/>
      <c r="G534" s="393" t="s">
        <v>60</v>
      </c>
      <c r="H534" s="393" t="s">
        <v>61</v>
      </c>
      <c r="I534" s="433">
        <v>8900</v>
      </c>
      <c r="J534" s="393" t="s">
        <v>1579</v>
      </c>
      <c r="K534" s="398" t="s">
        <v>2480</v>
      </c>
      <c r="L534" s="399">
        <v>44485</v>
      </c>
      <c r="M534" s="399"/>
      <c r="N534" s="398" t="s">
        <v>2464</v>
      </c>
      <c r="O534" s="435" t="s">
        <v>2481</v>
      </c>
      <c r="P534" s="436">
        <v>79253373</v>
      </c>
    </row>
    <row r="535" spans="1:16">
      <c r="A535" s="313" t="s">
        <v>1310</v>
      </c>
      <c r="B535" s="314"/>
      <c r="C535" s="315" t="s">
        <v>2482</v>
      </c>
      <c r="D535" s="314" t="s">
        <v>29</v>
      </c>
      <c r="E535" s="316">
        <v>44453</v>
      </c>
      <c r="F535" s="316"/>
      <c r="G535" s="315" t="s">
        <v>60</v>
      </c>
      <c r="H535" s="315" t="s">
        <v>893</v>
      </c>
      <c r="I535" s="317">
        <v>13000</v>
      </c>
      <c r="J535" s="318" t="s">
        <v>1218</v>
      </c>
      <c r="K535" s="321" t="s">
        <v>2483</v>
      </c>
      <c r="L535" s="320">
        <v>44488</v>
      </c>
      <c r="M535" s="320"/>
      <c r="N535" s="321" t="s">
        <v>2460</v>
      </c>
      <c r="O535" s="322" t="s">
        <v>2484</v>
      </c>
      <c r="P535" s="323" t="s">
        <v>2485</v>
      </c>
    </row>
    <row r="536" spans="1:16">
      <c r="A536" s="361" t="s">
        <v>2486</v>
      </c>
      <c r="B536" s="358"/>
      <c r="C536" s="358" t="s">
        <v>2487</v>
      </c>
      <c r="D536" s="358" t="s">
        <v>256</v>
      </c>
      <c r="E536" s="359">
        <v>44438</v>
      </c>
      <c r="F536" s="359"/>
      <c r="G536" s="358" t="s">
        <v>73</v>
      </c>
      <c r="H536" s="358" t="s">
        <v>110</v>
      </c>
      <c r="I536" s="360">
        <v>702.7</v>
      </c>
      <c r="J536" s="358" t="s">
        <v>2488</v>
      </c>
      <c r="K536" s="384" t="s">
        <v>2489</v>
      </c>
      <c r="L536" s="451">
        <v>44491</v>
      </c>
      <c r="M536" s="451"/>
      <c r="N536" s="384" t="s">
        <v>2460</v>
      </c>
      <c r="O536" s="449" t="s">
        <v>2490</v>
      </c>
      <c r="P536" s="450" t="s">
        <v>2491</v>
      </c>
    </row>
    <row r="537" spans="1:16">
      <c r="A537" s="356" t="s">
        <v>1943</v>
      </c>
      <c r="B537" s="357"/>
      <c r="C537" s="358"/>
      <c r="D537" s="357" t="s">
        <v>717</v>
      </c>
      <c r="E537" s="359">
        <v>44452</v>
      </c>
      <c r="F537" s="359"/>
      <c r="G537" s="358" t="s">
        <v>2492</v>
      </c>
      <c r="H537" s="358" t="s">
        <v>110</v>
      </c>
      <c r="I537" s="360">
        <v>1409</v>
      </c>
      <c r="J537" s="361" t="s">
        <v>2493</v>
      </c>
      <c r="K537" s="362" t="s">
        <v>2494</v>
      </c>
      <c r="L537" s="363">
        <v>44499</v>
      </c>
      <c r="M537" s="363"/>
      <c r="N537" s="384" t="s">
        <v>2460</v>
      </c>
      <c r="O537" s="449" t="s">
        <v>2495</v>
      </c>
      <c r="P537" s="450" t="s">
        <v>2496</v>
      </c>
    </row>
    <row r="538" spans="1:16">
      <c r="A538" s="313" t="s">
        <v>2497</v>
      </c>
      <c r="B538" s="314"/>
      <c r="C538" s="315" t="s">
        <v>2498</v>
      </c>
      <c r="D538" s="314" t="s">
        <v>256</v>
      </c>
      <c r="E538" s="316">
        <v>44467</v>
      </c>
      <c r="F538" s="316"/>
      <c r="G538" s="315" t="s">
        <v>32</v>
      </c>
      <c r="H538" s="315" t="s">
        <v>85</v>
      </c>
      <c r="I538" s="317">
        <v>1140</v>
      </c>
      <c r="J538" s="318" t="s">
        <v>1088</v>
      </c>
      <c r="K538" s="321"/>
      <c r="L538" s="320"/>
      <c r="M538" s="320"/>
      <c r="N538" s="321" t="s">
        <v>2460</v>
      </c>
      <c r="O538" s="322"/>
      <c r="P538" s="323" t="s">
        <v>2499</v>
      </c>
    </row>
    <row r="539" spans="1:16">
      <c r="A539" s="313" t="s">
        <v>2500</v>
      </c>
      <c r="B539" s="314"/>
      <c r="C539" s="315" t="s">
        <v>2501</v>
      </c>
      <c r="D539" s="314" t="s">
        <v>46</v>
      </c>
      <c r="E539" s="316">
        <v>44462</v>
      </c>
      <c r="F539" s="316"/>
      <c r="G539" s="315" t="s">
        <v>886</v>
      </c>
      <c r="H539" s="315" t="s">
        <v>61</v>
      </c>
      <c r="I539" s="317">
        <v>25654</v>
      </c>
      <c r="J539" s="318" t="s">
        <v>1515</v>
      </c>
      <c r="K539" s="321"/>
      <c r="L539" s="320"/>
      <c r="M539" s="320"/>
      <c r="N539" s="321" t="s">
        <v>2464</v>
      </c>
      <c r="O539" s="322"/>
      <c r="P539" s="323" t="s">
        <v>2502</v>
      </c>
    </row>
    <row r="540" spans="1:16">
      <c r="A540" s="452" t="s">
        <v>2503</v>
      </c>
      <c r="B540" s="453"/>
      <c r="C540" s="454"/>
      <c r="D540" s="452"/>
      <c r="E540" s="454"/>
      <c r="F540" s="454"/>
      <c r="G540" s="454"/>
      <c r="H540" s="454"/>
      <c r="I540" s="455"/>
      <c r="J540" s="456"/>
      <c r="K540" s="457"/>
      <c r="L540" s="458"/>
      <c r="M540" s="458"/>
      <c r="N540" s="457"/>
      <c r="O540" s="459"/>
      <c r="P540" s="305">
        <f>SUBTOTAL(103,$P$2:$P$539)</f>
        <v>257</v>
      </c>
    </row>
    <row r="541" spans="1:16">
      <c r="A541" s="460"/>
      <c r="B541" s="461"/>
      <c r="C541" s="462"/>
      <c r="D541" s="461"/>
      <c r="E541" s="463"/>
      <c r="F541" s="463"/>
      <c r="G541" s="462"/>
      <c r="H541" s="462"/>
      <c r="I541" s="464"/>
      <c r="J541" s="465"/>
      <c r="K541" s="466"/>
      <c r="L541" s="467"/>
      <c r="M541" s="467"/>
      <c r="N541" s="466"/>
      <c r="O541" s="468"/>
      <c r="P541" s="75"/>
    </row>
    <row r="542" spans="1:16">
      <c r="A542" s="469"/>
      <c r="B542" s="470"/>
      <c r="C542" s="471"/>
      <c r="D542" s="470"/>
      <c r="E542" s="472"/>
      <c r="F542" s="472"/>
      <c r="G542" s="471"/>
      <c r="H542" s="471"/>
      <c r="I542" s="473"/>
      <c r="J542" s="474"/>
      <c r="K542" s="475"/>
      <c r="L542" s="476"/>
      <c r="M542" s="476"/>
      <c r="N542" s="475"/>
      <c r="O542" s="477"/>
      <c r="P542" s="478"/>
    </row>
    <row r="543" spans="1:16">
      <c r="A543" s="460"/>
      <c r="B543" s="461"/>
      <c r="C543" s="462"/>
      <c r="D543" s="461"/>
      <c r="E543" s="463"/>
      <c r="F543" s="463"/>
      <c r="G543" s="462"/>
      <c r="H543" s="462"/>
      <c r="I543" s="464"/>
      <c r="J543" s="465"/>
      <c r="K543" s="466"/>
      <c r="L543" s="467"/>
      <c r="M543" s="467"/>
      <c r="N543" s="466"/>
      <c r="O543" s="468"/>
      <c r="P543" s="75"/>
    </row>
    <row r="544" spans="1:16">
      <c r="A544" s="313" t="s">
        <v>1501</v>
      </c>
      <c r="B544" s="314"/>
      <c r="C544" s="315" t="s">
        <v>2475</v>
      </c>
      <c r="D544" s="314" t="s">
        <v>46</v>
      </c>
      <c r="E544" s="316">
        <v>44438</v>
      </c>
      <c r="F544" s="316"/>
      <c r="G544" s="315" t="s">
        <v>2476</v>
      </c>
      <c r="H544" s="315" t="s">
        <v>85</v>
      </c>
      <c r="I544" s="317">
        <v>15430</v>
      </c>
      <c r="J544" s="337" t="s">
        <v>1515</v>
      </c>
      <c r="K544" s="321" t="s">
        <v>2504</v>
      </c>
      <c r="L544" s="320">
        <v>44494</v>
      </c>
      <c r="M544" s="320"/>
      <c r="N544" s="321">
        <v>44516</v>
      </c>
      <c r="O544" s="479" t="s">
        <v>2505</v>
      </c>
      <c r="P544" s="48"/>
    </row>
    <row r="545" spans="1:16">
      <c r="A545" s="313" t="s">
        <v>694</v>
      </c>
      <c r="B545" s="314"/>
      <c r="C545" s="315"/>
      <c r="D545" s="314" t="s">
        <v>29</v>
      </c>
      <c r="E545" s="316">
        <v>44509</v>
      </c>
      <c r="F545" s="316"/>
      <c r="G545" s="315" t="s">
        <v>110</v>
      </c>
      <c r="H545" s="315" t="s">
        <v>85</v>
      </c>
      <c r="I545" s="317">
        <v>380</v>
      </c>
      <c r="J545" s="337" t="s">
        <v>1088</v>
      </c>
      <c r="K545" s="321" t="s">
        <v>2506</v>
      </c>
      <c r="L545" s="320">
        <v>44525</v>
      </c>
      <c r="M545" s="320"/>
      <c r="N545" s="321">
        <v>44529</v>
      </c>
      <c r="O545" s="479" t="s">
        <v>2507</v>
      </c>
      <c r="P545" s="48" t="s">
        <v>2508</v>
      </c>
    </row>
    <row r="546" spans="1:16">
      <c r="A546" s="392" t="s">
        <v>995</v>
      </c>
      <c r="B546" s="393"/>
      <c r="C546" s="393" t="s">
        <v>2509</v>
      </c>
      <c r="D546" s="393" t="s">
        <v>46</v>
      </c>
      <c r="E546" s="432">
        <v>44481</v>
      </c>
      <c r="F546" s="432"/>
      <c r="G546" s="393" t="s">
        <v>189</v>
      </c>
      <c r="H546" s="393" t="s">
        <v>85</v>
      </c>
      <c r="I546" s="433"/>
      <c r="J546" s="398" t="s">
        <v>664</v>
      </c>
      <c r="K546" s="398" t="s">
        <v>2510</v>
      </c>
      <c r="L546" s="399">
        <v>44526</v>
      </c>
      <c r="M546" s="399"/>
      <c r="N546" s="434">
        <v>44529</v>
      </c>
      <c r="O546" s="436" t="s">
        <v>2511</v>
      </c>
      <c r="P546" s="154" t="s">
        <v>2512</v>
      </c>
    </row>
    <row r="547" spans="1:16">
      <c r="A547" s="313" t="s">
        <v>2513</v>
      </c>
      <c r="B547" s="314"/>
      <c r="C547" s="315" t="s">
        <v>2514</v>
      </c>
      <c r="D547" s="314" t="s">
        <v>46</v>
      </c>
      <c r="E547" s="316">
        <v>44523</v>
      </c>
      <c r="F547" s="316"/>
      <c r="G547" s="315" t="s">
        <v>2515</v>
      </c>
      <c r="H547" s="315" t="s">
        <v>61</v>
      </c>
      <c r="I547" s="317">
        <v>91000</v>
      </c>
      <c r="J547" s="337" t="s">
        <v>2516</v>
      </c>
      <c r="K547" s="321" t="s">
        <v>2517</v>
      </c>
      <c r="L547" s="320">
        <v>44534</v>
      </c>
      <c r="M547" s="320"/>
      <c r="N547" s="321">
        <v>44536</v>
      </c>
      <c r="O547" s="479"/>
      <c r="P547" s="48" t="s">
        <v>2518</v>
      </c>
    </row>
    <row r="548" spans="1:16">
      <c r="A548" s="392" t="s">
        <v>995</v>
      </c>
      <c r="B548" s="393"/>
      <c r="C548" s="393" t="s">
        <v>2519</v>
      </c>
      <c r="D548" s="393" t="s">
        <v>46</v>
      </c>
      <c r="E548" s="432">
        <v>44504</v>
      </c>
      <c r="F548" s="432"/>
      <c r="G548" s="393" t="s">
        <v>189</v>
      </c>
      <c r="H548" s="393" t="s">
        <v>61</v>
      </c>
      <c r="I548" s="433"/>
      <c r="J548" s="398" t="s">
        <v>2520</v>
      </c>
      <c r="K548" s="398" t="s">
        <v>2521</v>
      </c>
      <c r="L548" s="399">
        <v>44535</v>
      </c>
      <c r="M548" s="399"/>
      <c r="N548" s="434">
        <v>44537</v>
      </c>
      <c r="O548" s="436" t="s">
        <v>2522</v>
      </c>
      <c r="P548" s="154" t="s">
        <v>2523</v>
      </c>
    </row>
    <row r="549" spans="1:16">
      <c r="A549" s="313" t="s">
        <v>1535</v>
      </c>
      <c r="B549" s="314"/>
      <c r="C549" s="315"/>
      <c r="D549" s="314" t="s">
        <v>29</v>
      </c>
      <c r="E549" s="316">
        <v>44516</v>
      </c>
      <c r="F549" s="316"/>
      <c r="G549" s="315" t="s">
        <v>110</v>
      </c>
      <c r="H549" s="315" t="s">
        <v>49</v>
      </c>
      <c r="I549" s="317">
        <v>2710</v>
      </c>
      <c r="J549" s="337" t="s">
        <v>462</v>
      </c>
      <c r="K549" s="321" t="s">
        <v>2524</v>
      </c>
      <c r="L549" s="320">
        <v>44535</v>
      </c>
      <c r="M549" s="320"/>
      <c r="N549" s="321">
        <v>44536</v>
      </c>
      <c r="O549" s="479" t="s">
        <v>2525</v>
      </c>
      <c r="P549" s="48" t="s">
        <v>2526</v>
      </c>
    </row>
    <row r="550" spans="1:16">
      <c r="A550" s="392" t="s">
        <v>995</v>
      </c>
      <c r="B550" s="393"/>
      <c r="C550" s="393" t="s">
        <v>2527</v>
      </c>
      <c r="D550" s="393" t="s">
        <v>46</v>
      </c>
      <c r="E550" s="432">
        <v>44508</v>
      </c>
      <c r="F550" s="432"/>
      <c r="G550" s="393" t="s">
        <v>60</v>
      </c>
      <c r="H550" s="393" t="s">
        <v>61</v>
      </c>
      <c r="I550" s="433">
        <v>55646</v>
      </c>
      <c r="J550" s="398" t="s">
        <v>2528</v>
      </c>
      <c r="K550" s="398" t="s">
        <v>2529</v>
      </c>
      <c r="L550" s="399">
        <v>44537</v>
      </c>
      <c r="M550" s="399"/>
      <c r="N550" s="434">
        <v>44537</v>
      </c>
      <c r="O550" s="436" t="s">
        <v>2530</v>
      </c>
      <c r="P550" s="154" t="s">
        <v>2531</v>
      </c>
    </row>
    <row r="551" spans="1:16">
      <c r="A551" s="313" t="s">
        <v>2532</v>
      </c>
      <c r="B551" s="314"/>
      <c r="C551" s="315" t="s">
        <v>2533</v>
      </c>
      <c r="D551" s="314" t="s">
        <v>29</v>
      </c>
      <c r="E551" s="316">
        <v>44516</v>
      </c>
      <c r="F551" s="316"/>
      <c r="G551" s="315" t="s">
        <v>110</v>
      </c>
      <c r="H551" s="315" t="s">
        <v>49</v>
      </c>
      <c r="I551" s="317">
        <v>897</v>
      </c>
      <c r="J551" s="337" t="s">
        <v>1088</v>
      </c>
      <c r="K551" s="321" t="s">
        <v>2534</v>
      </c>
      <c r="L551" s="320">
        <v>44538</v>
      </c>
      <c r="M551" s="320"/>
      <c r="N551" s="321">
        <v>44538</v>
      </c>
      <c r="O551" s="479" t="s">
        <v>2535</v>
      </c>
      <c r="P551" s="48" t="s">
        <v>2536</v>
      </c>
    </row>
    <row r="552" spans="1:16">
      <c r="A552" s="313" t="s">
        <v>2532</v>
      </c>
      <c r="B552" s="314"/>
      <c r="C552" s="315" t="s">
        <v>2537</v>
      </c>
      <c r="D552" s="314" t="s">
        <v>29</v>
      </c>
      <c r="E552" s="316">
        <v>44516</v>
      </c>
      <c r="F552" s="316"/>
      <c r="G552" s="315" t="s">
        <v>1024</v>
      </c>
      <c r="H552" s="315" t="s">
        <v>49</v>
      </c>
      <c r="I552" s="317">
        <v>496</v>
      </c>
      <c r="J552" s="337" t="s">
        <v>1088</v>
      </c>
      <c r="K552" s="321" t="s">
        <v>2534</v>
      </c>
      <c r="L552" s="320">
        <v>44538</v>
      </c>
      <c r="M552" s="320"/>
      <c r="N552" s="321">
        <v>44538</v>
      </c>
      <c r="O552" s="479" t="s">
        <v>2538</v>
      </c>
      <c r="P552" s="48" t="s">
        <v>2536</v>
      </c>
    </row>
    <row r="553" spans="1:16">
      <c r="A553" s="392" t="s">
        <v>995</v>
      </c>
      <c r="B553" s="393"/>
      <c r="C553" s="393" t="s">
        <v>2539</v>
      </c>
      <c r="D553" s="393" t="s">
        <v>46</v>
      </c>
      <c r="E553" s="432">
        <v>44529</v>
      </c>
      <c r="F553" s="432"/>
      <c r="G553" s="393" t="s">
        <v>189</v>
      </c>
      <c r="H553" s="393" t="s">
        <v>61</v>
      </c>
      <c r="I553" s="433">
        <v>8720</v>
      </c>
      <c r="J553" s="398" t="s">
        <v>437</v>
      </c>
      <c r="K553" s="398" t="s">
        <v>2540</v>
      </c>
      <c r="L553" s="399">
        <v>44547</v>
      </c>
      <c r="M553" s="399"/>
      <c r="N553" s="434">
        <v>44550</v>
      </c>
      <c r="O553" s="436" t="s">
        <v>2541</v>
      </c>
      <c r="P553" s="154" t="s">
        <v>2542</v>
      </c>
    </row>
    <row r="554" spans="1:16">
      <c r="A554" s="356" t="s">
        <v>2543</v>
      </c>
      <c r="B554" s="357"/>
      <c r="C554" s="357" t="s">
        <v>2544</v>
      </c>
      <c r="D554" s="357" t="s">
        <v>29</v>
      </c>
      <c r="E554" s="480">
        <v>44532</v>
      </c>
      <c r="F554" s="480"/>
      <c r="G554" s="357" t="s">
        <v>49</v>
      </c>
      <c r="H554" s="357" t="s">
        <v>110</v>
      </c>
      <c r="I554" s="481">
        <v>2590</v>
      </c>
      <c r="J554" s="362" t="s">
        <v>1218</v>
      </c>
      <c r="K554" s="362" t="s">
        <v>2545</v>
      </c>
      <c r="L554" s="363">
        <v>44539</v>
      </c>
      <c r="M554" s="363"/>
      <c r="N554" s="482">
        <v>44546</v>
      </c>
      <c r="O554" s="483"/>
      <c r="P554" s="152" t="s">
        <v>2546</v>
      </c>
    </row>
    <row r="555" spans="1:16">
      <c r="A555" s="313" t="s">
        <v>1772</v>
      </c>
      <c r="B555" s="314"/>
      <c r="C555" s="315"/>
      <c r="D555" s="314" t="s">
        <v>46</v>
      </c>
      <c r="E555" s="316">
        <v>44515</v>
      </c>
      <c r="F555" s="316"/>
      <c r="G555" s="315" t="s">
        <v>1424</v>
      </c>
      <c r="H555" s="315" t="s">
        <v>85</v>
      </c>
      <c r="I555" s="317">
        <v>60000</v>
      </c>
      <c r="J555" s="337" t="s">
        <v>1667</v>
      </c>
      <c r="K555" s="321" t="s">
        <v>2547</v>
      </c>
      <c r="L555" s="320">
        <v>44540</v>
      </c>
      <c r="M555" s="320"/>
      <c r="N555" s="321">
        <v>44545</v>
      </c>
      <c r="O555" s="322"/>
      <c r="P555" s="484" t="s">
        <v>2548</v>
      </c>
    </row>
    <row r="556" spans="1:16">
      <c r="A556" s="313" t="s">
        <v>205</v>
      </c>
      <c r="B556" s="314"/>
      <c r="C556" s="315" t="s">
        <v>2549</v>
      </c>
      <c r="D556" s="314" t="s">
        <v>29</v>
      </c>
      <c r="E556" s="316">
        <v>44508</v>
      </c>
      <c r="F556" s="316"/>
      <c r="G556" s="315" t="s">
        <v>60</v>
      </c>
      <c r="H556" s="315" t="s">
        <v>49</v>
      </c>
      <c r="I556" s="317"/>
      <c r="J556" s="337" t="s">
        <v>1515</v>
      </c>
      <c r="K556" s="321" t="s">
        <v>2550</v>
      </c>
      <c r="L556" s="320">
        <v>44541</v>
      </c>
      <c r="M556" s="320"/>
      <c r="N556" s="321">
        <v>44544</v>
      </c>
      <c r="O556" s="479" t="s">
        <v>2551</v>
      </c>
      <c r="P556" s="48" t="s">
        <v>2552</v>
      </c>
    </row>
    <row r="557" spans="1:16">
      <c r="A557" s="313" t="s">
        <v>2553</v>
      </c>
      <c r="B557" s="314"/>
      <c r="C557" s="315" t="s">
        <v>2554</v>
      </c>
      <c r="D557" s="314" t="s">
        <v>29</v>
      </c>
      <c r="E557" s="316">
        <v>44522</v>
      </c>
      <c r="F557" s="316"/>
      <c r="G557" s="315" t="s">
        <v>60</v>
      </c>
      <c r="H557" s="315" t="s">
        <v>49</v>
      </c>
      <c r="I557" s="317">
        <v>14000</v>
      </c>
      <c r="J557" s="337" t="s">
        <v>207</v>
      </c>
      <c r="K557" s="321" t="s">
        <v>2550</v>
      </c>
      <c r="L557" s="320">
        <v>44541</v>
      </c>
      <c r="M557" s="320"/>
      <c r="N557" s="321">
        <v>44543</v>
      </c>
      <c r="O557" s="479"/>
      <c r="P557" s="48" t="s">
        <v>2555</v>
      </c>
    </row>
    <row r="558" spans="1:16">
      <c r="A558" s="392" t="s">
        <v>995</v>
      </c>
      <c r="B558" s="393"/>
      <c r="C558" s="393" t="s">
        <v>2556</v>
      </c>
      <c r="D558" s="393" t="s">
        <v>46</v>
      </c>
      <c r="E558" s="432">
        <v>44502</v>
      </c>
      <c r="F558" s="432"/>
      <c r="G558" s="393" t="s">
        <v>60</v>
      </c>
      <c r="H558" s="393" t="s">
        <v>61</v>
      </c>
      <c r="I558" s="433"/>
      <c r="J558" s="398" t="s">
        <v>2557</v>
      </c>
      <c r="K558" s="398" t="s">
        <v>2558</v>
      </c>
      <c r="L558" s="399">
        <v>44543</v>
      </c>
      <c r="M558" s="399"/>
      <c r="N558" s="434">
        <v>44545</v>
      </c>
      <c r="O558" s="436" t="s">
        <v>2559</v>
      </c>
      <c r="P558" s="154" t="s">
        <v>2560</v>
      </c>
    </row>
    <row r="559" spans="1:16">
      <c r="A559" s="392" t="s">
        <v>995</v>
      </c>
      <c r="B559" s="393"/>
      <c r="C559" s="393" t="s">
        <v>2561</v>
      </c>
      <c r="D559" s="393" t="s">
        <v>46</v>
      </c>
      <c r="E559" s="432">
        <v>44517</v>
      </c>
      <c r="F559" s="432"/>
      <c r="G559" s="393" t="s">
        <v>60</v>
      </c>
      <c r="H559" s="393" t="s">
        <v>61</v>
      </c>
      <c r="I559" s="433">
        <v>6000</v>
      </c>
      <c r="J559" s="398" t="s">
        <v>390</v>
      </c>
      <c r="K559" s="398" t="s">
        <v>2558</v>
      </c>
      <c r="L559" s="399">
        <v>44543</v>
      </c>
      <c r="M559" s="399"/>
      <c r="N559" s="434">
        <v>44550</v>
      </c>
      <c r="O559" s="436" t="s">
        <v>2562</v>
      </c>
      <c r="P559" s="154" t="s">
        <v>1899</v>
      </c>
    </row>
    <row r="560" spans="1:16">
      <c r="A560" s="313" t="s">
        <v>2563</v>
      </c>
      <c r="B560" s="314"/>
      <c r="C560" s="315" t="s">
        <v>2564</v>
      </c>
      <c r="D560" s="314" t="s">
        <v>256</v>
      </c>
      <c r="E560" s="316">
        <v>44508</v>
      </c>
      <c r="F560" s="316"/>
      <c r="G560" s="315" t="s">
        <v>2565</v>
      </c>
      <c r="H560" s="315" t="s">
        <v>85</v>
      </c>
      <c r="I560" s="317">
        <v>2037</v>
      </c>
      <c r="J560" s="337" t="s">
        <v>1106</v>
      </c>
      <c r="K560" s="321" t="s">
        <v>2566</v>
      </c>
      <c r="L560" s="320">
        <v>44548</v>
      </c>
      <c r="M560" s="320"/>
      <c r="N560" s="321">
        <v>44550</v>
      </c>
      <c r="O560" s="479"/>
      <c r="P560" s="48" t="s">
        <v>2567</v>
      </c>
    </row>
    <row r="561" spans="1:16">
      <c r="A561" s="313" t="s">
        <v>2563</v>
      </c>
      <c r="B561" s="314"/>
      <c r="C561" s="315" t="s">
        <v>2568</v>
      </c>
      <c r="D561" s="314" t="s">
        <v>256</v>
      </c>
      <c r="E561" s="316">
        <v>44508</v>
      </c>
      <c r="F561" s="316"/>
      <c r="G561" s="315" t="s">
        <v>2565</v>
      </c>
      <c r="H561" s="315" t="s">
        <v>85</v>
      </c>
      <c r="I561" s="317">
        <v>2780</v>
      </c>
      <c r="J561" s="337" t="s">
        <v>1086</v>
      </c>
      <c r="K561" s="321" t="s">
        <v>2566</v>
      </c>
      <c r="L561" s="320">
        <v>44548</v>
      </c>
      <c r="M561" s="320"/>
      <c r="N561" s="321">
        <v>44550</v>
      </c>
      <c r="O561" s="479"/>
      <c r="P561" s="48" t="s">
        <v>2567</v>
      </c>
    </row>
    <row r="562" spans="1:16">
      <c r="A562" s="313" t="s">
        <v>2569</v>
      </c>
      <c r="B562" s="314"/>
      <c r="C562" s="315" t="s">
        <v>2570</v>
      </c>
      <c r="D562" s="314" t="s">
        <v>46</v>
      </c>
      <c r="E562" s="316">
        <v>44532</v>
      </c>
      <c r="F562" s="316"/>
      <c r="G562" s="315" t="s">
        <v>48</v>
      </c>
      <c r="H562" s="315" t="s">
        <v>61</v>
      </c>
      <c r="I562" s="317">
        <v>230000</v>
      </c>
      <c r="J562" s="337" t="s">
        <v>1797</v>
      </c>
      <c r="K562" s="321" t="s">
        <v>2571</v>
      </c>
      <c r="L562" s="320">
        <v>44546</v>
      </c>
      <c r="M562" s="320"/>
      <c r="N562" s="321">
        <v>44549</v>
      </c>
      <c r="O562" s="479"/>
      <c r="P562" s="48"/>
    </row>
    <row r="563" spans="1:16">
      <c r="A563" s="313" t="s">
        <v>1200</v>
      </c>
      <c r="B563" s="314"/>
      <c r="C563" s="315"/>
      <c r="D563" s="314" t="s">
        <v>29</v>
      </c>
      <c r="E563" s="316">
        <v>44533</v>
      </c>
      <c r="F563" s="316"/>
      <c r="G563" s="315" t="s">
        <v>110</v>
      </c>
      <c r="H563" s="315" t="s">
        <v>1868</v>
      </c>
      <c r="I563" s="317">
        <v>524</v>
      </c>
      <c r="J563" s="337" t="s">
        <v>1088</v>
      </c>
      <c r="K563" s="321" t="s">
        <v>2572</v>
      </c>
      <c r="L563" s="320">
        <v>44552</v>
      </c>
      <c r="M563" s="320"/>
      <c r="N563" s="321">
        <v>44552</v>
      </c>
      <c r="O563" s="479"/>
      <c r="P563" s="48" t="s">
        <v>2573</v>
      </c>
    </row>
    <row r="564" spans="1:16">
      <c r="A564" s="313" t="s">
        <v>1310</v>
      </c>
      <c r="B564" s="314"/>
      <c r="C564" s="315" t="s">
        <v>2574</v>
      </c>
      <c r="D564" s="314" t="s">
        <v>29</v>
      </c>
      <c r="E564" s="316">
        <v>44509</v>
      </c>
      <c r="F564" s="316"/>
      <c r="G564" s="315" t="s">
        <v>110</v>
      </c>
      <c r="H564" s="315" t="s">
        <v>893</v>
      </c>
      <c r="I564" s="317">
        <v>14800</v>
      </c>
      <c r="J564" s="337" t="s">
        <v>1515</v>
      </c>
      <c r="K564" s="321" t="s">
        <v>2575</v>
      </c>
      <c r="L564" s="320">
        <v>44553</v>
      </c>
      <c r="M564" s="320"/>
      <c r="N564" s="321" t="s">
        <v>2576</v>
      </c>
      <c r="O564" s="322"/>
      <c r="P564" s="484" t="s">
        <v>2577</v>
      </c>
    </row>
    <row r="565" spans="1:16">
      <c r="A565" s="313" t="s">
        <v>2578</v>
      </c>
      <c r="B565" s="314"/>
      <c r="C565" s="315" t="s">
        <v>2579</v>
      </c>
      <c r="D565" s="314" t="s">
        <v>46</v>
      </c>
      <c r="E565" s="316">
        <v>44533</v>
      </c>
      <c r="F565" s="316"/>
      <c r="G565" s="315" t="s">
        <v>48</v>
      </c>
      <c r="H565" s="315" t="s">
        <v>61</v>
      </c>
      <c r="I565" s="317">
        <v>230000</v>
      </c>
      <c r="J565" s="337" t="s">
        <v>1797</v>
      </c>
      <c r="K565" s="321" t="s">
        <v>2580</v>
      </c>
      <c r="L565" s="320">
        <v>44558</v>
      </c>
      <c r="M565" s="320"/>
      <c r="N565" s="321">
        <v>44561</v>
      </c>
      <c r="O565" s="479"/>
      <c r="P565" s="48" t="s">
        <v>2581</v>
      </c>
    </row>
    <row r="566" spans="1:16">
      <c r="A566" s="313" t="s">
        <v>2582</v>
      </c>
      <c r="B566" s="314"/>
      <c r="C566" s="315" t="s">
        <v>2583</v>
      </c>
      <c r="D566" s="314" t="s">
        <v>46</v>
      </c>
      <c r="E566" s="316">
        <v>44539</v>
      </c>
      <c r="F566" s="316"/>
      <c r="G566" s="315" t="s">
        <v>48</v>
      </c>
      <c r="H566" s="315" t="s">
        <v>61</v>
      </c>
      <c r="I566" s="317">
        <v>274000</v>
      </c>
      <c r="J566" s="318" t="s">
        <v>1797</v>
      </c>
      <c r="K566" s="321" t="s">
        <v>2580</v>
      </c>
      <c r="L566" s="320">
        <v>44558</v>
      </c>
      <c r="M566" s="320"/>
      <c r="N566" s="321">
        <v>44561</v>
      </c>
      <c r="O566" s="322"/>
      <c r="P566" s="484" t="s">
        <v>2581</v>
      </c>
    </row>
    <row r="567" spans="1:16">
      <c r="A567" s="313" t="s">
        <v>2582</v>
      </c>
      <c r="B567" s="314"/>
      <c r="C567" s="315" t="s">
        <v>2583</v>
      </c>
      <c r="D567" s="314" t="s">
        <v>46</v>
      </c>
      <c r="E567" s="316">
        <v>44539</v>
      </c>
      <c r="F567" s="316"/>
      <c r="G567" s="315" t="s">
        <v>48</v>
      </c>
      <c r="H567" s="315" t="s">
        <v>61</v>
      </c>
      <c r="I567" s="317">
        <v>274000</v>
      </c>
      <c r="J567" s="318" t="s">
        <v>1316</v>
      </c>
      <c r="K567" s="321" t="s">
        <v>2580</v>
      </c>
      <c r="L567" s="320">
        <v>44558</v>
      </c>
      <c r="M567" s="320"/>
      <c r="N567" s="321">
        <v>44561</v>
      </c>
      <c r="O567" s="479"/>
      <c r="P567" s="48" t="s">
        <v>2581</v>
      </c>
    </row>
    <row r="568" spans="1:16">
      <c r="A568" s="313" t="s">
        <v>2303</v>
      </c>
      <c r="B568" s="314"/>
      <c r="C568" s="314" t="s">
        <v>2584</v>
      </c>
      <c r="D568" s="314" t="s">
        <v>256</v>
      </c>
      <c r="E568" s="339">
        <v>44533</v>
      </c>
      <c r="F568" s="339"/>
      <c r="G568" s="314" t="s">
        <v>1380</v>
      </c>
      <c r="H568" s="314" t="s">
        <v>49</v>
      </c>
      <c r="I568" s="340">
        <v>840</v>
      </c>
      <c r="J568" s="319" t="s">
        <v>1088</v>
      </c>
      <c r="K568" s="319" t="s">
        <v>2585</v>
      </c>
      <c r="L568" s="320">
        <v>44561</v>
      </c>
      <c r="M568" s="320"/>
      <c r="N568" s="341">
        <v>44564</v>
      </c>
      <c r="O568" s="344"/>
      <c r="P568" s="485" t="s">
        <v>2586</v>
      </c>
    </row>
    <row r="569" spans="1:16">
      <c r="A569" s="313" t="s">
        <v>1674</v>
      </c>
      <c r="B569" s="314"/>
      <c r="C569" s="315" t="s">
        <v>2247</v>
      </c>
      <c r="D569" s="314" t="s">
        <v>46</v>
      </c>
      <c r="E569" s="316">
        <v>44546</v>
      </c>
      <c r="F569" s="316"/>
      <c r="G569" s="315" t="s">
        <v>48</v>
      </c>
      <c r="H569" s="315" t="s">
        <v>85</v>
      </c>
      <c r="I569" s="317">
        <v>430000</v>
      </c>
      <c r="J569" s="337" t="s">
        <v>1850</v>
      </c>
      <c r="K569" s="321" t="s">
        <v>2587</v>
      </c>
      <c r="L569" s="320">
        <v>44565</v>
      </c>
      <c r="M569" s="320"/>
      <c r="N569" s="321">
        <v>44567</v>
      </c>
      <c r="O569" s="322"/>
      <c r="P569" s="484" t="s">
        <v>2588</v>
      </c>
    </row>
    <row r="570" spans="1:16">
      <c r="A570" s="313" t="s">
        <v>694</v>
      </c>
      <c r="B570" s="314"/>
      <c r="C570" s="315"/>
      <c r="D570" s="314" t="s">
        <v>29</v>
      </c>
      <c r="E570" s="316">
        <v>44544</v>
      </c>
      <c r="F570" s="316"/>
      <c r="G570" s="315" t="s">
        <v>110</v>
      </c>
      <c r="H570" s="315" t="s">
        <v>85</v>
      </c>
      <c r="I570" s="317">
        <v>52</v>
      </c>
      <c r="J570" s="337" t="s">
        <v>1088</v>
      </c>
      <c r="K570" s="321" t="s">
        <v>2589</v>
      </c>
      <c r="L570" s="320">
        <v>44566</v>
      </c>
      <c r="M570" s="320"/>
      <c r="N570" s="321">
        <v>44571</v>
      </c>
      <c r="O570" s="322"/>
      <c r="P570" s="484" t="s">
        <v>2590</v>
      </c>
    </row>
    <row r="571" spans="1:16">
      <c r="A571" s="313" t="s">
        <v>2591</v>
      </c>
      <c r="B571" s="314"/>
      <c r="C571" s="314" t="s">
        <v>2592</v>
      </c>
      <c r="D571" s="314" t="s">
        <v>46</v>
      </c>
      <c r="E571" s="339">
        <v>44536</v>
      </c>
      <c r="F571" s="339"/>
      <c r="G571" s="314" t="s">
        <v>189</v>
      </c>
      <c r="H571" s="314" t="s">
        <v>61</v>
      </c>
      <c r="I571" s="340">
        <v>13430</v>
      </c>
      <c r="J571" s="319" t="s">
        <v>207</v>
      </c>
      <c r="K571" s="319" t="s">
        <v>2593</v>
      </c>
      <c r="L571" s="320">
        <v>44566</v>
      </c>
      <c r="M571" s="320"/>
      <c r="N571" s="321">
        <v>44573</v>
      </c>
      <c r="O571" s="344"/>
      <c r="P571" s="485" t="s">
        <v>2594</v>
      </c>
    </row>
    <row r="572" spans="1:16">
      <c r="A572" s="313" t="s">
        <v>2595</v>
      </c>
      <c r="B572" s="314"/>
      <c r="C572" s="315" t="s">
        <v>2596</v>
      </c>
      <c r="D572" s="314" t="s">
        <v>46</v>
      </c>
      <c r="E572" s="316">
        <v>44539</v>
      </c>
      <c r="F572" s="316"/>
      <c r="G572" s="315" t="s">
        <v>110</v>
      </c>
      <c r="H572" s="315" t="s">
        <v>61</v>
      </c>
      <c r="I572" s="317">
        <v>2990</v>
      </c>
      <c r="J572" s="318" t="s">
        <v>207</v>
      </c>
      <c r="K572" s="321" t="s">
        <v>2597</v>
      </c>
      <c r="L572" s="320">
        <v>44571</v>
      </c>
      <c r="M572" s="320"/>
      <c r="N572" s="321">
        <v>44573</v>
      </c>
      <c r="O572" s="479"/>
      <c r="P572" s="48">
        <v>78598902</v>
      </c>
    </row>
    <row r="573" spans="1:16">
      <c r="A573" s="392" t="s">
        <v>995</v>
      </c>
      <c r="B573" s="393"/>
      <c r="C573" s="393" t="s">
        <v>2598</v>
      </c>
      <c r="D573" s="393" t="s">
        <v>46</v>
      </c>
      <c r="E573" s="432">
        <v>44504</v>
      </c>
      <c r="F573" s="432"/>
      <c r="G573" s="393" t="s">
        <v>349</v>
      </c>
      <c r="H573" s="393" t="s">
        <v>61</v>
      </c>
      <c r="I573" s="433">
        <v>1640</v>
      </c>
      <c r="J573" s="398" t="s">
        <v>1106</v>
      </c>
      <c r="K573" s="398" t="s">
        <v>2599</v>
      </c>
      <c r="L573" s="399">
        <v>44572</v>
      </c>
      <c r="M573" s="399"/>
      <c r="N573" s="434">
        <v>44573</v>
      </c>
      <c r="O573" s="436" t="s">
        <v>2600</v>
      </c>
      <c r="P573" s="154" t="s">
        <v>2601</v>
      </c>
    </row>
    <row r="574" spans="1:16">
      <c r="A574" s="356" t="s">
        <v>2602</v>
      </c>
      <c r="B574" s="357"/>
      <c r="C574" s="357" t="s">
        <v>2603</v>
      </c>
      <c r="D574" s="357" t="s">
        <v>29</v>
      </c>
      <c r="E574" s="480">
        <v>44531</v>
      </c>
      <c r="F574" s="480"/>
      <c r="G574" s="357" t="s">
        <v>1584</v>
      </c>
      <c r="H574" s="357" t="s">
        <v>110</v>
      </c>
      <c r="I574" s="481">
        <v>8078</v>
      </c>
      <c r="J574" s="362" t="s">
        <v>1218</v>
      </c>
      <c r="K574" s="362" t="s">
        <v>2604</v>
      </c>
      <c r="L574" s="363">
        <v>44574</v>
      </c>
      <c r="M574" s="363"/>
      <c r="N574" s="482">
        <v>44579</v>
      </c>
      <c r="O574" s="486"/>
      <c r="P574" s="487" t="s">
        <v>2605</v>
      </c>
    </row>
    <row r="575" spans="1:16">
      <c r="A575" s="313" t="s">
        <v>2044</v>
      </c>
      <c r="B575" s="314"/>
      <c r="C575" s="315"/>
      <c r="D575" s="314" t="s">
        <v>46</v>
      </c>
      <c r="E575" s="316">
        <v>44540</v>
      </c>
      <c r="F575" s="316"/>
      <c r="G575" s="315" t="s">
        <v>110</v>
      </c>
      <c r="H575" s="315" t="s">
        <v>249</v>
      </c>
      <c r="I575" s="317">
        <v>462</v>
      </c>
      <c r="J575" s="337" t="s">
        <v>1088</v>
      </c>
      <c r="K575" s="321" t="s">
        <v>2606</v>
      </c>
      <c r="L575" s="320">
        <v>44576</v>
      </c>
      <c r="M575" s="320"/>
      <c r="N575" s="321">
        <v>44579</v>
      </c>
      <c r="O575" s="322"/>
      <c r="P575" s="484" t="s">
        <v>2607</v>
      </c>
    </row>
    <row r="576" spans="1:16">
      <c r="A576" s="313" t="s">
        <v>2608</v>
      </c>
      <c r="B576" s="314"/>
      <c r="C576" s="315" t="s">
        <v>2609</v>
      </c>
      <c r="D576" s="314" t="s">
        <v>256</v>
      </c>
      <c r="E576" s="316">
        <v>44538</v>
      </c>
      <c r="F576" s="316"/>
      <c r="G576" s="315" t="s">
        <v>349</v>
      </c>
      <c r="H576" s="315" t="s">
        <v>49</v>
      </c>
      <c r="I576" s="317">
        <v>39</v>
      </c>
      <c r="J576" s="318" t="s">
        <v>1088</v>
      </c>
      <c r="K576" s="321" t="s">
        <v>2610</v>
      </c>
      <c r="L576" s="320">
        <v>44577</v>
      </c>
      <c r="M576" s="320"/>
      <c r="N576" s="321">
        <v>44579</v>
      </c>
      <c r="O576" s="322"/>
      <c r="P576" s="484" t="s">
        <v>2611</v>
      </c>
    </row>
    <row r="577" spans="1:16">
      <c r="A577" s="313" t="s">
        <v>2563</v>
      </c>
      <c r="B577" s="314"/>
      <c r="C577" s="315" t="s">
        <v>2612</v>
      </c>
      <c r="D577" s="314" t="s">
        <v>256</v>
      </c>
      <c r="E577" s="316">
        <v>44546</v>
      </c>
      <c r="F577" s="316"/>
      <c r="G577" s="315" t="s">
        <v>2565</v>
      </c>
      <c r="H577" s="315" t="s">
        <v>85</v>
      </c>
      <c r="I577" s="317">
        <v>920</v>
      </c>
      <c r="J577" s="337" t="s">
        <v>1088</v>
      </c>
      <c r="K577" s="321" t="s">
        <v>2613</v>
      </c>
      <c r="L577" s="320">
        <v>44578</v>
      </c>
      <c r="M577" s="320"/>
      <c r="N577" s="321">
        <v>44580</v>
      </c>
      <c r="O577" s="322"/>
      <c r="P577" s="484" t="s">
        <v>2614</v>
      </c>
    </row>
    <row r="578" spans="1:16">
      <c r="A578" s="313" t="s">
        <v>2615</v>
      </c>
      <c r="B578" s="314"/>
      <c r="C578" s="315" t="s">
        <v>2616</v>
      </c>
      <c r="D578" s="314" t="s">
        <v>256</v>
      </c>
      <c r="E578" s="316">
        <v>44564</v>
      </c>
      <c r="F578" s="316"/>
      <c r="G578" s="315" t="s">
        <v>110</v>
      </c>
      <c r="H578" s="315" t="s">
        <v>49</v>
      </c>
      <c r="I578" s="317">
        <v>1107</v>
      </c>
      <c r="J578" s="318" t="s">
        <v>1086</v>
      </c>
      <c r="K578" s="321" t="s">
        <v>2617</v>
      </c>
      <c r="L578" s="320">
        <v>44580</v>
      </c>
      <c r="M578" s="320"/>
      <c r="N578" s="321">
        <v>44586</v>
      </c>
      <c r="O578" s="479" t="s">
        <v>2618</v>
      </c>
      <c r="P578" s="48" t="s">
        <v>2619</v>
      </c>
    </row>
    <row r="579" spans="1:16">
      <c r="A579" s="392" t="s">
        <v>995</v>
      </c>
      <c r="B579" s="393"/>
      <c r="C579" s="393" t="s">
        <v>2620</v>
      </c>
      <c r="D579" s="393" t="s">
        <v>46</v>
      </c>
      <c r="E579" s="432">
        <v>44574</v>
      </c>
      <c r="F579" s="432"/>
      <c r="G579" s="393" t="s">
        <v>60</v>
      </c>
      <c r="H579" s="393" t="s">
        <v>61</v>
      </c>
      <c r="I579" s="433"/>
      <c r="J579" s="398" t="s">
        <v>2621</v>
      </c>
      <c r="K579" s="398" t="s">
        <v>2622</v>
      </c>
      <c r="L579" s="399">
        <v>44584</v>
      </c>
      <c r="M579" s="399"/>
      <c r="N579" s="434">
        <v>44586</v>
      </c>
      <c r="O579" s="436" t="s">
        <v>2623</v>
      </c>
      <c r="P579" s="154">
        <v>78015147</v>
      </c>
    </row>
    <row r="580" spans="1:16">
      <c r="A580" s="313" t="s">
        <v>1842</v>
      </c>
      <c r="B580" s="314"/>
      <c r="C580" s="315" t="s">
        <v>2624</v>
      </c>
      <c r="D580" s="314" t="s">
        <v>46</v>
      </c>
      <c r="E580" s="316">
        <v>44551</v>
      </c>
      <c r="F580" s="316"/>
      <c r="G580" s="315" t="s">
        <v>60</v>
      </c>
      <c r="H580" s="315" t="s">
        <v>61</v>
      </c>
      <c r="I580" s="317">
        <v>22800</v>
      </c>
      <c r="J580" s="318" t="s">
        <v>2625</v>
      </c>
      <c r="K580" s="321" t="s">
        <v>2622</v>
      </c>
      <c r="L580" s="320">
        <v>44584</v>
      </c>
      <c r="M580" s="320"/>
      <c r="N580" s="321">
        <v>44589</v>
      </c>
      <c r="O580" s="479" t="s">
        <v>2626</v>
      </c>
      <c r="P580" s="48" t="s">
        <v>2627</v>
      </c>
    </row>
    <row r="581" spans="1:16">
      <c r="A581" s="313" t="s">
        <v>1310</v>
      </c>
      <c r="B581" s="314"/>
      <c r="C581" s="315" t="s">
        <v>2628</v>
      </c>
      <c r="D581" s="314" t="s">
        <v>29</v>
      </c>
      <c r="E581" s="316">
        <v>44531</v>
      </c>
      <c r="F581" s="316"/>
      <c r="G581" s="315" t="s">
        <v>110</v>
      </c>
      <c r="H581" s="315" t="s">
        <v>893</v>
      </c>
      <c r="I581" s="317">
        <v>14800</v>
      </c>
      <c r="J581" s="337" t="s">
        <v>2629</v>
      </c>
      <c r="K581" s="321" t="s">
        <v>2630</v>
      </c>
      <c r="L581" s="320">
        <v>44587</v>
      </c>
      <c r="M581" s="320"/>
      <c r="N581" s="321">
        <v>44588</v>
      </c>
      <c r="O581" s="479" t="s">
        <v>2631</v>
      </c>
      <c r="P581" s="48">
        <v>79781106</v>
      </c>
    </row>
    <row r="582" spans="1:16">
      <c r="A582" s="313" t="s">
        <v>2632</v>
      </c>
      <c r="B582" s="314"/>
      <c r="C582" s="315" t="s">
        <v>2633</v>
      </c>
      <c r="D582" s="314" t="s">
        <v>46</v>
      </c>
      <c r="E582" s="316">
        <v>44530</v>
      </c>
      <c r="F582" s="316"/>
      <c r="G582" s="315" t="s">
        <v>189</v>
      </c>
      <c r="H582" s="315" t="s">
        <v>61</v>
      </c>
      <c r="I582" s="317">
        <v>68000</v>
      </c>
      <c r="J582" s="337" t="s">
        <v>2634</v>
      </c>
      <c r="K582" s="321" t="s">
        <v>2635</v>
      </c>
      <c r="L582" s="320">
        <v>44595</v>
      </c>
      <c r="M582" s="320"/>
      <c r="N582" s="321">
        <v>44597</v>
      </c>
      <c r="O582" s="479" t="s">
        <v>2636</v>
      </c>
      <c r="P582" s="48" t="s">
        <v>2637</v>
      </c>
    </row>
    <row r="583" spans="1:16">
      <c r="A583" s="313" t="s">
        <v>205</v>
      </c>
      <c r="B583" s="314"/>
      <c r="C583" s="315" t="s">
        <v>2638</v>
      </c>
      <c r="D583" s="314" t="s">
        <v>29</v>
      </c>
      <c r="E583" s="316">
        <v>44567</v>
      </c>
      <c r="F583" s="316"/>
      <c r="G583" s="315" t="s">
        <v>60</v>
      </c>
      <c r="H583" s="315" t="s">
        <v>49</v>
      </c>
      <c r="I583" s="317">
        <v>10000</v>
      </c>
      <c r="J583" s="318" t="s">
        <v>148</v>
      </c>
      <c r="K583" s="321" t="s">
        <v>2639</v>
      </c>
      <c r="L583" s="320">
        <v>44590</v>
      </c>
      <c r="M583" s="320"/>
      <c r="N583" s="321">
        <v>44592</v>
      </c>
      <c r="O583" s="479" t="s">
        <v>2640</v>
      </c>
      <c r="P583" s="48" t="s">
        <v>2641</v>
      </c>
    </row>
    <row r="584" spans="1:16">
      <c r="A584" s="313" t="s">
        <v>2642</v>
      </c>
      <c r="B584" s="314"/>
      <c r="C584" s="315" t="s">
        <v>2643</v>
      </c>
      <c r="D584" s="314" t="s">
        <v>46</v>
      </c>
      <c r="E584" s="316">
        <v>44545</v>
      </c>
      <c r="F584" s="316"/>
      <c r="G584" s="315" t="s">
        <v>110</v>
      </c>
      <c r="H584" s="315" t="s">
        <v>61</v>
      </c>
      <c r="I584" s="317">
        <v>40000</v>
      </c>
      <c r="J584" s="337" t="s">
        <v>664</v>
      </c>
      <c r="K584" s="321" t="s">
        <v>2644</v>
      </c>
      <c r="L584" s="320">
        <v>44591</v>
      </c>
      <c r="M584" s="320"/>
      <c r="N584" s="321">
        <v>44593</v>
      </c>
      <c r="O584" s="479" t="s">
        <v>2645</v>
      </c>
      <c r="P584" s="48">
        <v>79689966</v>
      </c>
    </row>
    <row r="585" spans="1:16">
      <c r="A585" s="313" t="s">
        <v>1535</v>
      </c>
      <c r="B585" s="314"/>
      <c r="C585" s="315"/>
      <c r="D585" s="314" t="s">
        <v>29</v>
      </c>
      <c r="E585" s="316">
        <v>44565</v>
      </c>
      <c r="F585" s="316"/>
      <c r="G585" s="315" t="s">
        <v>110</v>
      </c>
      <c r="H585" s="315" t="s">
        <v>267</v>
      </c>
      <c r="I585" s="317">
        <v>4279</v>
      </c>
      <c r="J585" s="318" t="s">
        <v>1176</v>
      </c>
      <c r="K585" s="321" t="s">
        <v>2644</v>
      </c>
      <c r="L585" s="320">
        <v>44591</v>
      </c>
      <c r="M585" s="320"/>
      <c r="N585" s="321">
        <v>44593</v>
      </c>
      <c r="O585" s="479" t="s">
        <v>2646</v>
      </c>
      <c r="P585" s="48"/>
    </row>
    <row r="586" spans="1:16">
      <c r="A586" s="392" t="s">
        <v>995</v>
      </c>
      <c r="B586" s="393"/>
      <c r="C586" s="393" t="s">
        <v>2647</v>
      </c>
      <c r="D586" s="393" t="s">
        <v>46</v>
      </c>
      <c r="E586" s="432">
        <v>44552</v>
      </c>
      <c r="F586" s="432"/>
      <c r="G586" s="393" t="s">
        <v>60</v>
      </c>
      <c r="H586" s="393" t="s">
        <v>61</v>
      </c>
      <c r="I586" s="433"/>
      <c r="J586" s="398" t="s">
        <v>2648</v>
      </c>
      <c r="K586" s="398" t="s">
        <v>2649</v>
      </c>
      <c r="L586" s="399">
        <v>44596</v>
      </c>
      <c r="M586" s="399"/>
      <c r="N586" s="434">
        <v>44599</v>
      </c>
      <c r="O586" s="436" t="s">
        <v>2650</v>
      </c>
      <c r="P586" s="154">
        <v>79983500</v>
      </c>
    </row>
    <row r="587" spans="1:16">
      <c r="A587" s="392" t="s">
        <v>995</v>
      </c>
      <c r="B587" s="393"/>
      <c r="C587" s="393" t="s">
        <v>2651</v>
      </c>
      <c r="D587" s="393" t="s">
        <v>46</v>
      </c>
      <c r="E587" s="432">
        <v>44593</v>
      </c>
      <c r="F587" s="432"/>
      <c r="G587" s="393" t="s">
        <v>60</v>
      </c>
      <c r="H587" s="393" t="s">
        <v>61</v>
      </c>
      <c r="I587" s="433"/>
      <c r="J587" s="398"/>
      <c r="K587" s="398" t="s">
        <v>2652</v>
      </c>
      <c r="L587" s="399">
        <v>44600</v>
      </c>
      <c r="M587" s="399"/>
      <c r="N587" s="434">
        <v>44601</v>
      </c>
      <c r="O587" s="436" t="s">
        <v>2653</v>
      </c>
      <c r="P587" s="154" t="s">
        <v>2654</v>
      </c>
    </row>
    <row r="588" spans="1:16">
      <c r="A588" s="313" t="s">
        <v>1310</v>
      </c>
      <c r="B588" s="314"/>
      <c r="C588" s="315" t="s">
        <v>2655</v>
      </c>
      <c r="D588" s="314" t="s">
        <v>29</v>
      </c>
      <c r="E588" s="316">
        <v>44531</v>
      </c>
      <c r="F588" s="316"/>
      <c r="G588" s="315" t="s">
        <v>110</v>
      </c>
      <c r="H588" s="315" t="s">
        <v>893</v>
      </c>
      <c r="I588" s="317">
        <v>14800</v>
      </c>
      <c r="J588" s="337" t="s">
        <v>1515</v>
      </c>
      <c r="K588" s="321" t="s">
        <v>2656</v>
      </c>
      <c r="L588" s="320">
        <v>44604</v>
      </c>
      <c r="M588" s="320"/>
      <c r="N588" s="321">
        <v>44607</v>
      </c>
      <c r="O588" s="488" t="s">
        <v>2657</v>
      </c>
      <c r="P588" s="155">
        <v>79100229</v>
      </c>
    </row>
    <row r="589" spans="1:16">
      <c r="A589" s="392" t="s">
        <v>995</v>
      </c>
      <c r="B589" s="393"/>
      <c r="C589" s="393" t="s">
        <v>2658</v>
      </c>
      <c r="D589" s="393" t="s">
        <v>46</v>
      </c>
      <c r="E589" s="432">
        <v>44509</v>
      </c>
      <c r="F589" s="432"/>
      <c r="G589" s="393" t="s">
        <v>2237</v>
      </c>
      <c r="H589" s="393" t="s">
        <v>61</v>
      </c>
      <c r="I589" s="433">
        <v>9200</v>
      </c>
      <c r="J589" s="398" t="s">
        <v>2659</v>
      </c>
      <c r="K589" s="398" t="s">
        <v>2660</v>
      </c>
      <c r="L589" s="399">
        <v>44605</v>
      </c>
      <c r="M589" s="399"/>
      <c r="N589" s="434">
        <v>44613</v>
      </c>
      <c r="O589" s="436" t="s">
        <v>2661</v>
      </c>
      <c r="P589" s="154" t="s">
        <v>2662</v>
      </c>
    </row>
    <row r="590" spans="1:16">
      <c r="A590" s="313" t="s">
        <v>1310</v>
      </c>
      <c r="B590" s="314"/>
      <c r="C590" s="315" t="s">
        <v>2663</v>
      </c>
      <c r="D590" s="314" t="s">
        <v>29</v>
      </c>
      <c r="E590" s="316">
        <v>44581</v>
      </c>
      <c r="F590" s="316"/>
      <c r="G590" s="315" t="s">
        <v>60</v>
      </c>
      <c r="H590" s="315" t="s">
        <v>893</v>
      </c>
      <c r="I590" s="317">
        <v>9000</v>
      </c>
      <c r="J590" s="318" t="s">
        <v>2664</v>
      </c>
      <c r="K590" s="321" t="s">
        <v>2665</v>
      </c>
      <c r="L590" s="320">
        <v>44609</v>
      </c>
      <c r="M590" s="320"/>
      <c r="N590" s="321">
        <v>44610</v>
      </c>
      <c r="O590" s="489" t="s">
        <v>2666</v>
      </c>
      <c r="P590" s="150">
        <v>79108592</v>
      </c>
    </row>
    <row r="591" spans="1:16">
      <c r="A591" s="313" t="s">
        <v>2667</v>
      </c>
      <c r="B591" s="314"/>
      <c r="C591" s="315" t="s">
        <v>2668</v>
      </c>
      <c r="D591" s="314" t="s">
        <v>29</v>
      </c>
      <c r="E591" s="316">
        <v>44585</v>
      </c>
      <c r="F591" s="316"/>
      <c r="G591" s="315" t="s">
        <v>60</v>
      </c>
      <c r="H591" s="315" t="s">
        <v>85</v>
      </c>
      <c r="I591" s="317"/>
      <c r="J591" s="337" t="s">
        <v>664</v>
      </c>
      <c r="K591" s="321" t="s">
        <v>2669</v>
      </c>
      <c r="L591" s="320">
        <v>44615</v>
      </c>
      <c r="M591" s="320"/>
      <c r="N591" s="321">
        <v>44621</v>
      </c>
      <c r="O591" s="479" t="s">
        <v>2670</v>
      </c>
      <c r="P591" s="48" t="s">
        <v>2671</v>
      </c>
    </row>
    <row r="592" spans="1:16">
      <c r="A592" s="356" t="s">
        <v>2602</v>
      </c>
      <c r="B592" s="357"/>
      <c r="C592" s="357" t="s">
        <v>2672</v>
      </c>
      <c r="D592" s="357" t="s">
        <v>29</v>
      </c>
      <c r="E592" s="480">
        <v>44566</v>
      </c>
      <c r="F592" s="480"/>
      <c r="G592" s="357" t="s">
        <v>1584</v>
      </c>
      <c r="H592" s="357" t="s">
        <v>110</v>
      </c>
      <c r="I592" s="481">
        <v>8631</v>
      </c>
      <c r="J592" s="362" t="s">
        <v>1218</v>
      </c>
      <c r="K592" s="362" t="s">
        <v>2673</v>
      </c>
      <c r="L592" s="363">
        <v>44616</v>
      </c>
      <c r="M592" s="363"/>
      <c r="N592" s="482">
        <v>44617</v>
      </c>
      <c r="O592" s="483" t="s">
        <v>2674</v>
      </c>
      <c r="P592" s="152" t="s">
        <v>2605</v>
      </c>
    </row>
    <row r="593" spans="1:16">
      <c r="A593" s="313" t="s">
        <v>1517</v>
      </c>
      <c r="B593" s="314"/>
      <c r="C593" s="315" t="s">
        <v>2675</v>
      </c>
      <c r="D593" s="314" t="s">
        <v>46</v>
      </c>
      <c r="E593" s="316">
        <v>44602</v>
      </c>
      <c r="F593" s="316"/>
      <c r="G593" s="315" t="s">
        <v>48</v>
      </c>
      <c r="H593" s="315" t="s">
        <v>85</v>
      </c>
      <c r="I593" s="317">
        <v>14250</v>
      </c>
      <c r="J593" s="318" t="s">
        <v>2441</v>
      </c>
      <c r="K593" s="321" t="s">
        <v>2676</v>
      </c>
      <c r="L593" s="320">
        <v>44617</v>
      </c>
      <c r="M593" s="320"/>
      <c r="N593" s="321">
        <v>44623</v>
      </c>
      <c r="O593" s="479"/>
      <c r="P593" s="48" t="s">
        <v>2677</v>
      </c>
    </row>
    <row r="594" spans="1:16">
      <c r="A594" s="313" t="s">
        <v>2678</v>
      </c>
      <c r="B594" s="314"/>
      <c r="C594" s="315" t="s">
        <v>2679</v>
      </c>
      <c r="D594" s="314" t="s">
        <v>46</v>
      </c>
      <c r="E594" s="316">
        <v>44588</v>
      </c>
      <c r="F594" s="316"/>
      <c r="G594" s="315" t="s">
        <v>189</v>
      </c>
      <c r="H594" s="315" t="s">
        <v>61</v>
      </c>
      <c r="I594" s="317">
        <v>9050</v>
      </c>
      <c r="J594" s="318" t="s">
        <v>390</v>
      </c>
      <c r="K594" s="321" t="s">
        <v>2680</v>
      </c>
      <c r="L594" s="320">
        <v>44622</v>
      </c>
      <c r="M594" s="320"/>
      <c r="N594" s="321" t="s">
        <v>2576</v>
      </c>
      <c r="O594" s="479" t="s">
        <v>2681</v>
      </c>
      <c r="P594" s="48">
        <v>15373336</v>
      </c>
    </row>
    <row r="595" spans="1:16">
      <c r="A595" s="313" t="s">
        <v>1310</v>
      </c>
      <c r="B595" s="314"/>
      <c r="C595" s="315" t="s">
        <v>2682</v>
      </c>
      <c r="D595" s="314" t="s">
        <v>29</v>
      </c>
      <c r="E595" s="316">
        <v>44581</v>
      </c>
      <c r="F595" s="316"/>
      <c r="G595" s="315" t="s">
        <v>60</v>
      </c>
      <c r="H595" s="315" t="s">
        <v>893</v>
      </c>
      <c r="I595" s="317">
        <v>9000</v>
      </c>
      <c r="J595" s="318" t="s">
        <v>2664</v>
      </c>
      <c r="K595" s="321" t="s">
        <v>2683</v>
      </c>
      <c r="L595" s="320">
        <v>44624</v>
      </c>
      <c r="M595" s="320"/>
      <c r="N595" s="321">
        <v>44624</v>
      </c>
      <c r="O595" s="479" t="s">
        <v>2684</v>
      </c>
      <c r="P595" s="48">
        <v>79698322</v>
      </c>
    </row>
    <row r="596" spans="1:16">
      <c r="A596" s="313" t="s">
        <v>1310</v>
      </c>
      <c r="B596" s="314"/>
      <c r="C596" s="315" t="s">
        <v>2685</v>
      </c>
      <c r="D596" s="314" t="s">
        <v>29</v>
      </c>
      <c r="E596" s="316">
        <v>44581</v>
      </c>
      <c r="F596" s="316"/>
      <c r="G596" s="315" t="s">
        <v>60</v>
      </c>
      <c r="H596" s="315" t="s">
        <v>893</v>
      </c>
      <c r="I596" s="317">
        <v>18000</v>
      </c>
      <c r="J596" s="318" t="s">
        <v>642</v>
      </c>
      <c r="K596" s="321" t="s">
        <v>2686</v>
      </c>
      <c r="L596" s="320">
        <v>44625</v>
      </c>
      <c r="M596" s="320"/>
      <c r="N596" s="321">
        <v>44627</v>
      </c>
      <c r="O596" s="322" t="s">
        <v>2687</v>
      </c>
      <c r="P596" s="484">
        <v>16336728</v>
      </c>
    </row>
    <row r="597" spans="1:16">
      <c r="A597" s="313" t="s">
        <v>2688</v>
      </c>
      <c r="B597" s="314"/>
      <c r="C597" s="315" t="s">
        <v>2679</v>
      </c>
      <c r="D597" s="314" t="s">
        <v>46</v>
      </c>
      <c r="E597" s="316">
        <v>44588</v>
      </c>
      <c r="F597" s="316"/>
      <c r="G597" s="315" t="s">
        <v>189</v>
      </c>
      <c r="H597" s="315" t="s">
        <v>61</v>
      </c>
      <c r="I597" s="317">
        <v>4840</v>
      </c>
      <c r="J597" s="318" t="s">
        <v>642</v>
      </c>
      <c r="K597" s="321" t="s">
        <v>2689</v>
      </c>
      <c r="L597" s="320">
        <v>44630</v>
      </c>
      <c r="M597" s="320"/>
      <c r="N597" s="321">
        <v>44635</v>
      </c>
      <c r="O597" s="479" t="s">
        <v>2690</v>
      </c>
      <c r="P597" s="48">
        <v>23776317</v>
      </c>
    </row>
    <row r="598" spans="1:16" ht="30">
      <c r="A598" s="392" t="s">
        <v>995</v>
      </c>
      <c r="B598" s="393"/>
      <c r="C598" s="393" t="s">
        <v>2691</v>
      </c>
      <c r="D598" s="393" t="s">
        <v>46</v>
      </c>
      <c r="E598" s="432">
        <v>44574</v>
      </c>
      <c r="F598" s="432"/>
      <c r="G598" s="393" t="s">
        <v>60</v>
      </c>
      <c r="H598" s="393" t="s">
        <v>61</v>
      </c>
      <c r="I598" s="433"/>
      <c r="J598" s="398" t="s">
        <v>2692</v>
      </c>
      <c r="K598" s="398" t="s">
        <v>2693</v>
      </c>
      <c r="L598" s="399">
        <v>44630</v>
      </c>
      <c r="M598" s="399"/>
      <c r="N598" s="434">
        <v>44631</v>
      </c>
      <c r="O598" s="436" t="s">
        <v>2694</v>
      </c>
      <c r="P598" s="154">
        <v>28386572</v>
      </c>
    </row>
    <row r="599" spans="1:16">
      <c r="A599" s="313" t="s">
        <v>1310</v>
      </c>
      <c r="B599" s="314"/>
      <c r="C599" s="315" t="s">
        <v>2695</v>
      </c>
      <c r="D599" s="314" t="s">
        <v>29</v>
      </c>
      <c r="E599" s="316">
        <v>44593</v>
      </c>
      <c r="F599" s="316"/>
      <c r="G599" s="315" t="s">
        <v>60</v>
      </c>
      <c r="H599" s="315" t="s">
        <v>893</v>
      </c>
      <c r="I599" s="317">
        <v>9000</v>
      </c>
      <c r="J599" s="318" t="s">
        <v>298</v>
      </c>
      <c r="K599" s="321" t="s">
        <v>2696</v>
      </c>
      <c r="L599" s="320">
        <v>44633</v>
      </c>
      <c r="M599" s="320"/>
      <c r="N599" s="367">
        <v>43906</v>
      </c>
      <c r="O599" s="489" t="s">
        <v>2697</v>
      </c>
      <c r="P599" s="150">
        <v>86116638</v>
      </c>
    </row>
    <row r="600" spans="1:16">
      <c r="A600" s="313" t="s">
        <v>205</v>
      </c>
      <c r="B600" s="314"/>
      <c r="C600" s="315" t="s">
        <v>2698</v>
      </c>
      <c r="D600" s="314" t="s">
        <v>29</v>
      </c>
      <c r="E600" s="316">
        <v>44629</v>
      </c>
      <c r="F600" s="316"/>
      <c r="G600" s="315" t="s">
        <v>60</v>
      </c>
      <c r="H600" s="315" t="s">
        <v>49</v>
      </c>
      <c r="I600" s="317">
        <v>12000</v>
      </c>
      <c r="J600" s="318" t="s">
        <v>1515</v>
      </c>
      <c r="K600" s="319" t="s">
        <v>2699</v>
      </c>
      <c r="L600" s="320">
        <v>44648</v>
      </c>
      <c r="M600" s="320"/>
      <c r="N600" s="321">
        <v>43922</v>
      </c>
      <c r="O600" s="479"/>
      <c r="P600" s="48" t="s">
        <v>2700</v>
      </c>
    </row>
    <row r="601" spans="1:16">
      <c r="A601" s="313" t="s">
        <v>1310</v>
      </c>
      <c r="B601" s="314"/>
      <c r="C601" s="315" t="s">
        <v>2701</v>
      </c>
      <c r="D601" s="314" t="s">
        <v>29</v>
      </c>
      <c r="E601" s="316">
        <v>44593</v>
      </c>
      <c r="F601" s="316"/>
      <c r="G601" s="315" t="s">
        <v>60</v>
      </c>
      <c r="H601" s="315" t="s">
        <v>893</v>
      </c>
      <c r="I601" s="317">
        <v>9000</v>
      </c>
      <c r="J601" s="318" t="s">
        <v>298</v>
      </c>
      <c r="K601" s="321" t="s">
        <v>2702</v>
      </c>
      <c r="L601" s="320">
        <v>44639</v>
      </c>
      <c r="M601" s="320"/>
      <c r="N601" s="321">
        <v>43926</v>
      </c>
      <c r="O601" s="479" t="s">
        <v>2703</v>
      </c>
      <c r="P601" s="48">
        <v>28680456</v>
      </c>
    </row>
    <row r="602" spans="1:16">
      <c r="A602" s="313" t="s">
        <v>1551</v>
      </c>
      <c r="B602" s="314"/>
      <c r="C602" s="315" t="s">
        <v>2704</v>
      </c>
      <c r="D602" s="314" t="s">
        <v>46</v>
      </c>
      <c r="E602" s="316">
        <v>44617</v>
      </c>
      <c r="F602" s="316"/>
      <c r="G602" s="315" t="s">
        <v>110</v>
      </c>
      <c r="H602" s="315" t="s">
        <v>61</v>
      </c>
      <c r="I602" s="317">
        <v>10000</v>
      </c>
      <c r="J602" s="318" t="s">
        <v>2705</v>
      </c>
      <c r="K602" s="321" t="s">
        <v>2706</v>
      </c>
      <c r="L602" s="320">
        <v>44654</v>
      </c>
      <c r="M602" s="320"/>
      <c r="N602" s="321">
        <v>44658</v>
      </c>
      <c r="O602" s="479" t="s">
        <v>2707</v>
      </c>
      <c r="P602" s="48" t="s">
        <v>2708</v>
      </c>
    </row>
    <row r="603" spans="1:16">
      <c r="A603" s="392" t="s">
        <v>995</v>
      </c>
      <c r="B603" s="393"/>
      <c r="C603" s="393" t="s">
        <v>2709</v>
      </c>
      <c r="D603" s="393" t="s">
        <v>46</v>
      </c>
      <c r="E603" s="432">
        <v>44552</v>
      </c>
      <c r="F603" s="432"/>
      <c r="G603" s="393" t="s">
        <v>2476</v>
      </c>
      <c r="H603" s="393" t="s">
        <v>61</v>
      </c>
      <c r="I603" s="433">
        <v>31511</v>
      </c>
      <c r="J603" s="398" t="s">
        <v>2710</v>
      </c>
      <c r="K603" s="398" t="s">
        <v>2711</v>
      </c>
      <c r="L603" s="399">
        <v>44651</v>
      </c>
      <c r="M603" s="399"/>
      <c r="N603" s="434">
        <v>44657</v>
      </c>
      <c r="O603" s="436" t="s">
        <v>2712</v>
      </c>
      <c r="P603" s="154" t="s">
        <v>2713</v>
      </c>
    </row>
    <row r="604" spans="1:16">
      <c r="A604" s="324" t="s">
        <v>2714</v>
      </c>
      <c r="B604" s="325"/>
      <c r="C604" s="325"/>
      <c r="D604" s="325" t="s">
        <v>29</v>
      </c>
      <c r="E604" s="444"/>
      <c r="F604" s="444"/>
      <c r="G604" s="325" t="s">
        <v>110</v>
      </c>
      <c r="H604" s="325" t="s">
        <v>85</v>
      </c>
      <c r="I604" s="445">
        <v>13977</v>
      </c>
      <c r="J604" s="330" t="s">
        <v>207</v>
      </c>
      <c r="K604" s="330" t="s">
        <v>2715</v>
      </c>
      <c r="L604" s="331">
        <v>44653</v>
      </c>
      <c r="M604" s="331"/>
      <c r="N604" s="416">
        <v>44659</v>
      </c>
      <c r="O604" s="447"/>
      <c r="P604" s="149" t="s">
        <v>2716</v>
      </c>
    </row>
    <row r="605" spans="1:16">
      <c r="A605" s="356" t="s">
        <v>2602</v>
      </c>
      <c r="B605" s="357"/>
      <c r="C605" s="357" t="s">
        <v>2717</v>
      </c>
      <c r="D605" s="357" t="s">
        <v>29</v>
      </c>
      <c r="E605" s="480">
        <v>44610</v>
      </c>
      <c r="F605" s="480"/>
      <c r="G605" s="357" t="s">
        <v>1584</v>
      </c>
      <c r="H605" s="357" t="s">
        <v>110</v>
      </c>
      <c r="I605" s="481">
        <v>15088</v>
      </c>
      <c r="J605" s="362" t="s">
        <v>1515</v>
      </c>
      <c r="K605" s="362" t="s">
        <v>2718</v>
      </c>
      <c r="L605" s="363">
        <v>44654</v>
      </c>
      <c r="M605" s="363"/>
      <c r="N605" s="482">
        <v>44656</v>
      </c>
      <c r="O605" s="483"/>
      <c r="P605" s="152" t="s">
        <v>2719</v>
      </c>
    </row>
    <row r="606" spans="1:16">
      <c r="A606" s="392" t="s">
        <v>995</v>
      </c>
      <c r="B606" s="393"/>
      <c r="C606" s="393" t="s">
        <v>2720</v>
      </c>
      <c r="D606" s="393" t="s">
        <v>46</v>
      </c>
      <c r="E606" s="432">
        <v>44644</v>
      </c>
      <c r="F606" s="432"/>
      <c r="G606" s="393" t="s">
        <v>60</v>
      </c>
      <c r="H606" s="393" t="s">
        <v>61</v>
      </c>
      <c r="I606" s="433">
        <v>42000</v>
      </c>
      <c r="J606" s="398" t="s">
        <v>437</v>
      </c>
      <c r="K606" s="398" t="s">
        <v>2721</v>
      </c>
      <c r="L606" s="399">
        <v>44655</v>
      </c>
      <c r="M606" s="399"/>
      <c r="N606" s="434">
        <v>44658</v>
      </c>
      <c r="O606" s="436" t="s">
        <v>2694</v>
      </c>
      <c r="P606" s="154">
        <v>85839158</v>
      </c>
    </row>
    <row r="607" spans="1:16">
      <c r="A607" s="313" t="s">
        <v>1310</v>
      </c>
      <c r="B607" s="314"/>
      <c r="C607" s="315" t="s">
        <v>2722</v>
      </c>
      <c r="D607" s="314" t="s">
        <v>29</v>
      </c>
      <c r="E607" s="316">
        <v>44624</v>
      </c>
      <c r="F607" s="316"/>
      <c r="G607" s="315" t="s">
        <v>60</v>
      </c>
      <c r="H607" s="315" t="s">
        <v>893</v>
      </c>
      <c r="I607" s="317">
        <v>8000</v>
      </c>
      <c r="J607" s="318" t="s">
        <v>148</v>
      </c>
      <c r="K607" s="319" t="s">
        <v>2723</v>
      </c>
      <c r="L607" s="320">
        <v>44659</v>
      </c>
      <c r="M607" s="320"/>
      <c r="N607" s="321">
        <v>44662</v>
      </c>
      <c r="O607" s="479" t="s">
        <v>2724</v>
      </c>
      <c r="P607" s="48">
        <v>24029328</v>
      </c>
    </row>
    <row r="608" spans="1:16">
      <c r="A608" s="313" t="s">
        <v>1062</v>
      </c>
      <c r="B608" s="314"/>
      <c r="C608" s="315" t="s">
        <v>2725</v>
      </c>
      <c r="D608" s="314" t="s">
        <v>46</v>
      </c>
      <c r="E608" s="316">
        <v>44595</v>
      </c>
      <c r="F608" s="316"/>
      <c r="G608" s="315" t="s">
        <v>110</v>
      </c>
      <c r="H608" s="315" t="s">
        <v>61</v>
      </c>
      <c r="I608" s="317">
        <v>45700</v>
      </c>
      <c r="J608" s="318" t="s">
        <v>2726</v>
      </c>
      <c r="K608" s="321" t="s">
        <v>2727</v>
      </c>
      <c r="L608" s="320">
        <v>44664</v>
      </c>
      <c r="M608" s="320"/>
      <c r="N608" s="321" t="s">
        <v>2576</v>
      </c>
      <c r="O608" s="479" t="s">
        <v>2728</v>
      </c>
      <c r="P608" s="48" t="s">
        <v>2729</v>
      </c>
    </row>
    <row r="609" spans="1:16">
      <c r="A609" s="313" t="s">
        <v>1310</v>
      </c>
      <c r="B609" s="314"/>
      <c r="C609" s="315" t="s">
        <v>2730</v>
      </c>
      <c r="D609" s="314" t="s">
        <v>29</v>
      </c>
      <c r="E609" s="316">
        <v>44632</v>
      </c>
      <c r="F609" s="316"/>
      <c r="G609" s="315" t="s">
        <v>60</v>
      </c>
      <c r="H609" s="315" t="s">
        <v>893</v>
      </c>
      <c r="I609" s="317">
        <v>8000</v>
      </c>
      <c r="J609" s="318" t="s">
        <v>1626</v>
      </c>
      <c r="K609" s="319" t="s">
        <v>2731</v>
      </c>
      <c r="L609" s="320">
        <v>44666</v>
      </c>
      <c r="M609" s="320"/>
      <c r="N609" s="321">
        <v>44670</v>
      </c>
      <c r="O609" s="479" t="s">
        <v>2732</v>
      </c>
      <c r="P609" s="48">
        <v>99390246</v>
      </c>
    </row>
    <row r="610" spans="1:16">
      <c r="A610" s="313" t="s">
        <v>2714</v>
      </c>
      <c r="B610" s="314"/>
      <c r="C610" s="315"/>
      <c r="D610" s="314" t="s">
        <v>29</v>
      </c>
      <c r="E610" s="316"/>
      <c r="F610" s="316"/>
      <c r="G610" s="315" t="s">
        <v>110</v>
      </c>
      <c r="H610" s="315" t="s">
        <v>85</v>
      </c>
      <c r="I610" s="317">
        <v>14000</v>
      </c>
      <c r="J610" s="318" t="s">
        <v>207</v>
      </c>
      <c r="K610" s="321" t="s">
        <v>2733</v>
      </c>
      <c r="L610" s="320">
        <v>44674</v>
      </c>
      <c r="M610" s="320"/>
      <c r="N610" s="321">
        <v>44676</v>
      </c>
      <c r="O610" s="479" t="s">
        <v>2734</v>
      </c>
      <c r="P610" s="48" t="s">
        <v>2735</v>
      </c>
    </row>
    <row r="611" spans="1:16">
      <c r="A611" s="313" t="s">
        <v>2714</v>
      </c>
      <c r="B611" s="314"/>
      <c r="C611" s="315"/>
      <c r="D611" s="314" t="s">
        <v>29</v>
      </c>
      <c r="E611" s="316"/>
      <c r="F611" s="316"/>
      <c r="G611" s="315" t="s">
        <v>110</v>
      </c>
      <c r="H611" s="315" t="s">
        <v>85</v>
      </c>
      <c r="I611" s="317">
        <v>12023</v>
      </c>
      <c r="J611" s="318" t="s">
        <v>207</v>
      </c>
      <c r="K611" s="321" t="s">
        <v>2733</v>
      </c>
      <c r="L611" s="320">
        <v>44674</v>
      </c>
      <c r="M611" s="320"/>
      <c r="N611" s="321">
        <v>44679</v>
      </c>
      <c r="O611" s="479"/>
      <c r="P611" s="48" t="s">
        <v>2736</v>
      </c>
    </row>
    <row r="612" spans="1:16">
      <c r="A612" s="313" t="s">
        <v>1127</v>
      </c>
      <c r="B612" s="314"/>
      <c r="C612" s="314" t="s">
        <v>2737</v>
      </c>
      <c r="D612" s="314" t="s">
        <v>46</v>
      </c>
      <c r="E612" s="339">
        <v>44624</v>
      </c>
      <c r="F612" s="339"/>
      <c r="G612" s="314" t="s">
        <v>110</v>
      </c>
      <c r="H612" s="314" t="s">
        <v>61</v>
      </c>
      <c r="I612" s="340">
        <v>12720</v>
      </c>
      <c r="J612" s="319" t="s">
        <v>148</v>
      </c>
      <c r="K612" s="321" t="s">
        <v>2733</v>
      </c>
      <c r="L612" s="320">
        <v>44674</v>
      </c>
      <c r="M612" s="320"/>
      <c r="N612" s="341">
        <v>44676</v>
      </c>
      <c r="O612" s="490" t="s">
        <v>2738</v>
      </c>
      <c r="P612" s="148" t="s">
        <v>2739</v>
      </c>
    </row>
    <row r="613" spans="1:16">
      <c r="A613" s="313" t="s">
        <v>2228</v>
      </c>
      <c r="B613" s="314"/>
      <c r="C613" s="315" t="s">
        <v>2740</v>
      </c>
      <c r="D613" s="314" t="s">
        <v>46</v>
      </c>
      <c r="E613" s="316">
        <v>44642</v>
      </c>
      <c r="F613" s="316"/>
      <c r="G613" s="315" t="s">
        <v>60</v>
      </c>
      <c r="H613" s="315" t="s">
        <v>61</v>
      </c>
      <c r="I613" s="317">
        <v>92000</v>
      </c>
      <c r="J613" s="318" t="s">
        <v>788</v>
      </c>
      <c r="K613" s="321" t="s">
        <v>2741</v>
      </c>
      <c r="L613" s="320">
        <v>44675</v>
      </c>
      <c r="M613" s="320"/>
      <c r="N613" s="321">
        <v>44681</v>
      </c>
      <c r="O613" s="479"/>
      <c r="P613" s="48" t="s">
        <v>2742</v>
      </c>
    </row>
    <row r="614" spans="1:16">
      <c r="A614" s="313" t="s">
        <v>2228</v>
      </c>
      <c r="B614" s="314"/>
      <c r="C614" s="315" t="s">
        <v>2743</v>
      </c>
      <c r="D614" s="314" t="s">
        <v>46</v>
      </c>
      <c r="E614" s="316">
        <v>44645</v>
      </c>
      <c r="F614" s="316"/>
      <c r="G614" s="315" t="s">
        <v>60</v>
      </c>
      <c r="H614" s="315" t="s">
        <v>61</v>
      </c>
      <c r="I614" s="317">
        <v>92000</v>
      </c>
      <c r="J614" s="318" t="s">
        <v>788</v>
      </c>
      <c r="K614" s="321" t="s">
        <v>2741</v>
      </c>
      <c r="L614" s="320">
        <v>44675</v>
      </c>
      <c r="M614" s="320"/>
      <c r="N614" s="321">
        <v>44681</v>
      </c>
      <c r="O614" s="479"/>
      <c r="P614" s="48" t="s">
        <v>2744</v>
      </c>
    </row>
    <row r="615" spans="1:16">
      <c r="A615" s="356" t="s">
        <v>2602</v>
      </c>
      <c r="B615" s="357"/>
      <c r="C615" s="357" t="s">
        <v>2745</v>
      </c>
      <c r="D615" s="357" t="s">
        <v>29</v>
      </c>
      <c r="E615" s="480">
        <v>44634</v>
      </c>
      <c r="F615" s="480"/>
      <c r="G615" s="357" t="s">
        <v>1584</v>
      </c>
      <c r="H615" s="357" t="s">
        <v>110</v>
      </c>
      <c r="I615" s="481">
        <v>7890</v>
      </c>
      <c r="J615" s="362" t="s">
        <v>148</v>
      </c>
      <c r="K615" s="362" t="s">
        <v>2746</v>
      </c>
      <c r="L615" s="363">
        <v>44683</v>
      </c>
      <c r="M615" s="363"/>
      <c r="N615" s="482">
        <v>44684</v>
      </c>
      <c r="O615" s="483" t="s">
        <v>2747</v>
      </c>
      <c r="P615" s="152" t="s">
        <v>2719</v>
      </c>
    </row>
    <row r="616" spans="1:16">
      <c r="A616" s="356" t="s">
        <v>905</v>
      </c>
      <c r="B616" s="357"/>
      <c r="C616" s="357"/>
      <c r="D616" s="357" t="s">
        <v>955</v>
      </c>
      <c r="E616" s="480"/>
      <c r="F616" s="480"/>
      <c r="G616" s="357" t="s">
        <v>85</v>
      </c>
      <c r="H616" s="357" t="s">
        <v>110</v>
      </c>
      <c r="I616" s="481">
        <v>2000</v>
      </c>
      <c r="J616" s="362" t="s">
        <v>1088</v>
      </c>
      <c r="K616" s="362" t="s">
        <v>2748</v>
      </c>
      <c r="L616" s="363">
        <v>44650</v>
      </c>
      <c r="M616" s="363"/>
      <c r="N616" s="482">
        <v>44694</v>
      </c>
      <c r="O616" s="483" t="s">
        <v>2749</v>
      </c>
      <c r="P616" s="152" t="s">
        <v>1870</v>
      </c>
    </row>
    <row r="617" spans="1:16">
      <c r="A617" s="356" t="s">
        <v>2750</v>
      </c>
      <c r="B617" s="357"/>
      <c r="C617" s="357"/>
      <c r="D617" s="357" t="s">
        <v>29</v>
      </c>
      <c r="E617" s="480">
        <v>44648</v>
      </c>
      <c r="F617" s="480"/>
      <c r="G617" s="357" t="s">
        <v>49</v>
      </c>
      <c r="H617" s="357" t="s">
        <v>110</v>
      </c>
      <c r="I617" s="481">
        <v>197</v>
      </c>
      <c r="J617" s="362" t="s">
        <v>1088</v>
      </c>
      <c r="K617" s="362" t="s">
        <v>2751</v>
      </c>
      <c r="L617" s="363">
        <v>44676</v>
      </c>
      <c r="M617" s="363"/>
      <c r="N617" s="482">
        <v>44694</v>
      </c>
      <c r="O617" s="483" t="s">
        <v>2752</v>
      </c>
      <c r="P617" s="152" t="s">
        <v>2753</v>
      </c>
    </row>
    <row r="618" spans="1:16">
      <c r="A618" s="313" t="s">
        <v>205</v>
      </c>
      <c r="B618" s="314"/>
      <c r="C618" s="315" t="s">
        <v>2754</v>
      </c>
      <c r="D618" s="314" t="s">
        <v>29</v>
      </c>
      <c r="E618" s="316">
        <v>44656</v>
      </c>
      <c r="F618" s="316"/>
      <c r="G618" s="315" t="s">
        <v>60</v>
      </c>
      <c r="H618" s="315" t="s">
        <v>49</v>
      </c>
      <c r="I618" s="317">
        <v>18000</v>
      </c>
      <c r="J618" s="318" t="s">
        <v>642</v>
      </c>
      <c r="K618" s="321" t="s">
        <v>2755</v>
      </c>
      <c r="L618" s="320">
        <v>44685</v>
      </c>
      <c r="M618" s="320"/>
      <c r="N618" s="321">
        <v>44685</v>
      </c>
      <c r="O618" s="479" t="s">
        <v>2756</v>
      </c>
      <c r="P618" s="48" t="s">
        <v>2757</v>
      </c>
    </row>
    <row r="619" spans="1:16">
      <c r="A619" s="313" t="s">
        <v>1310</v>
      </c>
      <c r="B619" s="314"/>
      <c r="C619" s="315" t="s">
        <v>2758</v>
      </c>
      <c r="D619" s="314" t="s">
        <v>29</v>
      </c>
      <c r="E619" s="316">
        <v>44632</v>
      </c>
      <c r="F619" s="316"/>
      <c r="G619" s="315" t="s">
        <v>60</v>
      </c>
      <c r="H619" s="315" t="s">
        <v>893</v>
      </c>
      <c r="I619" s="317">
        <v>8000</v>
      </c>
      <c r="J619" s="318" t="s">
        <v>1626</v>
      </c>
      <c r="K619" s="319" t="s">
        <v>2759</v>
      </c>
      <c r="L619" s="320">
        <v>44685</v>
      </c>
      <c r="M619" s="320"/>
      <c r="N619" s="321">
        <v>44685</v>
      </c>
      <c r="O619" s="479" t="s">
        <v>2760</v>
      </c>
      <c r="P619" s="48">
        <v>29692475</v>
      </c>
    </row>
    <row r="620" spans="1:16">
      <c r="A620" s="313" t="s">
        <v>537</v>
      </c>
      <c r="B620" s="314"/>
      <c r="C620" s="315" t="s">
        <v>2761</v>
      </c>
      <c r="D620" s="314" t="s">
        <v>29</v>
      </c>
      <c r="E620" s="316">
        <v>44670</v>
      </c>
      <c r="F620" s="316"/>
      <c r="G620" s="315" t="s">
        <v>60</v>
      </c>
      <c r="H620" s="315" t="s">
        <v>1370</v>
      </c>
      <c r="I620" s="317">
        <v>21000</v>
      </c>
      <c r="J620" s="318" t="s">
        <v>1218</v>
      </c>
      <c r="K620" s="319" t="s">
        <v>2762</v>
      </c>
      <c r="L620" s="320">
        <v>44696</v>
      </c>
      <c r="M620" s="320"/>
      <c r="N620" s="321"/>
      <c r="O620" s="479" t="s">
        <v>2763</v>
      </c>
      <c r="P620" s="48" t="s">
        <v>2764</v>
      </c>
    </row>
    <row r="621" spans="1:16">
      <c r="A621" s="356" t="s">
        <v>2602</v>
      </c>
      <c r="B621" s="357"/>
      <c r="C621" s="357" t="s">
        <v>2765</v>
      </c>
      <c r="D621" s="357" t="s">
        <v>29</v>
      </c>
      <c r="E621" s="480">
        <v>44659</v>
      </c>
      <c r="F621" s="480"/>
      <c r="G621" s="357" t="s">
        <v>1584</v>
      </c>
      <c r="H621" s="357" t="s">
        <v>110</v>
      </c>
      <c r="I621" s="481">
        <v>6695</v>
      </c>
      <c r="J621" s="362" t="s">
        <v>148</v>
      </c>
      <c r="K621" s="362" t="s">
        <v>2766</v>
      </c>
      <c r="L621" s="363">
        <v>44704</v>
      </c>
      <c r="M621" s="363"/>
      <c r="N621" s="362" t="s">
        <v>2576</v>
      </c>
      <c r="O621" s="483" t="s">
        <v>2767</v>
      </c>
      <c r="P621" s="152" t="s">
        <v>2719</v>
      </c>
    </row>
    <row r="622" spans="1:16">
      <c r="A622" s="392" t="s">
        <v>995</v>
      </c>
      <c r="B622" s="393"/>
      <c r="C622" s="393" t="s">
        <v>2768</v>
      </c>
      <c r="D622" s="393" t="s">
        <v>46</v>
      </c>
      <c r="E622" s="432"/>
      <c r="F622" s="432"/>
      <c r="G622" s="393" t="s">
        <v>60</v>
      </c>
      <c r="H622" s="393" t="s">
        <v>61</v>
      </c>
      <c r="I622" s="433">
        <v>9000</v>
      </c>
      <c r="J622" s="398" t="s">
        <v>2769</v>
      </c>
      <c r="K622" s="398" t="s">
        <v>2770</v>
      </c>
      <c r="L622" s="399">
        <v>44697</v>
      </c>
      <c r="M622" s="399"/>
      <c r="N622" s="434" t="s">
        <v>2576</v>
      </c>
      <c r="O622" s="436" t="s">
        <v>2771</v>
      </c>
      <c r="P622" s="154" t="s">
        <v>2772</v>
      </c>
    </row>
    <row r="623" spans="1:16">
      <c r="A623" s="392" t="s">
        <v>995</v>
      </c>
      <c r="B623" s="393"/>
      <c r="C623" s="393" t="s">
        <v>2773</v>
      </c>
      <c r="D623" s="393" t="s">
        <v>46</v>
      </c>
      <c r="E623" s="432"/>
      <c r="F623" s="432"/>
      <c r="G623" s="393" t="s">
        <v>60</v>
      </c>
      <c r="H623" s="393" t="s">
        <v>61</v>
      </c>
      <c r="I623" s="433">
        <v>11500</v>
      </c>
      <c r="J623" s="398" t="s">
        <v>2774</v>
      </c>
      <c r="K623" s="398" t="s">
        <v>2775</v>
      </c>
      <c r="L623" s="399">
        <v>44702</v>
      </c>
      <c r="M623" s="399"/>
      <c r="N623" s="434" t="s">
        <v>2576</v>
      </c>
      <c r="O623" s="436" t="s">
        <v>2776</v>
      </c>
      <c r="P623" s="154" t="s">
        <v>2777</v>
      </c>
    </row>
    <row r="624" spans="1:16">
      <c r="A624" s="313" t="s">
        <v>212</v>
      </c>
      <c r="B624" s="314"/>
      <c r="C624" s="315" t="s">
        <v>2778</v>
      </c>
      <c r="D624" s="314" t="s">
        <v>29</v>
      </c>
      <c r="E624" s="316"/>
      <c r="F624" s="316"/>
      <c r="G624" s="315" t="s">
        <v>60</v>
      </c>
      <c r="H624" s="315" t="s">
        <v>49</v>
      </c>
      <c r="I624" s="317">
        <v>18000</v>
      </c>
      <c r="J624" s="318" t="s">
        <v>642</v>
      </c>
      <c r="K624" s="321" t="s">
        <v>2779</v>
      </c>
      <c r="L624" s="320">
        <v>44698</v>
      </c>
      <c r="M624" s="320"/>
      <c r="N624" s="321">
        <v>44695</v>
      </c>
      <c r="O624" s="479" t="s">
        <v>2780</v>
      </c>
      <c r="P624" s="48" t="s">
        <v>2781</v>
      </c>
    </row>
    <row r="625" spans="1:16">
      <c r="A625" s="313"/>
      <c r="B625" s="314"/>
      <c r="C625" s="315" t="s">
        <v>2782</v>
      </c>
      <c r="D625" s="314" t="s">
        <v>29</v>
      </c>
      <c r="E625" s="316">
        <v>44685</v>
      </c>
      <c r="F625" s="316"/>
      <c r="G625" s="315" t="s">
        <v>60</v>
      </c>
      <c r="H625" s="315" t="s">
        <v>893</v>
      </c>
      <c r="I625" s="317">
        <v>11000</v>
      </c>
      <c r="J625" s="318" t="s">
        <v>413</v>
      </c>
      <c r="K625" s="321" t="s">
        <v>2783</v>
      </c>
      <c r="L625" s="320">
        <v>44717</v>
      </c>
      <c r="M625" s="320"/>
      <c r="N625" s="321">
        <v>44719</v>
      </c>
      <c r="O625" s="479" t="s">
        <v>2784</v>
      </c>
      <c r="P625" s="48" t="s">
        <v>2785</v>
      </c>
    </row>
    <row r="626" spans="1:16">
      <c r="A626" s="324" t="s">
        <v>1310</v>
      </c>
      <c r="B626" s="325"/>
      <c r="C626" s="315" t="s">
        <v>2786</v>
      </c>
      <c r="D626" s="314" t="s">
        <v>29</v>
      </c>
      <c r="E626" s="316">
        <v>44685</v>
      </c>
      <c r="F626" s="316"/>
      <c r="G626" s="315" t="s">
        <v>60</v>
      </c>
      <c r="H626" s="315" t="s">
        <v>893</v>
      </c>
      <c r="I626" s="317">
        <v>11000</v>
      </c>
      <c r="J626" s="318" t="s">
        <v>413</v>
      </c>
      <c r="K626" s="321" t="s">
        <v>2787</v>
      </c>
      <c r="L626" s="320">
        <v>44719</v>
      </c>
      <c r="M626" s="320"/>
      <c r="N626" s="321">
        <v>44719</v>
      </c>
      <c r="O626" s="479" t="s">
        <v>2788</v>
      </c>
      <c r="P626" s="48" t="s">
        <v>2789</v>
      </c>
    </row>
    <row r="627" spans="1:16">
      <c r="A627" s="324" t="s">
        <v>1232</v>
      </c>
      <c r="B627" s="325"/>
      <c r="C627" s="315" t="s">
        <v>2790</v>
      </c>
      <c r="D627" s="314" t="s">
        <v>46</v>
      </c>
      <c r="E627" s="316">
        <v>43940</v>
      </c>
      <c r="F627" s="316"/>
      <c r="G627" s="315" t="s">
        <v>189</v>
      </c>
      <c r="H627" s="315" t="s">
        <v>85</v>
      </c>
      <c r="I627" s="317">
        <v>32013</v>
      </c>
      <c r="J627" s="318" t="s">
        <v>2791</v>
      </c>
      <c r="K627" s="319" t="s">
        <v>2792</v>
      </c>
      <c r="L627" s="320">
        <v>44716</v>
      </c>
      <c r="M627" s="320"/>
      <c r="N627" s="321"/>
      <c r="O627" s="479"/>
      <c r="P627" s="48" t="s">
        <v>2793</v>
      </c>
    </row>
    <row r="628" spans="1:16">
      <c r="A628" s="313" t="s">
        <v>2714</v>
      </c>
      <c r="B628" s="314"/>
      <c r="C628" s="315"/>
      <c r="D628" s="314" t="s">
        <v>29</v>
      </c>
      <c r="E628" s="316"/>
      <c r="F628" s="316"/>
      <c r="G628" s="315" t="s">
        <v>110</v>
      </c>
      <c r="H628" s="315" t="s">
        <v>85</v>
      </c>
      <c r="I628" s="317">
        <v>14000</v>
      </c>
      <c r="J628" s="318" t="s">
        <v>207</v>
      </c>
      <c r="K628" s="321" t="s">
        <v>2794</v>
      </c>
      <c r="L628" s="320">
        <v>44699</v>
      </c>
      <c r="M628" s="320"/>
      <c r="N628" s="321"/>
      <c r="O628" s="479" t="s">
        <v>2795</v>
      </c>
      <c r="P628" s="48" t="s">
        <v>2796</v>
      </c>
    </row>
    <row r="629" spans="1:16">
      <c r="A629" s="324" t="s">
        <v>1416</v>
      </c>
      <c r="B629" s="325"/>
      <c r="C629" s="315" t="s">
        <v>2797</v>
      </c>
      <c r="D629" s="314" t="s">
        <v>46</v>
      </c>
      <c r="E629" s="316">
        <v>44670</v>
      </c>
      <c r="F629" s="316"/>
      <c r="G629" s="315" t="s">
        <v>60</v>
      </c>
      <c r="H629" s="315" t="s">
        <v>61</v>
      </c>
      <c r="I629" s="317">
        <v>34500</v>
      </c>
      <c r="J629" s="318" t="s">
        <v>1579</v>
      </c>
      <c r="K629" s="319" t="s">
        <v>2798</v>
      </c>
      <c r="L629" s="320">
        <v>44708</v>
      </c>
      <c r="M629" s="320"/>
      <c r="N629" s="321"/>
      <c r="O629" s="479" t="s">
        <v>2799</v>
      </c>
      <c r="P629" s="48" t="s">
        <v>2800</v>
      </c>
    </row>
    <row r="630" spans="1:16">
      <c r="A630" s="313" t="s">
        <v>2801</v>
      </c>
      <c r="B630" s="314"/>
      <c r="C630" s="315" t="s">
        <v>2802</v>
      </c>
      <c r="D630" s="314" t="s">
        <v>256</v>
      </c>
      <c r="E630" s="316">
        <v>44684</v>
      </c>
      <c r="F630" s="316"/>
      <c r="G630" s="315" t="s">
        <v>110</v>
      </c>
      <c r="H630" s="315" t="s">
        <v>511</v>
      </c>
      <c r="I630" s="317">
        <v>20000</v>
      </c>
      <c r="J630" s="318" t="s">
        <v>1218</v>
      </c>
      <c r="K630" s="321" t="s">
        <v>2803</v>
      </c>
      <c r="L630" s="320">
        <v>44721</v>
      </c>
      <c r="M630" s="320"/>
      <c r="N630" s="321"/>
      <c r="O630" s="479" t="s">
        <v>2804</v>
      </c>
      <c r="P630" s="48" t="s">
        <v>2805</v>
      </c>
    </row>
    <row r="631" spans="1:16">
      <c r="A631" s="324" t="s">
        <v>905</v>
      </c>
      <c r="B631" s="325"/>
      <c r="C631" s="315" t="s">
        <v>2806</v>
      </c>
      <c r="D631" s="314" t="s">
        <v>46</v>
      </c>
      <c r="E631" s="316">
        <v>44670</v>
      </c>
      <c r="F631" s="316"/>
      <c r="G631" s="315" t="s">
        <v>110</v>
      </c>
      <c r="H631" s="315" t="s">
        <v>61</v>
      </c>
      <c r="I631" s="317">
        <v>20230</v>
      </c>
      <c r="J631" s="318" t="s">
        <v>1515</v>
      </c>
      <c r="K631" s="319" t="s">
        <v>2807</v>
      </c>
      <c r="L631" s="320">
        <v>44721</v>
      </c>
      <c r="M631" s="320"/>
      <c r="N631" s="321"/>
      <c r="O631" s="479" t="s">
        <v>2808</v>
      </c>
      <c r="P631" s="48" t="s">
        <v>2809</v>
      </c>
    </row>
    <row r="632" spans="1:16">
      <c r="A632" s="392" t="s">
        <v>995</v>
      </c>
      <c r="B632" s="393"/>
      <c r="C632" s="393" t="s">
        <v>2810</v>
      </c>
      <c r="D632" s="393" t="s">
        <v>46</v>
      </c>
      <c r="E632" s="432"/>
      <c r="F632" s="432"/>
      <c r="G632" s="393" t="s">
        <v>60</v>
      </c>
      <c r="H632" s="393" t="s">
        <v>61</v>
      </c>
      <c r="I632" s="433">
        <v>42000</v>
      </c>
      <c r="J632" s="398" t="s">
        <v>613</v>
      </c>
      <c r="K632" s="398" t="s">
        <v>2811</v>
      </c>
      <c r="L632" s="399">
        <v>44700</v>
      </c>
      <c r="M632" s="399"/>
      <c r="N632" s="434">
        <v>44721</v>
      </c>
      <c r="O632" s="436" t="s">
        <v>2812</v>
      </c>
      <c r="P632" s="154" t="s">
        <v>2813</v>
      </c>
    </row>
    <row r="633" spans="1:16">
      <c r="A633" s="392" t="s">
        <v>995</v>
      </c>
      <c r="B633" s="393"/>
      <c r="C633" s="393" t="s">
        <v>2814</v>
      </c>
      <c r="D633" s="393" t="s">
        <v>46</v>
      </c>
      <c r="E633" s="432"/>
      <c r="F633" s="432"/>
      <c r="G633" s="393" t="s">
        <v>60</v>
      </c>
      <c r="H633" s="393" t="s">
        <v>61</v>
      </c>
      <c r="I633" s="433">
        <v>42000</v>
      </c>
      <c r="J633" s="398" t="s">
        <v>207</v>
      </c>
      <c r="K633" s="398" t="s">
        <v>2815</v>
      </c>
      <c r="L633" s="399">
        <v>44719</v>
      </c>
      <c r="M633" s="399"/>
      <c r="N633" s="434">
        <v>44729</v>
      </c>
      <c r="O633" s="436" t="s">
        <v>2816</v>
      </c>
      <c r="P633" s="154"/>
    </row>
    <row r="634" spans="1:16">
      <c r="A634" s="313" t="s">
        <v>2714</v>
      </c>
      <c r="B634" s="314"/>
      <c r="C634" s="315"/>
      <c r="D634" s="314" t="s">
        <v>29</v>
      </c>
      <c r="E634" s="316"/>
      <c r="F634" s="316"/>
      <c r="G634" s="315" t="s">
        <v>110</v>
      </c>
      <c r="H634" s="315" t="s">
        <v>85</v>
      </c>
      <c r="I634" s="317"/>
      <c r="J634" s="318" t="s">
        <v>1218</v>
      </c>
      <c r="K634" s="321" t="s">
        <v>2817</v>
      </c>
      <c r="L634" s="320">
        <v>44737</v>
      </c>
      <c r="M634" s="320"/>
      <c r="N634" s="321">
        <v>44740</v>
      </c>
      <c r="O634" s="479"/>
      <c r="P634" s="48" t="s">
        <v>2818</v>
      </c>
    </row>
    <row r="635" spans="1:16">
      <c r="A635" s="313" t="s">
        <v>1310</v>
      </c>
      <c r="B635" s="314"/>
      <c r="C635" s="315" t="s">
        <v>2819</v>
      </c>
      <c r="D635" s="314" t="s">
        <v>29</v>
      </c>
      <c r="E635" s="316">
        <v>44721</v>
      </c>
      <c r="F635" s="316"/>
      <c r="G635" s="315" t="s">
        <v>60</v>
      </c>
      <c r="H635" s="315" t="s">
        <v>893</v>
      </c>
      <c r="I635" s="317">
        <v>11000</v>
      </c>
      <c r="J635" s="318" t="s">
        <v>148</v>
      </c>
      <c r="K635" s="321" t="s">
        <v>2820</v>
      </c>
      <c r="L635" s="320">
        <v>44740</v>
      </c>
      <c r="M635" s="320"/>
      <c r="N635" s="321">
        <v>44740</v>
      </c>
      <c r="O635" s="479" t="s">
        <v>2821</v>
      </c>
      <c r="P635" s="48" t="s">
        <v>2822</v>
      </c>
    </row>
    <row r="636" spans="1:16">
      <c r="A636" s="313" t="s">
        <v>1310</v>
      </c>
      <c r="B636" s="314"/>
      <c r="C636" s="315" t="s">
        <v>2823</v>
      </c>
      <c r="D636" s="314" t="s">
        <v>29</v>
      </c>
      <c r="E636" s="316">
        <v>44712</v>
      </c>
      <c r="F636" s="316"/>
      <c r="G636" s="315" t="s">
        <v>60</v>
      </c>
      <c r="H636" s="315" t="s">
        <v>893</v>
      </c>
      <c r="I636" s="317">
        <v>15000</v>
      </c>
      <c r="J636" s="318" t="s">
        <v>148</v>
      </c>
      <c r="K636" s="321" t="s">
        <v>2824</v>
      </c>
      <c r="L636" s="320">
        <v>44749</v>
      </c>
      <c r="M636" s="320"/>
      <c r="N636" s="321"/>
      <c r="O636" s="479" t="s">
        <v>2825</v>
      </c>
      <c r="P636" s="48" t="s">
        <v>2826</v>
      </c>
    </row>
    <row r="637" spans="1:16">
      <c r="A637" s="313" t="s">
        <v>2827</v>
      </c>
      <c r="B637" s="314"/>
      <c r="C637" s="315" t="s">
        <v>2828</v>
      </c>
      <c r="D637" s="314" t="s">
        <v>717</v>
      </c>
      <c r="E637" s="316">
        <v>44727</v>
      </c>
      <c r="F637" s="316"/>
      <c r="G637" s="315" t="s">
        <v>32</v>
      </c>
      <c r="H637" s="315" t="s">
        <v>49</v>
      </c>
      <c r="I637" s="317">
        <v>3600</v>
      </c>
      <c r="J637" s="318" t="s">
        <v>148</v>
      </c>
      <c r="K637" s="321" t="s">
        <v>2829</v>
      </c>
      <c r="L637" s="320">
        <v>44752</v>
      </c>
      <c r="M637" s="320"/>
      <c r="N637" s="321"/>
      <c r="O637" s="479" t="s">
        <v>2830</v>
      </c>
      <c r="P637" s="48" t="s">
        <v>2831</v>
      </c>
    </row>
    <row r="638" spans="1:16">
      <c r="A638" s="313" t="s">
        <v>2832</v>
      </c>
      <c r="B638" s="314"/>
      <c r="C638" s="315" t="s">
        <v>2833</v>
      </c>
      <c r="D638" s="314" t="s">
        <v>29</v>
      </c>
      <c r="E638" s="316">
        <v>44720</v>
      </c>
      <c r="F638" s="316"/>
      <c r="G638" s="315" t="s">
        <v>60</v>
      </c>
      <c r="H638" s="315" t="s">
        <v>893</v>
      </c>
      <c r="I638" s="317">
        <v>11000</v>
      </c>
      <c r="J638" s="318" t="s">
        <v>298</v>
      </c>
      <c r="K638" s="321" t="s">
        <v>2829</v>
      </c>
      <c r="L638" s="320">
        <v>44756</v>
      </c>
      <c r="M638" s="320"/>
      <c r="N638" s="321"/>
      <c r="O638" s="479" t="s">
        <v>2834</v>
      </c>
      <c r="P638" s="48" t="s">
        <v>2835</v>
      </c>
    </row>
    <row r="639" spans="1:16">
      <c r="A639" s="313" t="s">
        <v>1310</v>
      </c>
      <c r="B639" s="314"/>
      <c r="C639" s="315" t="s">
        <v>2836</v>
      </c>
      <c r="D639" s="314" t="s">
        <v>29</v>
      </c>
      <c r="E639" s="316">
        <v>44712</v>
      </c>
      <c r="F639" s="316"/>
      <c r="G639" s="315" t="s">
        <v>60</v>
      </c>
      <c r="H639" s="315" t="s">
        <v>893</v>
      </c>
      <c r="I639" s="317">
        <v>15000</v>
      </c>
      <c r="J639" s="318" t="s">
        <v>148</v>
      </c>
      <c r="K639" s="321" t="s">
        <v>2837</v>
      </c>
      <c r="L639" s="320">
        <v>44756</v>
      </c>
      <c r="M639" s="320"/>
      <c r="N639" s="321"/>
      <c r="O639" s="479" t="s">
        <v>2838</v>
      </c>
      <c r="P639" s="48" t="s">
        <v>2839</v>
      </c>
    </row>
    <row r="640" spans="1:16">
      <c r="A640" s="356" t="s">
        <v>2150</v>
      </c>
      <c r="B640" s="357"/>
      <c r="C640" s="357"/>
      <c r="D640" s="357" t="s">
        <v>46</v>
      </c>
      <c r="E640" s="480"/>
      <c r="F640" s="480"/>
      <c r="G640" s="357" t="s">
        <v>1445</v>
      </c>
      <c r="H640" s="357" t="s">
        <v>110</v>
      </c>
      <c r="I640" s="481">
        <v>705.1</v>
      </c>
      <c r="J640" s="362" t="s">
        <v>2840</v>
      </c>
      <c r="K640" s="362" t="s">
        <v>2841</v>
      </c>
      <c r="L640" s="363">
        <v>44760</v>
      </c>
      <c r="M640" s="363"/>
      <c r="N640" s="362"/>
      <c r="O640" s="483" t="s">
        <v>2842</v>
      </c>
      <c r="P640" s="152"/>
    </row>
    <row r="641" spans="1:16">
      <c r="A641" s="313" t="s">
        <v>2843</v>
      </c>
      <c r="B641" s="314"/>
      <c r="C641" s="315" t="s">
        <v>2844</v>
      </c>
      <c r="D641" s="314" t="s">
        <v>46</v>
      </c>
      <c r="E641" s="316">
        <v>44723</v>
      </c>
      <c r="F641" s="316"/>
      <c r="G641" s="315" t="s">
        <v>1469</v>
      </c>
      <c r="H641" s="315" t="s">
        <v>61</v>
      </c>
      <c r="I641" s="317">
        <v>9750</v>
      </c>
      <c r="J641" s="318" t="s">
        <v>2845</v>
      </c>
      <c r="K641" s="321" t="s">
        <v>2846</v>
      </c>
      <c r="L641" s="320">
        <v>44760</v>
      </c>
      <c r="M641" s="320"/>
      <c r="N641" s="321"/>
      <c r="O641" s="479"/>
      <c r="P641" s="48" t="s">
        <v>2847</v>
      </c>
    </row>
    <row r="642" spans="1:16">
      <c r="A642" s="313" t="s">
        <v>2832</v>
      </c>
      <c r="B642" s="314"/>
      <c r="C642" s="315" t="s">
        <v>2848</v>
      </c>
      <c r="D642" s="314" t="s">
        <v>29</v>
      </c>
      <c r="E642" s="316">
        <v>44747</v>
      </c>
      <c r="F642" s="316"/>
      <c r="G642" s="315" t="s">
        <v>60</v>
      </c>
      <c r="H642" s="315" t="s">
        <v>893</v>
      </c>
      <c r="I642" s="317">
        <v>11000</v>
      </c>
      <c r="J642" s="318" t="s">
        <v>298</v>
      </c>
      <c r="K642" s="321" t="s">
        <v>2849</v>
      </c>
      <c r="L642" s="320">
        <v>44775</v>
      </c>
      <c r="M642" s="320"/>
      <c r="N642" s="321">
        <v>44776</v>
      </c>
      <c r="O642" s="479"/>
      <c r="P642" s="48" t="s">
        <v>2850</v>
      </c>
    </row>
    <row r="643" spans="1:16">
      <c r="A643" s="313" t="s">
        <v>1310</v>
      </c>
      <c r="B643" s="314"/>
      <c r="C643" s="315" t="s">
        <v>2851</v>
      </c>
      <c r="D643" s="314" t="s">
        <v>29</v>
      </c>
      <c r="E643" s="316">
        <v>44733</v>
      </c>
      <c r="F643" s="316"/>
      <c r="G643" s="315" t="s">
        <v>60</v>
      </c>
      <c r="H643" s="315" t="s">
        <v>893</v>
      </c>
      <c r="I643" s="317">
        <v>14000</v>
      </c>
      <c r="J643" s="318" t="s">
        <v>1515</v>
      </c>
      <c r="K643" s="321" t="s">
        <v>2852</v>
      </c>
      <c r="L643" s="320">
        <v>44791</v>
      </c>
      <c r="M643" s="320"/>
      <c r="N643" s="321">
        <v>44797</v>
      </c>
      <c r="O643" s="479" t="s">
        <v>2853</v>
      </c>
      <c r="P643" s="48" t="s">
        <v>2854</v>
      </c>
    </row>
    <row r="644" spans="1:16">
      <c r="A644" s="313" t="s">
        <v>2532</v>
      </c>
      <c r="B644" s="314"/>
      <c r="C644" s="315" t="s">
        <v>2855</v>
      </c>
      <c r="D644" s="314" t="s">
        <v>256</v>
      </c>
      <c r="E644" s="316">
        <v>44726</v>
      </c>
      <c r="F644" s="316"/>
      <c r="G644" s="315" t="s">
        <v>60</v>
      </c>
      <c r="H644" s="315" t="s">
        <v>1217</v>
      </c>
      <c r="I644" s="317">
        <v>1310</v>
      </c>
      <c r="J644" s="318" t="s">
        <v>2856</v>
      </c>
      <c r="K644" s="321" t="s">
        <v>2857</v>
      </c>
      <c r="L644" s="320">
        <v>44794</v>
      </c>
      <c r="M644" s="320"/>
      <c r="N644" s="321">
        <v>44797</v>
      </c>
      <c r="O644" s="479" t="s">
        <v>2858</v>
      </c>
      <c r="P644" s="48" t="s">
        <v>2859</v>
      </c>
    </row>
    <row r="645" spans="1:16">
      <c r="A645" s="313" t="s">
        <v>2532</v>
      </c>
      <c r="B645" s="314"/>
      <c r="C645" s="315" t="s">
        <v>2860</v>
      </c>
      <c r="D645" s="314" t="s">
        <v>46</v>
      </c>
      <c r="E645" s="316">
        <v>44698</v>
      </c>
      <c r="F645" s="316"/>
      <c r="G645" s="315" t="s">
        <v>60</v>
      </c>
      <c r="H645" s="315" t="s">
        <v>1217</v>
      </c>
      <c r="I645" s="317">
        <v>4700</v>
      </c>
      <c r="J645" s="318" t="s">
        <v>2856</v>
      </c>
      <c r="K645" s="321" t="s">
        <v>2857</v>
      </c>
      <c r="L645" s="320">
        <v>44794</v>
      </c>
      <c r="M645" s="320"/>
      <c r="N645" s="321">
        <v>44797</v>
      </c>
      <c r="O645" s="479" t="s">
        <v>2861</v>
      </c>
      <c r="P645" s="48" t="s">
        <v>2859</v>
      </c>
    </row>
    <row r="646" spans="1:16">
      <c r="A646" s="356" t="s">
        <v>2602</v>
      </c>
      <c r="B646" s="357"/>
      <c r="C646" s="357" t="s">
        <v>2862</v>
      </c>
      <c r="D646" s="357" t="s">
        <v>29</v>
      </c>
      <c r="E646" s="480">
        <v>44736</v>
      </c>
      <c r="F646" s="480"/>
      <c r="G646" s="357" t="s">
        <v>1584</v>
      </c>
      <c r="H646" s="357" t="s">
        <v>110</v>
      </c>
      <c r="I646" s="481">
        <v>20466</v>
      </c>
      <c r="J646" s="362" t="s">
        <v>642</v>
      </c>
      <c r="K646" s="362" t="s">
        <v>2863</v>
      </c>
      <c r="L646" s="363">
        <v>44795</v>
      </c>
      <c r="M646" s="363"/>
      <c r="N646" s="362"/>
      <c r="O646" s="483" t="s">
        <v>2864</v>
      </c>
      <c r="P646" s="152" t="s">
        <v>2719</v>
      </c>
    </row>
    <row r="647" spans="1:16">
      <c r="A647" s="313" t="s">
        <v>205</v>
      </c>
      <c r="B647" s="314"/>
      <c r="C647" s="315" t="s">
        <v>2865</v>
      </c>
      <c r="D647" s="314" t="s">
        <v>29</v>
      </c>
      <c r="E647" s="316">
        <v>44769</v>
      </c>
      <c r="F647" s="316"/>
      <c r="G647" s="315" t="s">
        <v>60</v>
      </c>
      <c r="H647" s="315" t="s">
        <v>49</v>
      </c>
      <c r="I647" s="317">
        <v>15000</v>
      </c>
      <c r="J647" s="318" t="s">
        <v>642</v>
      </c>
      <c r="K647" s="321" t="s">
        <v>2866</v>
      </c>
      <c r="L647" s="320">
        <v>44795</v>
      </c>
      <c r="M647" s="320"/>
      <c r="N647" s="321">
        <v>44798</v>
      </c>
      <c r="O647" s="479" t="s">
        <v>2867</v>
      </c>
      <c r="P647" s="48" t="s">
        <v>2868</v>
      </c>
    </row>
    <row r="648" spans="1:16">
      <c r="A648" s="313" t="s">
        <v>1310</v>
      </c>
      <c r="B648" s="314"/>
      <c r="C648" s="315" t="s">
        <v>2869</v>
      </c>
      <c r="D648" s="314" t="s">
        <v>29</v>
      </c>
      <c r="E648" s="316">
        <v>44733</v>
      </c>
      <c r="F648" s="316"/>
      <c r="G648" s="315" t="s">
        <v>60</v>
      </c>
      <c r="H648" s="315" t="s">
        <v>893</v>
      </c>
      <c r="I648" s="317">
        <v>11000</v>
      </c>
      <c r="J648" s="318" t="s">
        <v>1218</v>
      </c>
      <c r="K648" s="321" t="s">
        <v>2870</v>
      </c>
      <c r="L648" s="320">
        <v>44795</v>
      </c>
      <c r="M648" s="320"/>
      <c r="N648" s="321">
        <v>44797</v>
      </c>
      <c r="O648" s="479" t="s">
        <v>2871</v>
      </c>
      <c r="P648" s="48" t="s">
        <v>2872</v>
      </c>
    </row>
    <row r="649" spans="1:16">
      <c r="A649" s="324" t="s">
        <v>905</v>
      </c>
      <c r="B649" s="325"/>
      <c r="C649" s="315" t="s">
        <v>2873</v>
      </c>
      <c r="D649" s="314" t="s">
        <v>46</v>
      </c>
      <c r="E649" s="316">
        <v>44764</v>
      </c>
      <c r="F649" s="316"/>
      <c r="G649" s="315" t="s">
        <v>110</v>
      </c>
      <c r="H649" s="315" t="s">
        <v>61</v>
      </c>
      <c r="I649" s="317"/>
      <c r="J649" s="318" t="s">
        <v>2874</v>
      </c>
      <c r="K649" s="321" t="s">
        <v>2875</v>
      </c>
      <c r="L649" s="320">
        <v>44796</v>
      </c>
      <c r="M649" s="320"/>
      <c r="N649" s="321">
        <v>44799</v>
      </c>
      <c r="O649" s="479" t="s">
        <v>2876</v>
      </c>
      <c r="P649" s="48" t="s">
        <v>2877</v>
      </c>
    </row>
    <row r="650" spans="1:16">
      <c r="A650" s="313" t="s">
        <v>779</v>
      </c>
      <c r="B650" s="314"/>
      <c r="C650" s="315" t="s">
        <v>2878</v>
      </c>
      <c r="D650" s="314" t="s">
        <v>29</v>
      </c>
      <c r="E650" s="316">
        <v>44760</v>
      </c>
      <c r="F650" s="316"/>
      <c r="G650" s="315" t="s">
        <v>728</v>
      </c>
      <c r="H650" s="315" t="s">
        <v>2879</v>
      </c>
      <c r="I650" s="317">
        <v>43000</v>
      </c>
      <c r="J650" s="318" t="s">
        <v>157</v>
      </c>
      <c r="K650" s="321" t="s">
        <v>2880</v>
      </c>
      <c r="L650" s="320">
        <v>44799</v>
      </c>
      <c r="M650" s="320"/>
      <c r="N650" s="321">
        <v>44797</v>
      </c>
      <c r="O650" s="479" t="s">
        <v>2881</v>
      </c>
      <c r="P650" s="48" t="s">
        <v>2882</v>
      </c>
    </row>
    <row r="651" spans="1:16">
      <c r="A651" s="392" t="s">
        <v>995</v>
      </c>
      <c r="B651" s="393"/>
      <c r="C651" s="393" t="s">
        <v>2883</v>
      </c>
      <c r="D651" s="393" t="s">
        <v>46</v>
      </c>
      <c r="E651" s="432">
        <v>44767</v>
      </c>
      <c r="F651" s="432"/>
      <c r="G651" s="393" t="s">
        <v>60</v>
      </c>
      <c r="H651" s="393" t="s">
        <v>61</v>
      </c>
      <c r="I651" s="433">
        <v>24812</v>
      </c>
      <c r="J651" s="398" t="s">
        <v>1108</v>
      </c>
      <c r="K651" s="398" t="s">
        <v>2884</v>
      </c>
      <c r="L651" s="399">
        <v>44802</v>
      </c>
      <c r="M651" s="399"/>
      <c r="N651" s="434">
        <v>44816</v>
      </c>
      <c r="O651" s="436" t="s">
        <v>2885</v>
      </c>
      <c r="P651" s="154" t="s">
        <v>2886</v>
      </c>
    </row>
    <row r="652" spans="1:16">
      <c r="A652" s="392" t="s">
        <v>995</v>
      </c>
      <c r="B652" s="393"/>
      <c r="C652" s="393" t="s">
        <v>2887</v>
      </c>
      <c r="D652" s="393" t="s">
        <v>46</v>
      </c>
      <c r="E652" s="432">
        <v>44767</v>
      </c>
      <c r="F652" s="432"/>
      <c r="G652" s="393" t="s">
        <v>189</v>
      </c>
      <c r="H652" s="393" t="s">
        <v>61</v>
      </c>
      <c r="I652" s="433">
        <v>23266</v>
      </c>
      <c r="J652" s="398" t="s">
        <v>1108</v>
      </c>
      <c r="K652" s="398" t="s">
        <v>2888</v>
      </c>
      <c r="L652" s="399">
        <v>44814</v>
      </c>
      <c r="M652" s="399"/>
      <c r="N652" s="434"/>
      <c r="O652" s="436" t="s">
        <v>2889</v>
      </c>
      <c r="P652" s="154" t="s">
        <v>2890</v>
      </c>
    </row>
    <row r="653" spans="1:16">
      <c r="A653" s="313" t="s">
        <v>212</v>
      </c>
      <c r="B653" s="314"/>
      <c r="C653" s="315" t="s">
        <v>2891</v>
      </c>
      <c r="D653" s="314" t="s">
        <v>29</v>
      </c>
      <c r="E653" s="316">
        <v>44784</v>
      </c>
      <c r="F653" s="316"/>
      <c r="G653" s="315" t="s">
        <v>32</v>
      </c>
      <c r="H653" s="315" t="s">
        <v>1770</v>
      </c>
      <c r="I653" s="317">
        <v>10000</v>
      </c>
      <c r="J653" s="318" t="s">
        <v>642</v>
      </c>
      <c r="K653" s="321" t="s">
        <v>2892</v>
      </c>
      <c r="L653" s="320">
        <v>44814</v>
      </c>
      <c r="M653" s="320"/>
      <c r="N653" s="321"/>
      <c r="O653" s="479" t="s">
        <v>2893</v>
      </c>
      <c r="P653" s="48" t="s">
        <v>2894</v>
      </c>
    </row>
    <row r="654" spans="1:16">
      <c r="A654" s="324" t="s">
        <v>1430</v>
      </c>
      <c r="B654" s="325"/>
      <c r="C654" s="325"/>
      <c r="D654" s="325" t="s">
        <v>46</v>
      </c>
      <c r="E654" s="444">
        <v>44790</v>
      </c>
      <c r="F654" s="444"/>
      <c r="G654" s="325" t="s">
        <v>60</v>
      </c>
      <c r="H654" s="325" t="s">
        <v>49</v>
      </c>
      <c r="I654" s="445">
        <v>4860</v>
      </c>
      <c r="J654" s="330" t="s">
        <v>207</v>
      </c>
      <c r="K654" s="330" t="s">
        <v>2895</v>
      </c>
      <c r="L654" s="331">
        <v>44815</v>
      </c>
      <c r="M654" s="331"/>
      <c r="N654" s="416"/>
      <c r="O654" s="447" t="s">
        <v>2896</v>
      </c>
      <c r="P654" s="149" t="s">
        <v>2897</v>
      </c>
    </row>
    <row r="655" spans="1:16">
      <c r="A655" s="356" t="s">
        <v>2602</v>
      </c>
      <c r="B655" s="357"/>
      <c r="C655" s="357" t="s">
        <v>2898</v>
      </c>
      <c r="D655" s="357" t="s">
        <v>29</v>
      </c>
      <c r="E655" s="480">
        <v>44772</v>
      </c>
      <c r="F655" s="480"/>
      <c r="G655" s="357" t="s">
        <v>1584</v>
      </c>
      <c r="H655" s="357" t="s">
        <v>110</v>
      </c>
      <c r="I655" s="481">
        <v>10401</v>
      </c>
      <c r="J655" s="362" t="s">
        <v>148</v>
      </c>
      <c r="K655" s="362" t="s">
        <v>2899</v>
      </c>
      <c r="L655" s="363">
        <v>44826</v>
      </c>
      <c r="M655" s="363"/>
      <c r="N655" s="362"/>
      <c r="O655" s="483" t="s">
        <v>2900</v>
      </c>
      <c r="P655" s="152" t="s">
        <v>2719</v>
      </c>
    </row>
    <row r="656" spans="1:16">
      <c r="A656" s="356" t="s">
        <v>2901</v>
      </c>
      <c r="B656" s="357"/>
      <c r="C656" s="357" t="s">
        <v>2902</v>
      </c>
      <c r="D656" s="357" t="s">
        <v>46</v>
      </c>
      <c r="E656" s="480"/>
      <c r="F656" s="480"/>
      <c r="G656" s="357" t="s">
        <v>73</v>
      </c>
      <c r="H656" s="357" t="s">
        <v>110</v>
      </c>
      <c r="I656" s="481">
        <v>9200</v>
      </c>
      <c r="J656" s="362" t="s">
        <v>207</v>
      </c>
      <c r="K656" s="362" t="s">
        <v>2903</v>
      </c>
      <c r="L656" s="363">
        <v>44828</v>
      </c>
      <c r="M656" s="363"/>
      <c r="N656" s="362"/>
      <c r="O656" s="483" t="s">
        <v>2904</v>
      </c>
      <c r="P656" s="152" t="s">
        <v>2677</v>
      </c>
    </row>
    <row r="657" spans="1:16">
      <c r="A657" s="356" t="s">
        <v>1310</v>
      </c>
      <c r="B657" s="357"/>
      <c r="C657" s="357"/>
      <c r="D657" s="357" t="s">
        <v>256</v>
      </c>
      <c r="E657" s="480">
        <v>44802</v>
      </c>
      <c r="F657" s="480"/>
      <c r="G657" s="357" t="s">
        <v>2905</v>
      </c>
      <c r="H657" s="357" t="s">
        <v>110</v>
      </c>
      <c r="I657" s="481">
        <v>70</v>
      </c>
      <c r="J657" s="362" t="s">
        <v>2906</v>
      </c>
      <c r="K657" s="362" t="s">
        <v>2907</v>
      </c>
      <c r="L657" s="363">
        <v>44832</v>
      </c>
      <c r="M657" s="363"/>
      <c r="N657" s="362"/>
      <c r="O657" s="483"/>
      <c r="P657" s="152" t="s">
        <v>2908</v>
      </c>
    </row>
    <row r="658" spans="1:16">
      <c r="A658" s="324" t="s">
        <v>905</v>
      </c>
      <c r="B658" s="325"/>
      <c r="C658" s="325" t="s">
        <v>2909</v>
      </c>
      <c r="D658" s="325" t="s">
        <v>46</v>
      </c>
      <c r="E658" s="444">
        <v>44804</v>
      </c>
      <c r="F658" s="444"/>
      <c r="G658" s="325" t="s">
        <v>110</v>
      </c>
      <c r="H658" s="325" t="s">
        <v>61</v>
      </c>
      <c r="I658" s="445">
        <v>10550</v>
      </c>
      <c r="J658" s="330" t="s">
        <v>207</v>
      </c>
      <c r="K658" s="330" t="s">
        <v>2910</v>
      </c>
      <c r="L658" s="331">
        <v>44834</v>
      </c>
      <c r="M658" s="331"/>
      <c r="N658" s="416" t="s">
        <v>2911</v>
      </c>
      <c r="O658" s="447" t="s">
        <v>2912</v>
      </c>
      <c r="P658" s="149" t="s">
        <v>2913</v>
      </c>
    </row>
    <row r="659" spans="1:16">
      <c r="A659" s="313" t="s">
        <v>1310</v>
      </c>
      <c r="B659" s="314"/>
      <c r="C659" s="315" t="s">
        <v>2914</v>
      </c>
      <c r="D659" s="314" t="s">
        <v>29</v>
      </c>
      <c r="E659" s="316">
        <v>44813</v>
      </c>
      <c r="F659" s="316"/>
      <c r="G659" s="315" t="s">
        <v>60</v>
      </c>
      <c r="H659" s="315" t="s">
        <v>893</v>
      </c>
      <c r="I659" s="317">
        <v>14000</v>
      </c>
      <c r="J659" s="318" t="s">
        <v>642</v>
      </c>
      <c r="K659" s="321" t="s">
        <v>2915</v>
      </c>
      <c r="L659" s="320">
        <v>44842</v>
      </c>
      <c r="M659" s="320"/>
      <c r="N659" s="321"/>
      <c r="O659" s="479" t="s">
        <v>2916</v>
      </c>
      <c r="P659" s="48" t="s">
        <v>2917</v>
      </c>
    </row>
    <row r="660" spans="1:16">
      <c r="A660" s="318" t="s">
        <v>2918</v>
      </c>
      <c r="B660" s="315"/>
      <c r="C660" s="315" t="s">
        <v>2919</v>
      </c>
      <c r="D660" s="315" t="s">
        <v>29</v>
      </c>
      <c r="E660" s="316">
        <v>44825</v>
      </c>
      <c r="F660" s="316"/>
      <c r="G660" s="315" t="s">
        <v>110</v>
      </c>
      <c r="H660" s="315" t="s">
        <v>31</v>
      </c>
      <c r="I660" s="317">
        <v>20000</v>
      </c>
      <c r="J660" s="315" t="s">
        <v>642</v>
      </c>
      <c r="K660" s="337" t="s">
        <v>2920</v>
      </c>
      <c r="L660" s="386">
        <v>44856</v>
      </c>
      <c r="M660" s="386"/>
      <c r="N660" s="337" t="s">
        <v>2921</v>
      </c>
      <c r="O660" s="323" t="s">
        <v>2922</v>
      </c>
      <c r="P660" s="48" t="s">
        <v>2923</v>
      </c>
    </row>
    <row r="661" spans="1:16">
      <c r="A661" s="392" t="s">
        <v>995</v>
      </c>
      <c r="B661" s="393"/>
      <c r="C661" s="393" t="s">
        <v>2924</v>
      </c>
      <c r="D661" s="393" t="s">
        <v>46</v>
      </c>
      <c r="E661" s="432"/>
      <c r="F661" s="432"/>
      <c r="G661" s="393" t="s">
        <v>60</v>
      </c>
      <c r="H661" s="393" t="s">
        <v>61</v>
      </c>
      <c r="I661" s="433">
        <v>5773</v>
      </c>
      <c r="J661" s="398" t="s">
        <v>642</v>
      </c>
      <c r="K661" s="398" t="s">
        <v>2925</v>
      </c>
      <c r="L661" s="399">
        <v>44847</v>
      </c>
      <c r="M661" s="399"/>
      <c r="N661" s="434" t="s">
        <v>2926</v>
      </c>
      <c r="O661" s="436" t="s">
        <v>2927</v>
      </c>
      <c r="P661" s="154" t="s">
        <v>2928</v>
      </c>
    </row>
    <row r="662" spans="1:16">
      <c r="A662" s="313" t="s">
        <v>2929</v>
      </c>
      <c r="B662" s="314"/>
      <c r="C662" s="315" t="s">
        <v>2930</v>
      </c>
      <c r="D662" s="314" t="s">
        <v>256</v>
      </c>
      <c r="E662" s="316">
        <v>44847</v>
      </c>
      <c r="F662" s="316"/>
      <c r="G662" s="315" t="s">
        <v>60</v>
      </c>
      <c r="H662" s="315" t="s">
        <v>49</v>
      </c>
      <c r="I662" s="317">
        <v>38300</v>
      </c>
      <c r="J662" s="318" t="s">
        <v>526</v>
      </c>
      <c r="K662" s="321" t="s">
        <v>2931</v>
      </c>
      <c r="L662" s="320">
        <v>44850</v>
      </c>
      <c r="M662" s="320"/>
      <c r="N662" s="321">
        <v>44851</v>
      </c>
      <c r="O662" s="479" t="s">
        <v>2932</v>
      </c>
      <c r="P662" s="48" t="s">
        <v>2933</v>
      </c>
    </row>
    <row r="663" spans="1:16">
      <c r="A663" s="356" t="s">
        <v>2602</v>
      </c>
      <c r="B663" s="357"/>
      <c r="C663" s="357" t="s">
        <v>2934</v>
      </c>
      <c r="D663" s="357" t="s">
        <v>29</v>
      </c>
      <c r="E663" s="480">
        <v>44810</v>
      </c>
      <c r="F663" s="480"/>
      <c r="G663" s="357" t="s">
        <v>1584</v>
      </c>
      <c r="H663" s="357" t="s">
        <v>110</v>
      </c>
      <c r="I663" s="481">
        <v>8555</v>
      </c>
      <c r="J663" s="362" t="s">
        <v>148</v>
      </c>
      <c r="K663" s="362" t="s">
        <v>2935</v>
      </c>
      <c r="L663" s="363">
        <v>44851</v>
      </c>
      <c r="M663" s="363"/>
      <c r="N663" s="362"/>
      <c r="O663" s="483" t="s">
        <v>2936</v>
      </c>
      <c r="P663" s="152" t="s">
        <v>2719</v>
      </c>
    </row>
    <row r="664" spans="1:16">
      <c r="A664" s="313" t="s">
        <v>205</v>
      </c>
      <c r="B664" s="314"/>
      <c r="C664" s="315" t="s">
        <v>2937</v>
      </c>
      <c r="D664" s="314" t="s">
        <v>29</v>
      </c>
      <c r="E664" s="316">
        <v>44859</v>
      </c>
      <c r="F664" s="316"/>
      <c r="G664" s="315" t="s">
        <v>60</v>
      </c>
      <c r="H664" s="315" t="s">
        <v>49</v>
      </c>
      <c r="I664" s="317">
        <v>14000</v>
      </c>
      <c r="J664" s="318" t="s">
        <v>642</v>
      </c>
      <c r="K664" s="321" t="s">
        <v>2938</v>
      </c>
      <c r="L664" s="320">
        <v>44859</v>
      </c>
      <c r="M664" s="320"/>
      <c r="N664" s="321" t="s">
        <v>2926</v>
      </c>
      <c r="O664" s="479" t="s">
        <v>2939</v>
      </c>
      <c r="P664" s="48" t="s">
        <v>2940</v>
      </c>
    </row>
    <row r="665" spans="1:16">
      <c r="A665" s="313" t="s">
        <v>2941</v>
      </c>
      <c r="B665" s="314"/>
      <c r="C665" s="315"/>
      <c r="D665" s="314" t="s">
        <v>46</v>
      </c>
      <c r="E665" s="316" t="s">
        <v>2942</v>
      </c>
      <c r="F665" s="316"/>
      <c r="G665" s="315" t="s">
        <v>110</v>
      </c>
      <c r="H665" s="315" t="s">
        <v>85</v>
      </c>
      <c r="I665" s="317">
        <v>1040</v>
      </c>
      <c r="J665" s="318" t="s">
        <v>298</v>
      </c>
      <c r="K665" s="321" t="s">
        <v>2943</v>
      </c>
      <c r="L665" s="320">
        <v>44860</v>
      </c>
      <c r="M665" s="320"/>
      <c r="N665" s="321" t="s">
        <v>2926</v>
      </c>
      <c r="O665" s="479" t="s">
        <v>2944</v>
      </c>
      <c r="P665" s="48" t="s">
        <v>2945</v>
      </c>
    </row>
    <row r="666" spans="1:16">
      <c r="A666" s="313" t="s">
        <v>1062</v>
      </c>
      <c r="B666" s="314"/>
      <c r="C666" s="315" t="s">
        <v>2946</v>
      </c>
      <c r="D666" s="314" t="s">
        <v>46</v>
      </c>
      <c r="E666" s="316">
        <v>44832</v>
      </c>
      <c r="F666" s="316"/>
      <c r="G666" s="315" t="s">
        <v>110</v>
      </c>
      <c r="H666" s="315" t="s">
        <v>61</v>
      </c>
      <c r="I666" s="317">
        <v>10270</v>
      </c>
      <c r="J666" s="318" t="s">
        <v>2947</v>
      </c>
      <c r="K666" s="321" t="s">
        <v>2948</v>
      </c>
      <c r="L666" s="320">
        <v>44861</v>
      </c>
      <c r="M666" s="320"/>
      <c r="N666" s="321" t="s">
        <v>2926</v>
      </c>
      <c r="O666" s="479" t="s">
        <v>2949</v>
      </c>
      <c r="P666" s="48" t="s">
        <v>2950</v>
      </c>
    </row>
    <row r="667" spans="1:16">
      <c r="A667" s="313" t="s">
        <v>1062</v>
      </c>
      <c r="B667" s="314"/>
      <c r="C667" s="315" t="s">
        <v>2951</v>
      </c>
      <c r="D667" s="314" t="s">
        <v>46</v>
      </c>
      <c r="E667" s="316">
        <v>44832</v>
      </c>
      <c r="F667" s="316"/>
      <c r="G667" s="315" t="s">
        <v>110</v>
      </c>
      <c r="H667" s="315" t="s">
        <v>61</v>
      </c>
      <c r="I667" s="317">
        <v>5600</v>
      </c>
      <c r="J667" s="318" t="s">
        <v>2952</v>
      </c>
      <c r="K667" s="321" t="s">
        <v>2948</v>
      </c>
      <c r="L667" s="320">
        <v>44861</v>
      </c>
      <c r="M667" s="320"/>
      <c r="N667" s="321" t="s">
        <v>2926</v>
      </c>
      <c r="O667" s="479" t="s">
        <v>2953</v>
      </c>
      <c r="P667" s="48" t="s">
        <v>2954</v>
      </c>
    </row>
    <row r="668" spans="1:16">
      <c r="A668" s="313" t="s">
        <v>2241</v>
      </c>
      <c r="B668" s="314"/>
      <c r="C668" s="315" t="s">
        <v>2242</v>
      </c>
      <c r="D668" s="314" t="s">
        <v>46</v>
      </c>
      <c r="E668" s="316">
        <v>44795</v>
      </c>
      <c r="F668" s="316"/>
      <c r="G668" s="315" t="s">
        <v>2955</v>
      </c>
      <c r="H668" s="315" t="s">
        <v>85</v>
      </c>
      <c r="I668" s="317">
        <v>16900</v>
      </c>
      <c r="J668" s="318" t="s">
        <v>1692</v>
      </c>
      <c r="K668" s="321" t="s">
        <v>2956</v>
      </c>
      <c r="L668" s="320">
        <v>44864</v>
      </c>
      <c r="M668" s="320"/>
      <c r="N668" s="321">
        <v>44872</v>
      </c>
      <c r="O668" s="479" t="s">
        <v>2957</v>
      </c>
      <c r="P668" s="48" t="s">
        <v>2958</v>
      </c>
    </row>
    <row r="669" spans="1:16">
      <c r="A669" s="356" t="s">
        <v>2602</v>
      </c>
      <c r="B669" s="357"/>
      <c r="C669" s="357" t="s">
        <v>2959</v>
      </c>
      <c r="D669" s="357" t="s">
        <v>29</v>
      </c>
      <c r="E669" s="480">
        <v>44824</v>
      </c>
      <c r="F669" s="480"/>
      <c r="G669" s="357" t="s">
        <v>1584</v>
      </c>
      <c r="H669" s="357" t="s">
        <v>110</v>
      </c>
      <c r="I669" s="481">
        <v>20297</v>
      </c>
      <c r="J669" s="362" t="s">
        <v>642</v>
      </c>
      <c r="K669" s="362" t="s">
        <v>2863</v>
      </c>
      <c r="L669" s="363">
        <v>44873</v>
      </c>
      <c r="M669" s="363"/>
      <c r="N669" s="362"/>
      <c r="O669" s="483" t="s">
        <v>2936</v>
      </c>
      <c r="P669" s="152" t="s">
        <v>2719</v>
      </c>
    </row>
    <row r="670" spans="1:16">
      <c r="A670" s="313" t="s">
        <v>2929</v>
      </c>
      <c r="B670" s="314"/>
      <c r="C670" s="315" t="s">
        <v>2960</v>
      </c>
      <c r="D670" s="314" t="s">
        <v>256</v>
      </c>
      <c r="E670" s="316">
        <v>44847</v>
      </c>
      <c r="F670" s="316"/>
      <c r="G670" s="315" t="s">
        <v>60</v>
      </c>
      <c r="H670" s="315" t="s">
        <v>49</v>
      </c>
      <c r="I670" s="317">
        <v>21257</v>
      </c>
      <c r="J670" s="318" t="s">
        <v>298</v>
      </c>
      <c r="K670" s="321" t="s">
        <v>2961</v>
      </c>
      <c r="L670" s="320">
        <v>44879</v>
      </c>
      <c r="M670" s="320"/>
      <c r="N670" s="321" t="s">
        <v>2926</v>
      </c>
      <c r="O670" s="479" t="s">
        <v>2962</v>
      </c>
      <c r="P670" s="48" t="s">
        <v>2963</v>
      </c>
    </row>
    <row r="671" spans="1:16">
      <c r="A671" s="313" t="s">
        <v>2929</v>
      </c>
      <c r="B671" s="314"/>
      <c r="C671" s="315" t="s">
        <v>2964</v>
      </c>
      <c r="D671" s="314" t="s">
        <v>256</v>
      </c>
      <c r="E671" s="316">
        <v>44867</v>
      </c>
      <c r="F671" s="316"/>
      <c r="G671" s="315" t="s">
        <v>60</v>
      </c>
      <c r="H671" s="315" t="s">
        <v>49</v>
      </c>
      <c r="I671" s="317">
        <v>21257</v>
      </c>
      <c r="J671" s="318" t="s">
        <v>298</v>
      </c>
      <c r="K671" s="321" t="s">
        <v>2961</v>
      </c>
      <c r="L671" s="320">
        <v>44879</v>
      </c>
      <c r="M671" s="320"/>
      <c r="N671" s="321" t="s">
        <v>2926</v>
      </c>
      <c r="O671" s="479" t="s">
        <v>2965</v>
      </c>
      <c r="P671" s="48" t="s">
        <v>2966</v>
      </c>
    </row>
    <row r="672" spans="1:16">
      <c r="A672" s="392" t="s">
        <v>995</v>
      </c>
      <c r="B672" s="393"/>
      <c r="C672" s="393" t="s">
        <v>2967</v>
      </c>
      <c r="D672" s="393" t="s">
        <v>46</v>
      </c>
      <c r="E672" s="432"/>
      <c r="F672" s="432"/>
      <c r="G672" s="393" t="s">
        <v>60</v>
      </c>
      <c r="H672" s="393" t="s">
        <v>61</v>
      </c>
      <c r="I672" s="433">
        <v>13126</v>
      </c>
      <c r="J672" s="398" t="s">
        <v>2968</v>
      </c>
      <c r="K672" s="398" t="s">
        <v>2969</v>
      </c>
      <c r="L672" s="399">
        <v>44885</v>
      </c>
      <c r="M672" s="399"/>
      <c r="N672" s="434" t="s">
        <v>2926</v>
      </c>
      <c r="O672" s="436"/>
      <c r="P672" s="154" t="s">
        <v>2970</v>
      </c>
    </row>
    <row r="673" spans="1:16">
      <c r="A673" s="313" t="s">
        <v>2971</v>
      </c>
      <c r="B673" s="314"/>
      <c r="C673" s="315" t="s">
        <v>2972</v>
      </c>
      <c r="D673" s="314" t="s">
        <v>256</v>
      </c>
      <c r="E673" s="316">
        <v>44827</v>
      </c>
      <c r="F673" s="316"/>
      <c r="G673" s="315" t="s">
        <v>1380</v>
      </c>
      <c r="H673" s="315" t="s">
        <v>85</v>
      </c>
      <c r="I673" s="317">
        <v>889</v>
      </c>
      <c r="J673" s="318" t="s">
        <v>298</v>
      </c>
      <c r="K673" s="321" t="s">
        <v>2973</v>
      </c>
      <c r="L673" s="320">
        <v>44895</v>
      </c>
      <c r="M673" s="320"/>
      <c r="N673" s="321" t="s">
        <v>2926</v>
      </c>
      <c r="O673" s="479" t="s">
        <v>2974</v>
      </c>
      <c r="P673" s="48" t="s">
        <v>2975</v>
      </c>
    </row>
    <row r="674" spans="1:16">
      <c r="A674" s="313" t="s">
        <v>2976</v>
      </c>
      <c r="B674" s="314"/>
      <c r="C674" s="315"/>
      <c r="D674" s="314" t="s">
        <v>46</v>
      </c>
      <c r="E674" s="316">
        <v>44874</v>
      </c>
      <c r="F674" s="316"/>
      <c r="G674" s="315" t="s">
        <v>110</v>
      </c>
      <c r="H674" s="315" t="s">
        <v>61</v>
      </c>
      <c r="I674" s="317">
        <v>7878</v>
      </c>
      <c r="J674" s="318" t="s">
        <v>642</v>
      </c>
      <c r="K674" s="321" t="s">
        <v>2977</v>
      </c>
      <c r="L674" s="320">
        <v>44899</v>
      </c>
      <c r="M674" s="320"/>
      <c r="N674" s="321" t="s">
        <v>2926</v>
      </c>
      <c r="O674" s="479" t="s">
        <v>2978</v>
      </c>
      <c r="P674" s="48" t="s">
        <v>2979</v>
      </c>
    </row>
    <row r="675" spans="1:16">
      <c r="A675" s="313" t="s">
        <v>818</v>
      </c>
      <c r="B675" s="314"/>
      <c r="C675" s="315"/>
      <c r="D675" s="314" t="s">
        <v>29</v>
      </c>
      <c r="E675" s="316">
        <v>44889</v>
      </c>
      <c r="F675" s="316"/>
      <c r="G675" s="315" t="s">
        <v>110</v>
      </c>
      <c r="H675" s="315" t="s">
        <v>49</v>
      </c>
      <c r="I675" s="317">
        <v>10000</v>
      </c>
      <c r="J675" s="318" t="s">
        <v>298</v>
      </c>
      <c r="K675" s="321" t="s">
        <v>2980</v>
      </c>
      <c r="L675" s="320">
        <v>44900</v>
      </c>
      <c r="M675" s="320"/>
      <c r="N675" s="321" t="s">
        <v>2926</v>
      </c>
      <c r="O675" s="479" t="s">
        <v>2981</v>
      </c>
      <c r="P675" s="48" t="s">
        <v>2982</v>
      </c>
    </row>
    <row r="676" spans="1:16">
      <c r="A676" s="392" t="s">
        <v>995</v>
      </c>
      <c r="B676" s="393"/>
      <c r="C676" s="393" t="s">
        <v>2983</v>
      </c>
      <c r="D676" s="393" t="s">
        <v>46</v>
      </c>
      <c r="E676" s="432"/>
      <c r="F676" s="432"/>
      <c r="G676" s="393" t="s">
        <v>60</v>
      </c>
      <c r="H676" s="393" t="s">
        <v>61</v>
      </c>
      <c r="I676" s="433">
        <v>14000</v>
      </c>
      <c r="J676" s="398" t="s">
        <v>2692</v>
      </c>
      <c r="K676" s="398" t="s">
        <v>2984</v>
      </c>
      <c r="L676" s="399">
        <v>44907</v>
      </c>
      <c r="M676" s="399"/>
      <c r="N676" s="434" t="s">
        <v>2926</v>
      </c>
      <c r="O676" s="436" t="s">
        <v>2985</v>
      </c>
      <c r="P676" s="154" t="s">
        <v>2986</v>
      </c>
    </row>
    <row r="677" spans="1:16">
      <c r="A677" s="392" t="s">
        <v>995</v>
      </c>
      <c r="B677" s="393"/>
      <c r="C677" s="393" t="s">
        <v>2987</v>
      </c>
      <c r="D677" s="393" t="s">
        <v>46</v>
      </c>
      <c r="E677" s="432"/>
      <c r="F677" s="432"/>
      <c r="G677" s="393" t="s">
        <v>60</v>
      </c>
      <c r="H677" s="393" t="s">
        <v>61</v>
      </c>
      <c r="I677" s="433">
        <v>14000</v>
      </c>
      <c r="J677" s="398" t="s">
        <v>2988</v>
      </c>
      <c r="K677" s="398" t="s">
        <v>2984</v>
      </c>
      <c r="L677" s="399">
        <v>44907</v>
      </c>
      <c r="M677" s="399"/>
      <c r="N677" s="434" t="s">
        <v>2926</v>
      </c>
      <c r="O677" s="436" t="s">
        <v>2989</v>
      </c>
      <c r="P677" s="154">
        <v>560200533475</v>
      </c>
    </row>
    <row r="678" spans="1:16">
      <c r="A678" s="313" t="s">
        <v>2990</v>
      </c>
      <c r="B678" s="314"/>
      <c r="C678" s="314"/>
      <c r="D678" s="314" t="s">
        <v>256</v>
      </c>
      <c r="E678" s="339">
        <v>44901</v>
      </c>
      <c r="F678" s="339"/>
      <c r="G678" s="314" t="s">
        <v>60</v>
      </c>
      <c r="H678" s="314" t="s">
        <v>49</v>
      </c>
      <c r="I678" s="340">
        <v>63000</v>
      </c>
      <c r="J678" s="319" t="s">
        <v>2991</v>
      </c>
      <c r="K678" s="319" t="s">
        <v>2992</v>
      </c>
      <c r="L678" s="320">
        <v>44914</v>
      </c>
      <c r="M678" s="320"/>
      <c r="N678" s="319" t="s">
        <v>2926</v>
      </c>
      <c r="O678" s="343" t="s">
        <v>2993</v>
      </c>
      <c r="P678" s="42" t="s">
        <v>2994</v>
      </c>
    </row>
    <row r="679" spans="1:16">
      <c r="A679" s="313" t="s">
        <v>2995</v>
      </c>
      <c r="B679" s="314"/>
      <c r="C679" s="315" t="s">
        <v>2996</v>
      </c>
      <c r="D679" s="314" t="s">
        <v>29</v>
      </c>
      <c r="E679" s="316">
        <v>44901</v>
      </c>
      <c r="F679" s="316"/>
      <c r="G679" s="315" t="s">
        <v>110</v>
      </c>
      <c r="H679" s="315" t="s">
        <v>31</v>
      </c>
      <c r="I679" s="317"/>
      <c r="J679" s="318" t="s">
        <v>2997</v>
      </c>
      <c r="K679" s="321" t="s">
        <v>2998</v>
      </c>
      <c r="L679" s="320">
        <v>44918</v>
      </c>
      <c r="M679" s="320"/>
      <c r="N679" s="321" t="s">
        <v>2926</v>
      </c>
      <c r="O679" s="343" t="s">
        <v>2999</v>
      </c>
      <c r="P679" s="42" t="s">
        <v>3000</v>
      </c>
    </row>
    <row r="680" spans="1:16">
      <c r="A680" s="313" t="s">
        <v>3001</v>
      </c>
      <c r="B680" s="314"/>
      <c r="C680" s="314"/>
      <c r="D680" s="314" t="s">
        <v>256</v>
      </c>
      <c r="E680" s="339">
        <v>44890</v>
      </c>
      <c r="F680" s="339"/>
      <c r="G680" s="314" t="s">
        <v>32</v>
      </c>
      <c r="H680" s="314" t="s">
        <v>85</v>
      </c>
      <c r="I680" s="340">
        <v>3406.2</v>
      </c>
      <c r="J680" s="319" t="s">
        <v>664</v>
      </c>
      <c r="K680" s="319" t="s">
        <v>3002</v>
      </c>
      <c r="L680" s="320">
        <v>44902</v>
      </c>
      <c r="M680" s="320"/>
      <c r="N680" s="319" t="s">
        <v>2926</v>
      </c>
      <c r="O680" s="343" t="s">
        <v>3003</v>
      </c>
      <c r="P680" s="42" t="s">
        <v>3004</v>
      </c>
    </row>
    <row r="681" spans="1:16">
      <c r="A681" s="313" t="s">
        <v>1895</v>
      </c>
      <c r="B681" s="314"/>
      <c r="C681" s="315" t="s">
        <v>3005</v>
      </c>
      <c r="D681" s="314" t="s">
        <v>46</v>
      </c>
      <c r="E681" s="316">
        <v>44889</v>
      </c>
      <c r="F681" s="316"/>
      <c r="G681" s="315" t="s">
        <v>1257</v>
      </c>
      <c r="H681" s="315" t="s">
        <v>61</v>
      </c>
      <c r="I681" s="317">
        <v>7500</v>
      </c>
      <c r="J681" s="318" t="s">
        <v>642</v>
      </c>
      <c r="K681" s="321" t="s">
        <v>3006</v>
      </c>
      <c r="L681" s="320">
        <v>44916</v>
      </c>
      <c r="M681" s="320"/>
      <c r="N681" s="321" t="s">
        <v>2926</v>
      </c>
      <c r="O681" s="343" t="s">
        <v>3007</v>
      </c>
      <c r="P681" s="42" t="s">
        <v>3008</v>
      </c>
    </row>
    <row r="682" spans="1:16">
      <c r="A682" s="313" t="s">
        <v>212</v>
      </c>
      <c r="B682" s="314"/>
      <c r="C682" s="314" t="s">
        <v>3009</v>
      </c>
      <c r="D682" s="314" t="s">
        <v>29</v>
      </c>
      <c r="E682" s="339">
        <v>44895</v>
      </c>
      <c r="F682" s="339"/>
      <c r="G682" s="314" t="s">
        <v>60</v>
      </c>
      <c r="H682" s="314" t="s">
        <v>49</v>
      </c>
      <c r="I682" s="340">
        <v>24000</v>
      </c>
      <c r="J682" s="319" t="s">
        <v>3010</v>
      </c>
      <c r="K682" s="319" t="s">
        <v>3011</v>
      </c>
      <c r="L682" s="320">
        <v>44917</v>
      </c>
      <c r="M682" s="320"/>
      <c r="N682" s="319" t="s">
        <v>2926</v>
      </c>
      <c r="O682" s="343" t="s">
        <v>3012</v>
      </c>
      <c r="P682" s="42" t="s">
        <v>3013</v>
      </c>
    </row>
    <row r="683" spans="1:16">
      <c r="A683" s="313" t="s">
        <v>905</v>
      </c>
      <c r="B683" s="314"/>
      <c r="C683" s="315" t="s">
        <v>3014</v>
      </c>
      <c r="D683" s="314" t="s">
        <v>46</v>
      </c>
      <c r="E683" s="316">
        <v>44904</v>
      </c>
      <c r="F683" s="316"/>
      <c r="G683" s="315" t="s">
        <v>110</v>
      </c>
      <c r="H683" s="315" t="s">
        <v>61</v>
      </c>
      <c r="I683" s="317">
        <v>18190</v>
      </c>
      <c r="J683" s="318" t="s">
        <v>350</v>
      </c>
      <c r="K683" s="321" t="s">
        <v>2948</v>
      </c>
      <c r="L683" s="320">
        <v>44917</v>
      </c>
      <c r="M683" s="320"/>
      <c r="N683" s="321" t="s">
        <v>2926</v>
      </c>
      <c r="O683" s="343" t="s">
        <v>3015</v>
      </c>
      <c r="P683" s="42" t="s">
        <v>3016</v>
      </c>
    </row>
    <row r="684" spans="1:16">
      <c r="A684" s="313" t="s">
        <v>3017</v>
      </c>
      <c r="B684" s="314"/>
      <c r="C684" s="315" t="s">
        <v>3018</v>
      </c>
      <c r="D684" s="314" t="s">
        <v>46</v>
      </c>
      <c r="E684" s="316">
        <v>44910</v>
      </c>
      <c r="F684" s="316"/>
      <c r="G684" s="315" t="s">
        <v>189</v>
      </c>
      <c r="H684" s="315" t="s">
        <v>61</v>
      </c>
      <c r="I684" s="317">
        <v>4710</v>
      </c>
      <c r="J684" s="318" t="s">
        <v>207</v>
      </c>
      <c r="K684" s="321" t="s">
        <v>3019</v>
      </c>
      <c r="L684" s="320">
        <v>44926</v>
      </c>
      <c r="M684" s="320"/>
      <c r="N684" s="321" t="s">
        <v>2926</v>
      </c>
      <c r="O684" s="343" t="s">
        <v>3020</v>
      </c>
      <c r="P684" s="42" t="s">
        <v>3021</v>
      </c>
    </row>
    <row r="685" spans="1:16">
      <c r="A685" s="313" t="s">
        <v>1486</v>
      </c>
      <c r="B685" s="314"/>
      <c r="C685" s="315" t="s">
        <v>3022</v>
      </c>
      <c r="D685" s="314" t="s">
        <v>46</v>
      </c>
      <c r="E685" s="316">
        <v>44907</v>
      </c>
      <c r="F685" s="316"/>
      <c r="G685" s="315" t="s">
        <v>73</v>
      </c>
      <c r="H685" s="315" t="s">
        <v>61</v>
      </c>
      <c r="I685" s="317">
        <v>2660</v>
      </c>
      <c r="J685" s="318" t="s">
        <v>3023</v>
      </c>
      <c r="K685" s="321" t="s">
        <v>3024</v>
      </c>
      <c r="L685" s="320">
        <v>44929</v>
      </c>
      <c r="M685" s="320"/>
      <c r="N685" s="321"/>
      <c r="O685" s="479" t="s">
        <v>3025</v>
      </c>
      <c r="P685" s="48" t="s">
        <v>3026</v>
      </c>
    </row>
    <row r="686" spans="1:16">
      <c r="A686" s="356" t="s">
        <v>2602</v>
      </c>
      <c r="B686" s="357"/>
      <c r="C686" s="357" t="s">
        <v>3027</v>
      </c>
      <c r="D686" s="357" t="s">
        <v>29</v>
      </c>
      <c r="E686" s="480">
        <v>44893</v>
      </c>
      <c r="F686" s="480"/>
      <c r="G686" s="357" t="s">
        <v>1584</v>
      </c>
      <c r="H686" s="357" t="s">
        <v>110</v>
      </c>
      <c r="I686" s="481">
        <v>16546</v>
      </c>
      <c r="J686" s="362" t="s">
        <v>642</v>
      </c>
      <c r="K686" s="362" t="s">
        <v>3028</v>
      </c>
      <c r="L686" s="363">
        <v>44930</v>
      </c>
      <c r="M686" s="363"/>
      <c r="N686" s="362"/>
      <c r="O686" s="483"/>
      <c r="P686" s="152" t="s">
        <v>2719</v>
      </c>
    </row>
    <row r="687" spans="1:16">
      <c r="A687" s="313" t="s">
        <v>1895</v>
      </c>
      <c r="B687" s="314"/>
      <c r="C687" s="315" t="s">
        <v>3029</v>
      </c>
      <c r="D687" s="314" t="s">
        <v>46</v>
      </c>
      <c r="E687" s="316">
        <v>44889</v>
      </c>
      <c r="F687" s="316"/>
      <c r="G687" s="315" t="s">
        <v>3030</v>
      </c>
      <c r="H687" s="315" t="s">
        <v>61</v>
      </c>
      <c r="I687" s="317">
        <v>5000</v>
      </c>
      <c r="J687" s="318" t="s">
        <v>642</v>
      </c>
      <c r="K687" s="321" t="s">
        <v>3031</v>
      </c>
      <c r="L687" s="320">
        <v>44930</v>
      </c>
      <c r="M687" s="320"/>
      <c r="N687" s="321"/>
      <c r="O687" s="343" t="s">
        <v>3032</v>
      </c>
      <c r="P687" s="42" t="s">
        <v>3033</v>
      </c>
    </row>
    <row r="688" spans="1:16">
      <c r="A688" s="313" t="s">
        <v>1310</v>
      </c>
      <c r="B688" s="314"/>
      <c r="C688" s="315" t="s">
        <v>3034</v>
      </c>
      <c r="D688" s="314" t="s">
        <v>29</v>
      </c>
      <c r="E688" s="316">
        <v>44846</v>
      </c>
      <c r="F688" s="316"/>
      <c r="G688" s="315" t="s">
        <v>60</v>
      </c>
      <c r="H688" s="315" t="s">
        <v>893</v>
      </c>
      <c r="I688" s="317">
        <v>14000</v>
      </c>
      <c r="J688" s="318" t="s">
        <v>642</v>
      </c>
      <c r="K688" s="321" t="s">
        <v>3035</v>
      </c>
      <c r="L688" s="320">
        <v>44933</v>
      </c>
      <c r="M688" s="320"/>
      <c r="N688" s="321"/>
      <c r="O688" s="343" t="s">
        <v>3036</v>
      </c>
      <c r="P688" s="42" t="s">
        <v>3037</v>
      </c>
    </row>
    <row r="689" spans="1:16">
      <c r="A689" s="392" t="s">
        <v>995</v>
      </c>
      <c r="B689" s="393"/>
      <c r="C689" s="393" t="s">
        <v>3038</v>
      </c>
      <c r="D689" s="393" t="s">
        <v>46</v>
      </c>
      <c r="E689" s="432">
        <v>44840</v>
      </c>
      <c r="F689" s="432"/>
      <c r="G689" s="393" t="s">
        <v>3039</v>
      </c>
      <c r="H689" s="393" t="s">
        <v>61</v>
      </c>
      <c r="I689" s="433">
        <v>9924</v>
      </c>
      <c r="J689" s="398" t="s">
        <v>3040</v>
      </c>
      <c r="K689" s="398" t="s">
        <v>3041</v>
      </c>
      <c r="L689" s="399">
        <v>44938</v>
      </c>
      <c r="M689" s="399"/>
      <c r="N689" s="434" t="s">
        <v>2926</v>
      </c>
      <c r="O689" s="436" t="s">
        <v>3042</v>
      </c>
      <c r="P689" s="154" t="s">
        <v>3043</v>
      </c>
    </row>
    <row r="690" spans="1:16">
      <c r="A690" s="313" t="s">
        <v>205</v>
      </c>
      <c r="B690" s="314"/>
      <c r="C690" s="315" t="s">
        <v>3044</v>
      </c>
      <c r="D690" s="314" t="s">
        <v>29</v>
      </c>
      <c r="E690" s="316">
        <v>44931</v>
      </c>
      <c r="F690" s="316"/>
      <c r="G690" s="315" t="s">
        <v>60</v>
      </c>
      <c r="H690" s="315" t="s">
        <v>49</v>
      </c>
      <c r="I690" s="317">
        <v>21000</v>
      </c>
      <c r="J690" s="318" t="s">
        <v>642</v>
      </c>
      <c r="K690" s="321" t="s">
        <v>3045</v>
      </c>
      <c r="L690" s="320">
        <v>44943</v>
      </c>
      <c r="M690" s="320"/>
      <c r="N690" s="321" t="s">
        <v>2926</v>
      </c>
      <c r="O690" s="479" t="s">
        <v>3046</v>
      </c>
      <c r="P690" s="48" t="s">
        <v>3047</v>
      </c>
    </row>
    <row r="691" spans="1:16">
      <c r="A691" s="313" t="s">
        <v>1842</v>
      </c>
      <c r="B691" s="314"/>
      <c r="C691" s="315" t="s">
        <v>3048</v>
      </c>
      <c r="D691" s="314" t="s">
        <v>46</v>
      </c>
      <c r="E691" s="316">
        <v>44915</v>
      </c>
      <c r="F691" s="316"/>
      <c r="G691" s="315" t="s">
        <v>110</v>
      </c>
      <c r="H691" s="315" t="s">
        <v>61</v>
      </c>
      <c r="I691" s="317">
        <v>63705</v>
      </c>
      <c r="J691" s="318" t="s">
        <v>3049</v>
      </c>
      <c r="K691" s="321" t="s">
        <v>2925</v>
      </c>
      <c r="L691" s="320">
        <v>44946</v>
      </c>
      <c r="M691" s="320"/>
      <c r="N691" s="321" t="s">
        <v>2926</v>
      </c>
      <c r="O691" s="343" t="s">
        <v>3050</v>
      </c>
      <c r="P691" s="42" t="s">
        <v>3051</v>
      </c>
    </row>
    <row r="692" spans="1:16">
      <c r="A692" s="313" t="s">
        <v>3052</v>
      </c>
      <c r="B692" s="314"/>
      <c r="C692" s="315" t="s">
        <v>3053</v>
      </c>
      <c r="D692" s="314" t="s">
        <v>46</v>
      </c>
      <c r="E692" s="316">
        <v>44907</v>
      </c>
      <c r="F692" s="316"/>
      <c r="G692" s="315" t="s">
        <v>110</v>
      </c>
      <c r="H692" s="315" t="s">
        <v>61</v>
      </c>
      <c r="I692" s="317">
        <v>3647.4</v>
      </c>
      <c r="J692" s="318" t="s">
        <v>148</v>
      </c>
      <c r="K692" s="321" t="s">
        <v>2925</v>
      </c>
      <c r="L692" s="320">
        <v>44946</v>
      </c>
      <c r="M692" s="320"/>
      <c r="N692" s="321" t="s">
        <v>2926</v>
      </c>
      <c r="O692" s="343" t="s">
        <v>3054</v>
      </c>
      <c r="P692" s="42" t="s">
        <v>3055</v>
      </c>
    </row>
    <row r="693" spans="1:16">
      <c r="A693" s="313" t="s">
        <v>3056</v>
      </c>
      <c r="B693" s="314"/>
      <c r="C693" s="315" t="s">
        <v>3057</v>
      </c>
      <c r="D693" s="314" t="s">
        <v>256</v>
      </c>
      <c r="E693" s="316">
        <v>44922</v>
      </c>
      <c r="F693" s="316"/>
      <c r="G693" s="315" t="s">
        <v>60</v>
      </c>
      <c r="H693" s="315" t="s">
        <v>61</v>
      </c>
      <c r="I693" s="317">
        <v>7890</v>
      </c>
      <c r="J693" s="318" t="s">
        <v>3058</v>
      </c>
      <c r="K693" s="321" t="s">
        <v>3059</v>
      </c>
      <c r="L693" s="320">
        <v>44950</v>
      </c>
      <c r="M693" s="320"/>
      <c r="N693" s="321" t="s">
        <v>2926</v>
      </c>
      <c r="O693" s="343" t="s">
        <v>3060</v>
      </c>
      <c r="P693" s="42" t="s">
        <v>3061</v>
      </c>
    </row>
    <row r="694" spans="1:16">
      <c r="A694" s="313" t="s">
        <v>3062</v>
      </c>
      <c r="B694" s="314"/>
      <c r="C694" s="315"/>
      <c r="D694" s="314" t="s">
        <v>256</v>
      </c>
      <c r="E694" s="316">
        <v>45260</v>
      </c>
      <c r="F694" s="316"/>
      <c r="G694" s="315" t="s">
        <v>60</v>
      </c>
      <c r="H694" s="315" t="s">
        <v>49</v>
      </c>
      <c r="I694" s="317">
        <v>24000</v>
      </c>
      <c r="J694" s="319" t="s">
        <v>3063</v>
      </c>
      <c r="K694" s="321" t="s">
        <v>3064</v>
      </c>
      <c r="L694" s="320">
        <v>44950</v>
      </c>
      <c r="M694" s="320"/>
      <c r="N694" s="321" t="s">
        <v>2926</v>
      </c>
      <c r="O694" s="343" t="s">
        <v>3065</v>
      </c>
      <c r="P694" s="42" t="s">
        <v>3066</v>
      </c>
    </row>
    <row r="695" spans="1:16">
      <c r="A695" s="313" t="s">
        <v>3067</v>
      </c>
      <c r="B695" s="314"/>
      <c r="C695" s="315" t="s">
        <v>3068</v>
      </c>
      <c r="D695" s="314" t="s">
        <v>46</v>
      </c>
      <c r="E695" s="316">
        <v>44904</v>
      </c>
      <c r="F695" s="316"/>
      <c r="G695" s="315" t="s">
        <v>349</v>
      </c>
      <c r="H695" s="315" t="s">
        <v>85</v>
      </c>
      <c r="I695" s="317">
        <v>9930</v>
      </c>
      <c r="J695" s="318" t="s">
        <v>298</v>
      </c>
      <c r="K695" s="321" t="s">
        <v>3069</v>
      </c>
      <c r="L695" s="320">
        <v>44955</v>
      </c>
      <c r="M695" s="320"/>
      <c r="N695" s="321" t="s">
        <v>2926</v>
      </c>
      <c r="O695" s="343" t="s">
        <v>3070</v>
      </c>
      <c r="P695" s="42" t="s">
        <v>3071</v>
      </c>
    </row>
    <row r="696" spans="1:16">
      <c r="A696" s="313" t="s">
        <v>3072</v>
      </c>
      <c r="B696" s="314"/>
      <c r="C696" s="315"/>
      <c r="D696" s="314" t="s">
        <v>256</v>
      </c>
      <c r="E696" s="316">
        <v>44937</v>
      </c>
      <c r="F696" s="316"/>
      <c r="G696" s="315" t="s">
        <v>2237</v>
      </c>
      <c r="H696" s="315" t="s">
        <v>511</v>
      </c>
      <c r="I696" s="317">
        <v>21500</v>
      </c>
      <c r="J696" s="318" t="s">
        <v>298</v>
      </c>
      <c r="K696" s="321" t="s">
        <v>3073</v>
      </c>
      <c r="L696" s="320">
        <v>44962</v>
      </c>
      <c r="M696" s="320"/>
      <c r="N696" s="321" t="s">
        <v>2926</v>
      </c>
      <c r="O696" s="343" t="s">
        <v>3074</v>
      </c>
      <c r="P696" s="42" t="s">
        <v>3075</v>
      </c>
    </row>
    <row r="697" spans="1:16">
      <c r="A697" s="356" t="s">
        <v>2602</v>
      </c>
      <c r="B697" s="357"/>
      <c r="C697" s="357" t="s">
        <v>3076</v>
      </c>
      <c r="D697" s="357" t="s">
        <v>29</v>
      </c>
      <c r="E697" s="480">
        <v>44927</v>
      </c>
      <c r="F697" s="480"/>
      <c r="G697" s="357" t="s">
        <v>1584</v>
      </c>
      <c r="H697" s="357" t="s">
        <v>110</v>
      </c>
      <c r="I697" s="481">
        <v>11148</v>
      </c>
      <c r="J697" s="362" t="s">
        <v>298</v>
      </c>
      <c r="K697" s="362" t="s">
        <v>2935</v>
      </c>
      <c r="L697" s="363">
        <v>44962</v>
      </c>
      <c r="M697" s="363"/>
      <c r="N697" s="362"/>
      <c r="O697" s="483"/>
      <c r="P697" s="152" t="s">
        <v>2719</v>
      </c>
    </row>
    <row r="698" spans="1:16">
      <c r="A698" s="313" t="s">
        <v>1127</v>
      </c>
      <c r="B698" s="314"/>
      <c r="C698" s="315" t="s">
        <v>2737</v>
      </c>
      <c r="D698" s="314" t="s">
        <v>46</v>
      </c>
      <c r="E698" s="316">
        <v>44942</v>
      </c>
      <c r="F698" s="316"/>
      <c r="G698" s="315" t="s">
        <v>110</v>
      </c>
      <c r="H698" s="315" t="s">
        <v>61</v>
      </c>
      <c r="I698" s="317">
        <v>12720</v>
      </c>
      <c r="J698" s="318" t="s">
        <v>298</v>
      </c>
      <c r="K698" s="321" t="s">
        <v>3077</v>
      </c>
      <c r="L698" s="320">
        <v>44963</v>
      </c>
      <c r="M698" s="320"/>
      <c r="N698" s="321" t="s">
        <v>2926</v>
      </c>
      <c r="O698" s="343" t="s">
        <v>3078</v>
      </c>
      <c r="P698" s="42" t="s">
        <v>3079</v>
      </c>
    </row>
    <row r="699" spans="1:16">
      <c r="A699" s="313" t="s">
        <v>2990</v>
      </c>
      <c r="B699" s="314"/>
      <c r="C699" s="315" t="s">
        <v>3080</v>
      </c>
      <c r="D699" s="314" t="s">
        <v>256</v>
      </c>
      <c r="E699" s="316">
        <v>44950</v>
      </c>
      <c r="F699" s="316"/>
      <c r="G699" s="315" t="s">
        <v>60</v>
      </c>
      <c r="H699" s="315" t="s">
        <v>49</v>
      </c>
      <c r="I699" s="317">
        <v>42371</v>
      </c>
      <c r="J699" s="318" t="s">
        <v>157</v>
      </c>
      <c r="K699" s="321" t="s">
        <v>3081</v>
      </c>
      <c r="L699" s="320">
        <v>44966</v>
      </c>
      <c r="M699" s="320"/>
      <c r="N699" s="321" t="s">
        <v>2926</v>
      </c>
      <c r="O699" s="343" t="s">
        <v>3082</v>
      </c>
      <c r="P699" s="42" t="s">
        <v>3083</v>
      </c>
    </row>
    <row r="700" spans="1:16">
      <c r="A700" s="313" t="s">
        <v>669</v>
      </c>
      <c r="B700" s="314"/>
      <c r="C700" s="315"/>
      <c r="D700" s="314" t="s">
        <v>29</v>
      </c>
      <c r="E700" s="316"/>
      <c r="F700" s="316"/>
      <c r="G700" s="315" t="s">
        <v>60</v>
      </c>
      <c r="H700" s="315" t="s">
        <v>49</v>
      </c>
      <c r="I700" s="317">
        <v>10600</v>
      </c>
      <c r="J700" s="318" t="s">
        <v>2769</v>
      </c>
      <c r="K700" s="321" t="s">
        <v>3084</v>
      </c>
      <c r="L700" s="320">
        <v>44969</v>
      </c>
      <c r="M700" s="320"/>
      <c r="N700" s="321" t="s">
        <v>2926</v>
      </c>
      <c r="O700" s="343" t="s">
        <v>3085</v>
      </c>
      <c r="P700" s="42" t="s">
        <v>3086</v>
      </c>
    </row>
    <row r="701" spans="1:16">
      <c r="A701" s="313" t="s">
        <v>779</v>
      </c>
      <c r="B701" s="314"/>
      <c r="C701" s="315" t="s">
        <v>3087</v>
      </c>
      <c r="D701" s="314" t="s">
        <v>29</v>
      </c>
      <c r="E701" s="316">
        <v>44935</v>
      </c>
      <c r="F701" s="316"/>
      <c r="G701" s="315" t="s">
        <v>60</v>
      </c>
      <c r="H701" s="315" t="s">
        <v>3088</v>
      </c>
      <c r="I701" s="317">
        <v>459000</v>
      </c>
      <c r="J701" s="318" t="s">
        <v>3089</v>
      </c>
      <c r="K701" s="321" t="s">
        <v>3090</v>
      </c>
      <c r="L701" s="320">
        <v>44970</v>
      </c>
      <c r="M701" s="320"/>
      <c r="N701" s="321" t="s">
        <v>2926</v>
      </c>
      <c r="O701" s="343" t="s">
        <v>3091</v>
      </c>
      <c r="P701" s="42" t="s">
        <v>3092</v>
      </c>
    </row>
    <row r="702" spans="1:16">
      <c r="A702" s="313" t="s">
        <v>779</v>
      </c>
      <c r="B702" s="314"/>
      <c r="C702" s="315" t="s">
        <v>3093</v>
      </c>
      <c r="D702" s="314" t="s">
        <v>29</v>
      </c>
      <c r="E702" s="316">
        <v>44935</v>
      </c>
      <c r="F702" s="316"/>
      <c r="G702" s="315" t="s">
        <v>60</v>
      </c>
      <c r="H702" s="315" t="s">
        <v>3088</v>
      </c>
      <c r="I702" s="317">
        <v>54740</v>
      </c>
      <c r="J702" s="318" t="s">
        <v>3094</v>
      </c>
      <c r="K702" s="321" t="s">
        <v>3090</v>
      </c>
      <c r="L702" s="320">
        <v>44970</v>
      </c>
      <c r="M702" s="320"/>
      <c r="N702" s="321" t="s">
        <v>2926</v>
      </c>
      <c r="O702" s="343" t="s">
        <v>3091</v>
      </c>
      <c r="P702" s="42" t="s">
        <v>3095</v>
      </c>
    </row>
    <row r="703" spans="1:16">
      <c r="A703" s="313" t="s">
        <v>1235</v>
      </c>
      <c r="B703" s="314"/>
      <c r="C703" s="315" t="s">
        <v>3096</v>
      </c>
      <c r="D703" s="314" t="s">
        <v>256</v>
      </c>
      <c r="E703" s="316">
        <v>44949</v>
      </c>
      <c r="F703" s="316"/>
      <c r="G703" s="315" t="s">
        <v>110</v>
      </c>
      <c r="H703" s="315" t="s">
        <v>61</v>
      </c>
      <c r="I703" s="317">
        <v>6120</v>
      </c>
      <c r="J703" s="318" t="s">
        <v>3097</v>
      </c>
      <c r="K703" s="321" t="s">
        <v>2857</v>
      </c>
      <c r="L703" s="320">
        <v>44973</v>
      </c>
      <c r="M703" s="320"/>
      <c r="N703" s="321" t="s">
        <v>2926</v>
      </c>
      <c r="O703" s="343" t="s">
        <v>3098</v>
      </c>
      <c r="P703" s="42" t="s">
        <v>3099</v>
      </c>
    </row>
    <row r="704" spans="1:16">
      <c r="A704" s="313" t="s">
        <v>205</v>
      </c>
      <c r="B704" s="314"/>
      <c r="C704" s="315" t="s">
        <v>3100</v>
      </c>
      <c r="D704" s="314" t="s">
        <v>29</v>
      </c>
      <c r="E704" s="316">
        <v>44964</v>
      </c>
      <c r="F704" s="316"/>
      <c r="G704" s="315" t="s">
        <v>32</v>
      </c>
      <c r="H704" s="315" t="s">
        <v>49</v>
      </c>
      <c r="I704" s="317">
        <v>21000</v>
      </c>
      <c r="J704" s="318" t="s">
        <v>642</v>
      </c>
      <c r="K704" s="321" t="s">
        <v>3101</v>
      </c>
      <c r="L704" s="320">
        <v>44985</v>
      </c>
      <c r="M704" s="320"/>
      <c r="N704" s="321" t="s">
        <v>2926</v>
      </c>
      <c r="O704" s="343" t="s">
        <v>3102</v>
      </c>
      <c r="P704" s="42" t="s">
        <v>3103</v>
      </c>
    </row>
    <row r="705" spans="1:16">
      <c r="A705" s="313" t="s">
        <v>3104</v>
      </c>
      <c r="B705" s="314"/>
      <c r="C705" s="315" t="s">
        <v>3105</v>
      </c>
      <c r="D705" s="314" t="s">
        <v>256</v>
      </c>
      <c r="E705" s="316">
        <v>44963</v>
      </c>
      <c r="F705" s="316"/>
      <c r="G705" s="315" t="s">
        <v>60</v>
      </c>
      <c r="H705" s="315" t="s">
        <v>49</v>
      </c>
      <c r="I705" s="317">
        <v>24000</v>
      </c>
      <c r="J705" s="319" t="s">
        <v>3106</v>
      </c>
      <c r="K705" s="321" t="s">
        <v>2998</v>
      </c>
      <c r="L705" s="320">
        <v>44988</v>
      </c>
      <c r="M705" s="320"/>
      <c r="N705" s="321" t="s">
        <v>2926</v>
      </c>
      <c r="O705" s="343" t="s">
        <v>3107</v>
      </c>
      <c r="P705" s="42" t="s">
        <v>3108</v>
      </c>
    </row>
    <row r="706" spans="1:16">
      <c r="A706" s="313" t="s">
        <v>2990</v>
      </c>
      <c r="B706" s="314"/>
      <c r="C706" s="315"/>
      <c r="D706" s="314" t="s">
        <v>256</v>
      </c>
      <c r="E706" s="316">
        <v>44980</v>
      </c>
      <c r="F706" s="316"/>
      <c r="G706" s="315" t="s">
        <v>60</v>
      </c>
      <c r="H706" s="315" t="s">
        <v>49</v>
      </c>
      <c r="I706" s="317">
        <v>40000</v>
      </c>
      <c r="J706" s="319" t="s">
        <v>157</v>
      </c>
      <c r="K706" s="321" t="s">
        <v>2992</v>
      </c>
      <c r="L706" s="320">
        <v>44995</v>
      </c>
      <c r="M706" s="320"/>
      <c r="N706" s="321" t="s">
        <v>2926</v>
      </c>
      <c r="O706" s="343" t="s">
        <v>3109</v>
      </c>
      <c r="P706" s="42" t="s">
        <v>3110</v>
      </c>
    </row>
    <row r="707" spans="1:16">
      <c r="A707" s="313" t="s">
        <v>1114</v>
      </c>
      <c r="B707" s="314"/>
      <c r="C707" s="315" t="s">
        <v>3111</v>
      </c>
      <c r="D707" s="314" t="s">
        <v>46</v>
      </c>
      <c r="E707" s="316">
        <v>44979</v>
      </c>
      <c r="F707" s="316"/>
      <c r="G707" s="315" t="s">
        <v>60</v>
      </c>
      <c r="H707" s="315" t="s">
        <v>1217</v>
      </c>
      <c r="I707" s="317">
        <v>30000</v>
      </c>
      <c r="J707" s="318" t="s">
        <v>2968</v>
      </c>
      <c r="K707" s="321" t="s">
        <v>2895</v>
      </c>
      <c r="L707" s="320">
        <v>44998</v>
      </c>
      <c r="M707" s="320"/>
      <c r="N707" s="321"/>
      <c r="O707" s="343" t="s">
        <v>3112</v>
      </c>
      <c r="P707" s="42" t="s">
        <v>3113</v>
      </c>
    </row>
    <row r="708" spans="1:16">
      <c r="A708" s="313" t="s">
        <v>3114</v>
      </c>
      <c r="B708" s="314"/>
      <c r="C708" s="315" t="s">
        <v>3115</v>
      </c>
      <c r="D708" s="314" t="s">
        <v>29</v>
      </c>
      <c r="E708" s="316">
        <v>44978</v>
      </c>
      <c r="F708" s="316"/>
      <c r="G708" s="315" t="s">
        <v>110</v>
      </c>
      <c r="H708" s="315" t="s">
        <v>1770</v>
      </c>
      <c r="I708" s="317">
        <v>30000</v>
      </c>
      <c r="J708" s="319" t="s">
        <v>3116</v>
      </c>
      <c r="K708" s="321" t="s">
        <v>3117</v>
      </c>
      <c r="L708" s="320">
        <v>44998</v>
      </c>
      <c r="M708" s="320"/>
      <c r="N708" s="321"/>
      <c r="O708" s="343" t="s">
        <v>3118</v>
      </c>
      <c r="P708" s="42" t="s">
        <v>3119</v>
      </c>
    </row>
    <row r="709" spans="1:16">
      <c r="A709" s="356" t="s">
        <v>3120</v>
      </c>
      <c r="B709" s="357"/>
      <c r="C709" s="357"/>
      <c r="D709" s="357" t="s">
        <v>256</v>
      </c>
      <c r="E709" s="480">
        <v>44876</v>
      </c>
      <c r="F709" s="480"/>
      <c r="G709" s="357" t="s">
        <v>3121</v>
      </c>
      <c r="H709" s="357" t="s">
        <v>60</v>
      </c>
      <c r="I709" s="481">
        <v>6500</v>
      </c>
      <c r="J709" s="362" t="s">
        <v>642</v>
      </c>
      <c r="K709" s="362" t="s">
        <v>3045</v>
      </c>
      <c r="L709" s="363">
        <v>44999</v>
      </c>
      <c r="M709" s="363"/>
      <c r="N709" s="362"/>
      <c r="O709" s="483"/>
      <c r="P709" s="152" t="s">
        <v>3122</v>
      </c>
    </row>
    <row r="710" spans="1:16">
      <c r="A710" s="313" t="s">
        <v>1177</v>
      </c>
      <c r="B710" s="314"/>
      <c r="C710" s="315" t="s">
        <v>3123</v>
      </c>
      <c r="D710" s="314" t="s">
        <v>46</v>
      </c>
      <c r="E710" s="316">
        <v>44984</v>
      </c>
      <c r="F710" s="316"/>
      <c r="G710" s="315" t="s">
        <v>60</v>
      </c>
      <c r="H710" s="315" t="s">
        <v>1217</v>
      </c>
      <c r="I710" s="317">
        <v>60000</v>
      </c>
      <c r="J710" s="319" t="s">
        <v>2441</v>
      </c>
      <c r="K710" s="321" t="s">
        <v>3124</v>
      </c>
      <c r="L710" s="386">
        <v>45005</v>
      </c>
      <c r="M710" s="386"/>
      <c r="N710" s="321">
        <v>45009</v>
      </c>
      <c r="O710" s="343" t="s">
        <v>3125</v>
      </c>
      <c r="P710" s="42" t="s">
        <v>3126</v>
      </c>
    </row>
    <row r="711" spans="1:16">
      <c r="A711" s="313" t="s">
        <v>1114</v>
      </c>
      <c r="B711" s="314"/>
      <c r="C711" s="315" t="s">
        <v>3111</v>
      </c>
      <c r="D711" s="314" t="s">
        <v>46</v>
      </c>
      <c r="E711" s="316">
        <v>44979</v>
      </c>
      <c r="F711" s="316"/>
      <c r="G711" s="315" t="s">
        <v>60</v>
      </c>
      <c r="H711" s="315" t="s">
        <v>1217</v>
      </c>
      <c r="I711" s="317">
        <v>30000</v>
      </c>
      <c r="J711" s="318" t="s">
        <v>2968</v>
      </c>
      <c r="K711" s="321" t="s">
        <v>3127</v>
      </c>
      <c r="L711" s="320">
        <v>45018</v>
      </c>
      <c r="M711" s="320"/>
      <c r="N711" s="321"/>
      <c r="O711" s="343" t="s">
        <v>3128</v>
      </c>
      <c r="P711" s="42" t="s">
        <v>3129</v>
      </c>
    </row>
    <row r="712" spans="1:16">
      <c r="A712" s="356" t="s">
        <v>3130</v>
      </c>
      <c r="B712" s="357"/>
      <c r="C712" s="357"/>
      <c r="D712" s="357" t="s">
        <v>29</v>
      </c>
      <c r="E712" s="480">
        <v>45008</v>
      </c>
      <c r="F712" s="480"/>
      <c r="G712" s="357" t="s">
        <v>3131</v>
      </c>
      <c r="H712" s="357" t="s">
        <v>110</v>
      </c>
      <c r="I712" s="481">
        <v>1110</v>
      </c>
      <c r="J712" s="362" t="s">
        <v>298</v>
      </c>
      <c r="K712" s="362" t="s">
        <v>3132</v>
      </c>
      <c r="L712" s="363">
        <v>45005</v>
      </c>
      <c r="M712" s="363"/>
      <c r="N712" s="362"/>
      <c r="O712" s="483" t="s">
        <v>3133</v>
      </c>
      <c r="P712" s="152" t="s">
        <v>3134</v>
      </c>
    </row>
    <row r="713" spans="1:16">
      <c r="A713" s="313" t="s">
        <v>3135</v>
      </c>
      <c r="B713" s="314"/>
      <c r="C713" s="315" t="s">
        <v>3136</v>
      </c>
      <c r="D713" s="314" t="s">
        <v>29</v>
      </c>
      <c r="E713" s="316">
        <v>45012</v>
      </c>
      <c r="F713" s="316"/>
      <c r="G713" s="315" t="s">
        <v>110</v>
      </c>
      <c r="H713" s="315" t="s">
        <v>31</v>
      </c>
      <c r="I713" s="317">
        <v>32610</v>
      </c>
      <c r="J713" s="318" t="s">
        <v>3137</v>
      </c>
      <c r="K713" s="321" t="s">
        <v>2915</v>
      </c>
      <c r="L713" s="320">
        <v>45032</v>
      </c>
      <c r="M713" s="320"/>
      <c r="N713" s="321"/>
      <c r="O713" s="343" t="s">
        <v>3138</v>
      </c>
      <c r="P713" s="42" t="s">
        <v>3139</v>
      </c>
    </row>
    <row r="714" spans="1:16">
      <c r="A714" s="313" t="s">
        <v>3140</v>
      </c>
      <c r="B714" s="314"/>
      <c r="C714" s="315"/>
      <c r="D714" s="314" t="s">
        <v>29</v>
      </c>
      <c r="E714" s="316">
        <v>45005</v>
      </c>
      <c r="F714" s="316"/>
      <c r="G714" s="315" t="s">
        <v>32</v>
      </c>
      <c r="H714" s="315" t="s">
        <v>1424</v>
      </c>
      <c r="I714" s="317">
        <v>24000</v>
      </c>
      <c r="J714" s="319" t="s">
        <v>3141</v>
      </c>
      <c r="K714" s="337" t="s">
        <v>3142</v>
      </c>
      <c r="L714" s="386">
        <v>45032</v>
      </c>
      <c r="M714" s="386"/>
      <c r="N714" s="337"/>
      <c r="O714" s="323" t="s">
        <v>3143</v>
      </c>
      <c r="P714" s="48" t="s">
        <v>3144</v>
      </c>
    </row>
    <row r="715" spans="1:16">
      <c r="A715" s="313" t="s">
        <v>3145</v>
      </c>
      <c r="B715" s="314"/>
      <c r="C715" s="315" t="s">
        <v>3146</v>
      </c>
      <c r="D715" s="314" t="s">
        <v>29</v>
      </c>
      <c r="E715" s="316">
        <v>45022</v>
      </c>
      <c r="F715" s="316"/>
      <c r="G715" s="315" t="s">
        <v>48</v>
      </c>
      <c r="H715" s="315" t="s">
        <v>61</v>
      </c>
      <c r="I715" s="317">
        <v>109364</v>
      </c>
      <c r="J715" s="319" t="s">
        <v>801</v>
      </c>
      <c r="K715" s="337" t="s">
        <v>3147</v>
      </c>
      <c r="L715" s="386">
        <v>45040</v>
      </c>
      <c r="M715" s="386"/>
      <c r="N715" s="337"/>
      <c r="O715" s="323" t="s">
        <v>3148</v>
      </c>
      <c r="P715" s="48" t="s">
        <v>3149</v>
      </c>
    </row>
    <row r="716" spans="1:16">
      <c r="A716" s="345" t="s">
        <v>3145</v>
      </c>
      <c r="B716" s="346"/>
      <c r="C716" s="347" t="s">
        <v>3150</v>
      </c>
      <c r="D716" s="346" t="s">
        <v>29</v>
      </c>
      <c r="E716" s="348">
        <v>45022</v>
      </c>
      <c r="F716" s="348"/>
      <c r="G716" s="347" t="s">
        <v>48</v>
      </c>
      <c r="H716" s="347" t="s">
        <v>49</v>
      </c>
      <c r="I716" s="349">
        <v>59443</v>
      </c>
      <c r="J716" s="351" t="s">
        <v>2991</v>
      </c>
      <c r="K716" s="491" t="s">
        <v>3151</v>
      </c>
      <c r="L716" s="492">
        <v>45042</v>
      </c>
      <c r="M716" s="492"/>
      <c r="N716" s="491" t="s">
        <v>3152</v>
      </c>
      <c r="O716" s="355" t="s">
        <v>3153</v>
      </c>
      <c r="P716" s="151" t="s">
        <v>3154</v>
      </c>
    </row>
    <row r="717" spans="1:16">
      <c r="A717" s="345" t="s">
        <v>3145</v>
      </c>
      <c r="B717" s="346"/>
      <c r="C717" s="347" t="s">
        <v>3155</v>
      </c>
      <c r="D717" s="346" t="s">
        <v>29</v>
      </c>
      <c r="E717" s="348">
        <v>45027</v>
      </c>
      <c r="F717" s="348"/>
      <c r="G717" s="347" t="s">
        <v>48</v>
      </c>
      <c r="H717" s="347" t="s">
        <v>85</v>
      </c>
      <c r="I717" s="349">
        <v>251764</v>
      </c>
      <c r="J717" s="351" t="s">
        <v>3156</v>
      </c>
      <c r="K717" s="491" t="s">
        <v>3151</v>
      </c>
      <c r="L717" s="492">
        <v>45042</v>
      </c>
      <c r="M717" s="492"/>
      <c r="N717" s="491" t="s">
        <v>3157</v>
      </c>
      <c r="O717" s="355" t="s">
        <v>3158</v>
      </c>
      <c r="P717" s="151" t="s">
        <v>3159</v>
      </c>
    </row>
    <row r="718" spans="1:16">
      <c r="A718" s="313" t="s">
        <v>905</v>
      </c>
      <c r="B718" s="314"/>
      <c r="C718" s="315" t="s">
        <v>3160</v>
      </c>
      <c r="D718" s="314" t="s">
        <v>46</v>
      </c>
      <c r="E718" s="316">
        <v>45030</v>
      </c>
      <c r="F718" s="316"/>
      <c r="G718" s="315" t="s">
        <v>110</v>
      </c>
      <c r="H718" s="315" t="s">
        <v>111</v>
      </c>
      <c r="I718" s="317">
        <v>96900</v>
      </c>
      <c r="J718" s="319" t="s">
        <v>1176</v>
      </c>
      <c r="K718" s="337" t="s">
        <v>3161</v>
      </c>
      <c r="L718" s="386">
        <v>45043</v>
      </c>
      <c r="M718" s="386"/>
      <c r="N718" s="321">
        <v>45054</v>
      </c>
      <c r="O718" s="323" t="s">
        <v>3162</v>
      </c>
      <c r="P718" s="48" t="s">
        <v>3163</v>
      </c>
    </row>
    <row r="719" spans="1:16">
      <c r="A719" s="356" t="s">
        <v>2602</v>
      </c>
      <c r="B719" s="357"/>
      <c r="C719" s="357" t="s">
        <v>3164</v>
      </c>
      <c r="D719" s="357" t="s">
        <v>29</v>
      </c>
      <c r="E719" s="480">
        <v>45019</v>
      </c>
      <c r="F719" s="480"/>
      <c r="G719" s="357" t="s">
        <v>1584</v>
      </c>
      <c r="H719" s="357" t="s">
        <v>110</v>
      </c>
      <c r="I719" s="481">
        <v>8955</v>
      </c>
      <c r="J719" s="362" t="s">
        <v>298</v>
      </c>
      <c r="K719" s="362" t="s">
        <v>3165</v>
      </c>
      <c r="L719" s="363">
        <v>45049</v>
      </c>
      <c r="M719" s="363"/>
      <c r="N719" s="362"/>
      <c r="O719" s="493" t="s">
        <v>3166</v>
      </c>
      <c r="P719" s="153" t="s">
        <v>2719</v>
      </c>
    </row>
    <row r="720" spans="1:16">
      <c r="A720" s="313" t="s">
        <v>3167</v>
      </c>
      <c r="B720" s="314"/>
      <c r="C720" s="315" t="s">
        <v>3168</v>
      </c>
      <c r="D720" s="314" t="s">
        <v>46</v>
      </c>
      <c r="E720" s="316">
        <v>45033</v>
      </c>
      <c r="F720" s="316"/>
      <c r="G720" s="315" t="s">
        <v>110</v>
      </c>
      <c r="H720" s="315" t="s">
        <v>61</v>
      </c>
      <c r="I720" s="317">
        <v>25000</v>
      </c>
      <c r="J720" s="319" t="s">
        <v>216</v>
      </c>
      <c r="K720" s="337" t="s">
        <v>2820</v>
      </c>
      <c r="L720" s="386">
        <v>45050</v>
      </c>
      <c r="M720" s="386"/>
      <c r="N720" s="337"/>
      <c r="O720" s="323" t="s">
        <v>3169</v>
      </c>
      <c r="P720" s="48" t="s">
        <v>3170</v>
      </c>
    </row>
    <row r="721" spans="1:16">
      <c r="A721" s="313" t="s">
        <v>905</v>
      </c>
      <c r="B721" s="314"/>
      <c r="C721" s="315" t="s">
        <v>3160</v>
      </c>
      <c r="D721" s="314" t="s">
        <v>46</v>
      </c>
      <c r="E721" s="316" t="s">
        <v>3171</v>
      </c>
      <c r="F721" s="316"/>
      <c r="G721" s="315" t="s">
        <v>110</v>
      </c>
      <c r="H721" s="315" t="s">
        <v>61</v>
      </c>
      <c r="I721" s="317">
        <v>53927</v>
      </c>
      <c r="J721" s="319" t="s">
        <v>3172</v>
      </c>
      <c r="K721" s="337" t="s">
        <v>2820</v>
      </c>
      <c r="L721" s="386">
        <v>45050</v>
      </c>
      <c r="M721" s="386"/>
      <c r="N721" s="337" t="s">
        <v>3173</v>
      </c>
      <c r="O721" s="323" t="s">
        <v>3174</v>
      </c>
      <c r="P721" s="48" t="s">
        <v>3175</v>
      </c>
    </row>
    <row r="722" spans="1:16">
      <c r="A722" s="313" t="s">
        <v>1177</v>
      </c>
      <c r="B722" s="314"/>
      <c r="C722" s="315" t="s">
        <v>3176</v>
      </c>
      <c r="D722" s="314" t="s">
        <v>46</v>
      </c>
      <c r="E722" s="316">
        <v>44984</v>
      </c>
      <c r="F722" s="316"/>
      <c r="G722" s="315" t="s">
        <v>60</v>
      </c>
      <c r="H722" s="315" t="s">
        <v>1217</v>
      </c>
      <c r="I722" s="317">
        <v>60000</v>
      </c>
      <c r="J722" s="318" t="s">
        <v>2441</v>
      </c>
      <c r="K722" s="321" t="s">
        <v>2820</v>
      </c>
      <c r="L722" s="386">
        <v>45051</v>
      </c>
      <c r="M722" s="386"/>
      <c r="N722" s="321"/>
      <c r="O722" s="323" t="s">
        <v>3177</v>
      </c>
      <c r="P722" s="48" t="s">
        <v>3178</v>
      </c>
    </row>
    <row r="723" spans="1:16">
      <c r="A723" s="345" t="s">
        <v>3145</v>
      </c>
      <c r="B723" s="346"/>
      <c r="C723" s="347" t="s">
        <v>3179</v>
      </c>
      <c r="D723" s="346" t="s">
        <v>29</v>
      </c>
      <c r="E723" s="348">
        <v>45033</v>
      </c>
      <c r="F723" s="348"/>
      <c r="G723" s="347" t="s">
        <v>48</v>
      </c>
      <c r="H723" s="347" t="s">
        <v>49</v>
      </c>
      <c r="I723" s="349">
        <v>919963</v>
      </c>
      <c r="J723" s="351" t="s">
        <v>3180</v>
      </c>
      <c r="K723" s="491" t="s">
        <v>3181</v>
      </c>
      <c r="L723" s="492">
        <v>45058</v>
      </c>
      <c r="M723" s="492"/>
      <c r="N723" s="491" t="s">
        <v>3157</v>
      </c>
      <c r="O723" s="355" t="s">
        <v>3182</v>
      </c>
      <c r="P723" s="151" t="s">
        <v>3183</v>
      </c>
    </row>
    <row r="724" spans="1:16">
      <c r="A724" s="313" t="s">
        <v>3184</v>
      </c>
      <c r="B724" s="314"/>
      <c r="C724" s="315"/>
      <c r="D724" s="314" t="s">
        <v>29</v>
      </c>
      <c r="E724" s="316">
        <v>45034</v>
      </c>
      <c r="F724" s="316"/>
      <c r="G724" s="315" t="s">
        <v>110</v>
      </c>
      <c r="H724" s="315" t="s">
        <v>85</v>
      </c>
      <c r="I724" s="317">
        <v>42000</v>
      </c>
      <c r="J724" s="319" t="s">
        <v>2621</v>
      </c>
      <c r="K724" s="337" t="s">
        <v>2866</v>
      </c>
      <c r="L724" s="386">
        <v>45055</v>
      </c>
      <c r="M724" s="386"/>
      <c r="N724" s="337" t="s">
        <v>3185</v>
      </c>
      <c r="O724" s="323" t="s">
        <v>3186</v>
      </c>
      <c r="P724" s="48" t="s">
        <v>3187</v>
      </c>
    </row>
    <row r="725" spans="1:16">
      <c r="A725" s="345" t="s">
        <v>3145</v>
      </c>
      <c r="B725" s="346"/>
      <c r="C725" s="347" t="s">
        <v>3188</v>
      </c>
      <c r="D725" s="346" t="s">
        <v>29</v>
      </c>
      <c r="E725" s="348">
        <v>45027</v>
      </c>
      <c r="F725" s="348"/>
      <c r="G725" s="347" t="s">
        <v>3189</v>
      </c>
      <c r="H725" s="347" t="s">
        <v>49</v>
      </c>
      <c r="I725" s="349">
        <v>459000</v>
      </c>
      <c r="J725" s="351" t="s">
        <v>3190</v>
      </c>
      <c r="K725" s="491" t="s">
        <v>3191</v>
      </c>
      <c r="L725" s="492">
        <v>45055</v>
      </c>
      <c r="M725" s="492"/>
      <c r="N725" s="491" t="s">
        <v>3157</v>
      </c>
      <c r="O725" s="355" t="s">
        <v>3192</v>
      </c>
      <c r="P725" s="151" t="s">
        <v>3193</v>
      </c>
    </row>
    <row r="726" spans="1:16">
      <c r="A726" s="345" t="s">
        <v>3145</v>
      </c>
      <c r="B726" s="346"/>
      <c r="C726" s="347" t="s">
        <v>3194</v>
      </c>
      <c r="D726" s="346" t="s">
        <v>29</v>
      </c>
      <c r="E726" s="348">
        <v>45027</v>
      </c>
      <c r="F726" s="348"/>
      <c r="G726" s="347" t="s">
        <v>3195</v>
      </c>
      <c r="H726" s="347" t="s">
        <v>49</v>
      </c>
      <c r="I726" s="349">
        <v>277920</v>
      </c>
      <c r="J726" s="351" t="s">
        <v>3156</v>
      </c>
      <c r="K726" s="491" t="s">
        <v>3196</v>
      </c>
      <c r="L726" s="492">
        <v>45056</v>
      </c>
      <c r="M726" s="492"/>
      <c r="N726" s="491" t="s">
        <v>3157</v>
      </c>
      <c r="O726" s="355" t="s">
        <v>3197</v>
      </c>
      <c r="P726" s="151" t="s">
        <v>3198</v>
      </c>
    </row>
    <row r="727" spans="1:16">
      <c r="A727" s="345" t="s">
        <v>3145</v>
      </c>
      <c r="B727" s="346"/>
      <c r="C727" s="347" t="s">
        <v>3199</v>
      </c>
      <c r="D727" s="346" t="s">
        <v>29</v>
      </c>
      <c r="E727" s="348">
        <v>45033</v>
      </c>
      <c r="F727" s="348"/>
      <c r="G727" s="347" t="s">
        <v>3195</v>
      </c>
      <c r="H727" s="347" t="s">
        <v>85</v>
      </c>
      <c r="I727" s="349">
        <v>612000</v>
      </c>
      <c r="J727" s="351" t="s">
        <v>3200</v>
      </c>
      <c r="K727" s="491" t="s">
        <v>3196</v>
      </c>
      <c r="L727" s="492">
        <v>45056</v>
      </c>
      <c r="M727" s="492"/>
      <c r="N727" s="491" t="s">
        <v>3157</v>
      </c>
      <c r="O727" s="355" t="s">
        <v>3201</v>
      </c>
      <c r="P727" s="151" t="s">
        <v>3202</v>
      </c>
    </row>
    <row r="728" spans="1:16">
      <c r="A728" s="313" t="s">
        <v>205</v>
      </c>
      <c r="B728" s="314"/>
      <c r="C728" s="315" t="s">
        <v>3203</v>
      </c>
      <c r="D728" s="314" t="s">
        <v>29</v>
      </c>
      <c r="E728" s="316">
        <v>45029</v>
      </c>
      <c r="F728" s="316"/>
      <c r="G728" s="315" t="s">
        <v>60</v>
      </c>
      <c r="H728" s="315" t="s">
        <v>49</v>
      </c>
      <c r="I728" s="317">
        <v>14000</v>
      </c>
      <c r="J728" s="319" t="s">
        <v>298</v>
      </c>
      <c r="K728" s="337" t="s">
        <v>3204</v>
      </c>
      <c r="L728" s="386">
        <v>45059</v>
      </c>
      <c r="M728" s="386"/>
      <c r="N728" s="337"/>
      <c r="O728" s="323" t="s">
        <v>3205</v>
      </c>
      <c r="P728" s="48" t="s">
        <v>3206</v>
      </c>
    </row>
    <row r="729" spans="1:16">
      <c r="A729" s="494" t="s">
        <v>3207</v>
      </c>
      <c r="B729" s="495"/>
      <c r="C729" s="496" t="s">
        <v>3208</v>
      </c>
      <c r="D729" s="495" t="s">
        <v>29</v>
      </c>
      <c r="E729" s="497">
        <v>45040</v>
      </c>
      <c r="F729" s="497"/>
      <c r="G729" s="496" t="s">
        <v>60</v>
      </c>
      <c r="H729" s="496" t="s">
        <v>49</v>
      </c>
      <c r="I729" s="498">
        <v>1095</v>
      </c>
      <c r="J729" s="499" t="s">
        <v>298</v>
      </c>
      <c r="K729" s="337" t="s">
        <v>3204</v>
      </c>
      <c r="L729" s="500">
        <v>45059</v>
      </c>
      <c r="M729" s="500"/>
      <c r="N729" s="501"/>
      <c r="O729" s="502" t="s">
        <v>3209</v>
      </c>
      <c r="P729" s="136" t="s">
        <v>3210</v>
      </c>
    </row>
    <row r="730" spans="1:16">
      <c r="A730" s="313" t="s">
        <v>905</v>
      </c>
      <c r="B730" s="314"/>
      <c r="C730" s="315" t="s">
        <v>3160</v>
      </c>
      <c r="D730" s="314" t="s">
        <v>46</v>
      </c>
      <c r="E730" s="316">
        <v>45030</v>
      </c>
      <c r="F730" s="316"/>
      <c r="G730" s="315" t="s">
        <v>110</v>
      </c>
      <c r="H730" s="315" t="s">
        <v>61</v>
      </c>
      <c r="I730" s="317">
        <v>182750</v>
      </c>
      <c r="J730" s="319" t="s">
        <v>3211</v>
      </c>
      <c r="K730" s="337" t="s">
        <v>2895</v>
      </c>
      <c r="L730" s="386">
        <v>45060</v>
      </c>
      <c r="M730" s="386"/>
      <c r="N730" s="337" t="s">
        <v>3212</v>
      </c>
      <c r="O730" s="323" t="s">
        <v>3213</v>
      </c>
      <c r="P730" s="48" t="s">
        <v>3214</v>
      </c>
    </row>
    <row r="731" spans="1:16">
      <c r="A731" s="345" t="s">
        <v>3145</v>
      </c>
      <c r="B731" s="346"/>
      <c r="C731" s="347" t="s">
        <v>3215</v>
      </c>
      <c r="D731" s="346" t="s">
        <v>29</v>
      </c>
      <c r="E731" s="348" t="s">
        <v>3216</v>
      </c>
      <c r="F731" s="348"/>
      <c r="G731" s="347" t="s">
        <v>48</v>
      </c>
      <c r="H731" s="347" t="s">
        <v>31</v>
      </c>
      <c r="I731" s="349">
        <v>102084</v>
      </c>
      <c r="J731" s="351" t="s">
        <v>801</v>
      </c>
      <c r="K731" s="491" t="s">
        <v>3217</v>
      </c>
      <c r="L731" s="492">
        <v>45064</v>
      </c>
      <c r="M731" s="492"/>
      <c r="N731" s="491" t="s">
        <v>3152</v>
      </c>
      <c r="O731" s="355" t="s">
        <v>3218</v>
      </c>
      <c r="P731" s="151" t="s">
        <v>3219</v>
      </c>
    </row>
    <row r="732" spans="1:16">
      <c r="A732" s="324" t="s">
        <v>3220</v>
      </c>
      <c r="B732" s="325"/>
      <c r="C732" s="326" t="s">
        <v>3221</v>
      </c>
      <c r="D732" s="325" t="s">
        <v>46</v>
      </c>
      <c r="E732" s="327">
        <v>45040</v>
      </c>
      <c r="F732" s="327"/>
      <c r="G732" s="326" t="s">
        <v>349</v>
      </c>
      <c r="H732" s="326" t="s">
        <v>85</v>
      </c>
      <c r="I732" s="328">
        <v>28000</v>
      </c>
      <c r="J732" s="330" t="s">
        <v>3222</v>
      </c>
      <c r="K732" s="337" t="s">
        <v>3223</v>
      </c>
      <c r="L732" s="386">
        <v>45067</v>
      </c>
      <c r="M732" s="386"/>
      <c r="N732" s="337"/>
      <c r="O732" s="323"/>
      <c r="P732" s="48" t="s">
        <v>3224</v>
      </c>
    </row>
    <row r="733" spans="1:16">
      <c r="A733" s="494" t="s">
        <v>2990</v>
      </c>
      <c r="B733" s="495"/>
      <c r="C733" s="496" t="s">
        <v>3225</v>
      </c>
      <c r="D733" s="495" t="s">
        <v>256</v>
      </c>
      <c r="E733" s="497">
        <v>45055</v>
      </c>
      <c r="F733" s="497"/>
      <c r="G733" s="496" t="s">
        <v>60</v>
      </c>
      <c r="H733" s="496" t="s">
        <v>49</v>
      </c>
      <c r="I733" s="498">
        <v>43000</v>
      </c>
      <c r="J733" s="499" t="s">
        <v>157</v>
      </c>
      <c r="K733" s="501" t="s">
        <v>3226</v>
      </c>
      <c r="L733" s="500">
        <v>45071</v>
      </c>
      <c r="M733" s="500"/>
      <c r="N733" s="501"/>
      <c r="O733" s="502" t="s">
        <v>3227</v>
      </c>
      <c r="P733" s="136" t="s">
        <v>3228</v>
      </c>
    </row>
    <row r="734" spans="1:16">
      <c r="A734" s="494" t="s">
        <v>3229</v>
      </c>
      <c r="B734" s="495"/>
      <c r="C734" s="496" t="s">
        <v>3230</v>
      </c>
      <c r="D734" s="495" t="s">
        <v>256</v>
      </c>
      <c r="E734" s="497">
        <v>45050</v>
      </c>
      <c r="F734" s="497"/>
      <c r="G734" s="496" t="s">
        <v>60</v>
      </c>
      <c r="H734" s="496" t="s">
        <v>85</v>
      </c>
      <c r="I734" s="498">
        <v>2460</v>
      </c>
      <c r="J734" s="499" t="s">
        <v>3231</v>
      </c>
      <c r="K734" s="501" t="s">
        <v>3232</v>
      </c>
      <c r="L734" s="500">
        <v>45073</v>
      </c>
      <c r="M734" s="500"/>
      <c r="N734" s="503">
        <v>45076</v>
      </c>
      <c r="O734" s="502" t="s">
        <v>3233</v>
      </c>
      <c r="P734" s="136" t="s">
        <v>3234</v>
      </c>
    </row>
    <row r="735" spans="1:16">
      <c r="A735" s="494" t="s">
        <v>537</v>
      </c>
      <c r="B735" s="495"/>
      <c r="C735" s="496" t="s">
        <v>3235</v>
      </c>
      <c r="D735" s="495" t="s">
        <v>29</v>
      </c>
      <c r="E735" s="497">
        <v>45061</v>
      </c>
      <c r="F735" s="497"/>
      <c r="G735" s="496" t="s">
        <v>60</v>
      </c>
      <c r="H735" s="496" t="s">
        <v>1370</v>
      </c>
      <c r="I735" s="498">
        <v>20560</v>
      </c>
      <c r="J735" s="499" t="s">
        <v>642</v>
      </c>
      <c r="K735" s="501" t="s">
        <v>3236</v>
      </c>
      <c r="L735" s="500">
        <v>45081</v>
      </c>
      <c r="M735" s="500"/>
      <c r="N735" s="501"/>
      <c r="O735" s="502" t="s">
        <v>3237</v>
      </c>
      <c r="P735" s="136" t="s">
        <v>3238</v>
      </c>
    </row>
    <row r="736" spans="1:16">
      <c r="A736" s="356" t="s">
        <v>3130</v>
      </c>
      <c r="B736" s="357"/>
      <c r="C736" s="357" t="s">
        <v>3239</v>
      </c>
      <c r="D736" s="357" t="s">
        <v>29</v>
      </c>
      <c r="E736" s="480">
        <v>45027</v>
      </c>
      <c r="F736" s="480"/>
      <c r="G736" s="357" t="s">
        <v>3131</v>
      </c>
      <c r="H736" s="357" t="s">
        <v>110</v>
      </c>
      <c r="I736" s="481">
        <v>12174</v>
      </c>
      <c r="J736" s="362" t="s">
        <v>664</v>
      </c>
      <c r="K736" s="362" t="s">
        <v>3240</v>
      </c>
      <c r="L736" s="363">
        <v>45086</v>
      </c>
      <c r="M736" s="363"/>
      <c r="N736" s="362"/>
      <c r="O736" s="483" t="s">
        <v>3241</v>
      </c>
      <c r="P736" s="152" t="s">
        <v>3242</v>
      </c>
    </row>
    <row r="737" spans="1:16">
      <c r="A737" s="494" t="s">
        <v>3243</v>
      </c>
      <c r="B737" s="495"/>
      <c r="C737" s="496" t="s">
        <v>3244</v>
      </c>
      <c r="D737" s="495" t="s">
        <v>46</v>
      </c>
      <c r="E737" s="497">
        <v>45079</v>
      </c>
      <c r="F737" s="497"/>
      <c r="G737" s="496" t="s">
        <v>73</v>
      </c>
      <c r="H737" s="496" t="s">
        <v>61</v>
      </c>
      <c r="I737" s="498">
        <v>19600</v>
      </c>
      <c r="J737" s="499" t="s">
        <v>298</v>
      </c>
      <c r="K737" s="501" t="s">
        <v>3245</v>
      </c>
      <c r="L737" s="492">
        <v>45086</v>
      </c>
      <c r="M737" s="492"/>
      <c r="N737" s="501"/>
      <c r="O737" s="355"/>
      <c r="P737" s="151" t="s">
        <v>3246</v>
      </c>
    </row>
    <row r="738" spans="1:16">
      <c r="A738" s="345" t="s">
        <v>3145</v>
      </c>
      <c r="B738" s="346"/>
      <c r="C738" s="347" t="s">
        <v>3247</v>
      </c>
      <c r="D738" s="346" t="s">
        <v>29</v>
      </c>
      <c r="E738" s="348">
        <v>45071</v>
      </c>
      <c r="F738" s="348"/>
      <c r="G738" s="347" t="s">
        <v>48</v>
      </c>
      <c r="H738" s="347" t="s">
        <v>49</v>
      </c>
      <c r="I738" s="349">
        <v>44042</v>
      </c>
      <c r="J738" s="351" t="s">
        <v>157</v>
      </c>
      <c r="K738" s="491" t="s">
        <v>3248</v>
      </c>
      <c r="L738" s="492">
        <v>45093</v>
      </c>
      <c r="M738" s="492"/>
      <c r="N738" s="491" t="s">
        <v>3152</v>
      </c>
      <c r="O738" s="355" t="s">
        <v>3249</v>
      </c>
      <c r="P738" s="151" t="s">
        <v>3250</v>
      </c>
    </row>
    <row r="739" spans="1:16">
      <c r="A739" s="494" t="s">
        <v>1517</v>
      </c>
      <c r="B739" s="495"/>
      <c r="C739" s="496" t="s">
        <v>3251</v>
      </c>
      <c r="D739" s="495" t="s">
        <v>46</v>
      </c>
      <c r="E739" s="497">
        <v>45082</v>
      </c>
      <c r="F739" s="497"/>
      <c r="G739" s="496" t="s">
        <v>48</v>
      </c>
      <c r="H739" s="496" t="s">
        <v>85</v>
      </c>
      <c r="I739" s="498">
        <v>6000</v>
      </c>
      <c r="J739" s="499" t="s">
        <v>3252</v>
      </c>
      <c r="K739" s="501" t="s">
        <v>3253</v>
      </c>
      <c r="L739" s="500">
        <v>45093</v>
      </c>
      <c r="M739" s="500"/>
      <c r="N739" s="503">
        <v>45105</v>
      </c>
      <c r="O739" s="355" t="s">
        <v>3254</v>
      </c>
      <c r="P739" s="151" t="s">
        <v>3255</v>
      </c>
    </row>
    <row r="740" spans="1:16">
      <c r="A740" s="356" t="s">
        <v>3130</v>
      </c>
      <c r="B740" s="357"/>
      <c r="C740" s="357" t="s">
        <v>3256</v>
      </c>
      <c r="D740" s="357" t="s">
        <v>29</v>
      </c>
      <c r="E740" s="480">
        <v>45027</v>
      </c>
      <c r="F740" s="480"/>
      <c r="G740" s="357" t="s">
        <v>3131</v>
      </c>
      <c r="H740" s="357" t="s">
        <v>110</v>
      </c>
      <c r="I740" s="481">
        <v>4842</v>
      </c>
      <c r="J740" s="362" t="s">
        <v>642</v>
      </c>
      <c r="K740" s="362" t="s">
        <v>3257</v>
      </c>
      <c r="L740" s="363">
        <v>45096</v>
      </c>
      <c r="M740" s="363"/>
      <c r="N740" s="362"/>
      <c r="O740" s="483" t="s">
        <v>3258</v>
      </c>
      <c r="P740" s="152" t="s">
        <v>3259</v>
      </c>
    </row>
    <row r="741" spans="1:16">
      <c r="A741" s="494" t="s">
        <v>818</v>
      </c>
      <c r="B741" s="495"/>
      <c r="C741" s="496"/>
      <c r="D741" s="495" t="s">
        <v>256</v>
      </c>
      <c r="E741" s="497">
        <v>45083</v>
      </c>
      <c r="F741" s="497"/>
      <c r="G741" s="496" t="s">
        <v>73</v>
      </c>
      <c r="H741" s="496" t="s">
        <v>85</v>
      </c>
      <c r="I741" s="498">
        <v>20041</v>
      </c>
      <c r="J741" s="499" t="s">
        <v>316</v>
      </c>
      <c r="K741" s="501" t="s">
        <v>3260</v>
      </c>
      <c r="L741" s="500">
        <v>45102</v>
      </c>
      <c r="M741" s="500"/>
      <c r="N741" s="503">
        <v>45106</v>
      </c>
      <c r="O741" s="502" t="s">
        <v>3261</v>
      </c>
      <c r="P741" s="136" t="s">
        <v>3262</v>
      </c>
    </row>
    <row r="742" spans="1:16">
      <c r="A742" s="494" t="s">
        <v>818</v>
      </c>
      <c r="B742" s="495"/>
      <c r="C742" s="496"/>
      <c r="D742" s="495" t="s">
        <v>256</v>
      </c>
      <c r="E742" s="497">
        <v>45083</v>
      </c>
      <c r="F742" s="497"/>
      <c r="G742" s="496" t="s">
        <v>73</v>
      </c>
      <c r="H742" s="496" t="s">
        <v>85</v>
      </c>
      <c r="I742" s="498">
        <v>79563</v>
      </c>
      <c r="J742" s="499" t="s">
        <v>3263</v>
      </c>
      <c r="K742" s="501" t="s">
        <v>3264</v>
      </c>
      <c r="L742" s="500">
        <v>45104</v>
      </c>
      <c r="M742" s="500"/>
      <c r="N742" s="501"/>
      <c r="O742" s="502" t="s">
        <v>3265</v>
      </c>
      <c r="P742" s="136" t="s">
        <v>3266</v>
      </c>
    </row>
    <row r="743" spans="1:16">
      <c r="A743" s="356" t="s">
        <v>2602</v>
      </c>
      <c r="B743" s="357"/>
      <c r="C743" s="357" t="s">
        <v>3267</v>
      </c>
      <c r="D743" s="357" t="s">
        <v>29</v>
      </c>
      <c r="E743" s="480">
        <v>45068</v>
      </c>
      <c r="F743" s="480"/>
      <c r="G743" s="357" t="s">
        <v>1584</v>
      </c>
      <c r="H743" s="357" t="s">
        <v>110</v>
      </c>
      <c r="I743" s="481">
        <v>9178</v>
      </c>
      <c r="J743" s="362" t="s">
        <v>298</v>
      </c>
      <c r="K743" s="362" t="s">
        <v>3268</v>
      </c>
      <c r="L743" s="363">
        <v>45100</v>
      </c>
      <c r="M743" s="363"/>
      <c r="N743" s="362"/>
      <c r="O743" s="493" t="s">
        <v>3269</v>
      </c>
      <c r="P743" s="153" t="s">
        <v>2719</v>
      </c>
    </row>
    <row r="744" spans="1:16">
      <c r="A744" s="494" t="s">
        <v>3270</v>
      </c>
      <c r="B744" s="495"/>
      <c r="C744" s="496" t="s">
        <v>3271</v>
      </c>
      <c r="D744" s="495" t="s">
        <v>46</v>
      </c>
      <c r="E744" s="497">
        <v>45086</v>
      </c>
      <c r="F744" s="497"/>
      <c r="G744" s="496" t="s">
        <v>73</v>
      </c>
      <c r="H744" s="496" t="s">
        <v>85</v>
      </c>
      <c r="I744" s="498">
        <v>10000</v>
      </c>
      <c r="J744" s="499" t="s">
        <v>2947</v>
      </c>
      <c r="K744" s="501" t="s">
        <v>3272</v>
      </c>
      <c r="L744" s="500">
        <v>45096</v>
      </c>
      <c r="M744" s="500"/>
      <c r="N744" s="501" t="s">
        <v>3273</v>
      </c>
      <c r="O744" s="502" t="s">
        <v>3274</v>
      </c>
      <c r="P744" s="136" t="s">
        <v>3275</v>
      </c>
    </row>
    <row r="745" spans="1:16">
      <c r="A745" s="494" t="s">
        <v>2990</v>
      </c>
      <c r="B745" s="495"/>
      <c r="C745" s="496" t="s">
        <v>3276</v>
      </c>
      <c r="D745" s="495" t="s">
        <v>256</v>
      </c>
      <c r="E745" s="497">
        <v>45096</v>
      </c>
      <c r="F745" s="497"/>
      <c r="G745" s="496" t="s">
        <v>60</v>
      </c>
      <c r="H745" s="496" t="s">
        <v>49</v>
      </c>
      <c r="I745" s="498">
        <v>22000</v>
      </c>
      <c r="J745" s="499" t="s">
        <v>298</v>
      </c>
      <c r="K745" s="501" t="s">
        <v>3277</v>
      </c>
      <c r="L745" s="500">
        <v>45108</v>
      </c>
      <c r="M745" s="500"/>
      <c r="N745" s="501" t="s">
        <v>2926</v>
      </c>
      <c r="O745" s="502" t="s">
        <v>3278</v>
      </c>
      <c r="P745" s="136" t="s">
        <v>3279</v>
      </c>
    </row>
    <row r="746" spans="1:16">
      <c r="A746" s="494" t="s">
        <v>3207</v>
      </c>
      <c r="B746" s="495"/>
      <c r="C746" s="496" t="s">
        <v>3276</v>
      </c>
      <c r="D746" s="495" t="s">
        <v>29</v>
      </c>
      <c r="E746" s="497">
        <v>45092</v>
      </c>
      <c r="F746" s="497"/>
      <c r="G746" s="496" t="s">
        <v>32</v>
      </c>
      <c r="H746" s="496" t="s">
        <v>3280</v>
      </c>
      <c r="I746" s="498">
        <v>4400</v>
      </c>
      <c r="J746" s="499" t="s">
        <v>642</v>
      </c>
      <c r="K746" s="501" t="s">
        <v>3281</v>
      </c>
      <c r="L746" s="500">
        <v>45108</v>
      </c>
      <c r="M746" s="500"/>
      <c r="N746" s="503">
        <v>45112</v>
      </c>
      <c r="O746" s="502" t="s">
        <v>3282</v>
      </c>
      <c r="P746" s="136" t="s">
        <v>3283</v>
      </c>
    </row>
    <row r="747" spans="1:16">
      <c r="A747" s="494" t="s">
        <v>818</v>
      </c>
      <c r="B747" s="495"/>
      <c r="C747" s="496"/>
      <c r="D747" s="495" t="s">
        <v>29</v>
      </c>
      <c r="E747" s="497">
        <v>45096</v>
      </c>
      <c r="F747" s="497"/>
      <c r="G747" s="496" t="s">
        <v>110</v>
      </c>
      <c r="H747" s="496" t="s">
        <v>85</v>
      </c>
      <c r="I747" s="498">
        <v>28000</v>
      </c>
      <c r="J747" s="499" t="s">
        <v>664</v>
      </c>
      <c r="K747" s="501" t="s">
        <v>3284</v>
      </c>
      <c r="L747" s="500">
        <v>45110</v>
      </c>
      <c r="M747" s="500"/>
      <c r="N747" s="503">
        <v>45113</v>
      </c>
      <c r="O747" s="502" t="s">
        <v>3285</v>
      </c>
      <c r="P747" s="136" t="s">
        <v>3286</v>
      </c>
    </row>
    <row r="748" spans="1:16">
      <c r="A748" s="494" t="s">
        <v>995</v>
      </c>
      <c r="B748" s="495"/>
      <c r="C748" s="496" t="s">
        <v>3287</v>
      </c>
      <c r="D748" s="495" t="s">
        <v>29</v>
      </c>
      <c r="E748" s="497">
        <v>45103</v>
      </c>
      <c r="F748" s="497"/>
      <c r="G748" s="496" t="s">
        <v>60</v>
      </c>
      <c r="H748" s="496" t="s">
        <v>49</v>
      </c>
      <c r="I748" s="498">
        <v>8500</v>
      </c>
      <c r="J748" s="499" t="s">
        <v>642</v>
      </c>
      <c r="K748" s="501" t="s">
        <v>3288</v>
      </c>
      <c r="L748" s="500">
        <v>45112</v>
      </c>
      <c r="M748" s="500"/>
      <c r="N748" s="501"/>
      <c r="O748" s="502" t="s">
        <v>3289</v>
      </c>
      <c r="P748" s="136" t="s">
        <v>3290</v>
      </c>
    </row>
    <row r="749" spans="1:16">
      <c r="A749" s="345" t="s">
        <v>779</v>
      </c>
      <c r="B749" s="346"/>
      <c r="C749" s="347" t="s">
        <v>3291</v>
      </c>
      <c r="D749" s="346" t="s">
        <v>29</v>
      </c>
      <c r="E749" s="348">
        <v>45107</v>
      </c>
      <c r="F749" s="348"/>
      <c r="G749" s="347" t="s">
        <v>48</v>
      </c>
      <c r="H749" s="347" t="s">
        <v>3292</v>
      </c>
      <c r="I749" s="349">
        <v>65743</v>
      </c>
      <c r="J749" s="351" t="s">
        <v>2991</v>
      </c>
      <c r="K749" s="491" t="s">
        <v>3293</v>
      </c>
      <c r="L749" s="492">
        <v>45117</v>
      </c>
      <c r="M749" s="492"/>
      <c r="N749" s="491" t="s">
        <v>2926</v>
      </c>
      <c r="O749" s="355"/>
      <c r="P749" s="151" t="s">
        <v>3294</v>
      </c>
    </row>
    <row r="750" spans="1:16">
      <c r="A750" s="345" t="s">
        <v>779</v>
      </c>
      <c r="B750" s="346"/>
      <c r="C750" s="347" t="s">
        <v>3295</v>
      </c>
      <c r="D750" s="346" t="s">
        <v>29</v>
      </c>
      <c r="E750" s="348">
        <v>45107</v>
      </c>
      <c r="F750" s="348"/>
      <c r="G750" s="347" t="s">
        <v>48</v>
      </c>
      <c r="H750" s="347" t="s">
        <v>49</v>
      </c>
      <c r="I750" s="349">
        <v>136808</v>
      </c>
      <c r="J750" s="351" t="s">
        <v>3296</v>
      </c>
      <c r="K750" s="491" t="s">
        <v>3297</v>
      </c>
      <c r="L750" s="492">
        <v>45118</v>
      </c>
      <c r="M750" s="492"/>
      <c r="N750" s="491" t="s">
        <v>2926</v>
      </c>
      <c r="O750" s="355" t="s">
        <v>3298</v>
      </c>
      <c r="P750" s="151" t="s">
        <v>3299</v>
      </c>
    </row>
    <row r="751" spans="1:16">
      <c r="A751" s="494" t="s">
        <v>905</v>
      </c>
      <c r="B751" s="495"/>
      <c r="C751" s="496" t="s">
        <v>3300</v>
      </c>
      <c r="D751" s="495" t="s">
        <v>46</v>
      </c>
      <c r="E751" s="497">
        <v>45077</v>
      </c>
      <c r="F751" s="497"/>
      <c r="G751" s="496" t="s">
        <v>60</v>
      </c>
      <c r="H751" s="496" t="s">
        <v>111</v>
      </c>
      <c r="I751" s="498">
        <v>56690</v>
      </c>
      <c r="J751" s="499" t="s">
        <v>1106</v>
      </c>
      <c r="K751" s="501" t="s">
        <v>333</v>
      </c>
      <c r="L751" s="500">
        <v>45125</v>
      </c>
      <c r="M751" s="500"/>
      <c r="N751" s="501" t="s">
        <v>3301</v>
      </c>
      <c r="O751" s="502" t="s">
        <v>3302</v>
      </c>
      <c r="P751" s="136" t="s">
        <v>3303</v>
      </c>
    </row>
    <row r="752" spans="1:16">
      <c r="A752" s="494" t="s">
        <v>905</v>
      </c>
      <c r="B752" s="495"/>
      <c r="C752" s="496" t="s">
        <v>3304</v>
      </c>
      <c r="D752" s="495" t="s">
        <v>46</v>
      </c>
      <c r="E752" s="497">
        <v>45077</v>
      </c>
      <c r="F752" s="497"/>
      <c r="G752" s="496" t="s">
        <v>60</v>
      </c>
      <c r="H752" s="496" t="s">
        <v>111</v>
      </c>
      <c r="I752" s="498">
        <v>43265</v>
      </c>
      <c r="J752" s="499" t="s">
        <v>1106</v>
      </c>
      <c r="K752" s="501" t="s">
        <v>333</v>
      </c>
      <c r="L752" s="500">
        <v>45125</v>
      </c>
      <c r="M752" s="500"/>
      <c r="N752" s="501" t="s">
        <v>3301</v>
      </c>
      <c r="O752" s="502" t="s">
        <v>3305</v>
      </c>
      <c r="P752" s="136" t="s">
        <v>3303</v>
      </c>
    </row>
    <row r="753" spans="1:16">
      <c r="A753" s="494" t="s">
        <v>1842</v>
      </c>
      <c r="B753" s="495"/>
      <c r="C753" s="496" t="s">
        <v>3306</v>
      </c>
      <c r="D753" s="495" t="s">
        <v>46</v>
      </c>
      <c r="E753" s="497">
        <v>45105</v>
      </c>
      <c r="F753" s="497"/>
      <c r="G753" s="496" t="s">
        <v>110</v>
      </c>
      <c r="H753" s="496" t="s">
        <v>61</v>
      </c>
      <c r="I753" s="498">
        <v>13950</v>
      </c>
      <c r="J753" s="499" t="s">
        <v>3307</v>
      </c>
      <c r="K753" s="501" t="s">
        <v>2895</v>
      </c>
      <c r="L753" s="500">
        <v>45128</v>
      </c>
      <c r="M753" s="500"/>
      <c r="N753" s="501" t="s">
        <v>2926</v>
      </c>
      <c r="O753" s="502" t="s">
        <v>3308</v>
      </c>
      <c r="P753" s="136" t="s">
        <v>3309</v>
      </c>
    </row>
    <row r="754" spans="1:16">
      <c r="A754" s="494" t="s">
        <v>205</v>
      </c>
      <c r="B754" s="495"/>
      <c r="C754" s="496" t="s">
        <v>3310</v>
      </c>
      <c r="D754" s="495" t="s">
        <v>29</v>
      </c>
      <c r="E754" s="497">
        <v>45114</v>
      </c>
      <c r="F754" s="497"/>
      <c r="G754" s="496" t="s">
        <v>60</v>
      </c>
      <c r="H754" s="496" t="s">
        <v>49</v>
      </c>
      <c r="I754" s="498">
        <v>12000</v>
      </c>
      <c r="J754" s="499" t="s">
        <v>298</v>
      </c>
      <c r="K754" s="501" t="s">
        <v>3311</v>
      </c>
      <c r="L754" s="500">
        <v>45128</v>
      </c>
      <c r="M754" s="500"/>
      <c r="N754" s="501" t="s">
        <v>3312</v>
      </c>
      <c r="O754" s="502" t="s">
        <v>3313</v>
      </c>
      <c r="P754" s="136" t="s">
        <v>3314</v>
      </c>
    </row>
    <row r="755" spans="1:16">
      <c r="A755" s="494" t="s">
        <v>995</v>
      </c>
      <c r="B755" s="495"/>
      <c r="C755" s="496" t="s">
        <v>3315</v>
      </c>
      <c r="D755" s="495" t="s">
        <v>46</v>
      </c>
      <c r="E755" s="497">
        <v>45098</v>
      </c>
      <c r="F755" s="497"/>
      <c r="G755" s="496" t="s">
        <v>60</v>
      </c>
      <c r="H755" s="496" t="s">
        <v>61</v>
      </c>
      <c r="I755" s="498">
        <v>49830</v>
      </c>
      <c r="J755" s="499" t="s">
        <v>3316</v>
      </c>
      <c r="K755" s="501" t="s">
        <v>2895</v>
      </c>
      <c r="L755" s="500">
        <v>45130</v>
      </c>
      <c r="M755" s="500"/>
      <c r="N755" s="501" t="s">
        <v>2926</v>
      </c>
      <c r="O755" s="502" t="s">
        <v>3317</v>
      </c>
      <c r="P755" s="136" t="s">
        <v>3318</v>
      </c>
    </row>
    <row r="756" spans="1:16">
      <c r="A756" s="494" t="s">
        <v>905</v>
      </c>
      <c r="B756" s="495"/>
      <c r="C756" s="496" t="s">
        <v>3160</v>
      </c>
      <c r="D756" s="495" t="s">
        <v>46</v>
      </c>
      <c r="E756" s="497">
        <v>45106</v>
      </c>
      <c r="F756" s="497"/>
      <c r="G756" s="496" t="s">
        <v>110</v>
      </c>
      <c r="H756" s="496" t="s">
        <v>61</v>
      </c>
      <c r="I756" s="498">
        <v>30728</v>
      </c>
      <c r="J756" s="499" t="s">
        <v>2621</v>
      </c>
      <c r="K756" s="501" t="s">
        <v>2903</v>
      </c>
      <c r="L756" s="500">
        <v>45130</v>
      </c>
      <c r="M756" s="500"/>
      <c r="N756" s="501" t="s">
        <v>2926</v>
      </c>
      <c r="O756" s="502" t="s">
        <v>3319</v>
      </c>
      <c r="P756" s="136" t="s">
        <v>3320</v>
      </c>
    </row>
    <row r="757" spans="1:16">
      <c r="A757" s="356" t="s">
        <v>2602</v>
      </c>
      <c r="B757" s="357"/>
      <c r="C757" s="357" t="s">
        <v>3321</v>
      </c>
      <c r="D757" s="357" t="s">
        <v>29</v>
      </c>
      <c r="E757" s="480">
        <v>45103</v>
      </c>
      <c r="F757" s="480"/>
      <c r="G757" s="357" t="s">
        <v>1584</v>
      </c>
      <c r="H757" s="357" t="s">
        <v>110</v>
      </c>
      <c r="I757" s="481">
        <v>19056</v>
      </c>
      <c r="J757" s="362" t="s">
        <v>642</v>
      </c>
      <c r="K757" s="362" t="s">
        <v>2899</v>
      </c>
      <c r="L757" s="363">
        <v>45136</v>
      </c>
      <c r="M757" s="363"/>
      <c r="N757" s="362"/>
      <c r="O757" s="493"/>
      <c r="P757" s="153" t="s">
        <v>2719</v>
      </c>
    </row>
    <row r="758" spans="1:16">
      <c r="A758" s="494" t="s">
        <v>995</v>
      </c>
      <c r="B758" s="495"/>
      <c r="C758" s="496" t="s">
        <v>3322</v>
      </c>
      <c r="D758" s="495" t="s">
        <v>29</v>
      </c>
      <c r="E758" s="497">
        <v>45125</v>
      </c>
      <c r="F758" s="497"/>
      <c r="G758" s="496" t="s">
        <v>189</v>
      </c>
      <c r="H758" s="496" t="s">
        <v>49</v>
      </c>
      <c r="I758" s="498">
        <v>13420</v>
      </c>
      <c r="J758" s="499" t="s">
        <v>3323</v>
      </c>
      <c r="K758" s="501" t="s">
        <v>3073</v>
      </c>
      <c r="L758" s="500">
        <v>45139</v>
      </c>
      <c r="M758" s="500"/>
      <c r="N758" s="501" t="s">
        <v>2926</v>
      </c>
      <c r="O758" s="502" t="s">
        <v>3324</v>
      </c>
      <c r="P758" s="136" t="s">
        <v>3325</v>
      </c>
    </row>
    <row r="759" spans="1:16">
      <c r="A759" s="494" t="s">
        <v>995</v>
      </c>
      <c r="B759" s="495"/>
      <c r="C759" s="496" t="s">
        <v>3322</v>
      </c>
      <c r="D759" s="495" t="s">
        <v>29</v>
      </c>
      <c r="E759" s="497">
        <v>45125</v>
      </c>
      <c r="F759" s="497"/>
      <c r="G759" s="496" t="s">
        <v>189</v>
      </c>
      <c r="H759" s="496" t="s">
        <v>49</v>
      </c>
      <c r="I759" s="498">
        <v>6109</v>
      </c>
      <c r="J759" s="499" t="s">
        <v>3326</v>
      </c>
      <c r="K759" s="501" t="s">
        <v>3073</v>
      </c>
      <c r="L759" s="500">
        <v>45139</v>
      </c>
      <c r="M759" s="500"/>
      <c r="N759" s="501" t="s">
        <v>2926</v>
      </c>
      <c r="O759" s="502" t="s">
        <v>3324</v>
      </c>
      <c r="P759" s="136" t="s">
        <v>3327</v>
      </c>
    </row>
    <row r="760" spans="1:16">
      <c r="A760" s="494" t="s">
        <v>995</v>
      </c>
      <c r="B760" s="495"/>
      <c r="C760" s="496" t="s">
        <v>3322</v>
      </c>
      <c r="D760" s="495" t="s">
        <v>29</v>
      </c>
      <c r="E760" s="497">
        <v>45125</v>
      </c>
      <c r="F760" s="497"/>
      <c r="G760" s="496" t="s">
        <v>189</v>
      </c>
      <c r="H760" s="496" t="s">
        <v>49</v>
      </c>
      <c r="I760" s="498">
        <v>112430</v>
      </c>
      <c r="J760" s="499" t="s">
        <v>3328</v>
      </c>
      <c r="K760" s="501" t="s">
        <v>3073</v>
      </c>
      <c r="L760" s="500">
        <v>45139</v>
      </c>
      <c r="M760" s="500"/>
      <c r="N760" s="501" t="s">
        <v>2926</v>
      </c>
      <c r="O760" s="502" t="s">
        <v>3324</v>
      </c>
      <c r="P760" s="136" t="s">
        <v>3329</v>
      </c>
    </row>
    <row r="761" spans="1:16">
      <c r="A761" s="494" t="s">
        <v>995</v>
      </c>
      <c r="B761" s="495"/>
      <c r="C761" s="496" t="s">
        <v>3322</v>
      </c>
      <c r="D761" s="495" t="s">
        <v>29</v>
      </c>
      <c r="E761" s="497">
        <v>45125</v>
      </c>
      <c r="F761" s="497"/>
      <c r="G761" s="496" t="s">
        <v>189</v>
      </c>
      <c r="H761" s="496" t="s">
        <v>49</v>
      </c>
      <c r="I761" s="498">
        <v>50885</v>
      </c>
      <c r="J761" s="499" t="s">
        <v>3330</v>
      </c>
      <c r="K761" s="501" t="s">
        <v>3073</v>
      </c>
      <c r="L761" s="500">
        <v>45139</v>
      </c>
      <c r="M761" s="500"/>
      <c r="N761" s="501" t="s">
        <v>2926</v>
      </c>
      <c r="O761" s="502" t="s">
        <v>3324</v>
      </c>
      <c r="P761" s="136" t="s">
        <v>3331</v>
      </c>
    </row>
    <row r="762" spans="1:16">
      <c r="A762" s="494" t="s">
        <v>995</v>
      </c>
      <c r="B762" s="495"/>
      <c r="C762" s="496" t="s">
        <v>3332</v>
      </c>
      <c r="D762" s="495" t="s">
        <v>29</v>
      </c>
      <c r="E762" s="497">
        <v>45125</v>
      </c>
      <c r="F762" s="497"/>
      <c r="G762" s="496" t="s">
        <v>2237</v>
      </c>
      <c r="H762" s="496" t="s">
        <v>49</v>
      </c>
      <c r="I762" s="498">
        <v>67308</v>
      </c>
      <c r="J762" s="499" t="s">
        <v>3333</v>
      </c>
      <c r="K762" s="501" t="s">
        <v>3334</v>
      </c>
      <c r="L762" s="500">
        <v>45142</v>
      </c>
      <c r="M762" s="500"/>
      <c r="N762" s="501" t="s">
        <v>2926</v>
      </c>
      <c r="O762" s="502" t="s">
        <v>3335</v>
      </c>
      <c r="P762" s="136" t="s">
        <v>3336</v>
      </c>
    </row>
    <row r="763" spans="1:16">
      <c r="A763" s="494" t="s">
        <v>3337</v>
      </c>
      <c r="B763" s="495"/>
      <c r="C763" s="496" t="s">
        <v>3338</v>
      </c>
      <c r="D763" s="495" t="s">
        <v>46</v>
      </c>
      <c r="E763" s="497">
        <v>45100</v>
      </c>
      <c r="F763" s="497"/>
      <c r="G763" s="496" t="s">
        <v>110</v>
      </c>
      <c r="H763" s="496" t="s">
        <v>61</v>
      </c>
      <c r="I763" s="498">
        <v>25600</v>
      </c>
      <c r="J763" s="499" t="s">
        <v>3339</v>
      </c>
      <c r="K763" s="501" t="s">
        <v>3340</v>
      </c>
      <c r="L763" s="500">
        <v>45146</v>
      </c>
      <c r="M763" s="500"/>
      <c r="N763" s="501" t="s">
        <v>2926</v>
      </c>
      <c r="O763" s="502" t="s">
        <v>3341</v>
      </c>
      <c r="P763" s="136" t="s">
        <v>3342</v>
      </c>
    </row>
    <row r="764" spans="1:16">
      <c r="A764" s="345" t="s">
        <v>779</v>
      </c>
      <c r="B764" s="346"/>
      <c r="C764" s="347" t="s">
        <v>3343</v>
      </c>
      <c r="D764" s="346" t="s">
        <v>29</v>
      </c>
      <c r="E764" s="348" t="s">
        <v>3344</v>
      </c>
      <c r="F764" s="348"/>
      <c r="G764" s="347" t="s">
        <v>48</v>
      </c>
      <c r="H764" s="347" t="s">
        <v>49</v>
      </c>
      <c r="I764" s="349">
        <v>450083</v>
      </c>
      <c r="J764" s="351" t="s">
        <v>3345</v>
      </c>
      <c r="K764" s="491" t="s">
        <v>789</v>
      </c>
      <c r="L764" s="492">
        <v>45146</v>
      </c>
      <c r="M764" s="492"/>
      <c r="N764" s="491"/>
      <c r="O764" s="355" t="s">
        <v>3346</v>
      </c>
      <c r="P764" s="151" t="s">
        <v>3347</v>
      </c>
    </row>
    <row r="765" spans="1:16">
      <c r="A765" s="494" t="s">
        <v>995</v>
      </c>
      <c r="B765" s="495"/>
      <c r="C765" s="496" t="s">
        <v>3348</v>
      </c>
      <c r="D765" s="495" t="s">
        <v>29</v>
      </c>
      <c r="E765" s="497">
        <v>45139</v>
      </c>
      <c r="F765" s="497"/>
      <c r="G765" s="496" t="s">
        <v>663</v>
      </c>
      <c r="H765" s="496" t="s">
        <v>49</v>
      </c>
      <c r="I765" s="498">
        <v>17100</v>
      </c>
      <c r="J765" s="499" t="s">
        <v>664</v>
      </c>
      <c r="K765" s="501" t="s">
        <v>3349</v>
      </c>
      <c r="L765" s="500">
        <v>45148</v>
      </c>
      <c r="M765" s="500"/>
      <c r="N765" s="501" t="s">
        <v>2926</v>
      </c>
      <c r="O765" s="502" t="s">
        <v>3350</v>
      </c>
      <c r="P765" s="136" t="s">
        <v>3351</v>
      </c>
    </row>
    <row r="766" spans="1:16">
      <c r="A766" s="494" t="s">
        <v>995</v>
      </c>
      <c r="B766" s="495"/>
      <c r="C766" s="496" t="s">
        <v>3348</v>
      </c>
      <c r="D766" s="495" t="s">
        <v>29</v>
      </c>
      <c r="E766" s="497">
        <v>45139</v>
      </c>
      <c r="F766" s="497"/>
      <c r="G766" s="496" t="s">
        <v>663</v>
      </c>
      <c r="H766" s="496" t="s">
        <v>49</v>
      </c>
      <c r="I766" s="498">
        <v>18000</v>
      </c>
      <c r="J766" s="499" t="s">
        <v>374</v>
      </c>
      <c r="K766" s="501" t="s">
        <v>3349</v>
      </c>
      <c r="L766" s="500">
        <v>45148</v>
      </c>
      <c r="M766" s="500"/>
      <c r="N766" s="501" t="s">
        <v>2926</v>
      </c>
      <c r="O766" s="502" t="s">
        <v>3350</v>
      </c>
      <c r="P766" s="136" t="s">
        <v>3352</v>
      </c>
    </row>
    <row r="767" spans="1:16">
      <c r="A767" s="345" t="s">
        <v>779</v>
      </c>
      <c r="B767" s="346"/>
      <c r="C767" s="347">
        <v>4300031455</v>
      </c>
      <c r="D767" s="346" t="s">
        <v>29</v>
      </c>
      <c r="E767" s="348">
        <v>45132</v>
      </c>
      <c r="F767" s="348"/>
      <c r="G767" s="347" t="s">
        <v>48</v>
      </c>
      <c r="H767" s="347" t="s">
        <v>61</v>
      </c>
      <c r="I767" s="349">
        <v>62718</v>
      </c>
      <c r="J767" s="351" t="s">
        <v>2991</v>
      </c>
      <c r="K767" s="491" t="s">
        <v>3353</v>
      </c>
      <c r="L767" s="492">
        <v>45152</v>
      </c>
      <c r="M767" s="492"/>
      <c r="N767" s="491"/>
      <c r="O767" s="355" t="s">
        <v>3354</v>
      </c>
      <c r="P767" s="151" t="s">
        <v>3355</v>
      </c>
    </row>
    <row r="768" spans="1:16">
      <c r="A768" s="313" t="s">
        <v>3356</v>
      </c>
      <c r="B768" s="314"/>
      <c r="C768" s="314" t="s">
        <v>3357</v>
      </c>
      <c r="D768" s="314" t="s">
        <v>46</v>
      </c>
      <c r="E768" s="339" t="s">
        <v>3358</v>
      </c>
      <c r="F768" s="339"/>
      <c r="G768" s="314" t="s">
        <v>189</v>
      </c>
      <c r="H768" s="314" t="s">
        <v>85</v>
      </c>
      <c r="I768" s="340">
        <v>8730</v>
      </c>
      <c r="J768" s="319" t="s">
        <v>3359</v>
      </c>
      <c r="K768" s="337" t="s">
        <v>3360</v>
      </c>
      <c r="L768" s="320">
        <v>45153</v>
      </c>
      <c r="M768" s="320"/>
      <c r="N768" s="319" t="s">
        <v>3361</v>
      </c>
      <c r="O768" s="490" t="s">
        <v>3362</v>
      </c>
      <c r="P768" s="148" t="s">
        <v>3363</v>
      </c>
    </row>
    <row r="769" spans="1:16">
      <c r="A769" s="494" t="s">
        <v>995</v>
      </c>
      <c r="B769" s="495"/>
      <c r="C769" s="496" t="s">
        <v>3364</v>
      </c>
      <c r="D769" s="495" t="s">
        <v>29</v>
      </c>
      <c r="E769" s="497">
        <v>45141</v>
      </c>
      <c r="F769" s="497"/>
      <c r="G769" s="496" t="s">
        <v>189</v>
      </c>
      <c r="H769" s="496" t="s">
        <v>49</v>
      </c>
      <c r="I769" s="498">
        <v>24500</v>
      </c>
      <c r="J769" s="499" t="s">
        <v>664</v>
      </c>
      <c r="K769" s="501" t="s">
        <v>3360</v>
      </c>
      <c r="L769" s="500">
        <v>45154</v>
      </c>
      <c r="M769" s="500"/>
      <c r="N769" s="501"/>
      <c r="O769" s="502" t="s">
        <v>3365</v>
      </c>
      <c r="P769" s="136" t="s">
        <v>3366</v>
      </c>
    </row>
    <row r="770" spans="1:16">
      <c r="A770" s="345" t="s">
        <v>779</v>
      </c>
      <c r="B770" s="346"/>
      <c r="C770" s="347">
        <v>4300031410</v>
      </c>
      <c r="D770" s="346" t="s">
        <v>29</v>
      </c>
      <c r="E770" s="348" t="s">
        <v>3344</v>
      </c>
      <c r="F770" s="348"/>
      <c r="G770" s="347" t="s">
        <v>48</v>
      </c>
      <c r="H770" s="347" t="s">
        <v>49</v>
      </c>
      <c r="I770" s="349">
        <v>105465</v>
      </c>
      <c r="J770" s="351" t="s">
        <v>3367</v>
      </c>
      <c r="K770" s="491" t="s">
        <v>3368</v>
      </c>
      <c r="L770" s="492">
        <v>45159</v>
      </c>
      <c r="M770" s="492"/>
      <c r="N770" s="491" t="s">
        <v>3157</v>
      </c>
      <c r="O770" s="355" t="s">
        <v>3369</v>
      </c>
      <c r="P770" s="151" t="s">
        <v>3370</v>
      </c>
    </row>
    <row r="771" spans="1:16">
      <c r="A771" s="345" t="s">
        <v>779</v>
      </c>
      <c r="B771" s="346"/>
      <c r="C771" s="347">
        <v>4300031658</v>
      </c>
      <c r="D771" s="346" t="s">
        <v>29</v>
      </c>
      <c r="E771" s="348" t="s">
        <v>3344</v>
      </c>
      <c r="F771" s="348"/>
      <c r="G771" s="347" t="s">
        <v>48</v>
      </c>
      <c r="H771" s="347" t="s">
        <v>49</v>
      </c>
      <c r="I771" s="349">
        <v>54094</v>
      </c>
      <c r="J771" s="351" t="s">
        <v>3371</v>
      </c>
      <c r="K771" s="491" t="s">
        <v>3372</v>
      </c>
      <c r="L771" s="492">
        <v>45159</v>
      </c>
      <c r="M771" s="492"/>
      <c r="N771" s="491" t="s">
        <v>3157</v>
      </c>
      <c r="O771" s="355" t="s">
        <v>3373</v>
      </c>
      <c r="P771" s="151" t="s">
        <v>3374</v>
      </c>
    </row>
    <row r="772" spans="1:16">
      <c r="A772" s="494" t="s">
        <v>3375</v>
      </c>
      <c r="B772" s="495"/>
      <c r="C772" s="496" t="s">
        <v>3376</v>
      </c>
      <c r="D772" s="495" t="s">
        <v>46</v>
      </c>
      <c r="E772" s="497">
        <v>45141</v>
      </c>
      <c r="F772" s="497"/>
      <c r="G772" s="496" t="s">
        <v>2565</v>
      </c>
      <c r="H772" s="496" t="s">
        <v>61</v>
      </c>
      <c r="I772" s="498">
        <v>21820</v>
      </c>
      <c r="J772" s="499" t="s">
        <v>2621</v>
      </c>
      <c r="K772" s="501" t="s">
        <v>3377</v>
      </c>
      <c r="L772" s="500">
        <v>45159</v>
      </c>
      <c r="M772" s="500"/>
      <c r="N772" s="501" t="s">
        <v>2926</v>
      </c>
      <c r="O772" s="502" t="s">
        <v>3378</v>
      </c>
      <c r="P772" s="136" t="s">
        <v>3379</v>
      </c>
    </row>
    <row r="773" spans="1:16">
      <c r="A773" s="345" t="s">
        <v>779</v>
      </c>
      <c r="B773" s="346"/>
      <c r="C773" s="347" t="s">
        <v>3380</v>
      </c>
      <c r="D773" s="346" t="s">
        <v>29</v>
      </c>
      <c r="E773" s="348" t="s">
        <v>3344</v>
      </c>
      <c r="F773" s="348"/>
      <c r="G773" s="347" t="s">
        <v>48</v>
      </c>
      <c r="H773" s="347" t="s">
        <v>49</v>
      </c>
      <c r="I773" s="349">
        <v>521128</v>
      </c>
      <c r="J773" s="351" t="s">
        <v>3345</v>
      </c>
      <c r="K773" s="491" t="s">
        <v>3381</v>
      </c>
      <c r="L773" s="492">
        <v>45160</v>
      </c>
      <c r="M773" s="492"/>
      <c r="N773" s="491"/>
      <c r="O773" s="355" t="s">
        <v>3382</v>
      </c>
      <c r="P773" s="151" t="s">
        <v>3383</v>
      </c>
    </row>
    <row r="774" spans="1:16">
      <c r="A774" s="494" t="s">
        <v>3384</v>
      </c>
      <c r="B774" s="495"/>
      <c r="C774" s="496" t="s">
        <v>3385</v>
      </c>
      <c r="D774" s="495" t="s">
        <v>256</v>
      </c>
      <c r="E774" s="497"/>
      <c r="F774" s="497"/>
      <c r="G774" s="496" t="s">
        <v>1569</v>
      </c>
      <c r="H774" s="496" t="s">
        <v>49</v>
      </c>
      <c r="I774" s="498">
        <v>64031</v>
      </c>
      <c r="J774" s="499" t="s">
        <v>3386</v>
      </c>
      <c r="K774" s="501" t="s">
        <v>3387</v>
      </c>
      <c r="L774" s="500" t="s">
        <v>3388</v>
      </c>
      <c r="M774" s="500"/>
      <c r="N774" s="501" t="s">
        <v>3389</v>
      </c>
      <c r="O774" s="502" t="s">
        <v>3390</v>
      </c>
      <c r="P774" s="136" t="s">
        <v>3391</v>
      </c>
    </row>
    <row r="775" spans="1:16">
      <c r="A775" s="494" t="s">
        <v>3392</v>
      </c>
      <c r="B775" s="495"/>
      <c r="C775" s="496" t="s">
        <v>3393</v>
      </c>
      <c r="D775" s="495" t="s">
        <v>46</v>
      </c>
      <c r="E775" s="497"/>
      <c r="F775" s="497"/>
      <c r="G775" s="496" t="s">
        <v>73</v>
      </c>
      <c r="H775" s="496" t="s">
        <v>49</v>
      </c>
      <c r="I775" s="340">
        <v>40964</v>
      </c>
      <c r="J775" s="504" t="s">
        <v>3394</v>
      </c>
      <c r="K775" s="501" t="s">
        <v>3395</v>
      </c>
      <c r="L775" s="500">
        <v>45158</v>
      </c>
      <c r="M775" s="500"/>
      <c r="N775" s="337" t="s">
        <v>2926</v>
      </c>
      <c r="O775" s="502" t="s">
        <v>3396</v>
      </c>
      <c r="P775" s="136"/>
    </row>
    <row r="776" spans="1:16">
      <c r="A776" s="494" t="s">
        <v>3397</v>
      </c>
      <c r="B776" s="495"/>
      <c r="C776" s="496" t="s">
        <v>3398</v>
      </c>
      <c r="D776" s="495" t="s">
        <v>46</v>
      </c>
      <c r="E776" s="497">
        <v>45085</v>
      </c>
      <c r="F776" s="497"/>
      <c r="G776" s="496" t="s">
        <v>189</v>
      </c>
      <c r="H776" s="496" t="s">
        <v>61</v>
      </c>
      <c r="I776" s="498"/>
      <c r="J776" s="499" t="s">
        <v>3399</v>
      </c>
      <c r="K776" s="501" t="s">
        <v>3400</v>
      </c>
      <c r="L776" s="500">
        <v>45161</v>
      </c>
      <c r="M776" s="500"/>
      <c r="N776" s="501" t="s">
        <v>2926</v>
      </c>
      <c r="O776" s="502" t="s">
        <v>3401</v>
      </c>
      <c r="P776" s="136" t="s">
        <v>3402</v>
      </c>
    </row>
    <row r="777" spans="1:16">
      <c r="A777" s="313" t="s">
        <v>3403</v>
      </c>
      <c r="B777" s="314"/>
      <c r="C777" s="314" t="s">
        <v>3404</v>
      </c>
      <c r="D777" s="314" t="s">
        <v>256</v>
      </c>
      <c r="E777" s="339">
        <v>45140</v>
      </c>
      <c r="F777" s="339"/>
      <c r="G777" s="314" t="s">
        <v>110</v>
      </c>
      <c r="H777" s="314" t="s">
        <v>267</v>
      </c>
      <c r="I777" s="340">
        <v>4450</v>
      </c>
      <c r="J777" s="319" t="s">
        <v>3405</v>
      </c>
      <c r="K777" s="337" t="s">
        <v>3406</v>
      </c>
      <c r="L777" s="320">
        <v>45164</v>
      </c>
      <c r="M777" s="320"/>
      <c r="N777" s="319"/>
      <c r="O777" s="490" t="s">
        <v>3407</v>
      </c>
      <c r="P777" s="148" t="s">
        <v>3408</v>
      </c>
    </row>
    <row r="778" spans="1:16">
      <c r="A778" s="494" t="s">
        <v>1114</v>
      </c>
      <c r="B778" s="495"/>
      <c r="C778" s="496" t="s">
        <v>3409</v>
      </c>
      <c r="D778" s="495" t="s">
        <v>46</v>
      </c>
      <c r="E778" s="497">
        <v>45147</v>
      </c>
      <c r="F778" s="497"/>
      <c r="G778" s="496" t="s">
        <v>60</v>
      </c>
      <c r="H778" s="496" t="s">
        <v>61</v>
      </c>
      <c r="I778" s="498">
        <v>37000</v>
      </c>
      <c r="J778" s="499" t="s">
        <v>2968</v>
      </c>
      <c r="K778" s="501" t="s">
        <v>3240</v>
      </c>
      <c r="L778" s="500">
        <v>45164</v>
      </c>
      <c r="M778" s="500"/>
      <c r="N778" s="501" t="s">
        <v>2926</v>
      </c>
      <c r="O778" s="502" t="s">
        <v>3410</v>
      </c>
      <c r="P778" s="136" t="s">
        <v>3411</v>
      </c>
    </row>
    <row r="779" spans="1:16">
      <c r="A779" s="345" t="s">
        <v>779</v>
      </c>
      <c r="B779" s="346"/>
      <c r="C779" s="347" t="s">
        <v>3412</v>
      </c>
      <c r="D779" s="346" t="s">
        <v>29</v>
      </c>
      <c r="E779" s="348" t="s">
        <v>3413</v>
      </c>
      <c r="F779" s="348"/>
      <c r="G779" s="347" t="s">
        <v>3414</v>
      </c>
      <c r="H779" s="347" t="s">
        <v>49</v>
      </c>
      <c r="I779" s="349">
        <v>255000</v>
      </c>
      <c r="J779" s="351" t="s">
        <v>3415</v>
      </c>
      <c r="K779" s="491" t="s">
        <v>3416</v>
      </c>
      <c r="L779" s="492">
        <v>45166</v>
      </c>
      <c r="M779" s="492"/>
      <c r="N779" s="491" t="s">
        <v>2926</v>
      </c>
      <c r="O779" s="355" t="s">
        <v>3417</v>
      </c>
      <c r="P779" s="156" t="s">
        <v>3418</v>
      </c>
    </row>
    <row r="780" spans="1:16">
      <c r="A780" s="494" t="s">
        <v>3419</v>
      </c>
      <c r="B780" s="495"/>
      <c r="C780" s="496" t="s">
        <v>3420</v>
      </c>
      <c r="D780" s="495" t="s">
        <v>46</v>
      </c>
      <c r="E780" s="497"/>
      <c r="F780" s="497"/>
      <c r="G780" s="496" t="s">
        <v>48</v>
      </c>
      <c r="H780" s="496" t="s">
        <v>61</v>
      </c>
      <c r="I780" s="498">
        <v>35698</v>
      </c>
      <c r="J780" s="499" t="s">
        <v>157</v>
      </c>
      <c r="K780" s="501" t="s">
        <v>3421</v>
      </c>
      <c r="L780" s="500">
        <v>45168</v>
      </c>
      <c r="M780" s="500"/>
      <c r="N780" s="501" t="s">
        <v>3422</v>
      </c>
      <c r="O780" s="505" t="s">
        <v>3423</v>
      </c>
      <c r="P780" s="136" t="s">
        <v>3424</v>
      </c>
    </row>
    <row r="781" spans="1:16">
      <c r="A781" s="494" t="s">
        <v>3419</v>
      </c>
      <c r="B781" s="495"/>
      <c r="C781" s="496" t="s">
        <v>3425</v>
      </c>
      <c r="D781" s="495" t="s">
        <v>46</v>
      </c>
      <c r="E781" s="497"/>
      <c r="F781" s="497"/>
      <c r="G781" s="496" t="s">
        <v>48</v>
      </c>
      <c r="H781" s="496" t="s">
        <v>61</v>
      </c>
      <c r="I781" s="498">
        <v>152500</v>
      </c>
      <c r="J781" s="499" t="s">
        <v>3426</v>
      </c>
      <c r="K781" s="501" t="s">
        <v>3421</v>
      </c>
      <c r="L781" s="500">
        <v>45168</v>
      </c>
      <c r="M781" s="500"/>
      <c r="N781" s="501" t="s">
        <v>3422</v>
      </c>
      <c r="O781" s="505" t="s">
        <v>3427</v>
      </c>
      <c r="P781" s="136" t="s">
        <v>3428</v>
      </c>
    </row>
    <row r="782" spans="1:16">
      <c r="A782" s="494" t="s">
        <v>3429</v>
      </c>
      <c r="B782" s="495"/>
      <c r="C782" s="496" t="s">
        <v>3430</v>
      </c>
      <c r="D782" s="495" t="s">
        <v>46</v>
      </c>
      <c r="E782" s="497"/>
      <c r="F782" s="497"/>
      <c r="G782" s="496" t="s">
        <v>48</v>
      </c>
      <c r="H782" s="496" t="s">
        <v>61</v>
      </c>
      <c r="I782" s="498">
        <v>299113</v>
      </c>
      <c r="J782" s="499" t="s">
        <v>3431</v>
      </c>
      <c r="K782" s="501" t="s">
        <v>3421</v>
      </c>
      <c r="L782" s="500">
        <v>45168</v>
      </c>
      <c r="M782" s="500"/>
      <c r="N782" s="501" t="s">
        <v>3422</v>
      </c>
      <c r="O782" s="505" t="s">
        <v>3432</v>
      </c>
      <c r="P782" s="136" t="s">
        <v>3433</v>
      </c>
    </row>
    <row r="783" spans="1:16">
      <c r="A783" s="494" t="s">
        <v>3243</v>
      </c>
      <c r="B783" s="495"/>
      <c r="C783" s="496" t="s">
        <v>3434</v>
      </c>
      <c r="D783" s="495" t="s">
        <v>46</v>
      </c>
      <c r="E783" s="497"/>
      <c r="F783" s="497"/>
      <c r="G783" s="496" t="s">
        <v>48</v>
      </c>
      <c r="H783" s="496" t="s">
        <v>61</v>
      </c>
      <c r="I783" s="498">
        <v>499501</v>
      </c>
      <c r="J783" s="499" t="s">
        <v>3435</v>
      </c>
      <c r="K783" s="501" t="s">
        <v>3421</v>
      </c>
      <c r="L783" s="500">
        <v>45168</v>
      </c>
      <c r="M783" s="500"/>
      <c r="N783" s="501" t="s">
        <v>3436</v>
      </c>
      <c r="O783" s="502" t="s">
        <v>3437</v>
      </c>
      <c r="P783" s="136" t="s">
        <v>3438</v>
      </c>
    </row>
    <row r="784" spans="1:16">
      <c r="A784" s="494" t="s">
        <v>3439</v>
      </c>
      <c r="B784" s="495"/>
      <c r="C784" s="496" t="s">
        <v>3398</v>
      </c>
      <c r="D784" s="495" t="s">
        <v>46</v>
      </c>
      <c r="E784" s="497">
        <v>45085</v>
      </c>
      <c r="F784" s="497"/>
      <c r="G784" s="496" t="s">
        <v>189</v>
      </c>
      <c r="H784" s="496" t="s">
        <v>61</v>
      </c>
      <c r="I784" s="498"/>
      <c r="J784" s="499" t="s">
        <v>3440</v>
      </c>
      <c r="K784" s="501" t="s">
        <v>3441</v>
      </c>
      <c r="L784" s="500">
        <v>45172</v>
      </c>
      <c r="M784" s="500"/>
      <c r="N784" s="501" t="s">
        <v>2926</v>
      </c>
      <c r="O784" s="502" t="s">
        <v>3442</v>
      </c>
      <c r="P784" s="136" t="s">
        <v>3443</v>
      </c>
    </row>
    <row r="785" spans="1:16">
      <c r="A785" s="494" t="s">
        <v>905</v>
      </c>
      <c r="B785" s="495"/>
      <c r="C785" s="496" t="s">
        <v>3444</v>
      </c>
      <c r="D785" s="495" t="s">
        <v>46</v>
      </c>
      <c r="E785" s="497">
        <v>45155</v>
      </c>
      <c r="F785" s="497"/>
      <c r="G785" s="496" t="s">
        <v>110</v>
      </c>
      <c r="H785" s="496" t="s">
        <v>61</v>
      </c>
      <c r="I785" s="498">
        <v>13905</v>
      </c>
      <c r="J785" s="499" t="s">
        <v>3445</v>
      </c>
      <c r="K785" s="501" t="s">
        <v>3232</v>
      </c>
      <c r="L785" s="500">
        <v>45173</v>
      </c>
      <c r="M785" s="500"/>
      <c r="N785" s="501" t="s">
        <v>2926</v>
      </c>
      <c r="O785" s="502" t="s">
        <v>3446</v>
      </c>
      <c r="P785" s="136" t="s">
        <v>3447</v>
      </c>
    </row>
    <row r="786" spans="1:16">
      <c r="A786" s="494" t="s">
        <v>905</v>
      </c>
      <c r="B786" s="495"/>
      <c r="C786" s="496" t="s">
        <v>3444</v>
      </c>
      <c r="D786" s="495" t="s">
        <v>46</v>
      </c>
      <c r="E786" s="497">
        <v>45155</v>
      </c>
      <c r="F786" s="497"/>
      <c r="G786" s="496" t="s">
        <v>110</v>
      </c>
      <c r="H786" s="496" t="s">
        <v>61</v>
      </c>
      <c r="I786" s="340">
        <v>15575</v>
      </c>
      <c r="J786" s="504" t="s">
        <v>3448</v>
      </c>
      <c r="K786" s="501" t="s">
        <v>3232</v>
      </c>
      <c r="L786" s="500">
        <v>45173</v>
      </c>
      <c r="M786" s="500"/>
      <c r="N786" s="501" t="s">
        <v>2926</v>
      </c>
      <c r="O786" s="502" t="s">
        <v>3446</v>
      </c>
      <c r="P786" s="136" t="s">
        <v>3449</v>
      </c>
    </row>
    <row r="787" spans="1:16">
      <c r="A787" s="494" t="s">
        <v>3450</v>
      </c>
      <c r="B787" s="495"/>
      <c r="C787" s="496" t="s">
        <v>3451</v>
      </c>
      <c r="D787" s="495" t="s">
        <v>46</v>
      </c>
      <c r="E787" s="497">
        <v>45156</v>
      </c>
      <c r="F787" s="497"/>
      <c r="G787" s="496" t="s">
        <v>110</v>
      </c>
      <c r="H787" s="496" t="s">
        <v>85</v>
      </c>
      <c r="I787" s="498">
        <v>20000</v>
      </c>
      <c r="J787" s="499" t="s">
        <v>642</v>
      </c>
      <c r="K787" s="501" t="s">
        <v>3077</v>
      </c>
      <c r="L787" s="500">
        <v>45173</v>
      </c>
      <c r="M787" s="500"/>
      <c r="N787" s="501" t="s">
        <v>2926</v>
      </c>
      <c r="O787" s="502" t="s">
        <v>3452</v>
      </c>
      <c r="P787" s="136" t="s">
        <v>3453</v>
      </c>
    </row>
    <row r="788" spans="1:16" ht="30">
      <c r="A788" s="494" t="s">
        <v>3454</v>
      </c>
      <c r="B788" s="495"/>
      <c r="C788" s="496" t="s">
        <v>3398</v>
      </c>
      <c r="D788" s="495" t="s">
        <v>46</v>
      </c>
      <c r="E788" s="497">
        <v>45085</v>
      </c>
      <c r="F788" s="497"/>
      <c r="G788" s="496" t="s">
        <v>189</v>
      </c>
      <c r="H788" s="496" t="s">
        <v>61</v>
      </c>
      <c r="I788" s="498"/>
      <c r="J788" s="499" t="s">
        <v>3455</v>
      </c>
      <c r="K788" s="501" t="s">
        <v>3456</v>
      </c>
      <c r="L788" s="500">
        <v>45174</v>
      </c>
      <c r="M788" s="500"/>
      <c r="N788" s="501" t="s">
        <v>2926</v>
      </c>
      <c r="O788" s="502" t="s">
        <v>3457</v>
      </c>
      <c r="P788" s="136" t="s">
        <v>3458</v>
      </c>
    </row>
    <row r="789" spans="1:16">
      <c r="A789" s="494" t="s">
        <v>3429</v>
      </c>
      <c r="B789" s="495"/>
      <c r="C789" s="496" t="s">
        <v>3459</v>
      </c>
      <c r="D789" s="495" t="s">
        <v>46</v>
      </c>
      <c r="E789" s="497">
        <v>45169</v>
      </c>
      <c r="F789" s="497"/>
      <c r="G789" s="496" t="s">
        <v>48</v>
      </c>
      <c r="H789" s="496" t="s">
        <v>61</v>
      </c>
      <c r="I789" s="498">
        <v>112000</v>
      </c>
      <c r="J789" s="499" t="s">
        <v>801</v>
      </c>
      <c r="K789" s="501" t="s">
        <v>3460</v>
      </c>
      <c r="L789" s="500">
        <v>45174</v>
      </c>
      <c r="M789" s="500"/>
      <c r="N789" s="501"/>
      <c r="O789" s="505"/>
      <c r="P789" s="136" t="s">
        <v>3461</v>
      </c>
    </row>
    <row r="790" spans="1:16">
      <c r="A790" s="313" t="s">
        <v>3462</v>
      </c>
      <c r="B790" s="314"/>
      <c r="C790" s="315" t="s">
        <v>3463</v>
      </c>
      <c r="D790" s="314" t="s">
        <v>29</v>
      </c>
      <c r="E790" s="339" t="s">
        <v>3464</v>
      </c>
      <c r="F790" s="339"/>
      <c r="G790" s="314" t="s">
        <v>32</v>
      </c>
      <c r="H790" s="314" t="s">
        <v>49</v>
      </c>
      <c r="I790" s="340">
        <v>21500</v>
      </c>
      <c r="J790" s="318" t="s">
        <v>3465</v>
      </c>
      <c r="K790" s="337" t="s">
        <v>3466</v>
      </c>
      <c r="L790" s="386">
        <v>45176</v>
      </c>
      <c r="M790" s="386"/>
      <c r="N790" s="337" t="s">
        <v>2926</v>
      </c>
      <c r="O790" s="323" t="s">
        <v>3467</v>
      </c>
      <c r="P790" s="155" t="s">
        <v>3468</v>
      </c>
    </row>
    <row r="791" spans="1:16">
      <c r="A791" s="494" t="s">
        <v>3469</v>
      </c>
      <c r="B791" s="495"/>
      <c r="C791" s="496" t="s">
        <v>3470</v>
      </c>
      <c r="D791" s="495" t="s">
        <v>46</v>
      </c>
      <c r="E791" s="497">
        <v>45147</v>
      </c>
      <c r="F791" s="497"/>
      <c r="G791" s="496" t="s">
        <v>60</v>
      </c>
      <c r="H791" s="496" t="s">
        <v>85</v>
      </c>
      <c r="I791" s="498">
        <v>46000</v>
      </c>
      <c r="J791" s="499" t="s">
        <v>664</v>
      </c>
      <c r="K791" s="501" t="s">
        <v>3077</v>
      </c>
      <c r="L791" s="500">
        <v>45177</v>
      </c>
      <c r="M791" s="500"/>
      <c r="N791" s="501" t="s">
        <v>2926</v>
      </c>
      <c r="O791" s="502" t="s">
        <v>3471</v>
      </c>
      <c r="P791" s="136" t="s">
        <v>3472</v>
      </c>
    </row>
    <row r="792" spans="1:16">
      <c r="A792" s="356" t="s">
        <v>2602</v>
      </c>
      <c r="B792" s="357"/>
      <c r="C792" s="357" t="s">
        <v>3473</v>
      </c>
      <c r="D792" s="357" t="s">
        <v>29</v>
      </c>
      <c r="E792" s="480">
        <v>45146</v>
      </c>
      <c r="F792" s="480"/>
      <c r="G792" s="357" t="s">
        <v>1584</v>
      </c>
      <c r="H792" s="357" t="s">
        <v>110</v>
      </c>
      <c r="I792" s="481">
        <v>8861</v>
      </c>
      <c r="J792" s="362" t="s">
        <v>298</v>
      </c>
      <c r="K792" s="362" t="s">
        <v>3474</v>
      </c>
      <c r="L792" s="363">
        <v>45178</v>
      </c>
      <c r="M792" s="363"/>
      <c r="N792" s="362"/>
      <c r="O792" s="493" t="s">
        <v>3475</v>
      </c>
      <c r="P792" s="153" t="s">
        <v>2719</v>
      </c>
    </row>
    <row r="793" spans="1:16">
      <c r="A793" s="494" t="s">
        <v>3476</v>
      </c>
      <c r="B793" s="495"/>
      <c r="C793" s="496" t="s">
        <v>3477</v>
      </c>
      <c r="D793" s="495" t="s">
        <v>46</v>
      </c>
      <c r="E793" s="497">
        <v>45163</v>
      </c>
      <c r="F793" s="497"/>
      <c r="G793" s="497" t="s">
        <v>48</v>
      </c>
      <c r="H793" s="497" t="s">
        <v>1315</v>
      </c>
      <c r="I793" s="340">
        <v>288716</v>
      </c>
      <c r="J793" s="506" t="s">
        <v>3156</v>
      </c>
      <c r="K793" s="501" t="s">
        <v>3478</v>
      </c>
      <c r="L793" s="500">
        <v>45175</v>
      </c>
      <c r="M793" s="500"/>
      <c r="N793" s="501"/>
      <c r="O793" s="502" t="s">
        <v>3479</v>
      </c>
      <c r="P793" s="136" t="s">
        <v>3480</v>
      </c>
    </row>
    <row r="794" spans="1:16">
      <c r="A794" s="494" t="s">
        <v>3481</v>
      </c>
      <c r="B794" s="495"/>
      <c r="C794" s="496" t="s">
        <v>3482</v>
      </c>
      <c r="D794" s="495" t="s">
        <v>46</v>
      </c>
      <c r="E794" s="497">
        <v>45163</v>
      </c>
      <c r="F794" s="497"/>
      <c r="G794" s="497" t="s">
        <v>48</v>
      </c>
      <c r="H794" s="497" t="s">
        <v>1315</v>
      </c>
      <c r="I794" s="340">
        <v>112875</v>
      </c>
      <c r="J794" s="506" t="s">
        <v>801</v>
      </c>
      <c r="K794" s="501" t="s">
        <v>3478</v>
      </c>
      <c r="L794" s="500">
        <v>45175</v>
      </c>
      <c r="M794" s="500"/>
      <c r="N794" s="501"/>
      <c r="O794" s="505" t="s">
        <v>3483</v>
      </c>
      <c r="P794" s="136" t="s">
        <v>3461</v>
      </c>
    </row>
    <row r="795" spans="1:16">
      <c r="A795" s="494" t="s">
        <v>3484</v>
      </c>
      <c r="B795" s="495"/>
      <c r="C795" s="496" t="s">
        <v>3485</v>
      </c>
      <c r="D795" s="495" t="s">
        <v>46</v>
      </c>
      <c r="E795" s="497">
        <v>45156</v>
      </c>
      <c r="F795" s="497"/>
      <c r="G795" s="497" t="s">
        <v>73</v>
      </c>
      <c r="H795" s="497" t="s">
        <v>49</v>
      </c>
      <c r="I795" s="340">
        <v>24224</v>
      </c>
      <c r="J795" s="506" t="s">
        <v>2445</v>
      </c>
      <c r="K795" s="501" t="s">
        <v>3486</v>
      </c>
      <c r="L795" s="500">
        <v>45177</v>
      </c>
      <c r="M795" s="500"/>
      <c r="N795" s="501"/>
      <c r="O795" s="505" t="s">
        <v>3487</v>
      </c>
      <c r="P795" s="136" t="s">
        <v>3488</v>
      </c>
    </row>
    <row r="796" spans="1:16">
      <c r="A796" s="494" t="s">
        <v>3484</v>
      </c>
      <c r="B796" s="495"/>
      <c r="C796" s="496" t="s">
        <v>3489</v>
      </c>
      <c r="D796" s="495" t="s">
        <v>46</v>
      </c>
      <c r="E796" s="497">
        <v>45156</v>
      </c>
      <c r="F796" s="497"/>
      <c r="G796" s="497" t="s">
        <v>73</v>
      </c>
      <c r="H796" s="497" t="s">
        <v>49</v>
      </c>
      <c r="I796" s="340">
        <v>17808</v>
      </c>
      <c r="J796" s="506" t="s">
        <v>3490</v>
      </c>
      <c r="K796" s="501" t="s">
        <v>3486</v>
      </c>
      <c r="L796" s="500">
        <v>45177</v>
      </c>
      <c r="M796" s="500"/>
      <c r="N796" s="501"/>
      <c r="O796" s="505" t="s">
        <v>3491</v>
      </c>
      <c r="P796" s="136" t="s">
        <v>3492</v>
      </c>
    </row>
    <row r="797" spans="1:16">
      <c r="A797" s="494" t="s">
        <v>3484</v>
      </c>
      <c r="B797" s="495"/>
      <c r="C797" s="496" t="s">
        <v>3493</v>
      </c>
      <c r="D797" s="495" t="s">
        <v>46</v>
      </c>
      <c r="E797" s="497">
        <v>45156</v>
      </c>
      <c r="F797" s="497"/>
      <c r="G797" s="497" t="s">
        <v>73</v>
      </c>
      <c r="H797" s="497" t="s">
        <v>49</v>
      </c>
      <c r="I797" s="340">
        <v>7486</v>
      </c>
      <c r="J797" s="506" t="s">
        <v>148</v>
      </c>
      <c r="K797" s="501" t="s">
        <v>3486</v>
      </c>
      <c r="L797" s="500">
        <v>45177</v>
      </c>
      <c r="M797" s="500"/>
      <c r="N797" s="501"/>
      <c r="O797" s="505" t="s">
        <v>3494</v>
      </c>
      <c r="P797" s="136" t="s">
        <v>3495</v>
      </c>
    </row>
    <row r="798" spans="1:16">
      <c r="A798" s="494" t="s">
        <v>818</v>
      </c>
      <c r="B798" s="495"/>
      <c r="C798" s="496" t="s">
        <v>3496</v>
      </c>
      <c r="D798" s="495" t="s">
        <v>256</v>
      </c>
      <c r="E798" s="497">
        <v>45168</v>
      </c>
      <c r="F798" s="497"/>
      <c r="G798" s="497" t="s">
        <v>3497</v>
      </c>
      <c r="H798" s="497" t="s">
        <v>85</v>
      </c>
      <c r="I798" s="340"/>
      <c r="J798" s="506" t="s">
        <v>3498</v>
      </c>
      <c r="K798" s="501" t="s">
        <v>3499</v>
      </c>
      <c r="L798" s="500">
        <v>45181</v>
      </c>
      <c r="M798" s="500"/>
      <c r="N798" s="501"/>
      <c r="O798" s="502" t="s">
        <v>3500</v>
      </c>
      <c r="P798" s="136"/>
    </row>
    <row r="799" spans="1:16">
      <c r="A799" s="494" t="s">
        <v>2578</v>
      </c>
      <c r="B799" s="495"/>
      <c r="C799" s="496" t="s">
        <v>3501</v>
      </c>
      <c r="D799" s="495" t="s">
        <v>46</v>
      </c>
      <c r="E799" s="497">
        <v>45169</v>
      </c>
      <c r="F799" s="497"/>
      <c r="G799" s="496" t="s">
        <v>48</v>
      </c>
      <c r="H799" s="496" t="s">
        <v>61</v>
      </c>
      <c r="I799" s="498">
        <v>240000</v>
      </c>
      <c r="J799" s="499" t="s">
        <v>3502</v>
      </c>
      <c r="K799" s="501" t="s">
        <v>3353</v>
      </c>
      <c r="L799" s="500">
        <v>45182</v>
      </c>
      <c r="M799" s="500"/>
      <c r="N799" s="501"/>
      <c r="O799" s="502" t="s">
        <v>3503</v>
      </c>
      <c r="P799" s="136" t="s">
        <v>3504</v>
      </c>
    </row>
    <row r="800" spans="1:16">
      <c r="A800" s="494" t="s">
        <v>3384</v>
      </c>
      <c r="B800" s="495"/>
      <c r="C800" s="496"/>
      <c r="D800" s="495" t="s">
        <v>256</v>
      </c>
      <c r="E800" s="497">
        <v>45173</v>
      </c>
      <c r="F800" s="497"/>
      <c r="G800" s="496" t="s">
        <v>1024</v>
      </c>
      <c r="H800" s="496" t="s">
        <v>49</v>
      </c>
      <c r="I800" s="340">
        <v>35000</v>
      </c>
      <c r="J800" s="506" t="s">
        <v>3505</v>
      </c>
      <c r="K800" s="501" t="s">
        <v>3506</v>
      </c>
      <c r="L800" s="500">
        <v>45185</v>
      </c>
      <c r="M800" s="500"/>
      <c r="N800" s="501" t="s">
        <v>2926</v>
      </c>
      <c r="O800" s="502" t="s">
        <v>3507</v>
      </c>
      <c r="P800" s="136" t="s">
        <v>3508</v>
      </c>
    </row>
    <row r="801" spans="1:16">
      <c r="A801" s="494" t="s">
        <v>3450</v>
      </c>
      <c r="B801" s="495"/>
      <c r="C801" s="496" t="s">
        <v>3509</v>
      </c>
      <c r="D801" s="495" t="s">
        <v>46</v>
      </c>
      <c r="E801" s="497">
        <v>45147</v>
      </c>
      <c r="F801" s="497"/>
      <c r="G801" s="496" t="s">
        <v>110</v>
      </c>
      <c r="H801" s="496" t="s">
        <v>61</v>
      </c>
      <c r="I801" s="498">
        <v>94000</v>
      </c>
      <c r="J801" s="499" t="s">
        <v>3316</v>
      </c>
      <c r="K801" s="337" t="s">
        <v>3510</v>
      </c>
      <c r="L801" s="386">
        <v>45185</v>
      </c>
      <c r="M801" s="386"/>
      <c r="N801" s="337" t="s">
        <v>2926</v>
      </c>
      <c r="O801" s="507" t="s">
        <v>3511</v>
      </c>
      <c r="P801" s="158" t="s">
        <v>3512</v>
      </c>
    </row>
    <row r="802" spans="1:16">
      <c r="A802" s="345" t="s">
        <v>779</v>
      </c>
      <c r="B802" s="346"/>
      <c r="C802" s="347" t="s">
        <v>3513</v>
      </c>
      <c r="D802" s="346" t="s">
        <v>46</v>
      </c>
      <c r="E802" s="348"/>
      <c r="F802" s="348"/>
      <c r="G802" s="348" t="s">
        <v>48</v>
      </c>
      <c r="H802" s="348" t="s">
        <v>49</v>
      </c>
      <c r="I802" s="508"/>
      <c r="J802" s="509" t="s">
        <v>3415</v>
      </c>
      <c r="K802" s="491" t="s">
        <v>3514</v>
      </c>
      <c r="L802" s="492">
        <v>45186</v>
      </c>
      <c r="M802" s="492"/>
      <c r="N802" s="491"/>
      <c r="O802" s="355" t="s">
        <v>3515</v>
      </c>
      <c r="P802" s="151" t="s">
        <v>3516</v>
      </c>
    </row>
    <row r="803" spans="1:16">
      <c r="A803" s="345" t="s">
        <v>779</v>
      </c>
      <c r="B803" s="346"/>
      <c r="C803" s="347" t="s">
        <v>3517</v>
      </c>
      <c r="D803" s="346" t="s">
        <v>256</v>
      </c>
      <c r="E803" s="348" t="s">
        <v>3518</v>
      </c>
      <c r="F803" s="348"/>
      <c r="G803" s="348" t="s">
        <v>3519</v>
      </c>
      <c r="H803" s="348" t="s">
        <v>49</v>
      </c>
      <c r="I803" s="508">
        <v>153000</v>
      </c>
      <c r="J803" s="509" t="s">
        <v>3520</v>
      </c>
      <c r="K803" s="491" t="s">
        <v>3521</v>
      </c>
      <c r="L803" s="492">
        <v>45186</v>
      </c>
      <c r="M803" s="492"/>
      <c r="N803" s="491"/>
      <c r="O803" s="355" t="s">
        <v>3522</v>
      </c>
      <c r="P803" s="151"/>
    </row>
    <row r="804" spans="1:16">
      <c r="A804" s="494" t="s">
        <v>3207</v>
      </c>
      <c r="B804" s="495"/>
      <c r="C804" s="496" t="s">
        <v>3523</v>
      </c>
      <c r="D804" s="495" t="s">
        <v>29</v>
      </c>
      <c r="E804" s="497" t="s">
        <v>3524</v>
      </c>
      <c r="F804" s="497"/>
      <c r="G804" s="496" t="s">
        <v>32</v>
      </c>
      <c r="H804" s="496" t="s">
        <v>49</v>
      </c>
      <c r="I804" s="340"/>
      <c r="J804" s="499" t="s">
        <v>3525</v>
      </c>
      <c r="K804" s="501" t="s">
        <v>3526</v>
      </c>
      <c r="L804" s="500">
        <v>45188</v>
      </c>
      <c r="M804" s="500"/>
      <c r="N804" s="501" t="s">
        <v>2926</v>
      </c>
      <c r="O804" s="502" t="s">
        <v>3527</v>
      </c>
      <c r="P804" s="136" t="s">
        <v>3528</v>
      </c>
    </row>
    <row r="805" spans="1:16">
      <c r="A805" s="510" t="s">
        <v>669</v>
      </c>
      <c r="B805" s="511"/>
      <c r="C805" s="496"/>
      <c r="D805" s="512" t="s">
        <v>29</v>
      </c>
      <c r="E805" s="513" t="s">
        <v>3529</v>
      </c>
      <c r="F805" s="757"/>
      <c r="G805" s="496" t="s">
        <v>60</v>
      </c>
      <c r="H805" s="496" t="s">
        <v>49</v>
      </c>
      <c r="I805" s="498">
        <v>5300</v>
      </c>
      <c r="J805" s="514" t="s">
        <v>3530</v>
      </c>
      <c r="K805" s="515" t="s">
        <v>3506</v>
      </c>
      <c r="L805" s="516">
        <v>45190</v>
      </c>
      <c r="M805" s="516"/>
      <c r="N805" s="515" t="s">
        <v>2926</v>
      </c>
      <c r="O805" s="517" t="s">
        <v>3531</v>
      </c>
      <c r="P805" s="158" t="s">
        <v>3532</v>
      </c>
    </row>
    <row r="806" spans="1:16">
      <c r="A806" s="510" t="s">
        <v>1114</v>
      </c>
      <c r="B806" s="511"/>
      <c r="C806" s="496" t="s">
        <v>3533</v>
      </c>
      <c r="D806" s="512" t="s">
        <v>46</v>
      </c>
      <c r="E806" s="513">
        <v>45156</v>
      </c>
      <c r="F806" s="757"/>
      <c r="G806" s="496" t="s">
        <v>60</v>
      </c>
      <c r="H806" s="496" t="s">
        <v>85</v>
      </c>
      <c r="I806" s="498">
        <v>16000</v>
      </c>
      <c r="J806" s="514" t="s">
        <v>642</v>
      </c>
      <c r="K806" s="518" t="s">
        <v>3534</v>
      </c>
      <c r="L806" s="519">
        <v>45194</v>
      </c>
      <c r="M806" s="519"/>
      <c r="N806" s="518" t="s">
        <v>2926</v>
      </c>
      <c r="O806" s="520" t="s">
        <v>3535</v>
      </c>
      <c r="P806" s="136" t="s">
        <v>3536</v>
      </c>
    </row>
    <row r="807" spans="1:16">
      <c r="A807" s="521" t="s">
        <v>779</v>
      </c>
      <c r="B807" s="522"/>
      <c r="C807" s="347" t="s">
        <v>3537</v>
      </c>
      <c r="D807" s="523" t="s">
        <v>29</v>
      </c>
      <c r="E807" s="524" t="s">
        <v>3538</v>
      </c>
      <c r="F807" s="758"/>
      <c r="G807" s="347" t="s">
        <v>3539</v>
      </c>
      <c r="H807" s="347" t="s">
        <v>3540</v>
      </c>
      <c r="I807" s="349">
        <v>153000</v>
      </c>
      <c r="J807" s="525" t="s">
        <v>3541</v>
      </c>
      <c r="K807" s="526" t="s">
        <v>3542</v>
      </c>
      <c r="L807" s="527">
        <v>45198</v>
      </c>
      <c r="M807" s="527"/>
      <c r="N807" s="526" t="s">
        <v>2926</v>
      </c>
      <c r="O807" s="528" t="s">
        <v>3543</v>
      </c>
      <c r="P807" s="156"/>
    </row>
    <row r="808" spans="1:16">
      <c r="A808" s="521" t="s">
        <v>779</v>
      </c>
      <c r="B808" s="522"/>
      <c r="C808" s="347" t="s">
        <v>3544</v>
      </c>
      <c r="D808" s="523" t="s">
        <v>46</v>
      </c>
      <c r="E808" s="524">
        <v>45181</v>
      </c>
      <c r="F808" s="758"/>
      <c r="G808" s="348" t="s">
        <v>48</v>
      </c>
      <c r="H808" s="348" t="s">
        <v>85</v>
      </c>
      <c r="I808" s="508">
        <v>251764</v>
      </c>
      <c r="J808" s="529" t="s">
        <v>3545</v>
      </c>
      <c r="K808" s="526" t="s">
        <v>3546</v>
      </c>
      <c r="L808" s="527">
        <v>45198</v>
      </c>
      <c r="M808" s="527"/>
      <c r="N808" s="526" t="s">
        <v>2926</v>
      </c>
      <c r="O808" s="528" t="s">
        <v>3547</v>
      </c>
      <c r="P808" s="151" t="s">
        <v>3548</v>
      </c>
    </row>
    <row r="809" spans="1:16">
      <c r="A809" s="530" t="s">
        <v>3243</v>
      </c>
      <c r="B809" s="531"/>
      <c r="C809" s="315" t="s">
        <v>3549</v>
      </c>
      <c r="D809" s="532" t="s">
        <v>46</v>
      </c>
      <c r="E809" s="533">
        <v>45194</v>
      </c>
      <c r="F809" s="759"/>
      <c r="G809" s="315" t="s">
        <v>48</v>
      </c>
      <c r="H809" s="315" t="s">
        <v>61</v>
      </c>
      <c r="I809" s="317">
        <v>115570</v>
      </c>
      <c r="J809" s="532" t="s">
        <v>801</v>
      </c>
      <c r="K809" s="534" t="s">
        <v>3550</v>
      </c>
      <c r="L809" s="516">
        <v>45202</v>
      </c>
      <c r="M809" s="516"/>
      <c r="N809" s="535">
        <v>45270</v>
      </c>
      <c r="O809" s="517" t="s">
        <v>3551</v>
      </c>
      <c r="P809" s="155" t="s">
        <v>3552</v>
      </c>
    </row>
    <row r="810" spans="1:16">
      <c r="A810" s="510" t="s">
        <v>1405</v>
      </c>
      <c r="B810" s="511"/>
      <c r="C810" s="496" t="s">
        <v>3553</v>
      </c>
      <c r="D810" s="512" t="s">
        <v>46</v>
      </c>
      <c r="E810" s="513">
        <v>45173</v>
      </c>
      <c r="F810" s="757"/>
      <c r="G810" s="497" t="s">
        <v>3554</v>
      </c>
      <c r="H810" s="497" t="s">
        <v>61</v>
      </c>
      <c r="I810" s="340">
        <v>23590</v>
      </c>
      <c r="J810" s="536" t="s">
        <v>526</v>
      </c>
      <c r="K810" s="518" t="s">
        <v>3555</v>
      </c>
      <c r="L810" s="519">
        <v>45188</v>
      </c>
      <c r="M810" s="519"/>
      <c r="N810" s="518" t="s">
        <v>3556</v>
      </c>
      <c r="O810" s="520" t="s">
        <v>3557</v>
      </c>
      <c r="P810" s="136" t="s">
        <v>3558</v>
      </c>
    </row>
    <row r="811" spans="1:16">
      <c r="A811" s="510" t="s">
        <v>3559</v>
      </c>
      <c r="B811" s="511"/>
      <c r="C811" s="496" t="s">
        <v>3560</v>
      </c>
      <c r="D811" s="512" t="s">
        <v>46</v>
      </c>
      <c r="E811" s="513">
        <v>45188</v>
      </c>
      <c r="F811" s="757"/>
      <c r="G811" s="497" t="s">
        <v>1059</v>
      </c>
      <c r="H811" s="497" t="s">
        <v>61</v>
      </c>
      <c r="I811" s="340">
        <v>7750</v>
      </c>
      <c r="J811" s="536" t="s">
        <v>148</v>
      </c>
      <c r="K811" s="518" t="s">
        <v>3561</v>
      </c>
      <c r="L811" s="519">
        <v>45198</v>
      </c>
      <c r="M811" s="519"/>
      <c r="N811" s="518" t="s">
        <v>3562</v>
      </c>
      <c r="O811" s="520" t="s">
        <v>3563</v>
      </c>
      <c r="P811" s="136" t="s">
        <v>3564</v>
      </c>
    </row>
    <row r="812" spans="1:16">
      <c r="A812" s="510" t="s">
        <v>3220</v>
      </c>
      <c r="B812" s="511"/>
      <c r="C812" s="496" t="s">
        <v>3565</v>
      </c>
      <c r="D812" s="512" t="s">
        <v>46</v>
      </c>
      <c r="E812" s="513">
        <v>45178</v>
      </c>
      <c r="F812" s="757"/>
      <c r="G812" s="497" t="s">
        <v>349</v>
      </c>
      <c r="H812" s="497" t="s">
        <v>85</v>
      </c>
      <c r="I812" s="340">
        <v>53996</v>
      </c>
      <c r="J812" s="536" t="s">
        <v>3566</v>
      </c>
      <c r="K812" s="518" t="s">
        <v>3567</v>
      </c>
      <c r="L812" s="537" t="s">
        <v>3568</v>
      </c>
      <c r="M812" s="537"/>
      <c r="N812" s="518" t="s">
        <v>3569</v>
      </c>
      <c r="O812" s="520" t="s">
        <v>3570</v>
      </c>
      <c r="P812" s="502" t="s">
        <v>3571</v>
      </c>
    </row>
    <row r="813" spans="1:16">
      <c r="A813" s="510" t="s">
        <v>3572</v>
      </c>
      <c r="B813" s="511"/>
      <c r="C813" s="496" t="s">
        <v>3477</v>
      </c>
      <c r="D813" s="512" t="s">
        <v>46</v>
      </c>
      <c r="E813" s="513">
        <v>45183</v>
      </c>
      <c r="F813" s="757"/>
      <c r="G813" s="497" t="s">
        <v>48</v>
      </c>
      <c r="H813" s="497" t="s">
        <v>61</v>
      </c>
      <c r="I813" s="340">
        <v>144000</v>
      </c>
      <c r="J813" s="536" t="s">
        <v>3296</v>
      </c>
      <c r="K813" s="518" t="s">
        <v>3573</v>
      </c>
      <c r="L813" s="519">
        <v>45203</v>
      </c>
      <c r="M813" s="519"/>
      <c r="N813" s="518" t="s">
        <v>3574</v>
      </c>
      <c r="O813" s="538" t="s">
        <v>3575</v>
      </c>
      <c r="P813" s="97" t="s">
        <v>3576</v>
      </c>
    </row>
    <row r="814" spans="1:16">
      <c r="A814" s="510" t="s">
        <v>3577</v>
      </c>
      <c r="B814" s="511"/>
      <c r="C814" s="496" t="s">
        <v>3578</v>
      </c>
      <c r="D814" s="512" t="s">
        <v>256</v>
      </c>
      <c r="E814" s="513">
        <v>45147</v>
      </c>
      <c r="F814" s="757"/>
      <c r="G814" s="496" t="s">
        <v>1024</v>
      </c>
      <c r="H814" s="496" t="s">
        <v>85</v>
      </c>
      <c r="I814" s="498">
        <v>5900</v>
      </c>
      <c r="J814" s="514" t="s">
        <v>3405</v>
      </c>
      <c r="K814" s="518" t="s">
        <v>3340</v>
      </c>
      <c r="L814" s="519">
        <v>45207</v>
      </c>
      <c r="M814" s="519"/>
      <c r="N814" s="518" t="s">
        <v>3579</v>
      </c>
      <c r="O814" s="538" t="s">
        <v>3580</v>
      </c>
      <c r="P814" s="97" t="s">
        <v>3581</v>
      </c>
    </row>
    <row r="815" spans="1:16">
      <c r="A815" s="510" t="s">
        <v>1416</v>
      </c>
      <c r="B815" s="511"/>
      <c r="C815" s="496" t="s">
        <v>3582</v>
      </c>
      <c r="D815" s="512" t="s">
        <v>46</v>
      </c>
      <c r="E815" s="513">
        <v>45182</v>
      </c>
      <c r="F815" s="757"/>
      <c r="G815" s="497" t="s">
        <v>60</v>
      </c>
      <c r="H815" s="497" t="s">
        <v>61</v>
      </c>
      <c r="I815" s="340">
        <v>7212</v>
      </c>
      <c r="J815" s="536" t="s">
        <v>642</v>
      </c>
      <c r="K815" s="518" t="s">
        <v>3583</v>
      </c>
      <c r="L815" s="537" t="s">
        <v>3584</v>
      </c>
      <c r="M815" s="537"/>
      <c r="N815" s="518" t="s">
        <v>3585</v>
      </c>
      <c r="O815" s="538" t="s">
        <v>3586</v>
      </c>
      <c r="P815" s="97" t="s">
        <v>3587</v>
      </c>
    </row>
    <row r="816" spans="1:16">
      <c r="A816" s="510" t="s">
        <v>3588</v>
      </c>
      <c r="B816" s="511"/>
      <c r="C816" s="496" t="s">
        <v>3398</v>
      </c>
      <c r="D816" s="512" t="s">
        <v>46</v>
      </c>
      <c r="E816" s="513">
        <v>45085</v>
      </c>
      <c r="F816" s="757"/>
      <c r="G816" s="496" t="s">
        <v>189</v>
      </c>
      <c r="H816" s="496" t="s">
        <v>399</v>
      </c>
      <c r="I816" s="498">
        <v>33383</v>
      </c>
      <c r="J816" s="514" t="s">
        <v>1106</v>
      </c>
      <c r="K816" s="518" t="s">
        <v>3589</v>
      </c>
      <c r="L816" s="537" t="s">
        <v>3590</v>
      </c>
      <c r="M816" s="537"/>
      <c r="N816" s="518" t="s">
        <v>3591</v>
      </c>
      <c r="O816" s="539" t="s">
        <v>3592</v>
      </c>
      <c r="P816" s="146" t="s">
        <v>3593</v>
      </c>
    </row>
    <row r="817" spans="1:16">
      <c r="A817" s="494" t="s">
        <v>1114</v>
      </c>
      <c r="B817" s="495"/>
      <c r="C817" s="496" t="s">
        <v>3470</v>
      </c>
      <c r="D817" s="495" t="s">
        <v>46</v>
      </c>
      <c r="E817" s="497">
        <v>45195</v>
      </c>
      <c r="F817" s="497"/>
      <c r="G817" s="497" t="s">
        <v>60</v>
      </c>
      <c r="H817" s="497" t="s">
        <v>1217</v>
      </c>
      <c r="I817" s="340">
        <v>22000</v>
      </c>
      <c r="J817" s="506" t="s">
        <v>642</v>
      </c>
      <c r="K817" s="540" t="s">
        <v>3045</v>
      </c>
      <c r="L817" s="541" t="s">
        <v>3594</v>
      </c>
      <c r="M817" s="542"/>
      <c r="N817" s="518" t="s">
        <v>3591</v>
      </c>
      <c r="O817" s="538" t="s">
        <v>3595</v>
      </c>
      <c r="P817" s="97" t="s">
        <v>3596</v>
      </c>
    </row>
    <row r="818" spans="1:16">
      <c r="A818" s="510" t="s">
        <v>1114</v>
      </c>
      <c r="B818" s="543"/>
      <c r="C818" s="496" t="s">
        <v>3597</v>
      </c>
      <c r="D818" s="512" t="s">
        <v>29</v>
      </c>
      <c r="E818" s="513">
        <v>45166</v>
      </c>
      <c r="F818" s="757"/>
      <c r="G818" s="497" t="s">
        <v>48</v>
      </c>
      <c r="H818" s="497" t="s">
        <v>3598</v>
      </c>
      <c r="I818" s="340"/>
      <c r="J818" s="536" t="s">
        <v>3599</v>
      </c>
      <c r="K818" s="518"/>
      <c r="L818" s="519" t="s">
        <v>3600</v>
      </c>
      <c r="M818" s="519"/>
      <c r="N818" s="518"/>
      <c r="O818" s="544" t="s">
        <v>3601</v>
      </c>
      <c r="P818" s="97" t="s">
        <v>3602</v>
      </c>
    </row>
    <row r="819" spans="1:16">
      <c r="A819" s="510" t="s">
        <v>1114</v>
      </c>
      <c r="B819" s="511"/>
      <c r="C819" s="496">
        <v>1202300523</v>
      </c>
      <c r="D819" s="512" t="s">
        <v>46</v>
      </c>
      <c r="E819" s="513">
        <v>45167</v>
      </c>
      <c r="F819" s="757"/>
      <c r="G819" s="497" t="s">
        <v>48</v>
      </c>
      <c r="H819" s="497" t="s">
        <v>3603</v>
      </c>
      <c r="I819" s="340"/>
      <c r="J819" s="536" t="s">
        <v>3604</v>
      </c>
      <c r="K819" s="518"/>
      <c r="L819" s="519" t="s">
        <v>3605</v>
      </c>
      <c r="M819" s="519"/>
      <c r="N819" s="518"/>
      <c r="O819" s="538" t="s">
        <v>3606</v>
      </c>
      <c r="P819" s="97" t="s">
        <v>3607</v>
      </c>
    </row>
    <row r="820" spans="1:16">
      <c r="A820" s="510" t="s">
        <v>1114</v>
      </c>
      <c r="B820" s="511"/>
      <c r="C820" s="496" t="s">
        <v>3608</v>
      </c>
      <c r="D820" s="512" t="s">
        <v>46</v>
      </c>
      <c r="E820" s="513">
        <v>45182</v>
      </c>
      <c r="F820" s="757"/>
      <c r="G820" s="497" t="s">
        <v>48</v>
      </c>
      <c r="H820" s="497" t="s">
        <v>3603</v>
      </c>
      <c r="I820" s="340"/>
      <c r="J820" s="536" t="s">
        <v>3609</v>
      </c>
      <c r="K820" s="518"/>
      <c r="L820" s="519" t="s">
        <v>3610</v>
      </c>
      <c r="M820" s="519"/>
      <c r="N820" s="518"/>
      <c r="O820" s="538"/>
      <c r="P820" s="97" t="s">
        <v>3611</v>
      </c>
    </row>
    <row r="821" spans="1:16">
      <c r="A821" s="510" t="s">
        <v>1114</v>
      </c>
      <c r="B821" s="512"/>
      <c r="C821" s="545">
        <v>5</v>
      </c>
      <c r="D821" s="512" t="s">
        <v>46</v>
      </c>
      <c r="E821" s="513" t="s">
        <v>3612</v>
      </c>
      <c r="F821" s="513"/>
      <c r="G821" s="513" t="s">
        <v>48</v>
      </c>
      <c r="H821" s="513" t="s">
        <v>3598</v>
      </c>
      <c r="I821" s="546"/>
      <c r="J821" s="536" t="s">
        <v>3613</v>
      </c>
      <c r="K821" s="518"/>
      <c r="L821" s="519" t="s">
        <v>3614</v>
      </c>
      <c r="M821" s="519"/>
      <c r="N821" s="518"/>
      <c r="O821" s="538" t="s">
        <v>3615</v>
      </c>
      <c r="P821" s="97"/>
    </row>
    <row r="822" spans="1:16">
      <c r="A822" s="510" t="s">
        <v>1114</v>
      </c>
      <c r="B822" s="512"/>
      <c r="C822" s="545">
        <v>1202300742</v>
      </c>
      <c r="D822" s="512" t="s">
        <v>46</v>
      </c>
      <c r="E822" s="513"/>
      <c r="F822" s="513"/>
      <c r="G822" s="513" t="s">
        <v>48</v>
      </c>
      <c r="H822" s="513" t="s">
        <v>3598</v>
      </c>
      <c r="I822" s="546"/>
      <c r="J822" s="536" t="s">
        <v>3604</v>
      </c>
      <c r="K822" s="518"/>
      <c r="L822" s="519"/>
      <c r="M822" s="519"/>
      <c r="N822" s="518"/>
      <c r="O822" s="538" t="s">
        <v>3616</v>
      </c>
      <c r="P822" s="97"/>
    </row>
    <row r="823" spans="1:16">
      <c r="A823" s="318" t="s">
        <v>779</v>
      </c>
      <c r="B823" s="315"/>
      <c r="C823" s="315" t="s">
        <v>3617</v>
      </c>
      <c r="D823" s="315" t="s">
        <v>256</v>
      </c>
      <c r="E823" s="316" t="s">
        <v>3618</v>
      </c>
      <c r="F823" s="316"/>
      <c r="G823" s="315" t="s">
        <v>3619</v>
      </c>
      <c r="H823" s="315" t="s">
        <v>49</v>
      </c>
      <c r="I823" s="317">
        <v>102000</v>
      </c>
      <c r="J823" s="318" t="s">
        <v>3620</v>
      </c>
      <c r="K823" s="337" t="s">
        <v>3621</v>
      </c>
      <c r="L823" s="516" t="s">
        <v>3622</v>
      </c>
      <c r="M823" s="516"/>
      <c r="N823" s="515" t="s">
        <v>3623</v>
      </c>
      <c r="O823" s="547"/>
      <c r="P823" s="14"/>
    </row>
    <row r="824" spans="1:16">
      <c r="A824" s="510" t="s">
        <v>3220</v>
      </c>
      <c r="B824" s="543"/>
      <c r="C824" s="496" t="s">
        <v>3624</v>
      </c>
      <c r="D824" s="512" t="s">
        <v>46</v>
      </c>
      <c r="E824" s="513">
        <v>45201</v>
      </c>
      <c r="F824" s="757"/>
      <c r="G824" s="497" t="s">
        <v>349</v>
      </c>
      <c r="H824" s="497" t="s">
        <v>85</v>
      </c>
      <c r="I824" s="548">
        <v>17000</v>
      </c>
      <c r="J824" s="549" t="s">
        <v>3625</v>
      </c>
      <c r="K824" s="518" t="s">
        <v>3626</v>
      </c>
      <c r="L824" s="519" t="s">
        <v>3627</v>
      </c>
      <c r="M824" s="519"/>
      <c r="N824" s="518" t="s">
        <v>3585</v>
      </c>
      <c r="O824" s="550" t="s">
        <v>3628</v>
      </c>
      <c r="P824" s="551" t="s">
        <v>3629</v>
      </c>
    </row>
    <row r="825" spans="1:16">
      <c r="A825" s="510" t="s">
        <v>3630</v>
      </c>
      <c r="B825" s="511"/>
      <c r="C825" s="496" t="s">
        <v>3631</v>
      </c>
      <c r="D825" s="512" t="s">
        <v>46</v>
      </c>
      <c r="E825" s="513" t="s">
        <v>3632</v>
      </c>
      <c r="F825" s="757"/>
      <c r="G825" s="497" t="s">
        <v>3633</v>
      </c>
      <c r="H825" s="552" t="s">
        <v>61</v>
      </c>
      <c r="I825" s="340">
        <v>31000</v>
      </c>
      <c r="J825" s="536" t="s">
        <v>3634</v>
      </c>
      <c r="K825" s="518" t="s">
        <v>2895</v>
      </c>
      <c r="L825" s="519" t="s">
        <v>3635</v>
      </c>
      <c r="M825" s="519"/>
      <c r="N825" s="518" t="s">
        <v>3636</v>
      </c>
      <c r="O825" s="520" t="s">
        <v>3637</v>
      </c>
      <c r="P825" s="136" t="s">
        <v>1899</v>
      </c>
    </row>
    <row r="826" spans="1:16">
      <c r="A826" s="510" t="s">
        <v>3638</v>
      </c>
      <c r="B826" s="511"/>
      <c r="C826" s="496" t="s">
        <v>3639</v>
      </c>
      <c r="D826" s="512" t="s">
        <v>46</v>
      </c>
      <c r="E826" s="513">
        <v>45195</v>
      </c>
      <c r="F826" s="757"/>
      <c r="G826" s="497" t="s">
        <v>3640</v>
      </c>
      <c r="H826" s="497" t="s">
        <v>61</v>
      </c>
      <c r="I826" s="340">
        <v>1200</v>
      </c>
      <c r="J826" s="536" t="s">
        <v>298</v>
      </c>
      <c r="K826" s="518" t="s">
        <v>3641</v>
      </c>
      <c r="L826" s="516" t="s">
        <v>3642</v>
      </c>
      <c r="M826" s="516"/>
      <c r="N826" s="518" t="s">
        <v>3643</v>
      </c>
      <c r="O826" s="538" t="s">
        <v>3644</v>
      </c>
      <c r="P826" s="97" t="s">
        <v>3645</v>
      </c>
    </row>
    <row r="827" spans="1:16">
      <c r="A827" s="510" t="s">
        <v>818</v>
      </c>
      <c r="B827" s="511"/>
      <c r="C827" s="496" t="s">
        <v>3646</v>
      </c>
      <c r="D827" s="512" t="s">
        <v>256</v>
      </c>
      <c r="E827" s="513" t="s">
        <v>3647</v>
      </c>
      <c r="F827" s="757"/>
      <c r="G827" s="496" t="s">
        <v>73</v>
      </c>
      <c r="H827" s="496" t="s">
        <v>85</v>
      </c>
      <c r="I827" s="498"/>
      <c r="J827" s="514" t="s">
        <v>3648</v>
      </c>
      <c r="K827" s="518" t="s">
        <v>3649</v>
      </c>
      <c r="L827" s="519" t="s">
        <v>3650</v>
      </c>
      <c r="M827" s="519"/>
      <c r="N827" s="518" t="s">
        <v>2926</v>
      </c>
      <c r="O827" s="538"/>
      <c r="P827" s="97" t="s">
        <v>3651</v>
      </c>
    </row>
    <row r="828" spans="1:16">
      <c r="A828" s="510" t="s">
        <v>168</v>
      </c>
      <c r="B828" s="511"/>
      <c r="C828" s="496" t="s">
        <v>3652</v>
      </c>
      <c r="D828" s="512" t="s">
        <v>46</v>
      </c>
      <c r="E828" s="513"/>
      <c r="F828" s="757"/>
      <c r="G828" s="497" t="s">
        <v>73</v>
      </c>
      <c r="H828" s="497" t="s">
        <v>85</v>
      </c>
      <c r="I828" s="340">
        <v>5600</v>
      </c>
      <c r="J828" s="536" t="s">
        <v>3252</v>
      </c>
      <c r="K828" s="518" t="s">
        <v>3653</v>
      </c>
      <c r="L828" s="519" t="s">
        <v>3654</v>
      </c>
      <c r="M828" s="519"/>
      <c r="N828" s="518" t="s">
        <v>3655</v>
      </c>
      <c r="O828" s="538" t="s">
        <v>3656</v>
      </c>
      <c r="P828" s="97" t="s">
        <v>3657</v>
      </c>
    </row>
    <row r="829" spans="1:16">
      <c r="A829" s="510" t="s">
        <v>168</v>
      </c>
      <c r="B829" s="511"/>
      <c r="C829" s="496" t="s">
        <v>3658</v>
      </c>
      <c r="D829" s="512" t="s">
        <v>46</v>
      </c>
      <c r="E829" s="513"/>
      <c r="F829" s="757"/>
      <c r="G829" s="496" t="s">
        <v>73</v>
      </c>
      <c r="H829" s="496" t="s">
        <v>61</v>
      </c>
      <c r="I829" s="498">
        <v>31890</v>
      </c>
      <c r="J829" s="514" t="s">
        <v>157</v>
      </c>
      <c r="K829" s="518" t="s">
        <v>3659</v>
      </c>
      <c r="L829" s="519" t="s">
        <v>3660</v>
      </c>
      <c r="M829" s="519"/>
      <c r="N829" s="518" t="s">
        <v>3661</v>
      </c>
      <c r="O829" s="538" t="s">
        <v>3662</v>
      </c>
      <c r="P829" s="97" t="s">
        <v>3663</v>
      </c>
    </row>
    <row r="830" spans="1:16">
      <c r="A830" s="553" t="s">
        <v>3664</v>
      </c>
      <c r="B830" s="554"/>
      <c r="C830" s="358" t="s">
        <v>3665</v>
      </c>
      <c r="D830" s="555" t="s">
        <v>29</v>
      </c>
      <c r="E830" s="556" t="s">
        <v>3591</v>
      </c>
      <c r="F830" s="760"/>
      <c r="G830" s="358" t="s">
        <v>3666</v>
      </c>
      <c r="H830" s="358" t="s">
        <v>110</v>
      </c>
      <c r="I830" s="360">
        <v>8977</v>
      </c>
      <c r="J830" s="553" t="s">
        <v>3648</v>
      </c>
      <c r="K830" s="557" t="s">
        <v>3667</v>
      </c>
      <c r="L830" s="558" t="s">
        <v>3668</v>
      </c>
      <c r="M830" s="558"/>
      <c r="N830" s="559"/>
      <c r="O830" s="560"/>
      <c r="P830" s="162"/>
    </row>
    <row r="831" spans="1:16">
      <c r="A831" s="510" t="s">
        <v>905</v>
      </c>
      <c r="B831" s="511"/>
      <c r="C831" s="496" t="s">
        <v>3669</v>
      </c>
      <c r="D831" s="512" t="s">
        <v>46</v>
      </c>
      <c r="E831" s="513" t="s">
        <v>3670</v>
      </c>
      <c r="F831" s="757"/>
      <c r="G831" s="496" t="s">
        <v>3671</v>
      </c>
      <c r="H831" s="496" t="s">
        <v>61</v>
      </c>
      <c r="I831" s="498">
        <v>22230</v>
      </c>
      <c r="J831" s="514" t="s">
        <v>3672</v>
      </c>
      <c r="K831" s="518" t="s">
        <v>3673</v>
      </c>
      <c r="L831" s="519" t="s">
        <v>3674</v>
      </c>
      <c r="M831" s="519"/>
      <c r="N831" s="518" t="s">
        <v>2926</v>
      </c>
      <c r="O831" s="561" t="s">
        <v>3675</v>
      </c>
      <c r="P831" s="97" t="s">
        <v>3676</v>
      </c>
    </row>
    <row r="832" spans="1:16">
      <c r="A832" s="510" t="s">
        <v>1818</v>
      </c>
      <c r="B832" s="511"/>
      <c r="C832" s="314" t="s">
        <v>3677</v>
      </c>
      <c r="D832" s="512" t="s">
        <v>46</v>
      </c>
      <c r="E832" s="513"/>
      <c r="F832" s="757"/>
      <c r="G832" s="496" t="s">
        <v>340</v>
      </c>
      <c r="H832" s="496" t="s">
        <v>85</v>
      </c>
      <c r="I832" s="498">
        <v>50883</v>
      </c>
      <c r="J832" s="514" t="s">
        <v>3678</v>
      </c>
      <c r="K832" s="518" t="s">
        <v>3679</v>
      </c>
      <c r="L832" s="537" t="s">
        <v>3680</v>
      </c>
      <c r="M832" s="537"/>
      <c r="N832" s="518" t="s">
        <v>3681</v>
      </c>
      <c r="O832" s="520" t="s">
        <v>3682</v>
      </c>
      <c r="P832" s="136" t="s">
        <v>3683</v>
      </c>
    </row>
    <row r="833" spans="1:16">
      <c r="A833" s="510" t="s">
        <v>779</v>
      </c>
      <c r="B833" s="511"/>
      <c r="C833" s="496">
        <v>4300032266</v>
      </c>
      <c r="D833" s="512" t="s">
        <v>46</v>
      </c>
      <c r="E833" s="513" t="s">
        <v>3684</v>
      </c>
      <c r="F833" s="757"/>
      <c r="G833" s="496" t="s">
        <v>340</v>
      </c>
      <c r="H833" s="496" t="s">
        <v>3685</v>
      </c>
      <c r="I833" s="498"/>
      <c r="J833" s="514" t="s">
        <v>3613</v>
      </c>
      <c r="K833" s="518" t="s">
        <v>3686</v>
      </c>
      <c r="L833" s="519" t="s">
        <v>3687</v>
      </c>
      <c r="M833" s="519"/>
      <c r="N833" s="518" t="s">
        <v>2926</v>
      </c>
      <c r="O833" s="520"/>
      <c r="P833" s="502" t="s">
        <v>3688</v>
      </c>
    </row>
    <row r="834" spans="1:16">
      <c r="A834" s="510" t="s">
        <v>995</v>
      </c>
      <c r="B834" s="511"/>
      <c r="C834" s="496" t="s">
        <v>3689</v>
      </c>
      <c r="D834" s="512" t="s">
        <v>46</v>
      </c>
      <c r="E834" s="513">
        <v>45231</v>
      </c>
      <c r="F834" s="757"/>
      <c r="G834" s="496" t="s">
        <v>60</v>
      </c>
      <c r="H834" s="496" t="s">
        <v>49</v>
      </c>
      <c r="I834" s="498">
        <v>60000</v>
      </c>
      <c r="J834" s="514" t="s">
        <v>997</v>
      </c>
      <c r="K834" s="518" t="s">
        <v>3690</v>
      </c>
      <c r="L834" s="519" t="s">
        <v>3691</v>
      </c>
      <c r="M834" s="519"/>
      <c r="N834" s="518" t="s">
        <v>2926</v>
      </c>
      <c r="O834" s="538" t="s">
        <v>3692</v>
      </c>
      <c r="P834" s="97" t="s">
        <v>3693</v>
      </c>
    </row>
    <row r="835" spans="1:16">
      <c r="A835" s="510" t="s">
        <v>779</v>
      </c>
      <c r="B835" s="511"/>
      <c r="C835" s="496">
        <v>4300032269</v>
      </c>
      <c r="D835" s="512" t="s">
        <v>46</v>
      </c>
      <c r="E835" s="513" t="s">
        <v>3585</v>
      </c>
      <c r="F835" s="757"/>
      <c r="G835" s="496" t="s">
        <v>48</v>
      </c>
      <c r="H835" s="496" t="s">
        <v>275</v>
      </c>
      <c r="I835" s="498">
        <v>377.64400000000001</v>
      </c>
      <c r="J835" s="514" t="s">
        <v>3694</v>
      </c>
      <c r="K835" s="518" t="s">
        <v>3695</v>
      </c>
      <c r="L835" s="519" t="s">
        <v>3696</v>
      </c>
      <c r="M835" s="562"/>
      <c r="N835" s="563" t="s">
        <v>2926</v>
      </c>
      <c r="O835" s="538"/>
      <c r="P835" s="97" t="s">
        <v>3697</v>
      </c>
    </row>
    <row r="836" spans="1:16">
      <c r="A836" s="494" t="s">
        <v>1335</v>
      </c>
      <c r="B836" s="564"/>
      <c r="C836" s="545" t="s">
        <v>3698</v>
      </c>
      <c r="D836" s="543" t="s">
        <v>46</v>
      </c>
      <c r="E836" s="497">
        <v>45140</v>
      </c>
      <c r="F836" s="497"/>
      <c r="G836" s="496" t="s">
        <v>60</v>
      </c>
      <c r="H836" s="496" t="s">
        <v>61</v>
      </c>
      <c r="I836" s="498">
        <v>28500</v>
      </c>
      <c r="J836" s="499" t="s">
        <v>3699</v>
      </c>
      <c r="K836" s="501" t="s">
        <v>3059</v>
      </c>
      <c r="L836" s="500" t="s">
        <v>3700</v>
      </c>
      <c r="M836" s="500"/>
      <c r="N836" s="501" t="s">
        <v>3701</v>
      </c>
      <c r="O836" s="502" t="s">
        <v>3702</v>
      </c>
      <c r="P836" s="136" t="s">
        <v>3703</v>
      </c>
    </row>
    <row r="837" spans="1:16">
      <c r="A837" s="510" t="s">
        <v>3704</v>
      </c>
      <c r="B837" s="512"/>
      <c r="C837" s="545" t="s">
        <v>3705</v>
      </c>
      <c r="D837" s="512" t="s">
        <v>256</v>
      </c>
      <c r="E837" s="513" t="s">
        <v>3569</v>
      </c>
      <c r="F837" s="757"/>
      <c r="G837" s="496" t="s">
        <v>60</v>
      </c>
      <c r="H837" s="496" t="s">
        <v>49</v>
      </c>
      <c r="I837" s="498">
        <v>47362</v>
      </c>
      <c r="J837" s="514" t="s">
        <v>3706</v>
      </c>
      <c r="K837" s="518" t="s">
        <v>3707</v>
      </c>
      <c r="L837" s="519" t="s">
        <v>3708</v>
      </c>
      <c r="M837" s="565"/>
      <c r="N837" s="501" t="s">
        <v>3701</v>
      </c>
      <c r="O837" s="538" t="s">
        <v>3709</v>
      </c>
      <c r="P837" s="97">
        <v>25013217</v>
      </c>
    </row>
    <row r="838" spans="1:16" ht="30">
      <c r="A838" s="510" t="s">
        <v>3710</v>
      </c>
      <c r="B838" s="512"/>
      <c r="C838" s="566" t="s">
        <v>3711</v>
      </c>
      <c r="D838" s="512" t="s">
        <v>256</v>
      </c>
      <c r="E838" s="513">
        <v>45240</v>
      </c>
      <c r="F838" s="757"/>
      <c r="G838" s="496" t="s">
        <v>60</v>
      </c>
      <c r="H838" s="496" t="s">
        <v>3712</v>
      </c>
      <c r="I838" s="498">
        <v>12500</v>
      </c>
      <c r="J838" s="514" t="s">
        <v>3713</v>
      </c>
      <c r="K838" s="518" t="s">
        <v>3714</v>
      </c>
      <c r="L838" s="519" t="s">
        <v>3715</v>
      </c>
      <c r="M838" s="519"/>
      <c r="N838" s="518" t="s">
        <v>2926</v>
      </c>
      <c r="O838" s="538" t="s">
        <v>3716</v>
      </c>
      <c r="P838" s="97" t="s">
        <v>3717</v>
      </c>
    </row>
    <row r="839" spans="1:16">
      <c r="A839" s="510" t="s">
        <v>3718</v>
      </c>
      <c r="B839" s="512"/>
      <c r="C839" s="314" t="s">
        <v>3719</v>
      </c>
      <c r="D839" s="512" t="s">
        <v>46</v>
      </c>
      <c r="E839" s="513">
        <v>45237</v>
      </c>
      <c r="F839" s="757"/>
      <c r="G839" s="496" t="s">
        <v>1024</v>
      </c>
      <c r="H839" s="496" t="s">
        <v>49</v>
      </c>
      <c r="I839" s="498">
        <v>3700</v>
      </c>
      <c r="J839" s="514" t="s">
        <v>3720</v>
      </c>
      <c r="K839" s="518" t="s">
        <v>3240</v>
      </c>
      <c r="L839" s="519" t="s">
        <v>3721</v>
      </c>
      <c r="M839" s="519"/>
      <c r="N839" s="518" t="s">
        <v>3722</v>
      </c>
      <c r="O839" s="520" t="s">
        <v>3723</v>
      </c>
      <c r="P839" s="538" t="s">
        <v>3724</v>
      </c>
    </row>
    <row r="840" spans="1:16" ht="30">
      <c r="A840" s="510" t="s">
        <v>3725</v>
      </c>
      <c r="B840" s="511"/>
      <c r="C840" s="314" t="s">
        <v>3726</v>
      </c>
      <c r="D840" s="512" t="s">
        <v>256</v>
      </c>
      <c r="E840" s="513">
        <v>45240</v>
      </c>
      <c r="F840" s="757"/>
      <c r="G840" s="496" t="s">
        <v>110</v>
      </c>
      <c r="H840" s="496" t="s">
        <v>3727</v>
      </c>
      <c r="I840" s="498">
        <v>12500</v>
      </c>
      <c r="J840" s="514" t="s">
        <v>298</v>
      </c>
      <c r="K840" s="518" t="s">
        <v>3240</v>
      </c>
      <c r="L840" s="519" t="s">
        <v>3728</v>
      </c>
      <c r="M840" s="519"/>
      <c r="N840" s="518" t="s">
        <v>2926</v>
      </c>
      <c r="O840" s="538" t="s">
        <v>3729</v>
      </c>
      <c r="P840" s="97" t="s">
        <v>3730</v>
      </c>
    </row>
    <row r="841" spans="1:16">
      <c r="A841" s="510" t="s">
        <v>3731</v>
      </c>
      <c r="B841" s="512"/>
      <c r="C841" s="566" t="s">
        <v>3732</v>
      </c>
      <c r="D841" s="512" t="s">
        <v>46</v>
      </c>
      <c r="E841" s="513">
        <v>45235</v>
      </c>
      <c r="F841" s="757"/>
      <c r="G841" s="496" t="s">
        <v>1024</v>
      </c>
      <c r="H841" s="496" t="s">
        <v>61</v>
      </c>
      <c r="I841" s="498">
        <v>16240</v>
      </c>
      <c r="J841" s="514" t="s">
        <v>642</v>
      </c>
      <c r="K841" s="518" t="s">
        <v>3733</v>
      </c>
      <c r="L841" s="519" t="s">
        <v>3734</v>
      </c>
      <c r="M841" s="519"/>
      <c r="N841" s="518" t="s">
        <v>3735</v>
      </c>
      <c r="O841" s="538" t="s">
        <v>3736</v>
      </c>
      <c r="P841" s="97" t="s">
        <v>3737</v>
      </c>
    </row>
    <row r="842" spans="1:16">
      <c r="A842" s="510" t="s">
        <v>779</v>
      </c>
      <c r="B842" s="512"/>
      <c r="C842" s="545" t="s">
        <v>3738</v>
      </c>
      <c r="D842" s="512" t="s">
        <v>29</v>
      </c>
      <c r="E842" s="513" t="s">
        <v>3647</v>
      </c>
      <c r="F842" s="757"/>
      <c r="G842" s="496" t="s">
        <v>32</v>
      </c>
      <c r="H842" s="496" t="s">
        <v>3739</v>
      </c>
      <c r="I842" s="548">
        <v>10285</v>
      </c>
      <c r="J842" s="514" t="s">
        <v>3465</v>
      </c>
      <c r="K842" s="518" t="s">
        <v>3240</v>
      </c>
      <c r="L842" s="519" t="s">
        <v>3740</v>
      </c>
      <c r="M842" s="519"/>
      <c r="N842" s="518" t="s">
        <v>2926</v>
      </c>
      <c r="O842" s="538" t="s">
        <v>3741</v>
      </c>
      <c r="P842" s="97" t="s">
        <v>3742</v>
      </c>
    </row>
    <row r="843" spans="1:16">
      <c r="A843" s="510" t="s">
        <v>1430</v>
      </c>
      <c r="B843" s="512"/>
      <c r="C843" s="566" t="s">
        <v>3743</v>
      </c>
      <c r="D843" s="512" t="s">
        <v>46</v>
      </c>
      <c r="E843" s="513">
        <v>45251</v>
      </c>
      <c r="F843" s="757"/>
      <c r="G843" s="496" t="s">
        <v>60</v>
      </c>
      <c r="H843" s="496" t="s">
        <v>1217</v>
      </c>
      <c r="I843" s="498">
        <v>6316</v>
      </c>
      <c r="J843" s="514" t="s">
        <v>298</v>
      </c>
      <c r="K843" s="518" t="s">
        <v>3744</v>
      </c>
      <c r="L843" s="519" t="s">
        <v>3745</v>
      </c>
      <c r="M843" s="519"/>
      <c r="N843" s="518" t="s">
        <v>3746</v>
      </c>
      <c r="O843" s="538" t="s">
        <v>3747</v>
      </c>
      <c r="P843" s="97" t="s">
        <v>3748</v>
      </c>
    </row>
    <row r="844" spans="1:16">
      <c r="A844" s="510" t="s">
        <v>3749</v>
      </c>
      <c r="B844" s="512"/>
      <c r="C844" s="496" t="s">
        <v>3750</v>
      </c>
      <c r="D844" s="512" t="s">
        <v>256</v>
      </c>
      <c r="E844" s="513">
        <v>45223</v>
      </c>
      <c r="F844" s="757"/>
      <c r="G844" s="496" t="s">
        <v>60</v>
      </c>
      <c r="H844" s="496" t="s">
        <v>31</v>
      </c>
      <c r="I844" s="498">
        <v>5600</v>
      </c>
      <c r="J844" s="514" t="s">
        <v>3465</v>
      </c>
      <c r="K844" s="518" t="s">
        <v>3751</v>
      </c>
      <c r="L844" s="519" t="s">
        <v>3752</v>
      </c>
      <c r="M844" s="519"/>
      <c r="N844" s="518" t="s">
        <v>2926</v>
      </c>
      <c r="O844" s="538" t="s">
        <v>3753</v>
      </c>
      <c r="P844" s="97" t="s">
        <v>3754</v>
      </c>
    </row>
    <row r="845" spans="1:16">
      <c r="A845" s="510" t="s">
        <v>3755</v>
      </c>
      <c r="B845" s="512"/>
      <c r="C845" s="566" t="s">
        <v>3756</v>
      </c>
      <c r="D845" s="512" t="s">
        <v>46</v>
      </c>
      <c r="E845" s="513">
        <v>45254</v>
      </c>
      <c r="F845" s="757"/>
      <c r="G845" s="496" t="s">
        <v>32</v>
      </c>
      <c r="H845" s="496" t="s">
        <v>3727</v>
      </c>
      <c r="I845" s="498">
        <v>14000</v>
      </c>
      <c r="J845" s="514" t="s">
        <v>642</v>
      </c>
      <c r="K845" s="518" t="s">
        <v>3466</v>
      </c>
      <c r="L845" s="519" t="s">
        <v>3757</v>
      </c>
      <c r="M845" s="519"/>
      <c r="N845" s="518" t="s">
        <v>2926</v>
      </c>
      <c r="O845" s="538" t="s">
        <v>3758</v>
      </c>
      <c r="P845" s="97" t="s">
        <v>3759</v>
      </c>
    </row>
    <row r="846" spans="1:16">
      <c r="A846" s="510" t="s">
        <v>205</v>
      </c>
      <c r="B846" s="512"/>
      <c r="C846" s="566" t="s">
        <v>3760</v>
      </c>
      <c r="D846" s="512" t="s">
        <v>29</v>
      </c>
      <c r="E846" s="513">
        <v>45246</v>
      </c>
      <c r="F846" s="757"/>
      <c r="G846" s="496" t="s">
        <v>60</v>
      </c>
      <c r="H846" s="496" t="s">
        <v>49</v>
      </c>
      <c r="I846" s="498">
        <v>18500</v>
      </c>
      <c r="J846" s="514" t="s">
        <v>642</v>
      </c>
      <c r="K846" s="518" t="s">
        <v>3349</v>
      </c>
      <c r="L846" s="519" t="s">
        <v>3761</v>
      </c>
      <c r="M846" s="519"/>
      <c r="N846" s="518" t="s">
        <v>2926</v>
      </c>
      <c r="O846" s="538" t="s">
        <v>3762</v>
      </c>
      <c r="P846" s="97" t="s">
        <v>3763</v>
      </c>
    </row>
    <row r="847" spans="1:16">
      <c r="A847" s="510" t="s">
        <v>212</v>
      </c>
      <c r="B847" s="512"/>
      <c r="C847" s="566" t="s">
        <v>3764</v>
      </c>
      <c r="D847" s="512" t="s">
        <v>29</v>
      </c>
      <c r="E847" s="513">
        <v>45250</v>
      </c>
      <c r="F847" s="757"/>
      <c r="G847" s="496" t="s">
        <v>60</v>
      </c>
      <c r="H847" s="496" t="s">
        <v>3765</v>
      </c>
      <c r="I847" s="498">
        <v>18500</v>
      </c>
      <c r="J847" s="514" t="s">
        <v>642</v>
      </c>
      <c r="K847" s="518" t="s">
        <v>3766</v>
      </c>
      <c r="L847" s="519" t="s">
        <v>3767</v>
      </c>
      <c r="M847" s="519"/>
      <c r="N847" s="518" t="s">
        <v>2926</v>
      </c>
      <c r="O847" s="538" t="s">
        <v>3768</v>
      </c>
      <c r="P847" s="97" t="s">
        <v>3769</v>
      </c>
    </row>
    <row r="848" spans="1:16">
      <c r="A848" s="567" t="s">
        <v>3770</v>
      </c>
      <c r="B848" s="566"/>
      <c r="C848" s="566" t="s">
        <v>3771</v>
      </c>
      <c r="D848" s="566"/>
      <c r="E848" s="533" t="s">
        <v>3681</v>
      </c>
      <c r="F848" s="533"/>
      <c r="G848" s="566" t="s">
        <v>3772</v>
      </c>
      <c r="H848" s="566" t="s">
        <v>85</v>
      </c>
      <c r="I848" s="568">
        <v>100200</v>
      </c>
      <c r="J848" s="514" t="s">
        <v>3773</v>
      </c>
      <c r="K848" s="518" t="s">
        <v>3774</v>
      </c>
      <c r="L848" s="519" t="s">
        <v>3775</v>
      </c>
      <c r="M848" s="519"/>
      <c r="N848" s="518" t="s">
        <v>3746</v>
      </c>
      <c r="O848" s="538" t="s">
        <v>3776</v>
      </c>
      <c r="P848" s="97" t="s">
        <v>3777</v>
      </c>
    </row>
    <row r="849" spans="1:16">
      <c r="A849" s="569" t="s">
        <v>779</v>
      </c>
      <c r="B849" s="496"/>
      <c r="C849" s="496">
        <v>4300032545</v>
      </c>
      <c r="D849" s="496" t="s">
        <v>46</v>
      </c>
      <c r="E849" s="497" t="s">
        <v>3778</v>
      </c>
      <c r="F849" s="497"/>
      <c r="G849" s="496" t="s">
        <v>48</v>
      </c>
      <c r="H849" s="496" t="s">
        <v>49</v>
      </c>
      <c r="I849" s="570">
        <v>23186</v>
      </c>
      <c r="J849" s="569" t="s">
        <v>1218</v>
      </c>
      <c r="K849" s="501" t="s">
        <v>3779</v>
      </c>
      <c r="L849" s="500" t="s">
        <v>3780</v>
      </c>
      <c r="M849" s="500"/>
      <c r="N849" s="501"/>
      <c r="O849" s="502" t="s">
        <v>3781</v>
      </c>
      <c r="P849" s="157"/>
    </row>
    <row r="850" spans="1:16">
      <c r="A850" s="318" t="s">
        <v>708</v>
      </c>
      <c r="B850" s="315"/>
      <c r="C850" s="315" t="s">
        <v>3782</v>
      </c>
      <c r="D850" s="315" t="s">
        <v>46</v>
      </c>
      <c r="E850" s="316" t="s">
        <v>3783</v>
      </c>
      <c r="F850" s="316"/>
      <c r="G850" s="315" t="s">
        <v>48</v>
      </c>
      <c r="H850" s="315" t="s">
        <v>49</v>
      </c>
      <c r="I850" s="568">
        <v>565781</v>
      </c>
      <c r="J850" s="318" t="s">
        <v>3784</v>
      </c>
      <c r="K850" s="337" t="s">
        <v>3785</v>
      </c>
      <c r="L850" s="386" t="s">
        <v>3786</v>
      </c>
      <c r="M850" s="386"/>
      <c r="N850" s="337"/>
      <c r="O850" s="323" t="s">
        <v>3787</v>
      </c>
      <c r="P850" s="155"/>
    </row>
    <row r="851" spans="1:16">
      <c r="A851" s="318" t="s">
        <v>779</v>
      </c>
      <c r="B851" s="315"/>
      <c r="C851" s="315" t="s">
        <v>3788</v>
      </c>
      <c r="D851" s="315" t="s">
        <v>256</v>
      </c>
      <c r="E851" s="316" t="s">
        <v>3783</v>
      </c>
      <c r="F851" s="316"/>
      <c r="G851" s="315" t="s">
        <v>3789</v>
      </c>
      <c r="H851" s="315" t="s">
        <v>49</v>
      </c>
      <c r="I851" s="568">
        <v>183600</v>
      </c>
      <c r="J851" s="318" t="s">
        <v>2062</v>
      </c>
      <c r="K851" s="337" t="s">
        <v>3790</v>
      </c>
      <c r="L851" s="386" t="s">
        <v>3791</v>
      </c>
      <c r="M851" s="386"/>
      <c r="N851" s="337" t="s">
        <v>3792</v>
      </c>
      <c r="O851" s="323" t="s">
        <v>3793</v>
      </c>
      <c r="P851" s="155" t="s">
        <v>3794</v>
      </c>
    </row>
    <row r="852" spans="1:16">
      <c r="A852" s="318" t="s">
        <v>779</v>
      </c>
      <c r="B852" s="315"/>
      <c r="C852" s="315" t="s">
        <v>3795</v>
      </c>
      <c r="D852" s="315" t="s">
        <v>46</v>
      </c>
      <c r="E852" s="316" t="s">
        <v>3783</v>
      </c>
      <c r="F852" s="316"/>
      <c r="G852" s="315" t="s">
        <v>48</v>
      </c>
      <c r="H852" s="315" t="s">
        <v>49</v>
      </c>
      <c r="I852" s="568">
        <v>152400</v>
      </c>
      <c r="J852" s="318" t="s">
        <v>1316</v>
      </c>
      <c r="K852" s="337" t="s">
        <v>3796</v>
      </c>
      <c r="L852" s="386" t="s">
        <v>3797</v>
      </c>
      <c r="M852" s="386"/>
      <c r="N852" s="337"/>
      <c r="O852" s="323" t="s">
        <v>3798</v>
      </c>
      <c r="P852" s="155"/>
    </row>
    <row r="853" spans="1:16">
      <c r="A853" s="567" t="s">
        <v>516</v>
      </c>
      <c r="B853" s="566"/>
      <c r="C853" s="566" t="s">
        <v>3799</v>
      </c>
      <c r="D853" s="566" t="s">
        <v>46</v>
      </c>
      <c r="E853" s="533">
        <v>45246</v>
      </c>
      <c r="F853" s="533"/>
      <c r="G853" s="566" t="s">
        <v>73</v>
      </c>
      <c r="H853" s="566" t="s">
        <v>85</v>
      </c>
      <c r="I853" s="568">
        <v>13950</v>
      </c>
      <c r="J853" s="514" t="s">
        <v>642</v>
      </c>
      <c r="K853" s="518" t="s">
        <v>3800</v>
      </c>
      <c r="L853" s="386" t="s">
        <v>3801</v>
      </c>
      <c r="M853" s="386"/>
      <c r="N853" s="337" t="s">
        <v>3802</v>
      </c>
      <c r="O853" s="323" t="s">
        <v>3803</v>
      </c>
      <c r="P853" s="155" t="s">
        <v>3804</v>
      </c>
    </row>
    <row r="854" spans="1:16">
      <c r="A854" s="510" t="s">
        <v>1062</v>
      </c>
      <c r="B854" s="512"/>
      <c r="C854" s="566" t="s">
        <v>3805</v>
      </c>
      <c r="D854" s="512" t="s">
        <v>46</v>
      </c>
      <c r="E854" s="513">
        <v>45264</v>
      </c>
      <c r="F854" s="757"/>
      <c r="G854" s="496" t="s">
        <v>1024</v>
      </c>
      <c r="H854" s="496" t="s">
        <v>61</v>
      </c>
      <c r="I854" s="548">
        <v>8078</v>
      </c>
      <c r="J854" s="514" t="s">
        <v>642</v>
      </c>
      <c r="K854" s="518" t="s">
        <v>3806</v>
      </c>
      <c r="L854" s="519" t="s">
        <v>3807</v>
      </c>
      <c r="M854" s="519"/>
      <c r="N854" s="518" t="s">
        <v>2926</v>
      </c>
      <c r="O854" s="538" t="s">
        <v>3808</v>
      </c>
      <c r="P854" s="97" t="s">
        <v>3809</v>
      </c>
    </row>
    <row r="855" spans="1:16">
      <c r="A855" s="510" t="s">
        <v>1062</v>
      </c>
      <c r="B855" s="512"/>
      <c r="C855" s="566" t="s">
        <v>3810</v>
      </c>
      <c r="D855" s="512" t="s">
        <v>46</v>
      </c>
      <c r="E855" s="513">
        <v>45264</v>
      </c>
      <c r="F855" s="757"/>
      <c r="G855" s="496" t="s">
        <v>1024</v>
      </c>
      <c r="H855" s="496" t="s">
        <v>61</v>
      </c>
      <c r="I855" s="548">
        <v>7078</v>
      </c>
      <c r="J855" s="514" t="s">
        <v>642</v>
      </c>
      <c r="K855" s="518" t="s">
        <v>3806</v>
      </c>
      <c r="L855" s="519" t="s">
        <v>3807</v>
      </c>
      <c r="M855" s="519"/>
      <c r="N855" s="518" t="s">
        <v>2926</v>
      </c>
      <c r="O855" s="538" t="s">
        <v>3811</v>
      </c>
      <c r="P855" s="97" t="s">
        <v>3812</v>
      </c>
    </row>
    <row r="856" spans="1:16">
      <c r="A856" s="510" t="s">
        <v>3813</v>
      </c>
      <c r="B856" s="512"/>
      <c r="C856" s="566"/>
      <c r="D856" s="512" t="s">
        <v>29</v>
      </c>
      <c r="E856" s="513">
        <v>45251</v>
      </c>
      <c r="F856" s="757"/>
      <c r="G856" s="496" t="s">
        <v>60</v>
      </c>
      <c r="H856" s="496" t="s">
        <v>73</v>
      </c>
      <c r="I856" s="498"/>
      <c r="J856" s="514" t="s">
        <v>3814</v>
      </c>
      <c r="K856" s="518" t="s">
        <v>3815</v>
      </c>
      <c r="L856" s="519" t="s">
        <v>3816</v>
      </c>
      <c r="M856" s="519"/>
      <c r="N856" s="518" t="s">
        <v>2926</v>
      </c>
      <c r="O856" s="538" t="s">
        <v>3817</v>
      </c>
      <c r="P856" s="97" t="s">
        <v>3818</v>
      </c>
    </row>
    <row r="857" spans="1:16">
      <c r="A857" s="510" t="s">
        <v>2241</v>
      </c>
      <c r="B857" s="512"/>
      <c r="C857" s="566" t="s">
        <v>3819</v>
      </c>
      <c r="D857" s="512" t="s">
        <v>46</v>
      </c>
      <c r="E857" s="513">
        <v>45279</v>
      </c>
      <c r="F857" s="757"/>
      <c r="G857" s="496" t="s">
        <v>3671</v>
      </c>
      <c r="H857" s="496" t="s">
        <v>61</v>
      </c>
      <c r="I857" s="548">
        <v>13860</v>
      </c>
      <c r="J857" s="514" t="s">
        <v>3820</v>
      </c>
      <c r="K857" s="518" t="s">
        <v>3821</v>
      </c>
      <c r="L857" s="519" t="s">
        <v>3822</v>
      </c>
      <c r="M857" s="519"/>
      <c r="N857" s="518" t="s">
        <v>3823</v>
      </c>
      <c r="O857" s="538" t="s">
        <v>3824</v>
      </c>
      <c r="P857" s="97" t="s">
        <v>3825</v>
      </c>
    </row>
    <row r="858" spans="1:16">
      <c r="A858" s="510" t="s">
        <v>3826</v>
      </c>
      <c r="B858" s="512"/>
      <c r="C858" s="566" t="s">
        <v>3827</v>
      </c>
      <c r="D858" s="512" t="s">
        <v>46</v>
      </c>
      <c r="E858" s="513">
        <v>45273</v>
      </c>
      <c r="F858" s="757"/>
      <c r="G858" s="496" t="s">
        <v>60</v>
      </c>
      <c r="H858" s="496" t="s">
        <v>61</v>
      </c>
      <c r="I858" s="548">
        <v>95000</v>
      </c>
      <c r="J858" s="514" t="s">
        <v>801</v>
      </c>
      <c r="K858" s="518" t="s">
        <v>3045</v>
      </c>
      <c r="L858" s="519" t="s">
        <v>3828</v>
      </c>
      <c r="M858" s="519"/>
      <c r="N858" s="518" t="s">
        <v>2926</v>
      </c>
      <c r="O858" s="538" t="s">
        <v>3829</v>
      </c>
      <c r="P858" s="97" t="s">
        <v>3830</v>
      </c>
    </row>
    <row r="859" spans="1:16">
      <c r="A859" s="553" t="s">
        <v>3831</v>
      </c>
      <c r="B859" s="555"/>
      <c r="C859" s="555" t="s">
        <v>3832</v>
      </c>
      <c r="D859" s="555" t="s">
        <v>256</v>
      </c>
      <c r="E859" s="556">
        <v>45260</v>
      </c>
      <c r="F859" s="760"/>
      <c r="G859" s="358" t="s">
        <v>1445</v>
      </c>
      <c r="H859" s="358" t="s">
        <v>110</v>
      </c>
      <c r="I859" s="360">
        <v>113</v>
      </c>
      <c r="J859" s="553" t="s">
        <v>1088</v>
      </c>
      <c r="K859" s="559" t="s">
        <v>3833</v>
      </c>
      <c r="L859" s="558">
        <v>45287</v>
      </c>
      <c r="M859" s="558"/>
      <c r="N859" s="559"/>
      <c r="O859" s="560" t="s">
        <v>3834</v>
      </c>
      <c r="P859" s="162" t="s">
        <v>3835</v>
      </c>
    </row>
    <row r="860" spans="1:16">
      <c r="A860" s="553" t="s">
        <v>3831</v>
      </c>
      <c r="B860" s="555"/>
      <c r="C860" s="555" t="s">
        <v>3836</v>
      </c>
      <c r="D860" s="555" t="s">
        <v>256</v>
      </c>
      <c r="E860" s="556">
        <v>45260</v>
      </c>
      <c r="F860" s="760"/>
      <c r="G860" s="358" t="s">
        <v>1445</v>
      </c>
      <c r="H860" s="358" t="s">
        <v>110</v>
      </c>
      <c r="I860" s="360">
        <v>475.5</v>
      </c>
      <c r="J860" s="553" t="s">
        <v>3837</v>
      </c>
      <c r="K860" s="559" t="s">
        <v>3838</v>
      </c>
      <c r="L860" s="558">
        <v>45282</v>
      </c>
      <c r="M860" s="558"/>
      <c r="N860" s="559"/>
      <c r="O860" s="560" t="s">
        <v>3839</v>
      </c>
      <c r="P860" s="162" t="s">
        <v>3840</v>
      </c>
    </row>
    <row r="861" spans="1:16">
      <c r="A861" s="553" t="s">
        <v>3831</v>
      </c>
      <c r="B861" s="555"/>
      <c r="C861" s="555" t="s">
        <v>3841</v>
      </c>
      <c r="D861" s="555" t="s">
        <v>256</v>
      </c>
      <c r="E861" s="556">
        <v>45260</v>
      </c>
      <c r="F861" s="760"/>
      <c r="G861" s="358" t="s">
        <v>1445</v>
      </c>
      <c r="H861" s="358" t="s">
        <v>110</v>
      </c>
      <c r="I861" s="360">
        <v>205</v>
      </c>
      <c r="J861" s="553" t="s">
        <v>1106</v>
      </c>
      <c r="K861" s="559" t="s">
        <v>3281</v>
      </c>
      <c r="L861" s="558">
        <v>45300</v>
      </c>
      <c r="M861" s="558"/>
      <c r="N861" s="559"/>
      <c r="O861" s="560" t="s">
        <v>3842</v>
      </c>
      <c r="P861" s="162" t="s">
        <v>3840</v>
      </c>
    </row>
    <row r="862" spans="1:16">
      <c r="A862" s="510" t="s">
        <v>1114</v>
      </c>
      <c r="B862" s="512"/>
      <c r="C862" s="566" t="s">
        <v>3843</v>
      </c>
      <c r="D862" s="512" t="s">
        <v>46</v>
      </c>
      <c r="E862" s="513">
        <v>45293</v>
      </c>
      <c r="F862" s="757"/>
      <c r="G862" s="496" t="s">
        <v>60</v>
      </c>
      <c r="H862" s="496" t="s">
        <v>1217</v>
      </c>
      <c r="I862" s="548">
        <v>22000</v>
      </c>
      <c r="J862" s="514" t="s">
        <v>642</v>
      </c>
      <c r="K862" s="518" t="s">
        <v>3844</v>
      </c>
      <c r="L862" s="519" t="s">
        <v>3845</v>
      </c>
      <c r="M862" s="519"/>
      <c r="N862" s="571">
        <v>45321</v>
      </c>
      <c r="O862" s="538" t="s">
        <v>3846</v>
      </c>
      <c r="P862" s="97" t="s">
        <v>3847</v>
      </c>
    </row>
    <row r="863" spans="1:16">
      <c r="A863" s="510" t="s">
        <v>119</v>
      </c>
      <c r="B863" s="512"/>
      <c r="C863" s="566" t="s">
        <v>3848</v>
      </c>
      <c r="D863" s="512" t="s">
        <v>46</v>
      </c>
      <c r="E863" s="513">
        <v>45283</v>
      </c>
      <c r="F863" s="757"/>
      <c r="G863" s="496" t="s">
        <v>1024</v>
      </c>
      <c r="H863" s="496" t="s">
        <v>85</v>
      </c>
      <c r="I863" s="548">
        <v>44560</v>
      </c>
      <c r="J863" s="514" t="s">
        <v>664</v>
      </c>
      <c r="K863" s="518" t="s">
        <v>3844</v>
      </c>
      <c r="L863" s="519" t="s">
        <v>3849</v>
      </c>
      <c r="M863" s="519"/>
      <c r="N863" s="571">
        <v>45318</v>
      </c>
      <c r="O863" s="538" t="s">
        <v>3850</v>
      </c>
      <c r="P863" s="97" t="s">
        <v>3851</v>
      </c>
    </row>
    <row r="864" spans="1:16">
      <c r="A864" s="510" t="s">
        <v>1114</v>
      </c>
      <c r="B864" s="512"/>
      <c r="C864" s="566" t="s">
        <v>3843</v>
      </c>
      <c r="D864" s="512" t="s">
        <v>46</v>
      </c>
      <c r="E864" s="513">
        <v>45293</v>
      </c>
      <c r="F864" s="757"/>
      <c r="G864" s="496" t="s">
        <v>60</v>
      </c>
      <c r="H864" s="496" t="s">
        <v>1217</v>
      </c>
      <c r="I864" s="548">
        <v>22000</v>
      </c>
      <c r="J864" s="514" t="s">
        <v>207</v>
      </c>
      <c r="K864" s="518" t="s">
        <v>3852</v>
      </c>
      <c r="L864" s="519" t="s">
        <v>3853</v>
      </c>
      <c r="M864" s="519"/>
      <c r="N864" s="571">
        <v>45322</v>
      </c>
      <c r="O864" s="538" t="s">
        <v>3854</v>
      </c>
      <c r="P864" s="97" t="s">
        <v>3855</v>
      </c>
    </row>
    <row r="865" spans="1:16">
      <c r="A865" s="510" t="s">
        <v>905</v>
      </c>
      <c r="B865" s="512"/>
      <c r="C865" s="566" t="s">
        <v>3856</v>
      </c>
      <c r="D865" s="512" t="s">
        <v>46</v>
      </c>
      <c r="E865" s="513">
        <v>45281</v>
      </c>
      <c r="F865" s="757"/>
      <c r="G865" s="496" t="s">
        <v>110</v>
      </c>
      <c r="H865" s="496" t="s">
        <v>61</v>
      </c>
      <c r="I865" s="548">
        <v>20705</v>
      </c>
      <c r="J865" s="514" t="s">
        <v>3699</v>
      </c>
      <c r="K865" s="518" t="s">
        <v>3232</v>
      </c>
      <c r="L865" s="519">
        <v>45321</v>
      </c>
      <c r="M865" s="519">
        <v>45345</v>
      </c>
      <c r="N865" s="571">
        <v>45329</v>
      </c>
      <c r="O865" s="538" t="s">
        <v>3857</v>
      </c>
      <c r="P865" s="97" t="s">
        <v>3858</v>
      </c>
    </row>
    <row r="866" spans="1:16" ht="30">
      <c r="A866" s="510" t="s">
        <v>3859</v>
      </c>
      <c r="B866" s="512"/>
      <c r="C866" s="566" t="s">
        <v>3860</v>
      </c>
      <c r="D866" s="512" t="s">
        <v>256</v>
      </c>
      <c r="E866" s="513">
        <v>45282</v>
      </c>
      <c r="F866" s="757"/>
      <c r="G866" s="496" t="s">
        <v>189</v>
      </c>
      <c r="H866" s="496" t="s">
        <v>49</v>
      </c>
      <c r="I866" s="548">
        <v>25000</v>
      </c>
      <c r="J866" s="514" t="s">
        <v>3861</v>
      </c>
      <c r="K866" s="518" t="s">
        <v>3862</v>
      </c>
      <c r="L866" s="519">
        <v>45329</v>
      </c>
      <c r="M866" s="519">
        <v>45350</v>
      </c>
      <c r="N866" s="571">
        <v>45334</v>
      </c>
      <c r="O866" s="538" t="s">
        <v>3863</v>
      </c>
      <c r="P866" s="97" t="s">
        <v>3864</v>
      </c>
    </row>
    <row r="867" spans="1:16">
      <c r="A867" s="318" t="s">
        <v>779</v>
      </c>
      <c r="B867" s="315"/>
      <c r="C867" s="315" t="s">
        <v>3865</v>
      </c>
      <c r="D867" s="315" t="s">
        <v>46</v>
      </c>
      <c r="E867" s="316" t="s">
        <v>3783</v>
      </c>
      <c r="F867" s="316"/>
      <c r="G867" s="315" t="s">
        <v>48</v>
      </c>
      <c r="H867" s="315" t="s">
        <v>49</v>
      </c>
      <c r="I867" s="568">
        <v>152400</v>
      </c>
      <c r="J867" s="318" t="s">
        <v>1316</v>
      </c>
      <c r="K867" s="337" t="s">
        <v>3866</v>
      </c>
      <c r="L867" s="386">
        <v>45288</v>
      </c>
      <c r="M867" s="386">
        <v>45312</v>
      </c>
      <c r="N867" s="337"/>
      <c r="O867" s="323" t="s">
        <v>3867</v>
      </c>
      <c r="P867" s="507"/>
    </row>
    <row r="868" spans="1:16" ht="15.75">
      <c r="A868" s="530" t="s">
        <v>779</v>
      </c>
      <c r="B868" s="532"/>
      <c r="C868" s="572" t="s">
        <v>3868</v>
      </c>
      <c r="D868" s="532"/>
      <c r="E868" s="533">
        <v>45294</v>
      </c>
      <c r="F868" s="533"/>
      <c r="G868" s="532" t="s">
        <v>48</v>
      </c>
      <c r="H868" s="532" t="s">
        <v>49</v>
      </c>
      <c r="I868" s="568">
        <v>433180</v>
      </c>
      <c r="J868" s="573" t="s">
        <v>3345</v>
      </c>
      <c r="K868" s="515" t="s">
        <v>3869</v>
      </c>
      <c r="L868" s="516">
        <v>45294</v>
      </c>
      <c r="M868" s="516">
        <v>45325</v>
      </c>
      <c r="N868" s="515"/>
      <c r="O868" s="544" t="s">
        <v>3870</v>
      </c>
      <c r="P868" s="14"/>
    </row>
    <row r="869" spans="1:16" ht="15.75">
      <c r="A869" s="530" t="s">
        <v>779</v>
      </c>
      <c r="B869" s="532"/>
      <c r="C869" s="572" t="s">
        <v>3871</v>
      </c>
      <c r="D869" s="532"/>
      <c r="E869" s="533">
        <v>45294</v>
      </c>
      <c r="F869" s="533"/>
      <c r="G869" s="532" t="s">
        <v>48</v>
      </c>
      <c r="H869" s="532" t="s">
        <v>49</v>
      </c>
      <c r="I869" s="568">
        <v>152400</v>
      </c>
      <c r="J869" s="573" t="s">
        <v>3872</v>
      </c>
      <c r="K869" s="515" t="s">
        <v>3869</v>
      </c>
      <c r="L869" s="516">
        <v>45294</v>
      </c>
      <c r="M869" s="516">
        <v>45325</v>
      </c>
      <c r="N869" s="515"/>
      <c r="O869" s="544" t="s">
        <v>3867</v>
      </c>
      <c r="P869" s="574"/>
    </row>
    <row r="870" spans="1:16">
      <c r="A870" s="530" t="s">
        <v>708</v>
      </c>
      <c r="B870" s="532"/>
      <c r="C870" s="532" t="s">
        <v>3873</v>
      </c>
      <c r="D870" s="532" t="s">
        <v>29</v>
      </c>
      <c r="E870" s="532" t="s">
        <v>3874</v>
      </c>
      <c r="F870" s="532"/>
      <c r="G870" s="532" t="s">
        <v>3875</v>
      </c>
      <c r="H870" s="532" t="s">
        <v>49</v>
      </c>
      <c r="I870" s="575">
        <v>204000</v>
      </c>
      <c r="J870" s="530" t="s">
        <v>1741</v>
      </c>
      <c r="K870" s="515" t="s">
        <v>3876</v>
      </c>
      <c r="L870" s="535">
        <v>45306</v>
      </c>
      <c r="M870" s="535">
        <v>45333</v>
      </c>
      <c r="N870" s="515"/>
      <c r="O870" s="547" t="s">
        <v>3877</v>
      </c>
      <c r="P870" s="98"/>
    </row>
    <row r="871" spans="1:16">
      <c r="A871" s="530" t="s">
        <v>708</v>
      </c>
      <c r="B871" s="532"/>
      <c r="C871" s="532">
        <v>4300032374</v>
      </c>
      <c r="D871" s="532" t="s">
        <v>29</v>
      </c>
      <c r="E871" s="532" t="s">
        <v>3878</v>
      </c>
      <c r="F871" s="532"/>
      <c r="G871" s="532" t="s">
        <v>3879</v>
      </c>
      <c r="H871" s="532" t="s">
        <v>3739</v>
      </c>
      <c r="I871" s="575">
        <v>23580</v>
      </c>
      <c r="J871" s="530" t="s">
        <v>3880</v>
      </c>
      <c r="K871" s="515" t="s">
        <v>3881</v>
      </c>
      <c r="L871" s="515"/>
      <c r="M871" s="515"/>
      <c r="N871" s="515"/>
      <c r="O871" s="547" t="s">
        <v>3882</v>
      </c>
      <c r="P871" s="98"/>
    </row>
    <row r="872" spans="1:16">
      <c r="A872" s="510" t="s">
        <v>3883</v>
      </c>
      <c r="B872" s="512"/>
      <c r="C872" s="512" t="s">
        <v>3884</v>
      </c>
      <c r="D872" s="512" t="s">
        <v>46</v>
      </c>
      <c r="E872" s="513" t="s">
        <v>3885</v>
      </c>
      <c r="F872" s="513"/>
      <c r="G872" s="512" t="s">
        <v>139</v>
      </c>
      <c r="H872" s="512" t="s">
        <v>61</v>
      </c>
      <c r="I872" s="570">
        <v>10400</v>
      </c>
      <c r="J872" s="514" t="s">
        <v>148</v>
      </c>
      <c r="K872" s="518" t="s">
        <v>3886</v>
      </c>
      <c r="L872" s="500">
        <v>45279</v>
      </c>
      <c r="M872" s="500">
        <v>45302</v>
      </c>
      <c r="N872" s="501" t="s">
        <v>3887</v>
      </c>
      <c r="O872" s="502" t="s">
        <v>3888</v>
      </c>
      <c r="P872" s="157" t="s">
        <v>3889</v>
      </c>
    </row>
    <row r="873" spans="1:16">
      <c r="A873" s="318" t="s">
        <v>779</v>
      </c>
      <c r="B873" s="315"/>
      <c r="C873" s="315" t="s">
        <v>3868</v>
      </c>
      <c r="D873" s="315" t="s">
        <v>46</v>
      </c>
      <c r="E873" s="316" t="s">
        <v>3783</v>
      </c>
      <c r="F873" s="316"/>
      <c r="G873" s="315" t="s">
        <v>48</v>
      </c>
      <c r="H873" s="315" t="s">
        <v>49</v>
      </c>
      <c r="I873" s="568">
        <v>433180</v>
      </c>
      <c r="J873" s="318" t="s">
        <v>3890</v>
      </c>
      <c r="K873" s="337" t="s">
        <v>3891</v>
      </c>
      <c r="L873" s="386">
        <v>45287</v>
      </c>
      <c r="M873" s="386">
        <v>45312</v>
      </c>
      <c r="N873" s="337"/>
      <c r="O873" s="323"/>
      <c r="P873" s="155"/>
    </row>
    <row r="874" spans="1:16">
      <c r="A874" s="318" t="s">
        <v>779</v>
      </c>
      <c r="B874" s="315"/>
      <c r="C874" s="315" t="s">
        <v>3892</v>
      </c>
      <c r="D874" s="315" t="s">
        <v>256</v>
      </c>
      <c r="E874" s="316" t="s">
        <v>3783</v>
      </c>
      <c r="F874" s="316"/>
      <c r="G874" s="315" t="s">
        <v>3893</v>
      </c>
      <c r="H874" s="315" t="s">
        <v>49</v>
      </c>
      <c r="I874" s="568">
        <v>306000</v>
      </c>
      <c r="J874" s="318" t="s">
        <v>3894</v>
      </c>
      <c r="K874" s="337" t="s">
        <v>3895</v>
      </c>
      <c r="L874" s="386">
        <v>45325</v>
      </c>
      <c r="M874" s="386">
        <v>45367</v>
      </c>
      <c r="N874" s="337"/>
      <c r="O874" s="323" t="s">
        <v>3896</v>
      </c>
      <c r="P874" s="155"/>
    </row>
    <row r="875" spans="1:16">
      <c r="A875" s="553" t="s">
        <v>3897</v>
      </c>
      <c r="B875" s="555"/>
      <c r="C875" s="555" t="s">
        <v>3898</v>
      </c>
      <c r="D875" s="555" t="s">
        <v>29</v>
      </c>
      <c r="E875" s="556">
        <v>45295</v>
      </c>
      <c r="F875" s="760"/>
      <c r="G875" s="358" t="s">
        <v>1584</v>
      </c>
      <c r="H875" s="358" t="s">
        <v>110</v>
      </c>
      <c r="I875" s="360">
        <v>18082</v>
      </c>
      <c r="J875" s="553" t="s">
        <v>642</v>
      </c>
      <c r="K875" s="559" t="s">
        <v>540</v>
      </c>
      <c r="L875" s="558">
        <v>45295</v>
      </c>
      <c r="M875" s="558">
        <v>45343</v>
      </c>
      <c r="N875" s="559"/>
      <c r="O875" s="560" t="s">
        <v>3899</v>
      </c>
      <c r="P875" s="162" t="s">
        <v>3900</v>
      </c>
    </row>
    <row r="876" spans="1:16">
      <c r="A876" s="510" t="s">
        <v>779</v>
      </c>
      <c r="B876" s="512"/>
      <c r="C876" s="496" t="s">
        <v>3901</v>
      </c>
      <c r="D876" s="496" t="s">
        <v>256</v>
      </c>
      <c r="E876" s="497" t="s">
        <v>3783</v>
      </c>
      <c r="F876" s="497"/>
      <c r="G876" s="496" t="s">
        <v>3893</v>
      </c>
      <c r="H876" s="496" t="s">
        <v>49</v>
      </c>
      <c r="I876" s="570">
        <v>204000</v>
      </c>
      <c r="J876" s="569" t="s">
        <v>2062</v>
      </c>
      <c r="K876" s="501" t="s">
        <v>3902</v>
      </c>
      <c r="L876" s="500">
        <v>45346</v>
      </c>
      <c r="M876" s="500">
        <v>45392</v>
      </c>
      <c r="N876" s="501"/>
      <c r="O876" s="502" t="s">
        <v>3903</v>
      </c>
      <c r="P876" s="157"/>
    </row>
    <row r="877" spans="1:16">
      <c r="A877" s="510" t="s">
        <v>3904</v>
      </c>
      <c r="B877" s="512"/>
      <c r="C877" s="566" t="s">
        <v>3905</v>
      </c>
      <c r="D877" s="512" t="s">
        <v>256</v>
      </c>
      <c r="E877" s="513">
        <v>45323</v>
      </c>
      <c r="F877" s="757"/>
      <c r="G877" s="496" t="s">
        <v>349</v>
      </c>
      <c r="H877" s="496" t="s">
        <v>85</v>
      </c>
      <c r="I877" s="548">
        <v>1955</v>
      </c>
      <c r="J877" s="514" t="s">
        <v>298</v>
      </c>
      <c r="K877" s="518" t="s">
        <v>3906</v>
      </c>
      <c r="L877" s="519">
        <v>45355</v>
      </c>
      <c r="M877" s="519">
        <v>45413</v>
      </c>
      <c r="N877" s="518" t="s">
        <v>3907</v>
      </c>
      <c r="O877" s="538" t="s">
        <v>3908</v>
      </c>
      <c r="P877" s="97" t="s">
        <v>3909</v>
      </c>
    </row>
    <row r="878" spans="1:16">
      <c r="A878" s="510" t="s">
        <v>3910</v>
      </c>
      <c r="B878" s="512"/>
      <c r="C878" s="566" t="s">
        <v>3911</v>
      </c>
      <c r="D878" s="512" t="s">
        <v>46</v>
      </c>
      <c r="E878" s="533" t="s">
        <v>3912</v>
      </c>
      <c r="F878" s="759"/>
      <c r="G878" s="496" t="s">
        <v>1024</v>
      </c>
      <c r="H878" s="496" t="s">
        <v>61</v>
      </c>
      <c r="I878" s="548">
        <v>7885</v>
      </c>
      <c r="J878" s="514" t="s">
        <v>2648</v>
      </c>
      <c r="K878" s="518" t="s">
        <v>3913</v>
      </c>
      <c r="L878" s="519">
        <v>45358</v>
      </c>
      <c r="M878" s="519">
        <v>45380</v>
      </c>
      <c r="N878" s="518" t="s">
        <v>3914</v>
      </c>
      <c r="O878" s="538" t="s">
        <v>3915</v>
      </c>
      <c r="P878" s="97" t="s">
        <v>3916</v>
      </c>
    </row>
    <row r="879" spans="1:16">
      <c r="A879" s="510" t="s">
        <v>205</v>
      </c>
      <c r="B879" s="512"/>
      <c r="C879" s="566" t="s">
        <v>3917</v>
      </c>
      <c r="D879" s="512" t="s">
        <v>29</v>
      </c>
      <c r="E879" s="533">
        <v>45323</v>
      </c>
      <c r="F879" s="759"/>
      <c r="G879" s="496" t="s">
        <v>3918</v>
      </c>
      <c r="H879" s="496" t="s">
        <v>49</v>
      </c>
      <c r="I879" s="548">
        <v>19250</v>
      </c>
      <c r="J879" s="514" t="s">
        <v>642</v>
      </c>
      <c r="K879" s="518" t="s">
        <v>3919</v>
      </c>
      <c r="L879" s="519">
        <v>45364</v>
      </c>
      <c r="M879" s="519">
        <v>45407</v>
      </c>
      <c r="N879" s="518" t="s">
        <v>3920</v>
      </c>
      <c r="O879" s="538" t="s">
        <v>3921</v>
      </c>
      <c r="P879" s="97" t="s">
        <v>3922</v>
      </c>
    </row>
    <row r="880" spans="1:16">
      <c r="A880" s="510" t="s">
        <v>708</v>
      </c>
      <c r="B880" s="512"/>
      <c r="C880" s="566">
        <v>4300033473</v>
      </c>
      <c r="D880" s="512" t="s">
        <v>29</v>
      </c>
      <c r="E880" s="513">
        <v>45328</v>
      </c>
      <c r="F880" s="757"/>
      <c r="G880" s="496" t="s">
        <v>32</v>
      </c>
      <c r="H880" s="496" t="s">
        <v>61</v>
      </c>
      <c r="I880" s="548">
        <v>20500</v>
      </c>
      <c r="J880" s="514" t="s">
        <v>298</v>
      </c>
      <c r="K880" s="518" t="s">
        <v>2895</v>
      </c>
      <c r="L880" s="519">
        <v>45370</v>
      </c>
      <c r="M880" s="519">
        <v>45396</v>
      </c>
      <c r="N880" s="518" t="s">
        <v>2926</v>
      </c>
      <c r="O880" s="538" t="s">
        <v>3923</v>
      </c>
      <c r="P880" s="97" t="s">
        <v>3924</v>
      </c>
    </row>
    <row r="881" spans="1:16">
      <c r="A881" s="510" t="s">
        <v>1318</v>
      </c>
      <c r="B881" s="512"/>
      <c r="C881" s="566" t="s">
        <v>3925</v>
      </c>
      <c r="D881" s="512" t="s">
        <v>46</v>
      </c>
      <c r="E881" s="513"/>
      <c r="F881" s="757"/>
      <c r="G881" s="496" t="s">
        <v>60</v>
      </c>
      <c r="H881" s="496" t="s">
        <v>61</v>
      </c>
      <c r="I881" s="548">
        <v>300000</v>
      </c>
      <c r="J881" s="514" t="s">
        <v>3926</v>
      </c>
      <c r="K881" s="518" t="s">
        <v>3927</v>
      </c>
      <c r="L881" s="519">
        <v>45369</v>
      </c>
      <c r="M881" s="519">
        <v>45394</v>
      </c>
      <c r="N881" s="518"/>
      <c r="O881" s="538" t="s">
        <v>3928</v>
      </c>
      <c r="P881" s="97" t="s">
        <v>3929</v>
      </c>
    </row>
    <row r="882" spans="1:16">
      <c r="A882" s="553" t="s">
        <v>995</v>
      </c>
      <c r="B882" s="555"/>
      <c r="C882" s="555"/>
      <c r="D882" s="555" t="s">
        <v>29</v>
      </c>
      <c r="E882" s="556">
        <v>45310</v>
      </c>
      <c r="F882" s="760"/>
      <c r="G882" s="358" t="s">
        <v>100</v>
      </c>
      <c r="H882" s="358" t="s">
        <v>32</v>
      </c>
      <c r="I882" s="360">
        <v>137496</v>
      </c>
      <c r="J882" s="553" t="s">
        <v>3930</v>
      </c>
      <c r="K882" s="559" t="s">
        <v>3931</v>
      </c>
      <c r="L882" s="558">
        <v>45326</v>
      </c>
      <c r="M882" s="558">
        <v>45374</v>
      </c>
      <c r="N882" s="559"/>
      <c r="O882" s="560" t="s">
        <v>3932</v>
      </c>
      <c r="P882" s="162" t="s">
        <v>3933</v>
      </c>
    </row>
    <row r="883" spans="1:16">
      <c r="A883" s="553" t="s">
        <v>3897</v>
      </c>
      <c r="B883" s="555"/>
      <c r="C883" s="555" t="s">
        <v>3934</v>
      </c>
      <c r="D883" s="555" t="s">
        <v>29</v>
      </c>
      <c r="E883" s="556">
        <v>45338</v>
      </c>
      <c r="F883" s="760"/>
      <c r="G883" s="358" t="s">
        <v>1584</v>
      </c>
      <c r="H883" s="358" t="s">
        <v>110</v>
      </c>
      <c r="I883" s="360">
        <v>8635</v>
      </c>
      <c r="J883" s="553" t="s">
        <v>298</v>
      </c>
      <c r="K883" s="559" t="s">
        <v>3935</v>
      </c>
      <c r="L883" s="558">
        <v>45331</v>
      </c>
      <c r="M883" s="558">
        <v>45378</v>
      </c>
      <c r="N883" s="559"/>
      <c r="O883" s="560"/>
      <c r="P883" s="162" t="s">
        <v>3936</v>
      </c>
    </row>
    <row r="884" spans="1:16">
      <c r="A884" s="510" t="s">
        <v>779</v>
      </c>
      <c r="B884" s="512"/>
      <c r="C884" s="566">
        <v>4300033465</v>
      </c>
      <c r="D884" s="512" t="s">
        <v>46</v>
      </c>
      <c r="E884" s="513" t="s">
        <v>3937</v>
      </c>
      <c r="F884" s="757"/>
      <c r="G884" s="496" t="s">
        <v>48</v>
      </c>
      <c r="H884" s="496" t="s">
        <v>49</v>
      </c>
      <c r="I884" s="548">
        <v>101600</v>
      </c>
      <c r="J884" s="514" t="s">
        <v>788</v>
      </c>
      <c r="K884" s="518" t="s">
        <v>3938</v>
      </c>
      <c r="L884" s="519">
        <v>45366</v>
      </c>
      <c r="M884" s="519"/>
      <c r="N884" s="518"/>
      <c r="O884" s="538" t="s">
        <v>3939</v>
      </c>
      <c r="P884" s="97"/>
    </row>
    <row r="885" spans="1:16">
      <c r="A885" s="510" t="s">
        <v>229</v>
      </c>
      <c r="B885" s="512"/>
      <c r="C885" s="566" t="s">
        <v>3940</v>
      </c>
      <c r="D885" s="512" t="s">
        <v>46</v>
      </c>
      <c r="E885" s="513">
        <v>45258</v>
      </c>
      <c r="F885" s="757"/>
      <c r="G885" s="496" t="s">
        <v>728</v>
      </c>
      <c r="H885" s="496" t="s">
        <v>61</v>
      </c>
      <c r="I885" s="498">
        <v>240000</v>
      </c>
      <c r="J885" s="514" t="s">
        <v>3941</v>
      </c>
      <c r="K885" s="518" t="s">
        <v>3942</v>
      </c>
      <c r="L885" s="519">
        <v>45363</v>
      </c>
      <c r="M885" s="519">
        <v>45396</v>
      </c>
      <c r="N885" s="571">
        <v>45374</v>
      </c>
      <c r="O885" s="538" t="s">
        <v>3943</v>
      </c>
      <c r="P885" s="97" t="s">
        <v>3944</v>
      </c>
    </row>
    <row r="886" spans="1:16">
      <c r="A886" s="567" t="s">
        <v>740</v>
      </c>
      <c r="B886" s="566"/>
      <c r="C886" s="566" t="s">
        <v>3945</v>
      </c>
      <c r="D886" s="566" t="s">
        <v>46</v>
      </c>
      <c r="E886" s="533" t="s">
        <v>3946</v>
      </c>
      <c r="F886" s="533"/>
      <c r="G886" s="545" t="s">
        <v>73</v>
      </c>
      <c r="H886" s="496" t="s">
        <v>61</v>
      </c>
      <c r="I886" s="568">
        <v>65190</v>
      </c>
      <c r="J886" s="514" t="s">
        <v>3947</v>
      </c>
      <c r="K886" s="515" t="s">
        <v>3948</v>
      </c>
      <c r="L886" s="519" t="s">
        <v>3949</v>
      </c>
      <c r="M886" s="516" t="s">
        <v>3950</v>
      </c>
      <c r="N886" s="535">
        <v>45384</v>
      </c>
      <c r="O886" s="547" t="s">
        <v>3951</v>
      </c>
      <c r="P886" s="14" t="s">
        <v>3952</v>
      </c>
    </row>
    <row r="887" spans="1:16">
      <c r="A887" s="510" t="s">
        <v>43</v>
      </c>
      <c r="B887" s="512"/>
      <c r="C887" s="566" t="s">
        <v>3953</v>
      </c>
      <c r="D887" s="512" t="s">
        <v>46</v>
      </c>
      <c r="E887" s="513">
        <v>45357</v>
      </c>
      <c r="F887" s="757"/>
      <c r="G887" s="496" t="s">
        <v>189</v>
      </c>
      <c r="H887" s="496" t="s">
        <v>61</v>
      </c>
      <c r="I887" s="548">
        <v>72000</v>
      </c>
      <c r="J887" s="514" t="s">
        <v>3954</v>
      </c>
      <c r="K887" s="518" t="s">
        <v>3955</v>
      </c>
      <c r="L887" s="519">
        <v>45377</v>
      </c>
      <c r="M887" s="519">
        <v>45435</v>
      </c>
      <c r="N887" s="571">
        <v>45385</v>
      </c>
      <c r="O887" s="538" t="s">
        <v>3956</v>
      </c>
      <c r="P887" s="97" t="s">
        <v>3957</v>
      </c>
    </row>
    <row r="888" spans="1:16">
      <c r="A888" s="510" t="s">
        <v>516</v>
      </c>
      <c r="B888" s="512"/>
      <c r="C888" s="566" t="s">
        <v>3958</v>
      </c>
      <c r="D888" s="512" t="s">
        <v>46</v>
      </c>
      <c r="E888" s="513">
        <v>45316</v>
      </c>
      <c r="F888" s="757"/>
      <c r="G888" s="496" t="s">
        <v>1424</v>
      </c>
      <c r="H888" s="496" t="s">
        <v>61</v>
      </c>
      <c r="I888" s="548">
        <v>14024</v>
      </c>
      <c r="J888" s="577" t="s">
        <v>3959</v>
      </c>
      <c r="K888" s="518" t="s">
        <v>3960</v>
      </c>
      <c r="L888" s="519">
        <v>45375</v>
      </c>
      <c r="M888" s="519">
        <v>45400</v>
      </c>
      <c r="N888" s="518" t="s">
        <v>3950</v>
      </c>
      <c r="O888" s="538" t="s">
        <v>3961</v>
      </c>
      <c r="P888" s="97" t="s">
        <v>3962</v>
      </c>
    </row>
    <row r="889" spans="1:16">
      <c r="A889" s="578" t="s">
        <v>779</v>
      </c>
      <c r="B889" s="545"/>
      <c r="C889" s="545">
        <v>43000033584</v>
      </c>
      <c r="D889" s="545" t="s">
        <v>46</v>
      </c>
      <c r="E889" s="545" t="s">
        <v>3963</v>
      </c>
      <c r="F889" s="545"/>
      <c r="G889" s="545" t="s">
        <v>3964</v>
      </c>
      <c r="H889" s="545" t="s">
        <v>3965</v>
      </c>
      <c r="I889" s="579">
        <v>110422</v>
      </c>
      <c r="J889" s="578" t="s">
        <v>3966</v>
      </c>
      <c r="K889" s="518" t="s">
        <v>3967</v>
      </c>
      <c r="L889" s="518" t="s">
        <v>3968</v>
      </c>
      <c r="M889" s="518" t="s">
        <v>3969</v>
      </c>
      <c r="N889" s="518"/>
      <c r="O889" s="538" t="s">
        <v>3970</v>
      </c>
      <c r="P889" s="97"/>
    </row>
    <row r="890" spans="1:16">
      <c r="A890" s="510" t="s">
        <v>779</v>
      </c>
      <c r="B890" s="512"/>
      <c r="C890" s="566" t="s">
        <v>3971</v>
      </c>
      <c r="D890" s="512" t="s">
        <v>46</v>
      </c>
      <c r="E890" s="513"/>
      <c r="F890" s="513"/>
      <c r="G890" s="545" t="s">
        <v>3964</v>
      </c>
      <c r="H890" s="545" t="s">
        <v>49</v>
      </c>
      <c r="I890" s="580">
        <v>101600</v>
      </c>
      <c r="J890" s="514" t="s">
        <v>3620</v>
      </c>
      <c r="K890" s="518" t="s">
        <v>3972</v>
      </c>
      <c r="L890" s="519" t="s">
        <v>3973</v>
      </c>
      <c r="M890" s="519"/>
      <c r="N890" s="518"/>
      <c r="O890" s="538" t="s">
        <v>3974</v>
      </c>
      <c r="P890" s="97"/>
    </row>
    <row r="891" spans="1:16">
      <c r="A891" s="510" t="s">
        <v>779</v>
      </c>
      <c r="B891" s="512"/>
      <c r="C891" s="566" t="s">
        <v>3975</v>
      </c>
      <c r="D891" s="512" t="s">
        <v>256</v>
      </c>
      <c r="E891" s="513" t="s">
        <v>3976</v>
      </c>
      <c r="F891" s="513"/>
      <c r="G891" s="545" t="s">
        <v>3977</v>
      </c>
      <c r="H891" s="545" t="s">
        <v>49</v>
      </c>
      <c r="I891" s="580">
        <v>300000</v>
      </c>
      <c r="J891" s="514" t="s">
        <v>1133</v>
      </c>
      <c r="K891" s="518" t="s">
        <v>3978</v>
      </c>
      <c r="L891" s="519" t="s">
        <v>3979</v>
      </c>
      <c r="M891" s="519"/>
      <c r="N891" s="518"/>
      <c r="O891" s="538" t="s">
        <v>3980</v>
      </c>
      <c r="P891" s="97"/>
    </row>
    <row r="892" spans="1:16">
      <c r="A892" s="578" t="s">
        <v>779</v>
      </c>
      <c r="B892" s="545"/>
      <c r="C892" s="545">
        <v>4300033700</v>
      </c>
      <c r="D892" s="545" t="s">
        <v>46</v>
      </c>
      <c r="E892" s="545" t="s">
        <v>3981</v>
      </c>
      <c r="F892" s="545"/>
      <c r="G892" s="545" t="s">
        <v>3964</v>
      </c>
      <c r="H892" s="545" t="s">
        <v>49</v>
      </c>
      <c r="I892" s="579">
        <v>102500</v>
      </c>
      <c r="J892" s="578" t="s">
        <v>3599</v>
      </c>
      <c r="K892" s="518" t="s">
        <v>3982</v>
      </c>
      <c r="L892" s="518" t="s">
        <v>3983</v>
      </c>
      <c r="M892" s="518" t="s">
        <v>3984</v>
      </c>
      <c r="N892" s="518" t="s">
        <v>3985</v>
      </c>
      <c r="O892" s="538" t="s">
        <v>3986</v>
      </c>
      <c r="P892" s="97"/>
    </row>
    <row r="893" spans="1:16">
      <c r="A893" s="510" t="s">
        <v>3987</v>
      </c>
      <c r="B893" s="512"/>
      <c r="C893" s="566" t="s">
        <v>3988</v>
      </c>
      <c r="D893" s="512" t="s">
        <v>46</v>
      </c>
      <c r="E893" s="513">
        <v>45358</v>
      </c>
      <c r="F893" s="757"/>
      <c r="G893" s="496" t="s">
        <v>3989</v>
      </c>
      <c r="H893" s="496" t="s">
        <v>61</v>
      </c>
      <c r="I893" s="548">
        <v>110000</v>
      </c>
      <c r="J893" s="514" t="s">
        <v>3990</v>
      </c>
      <c r="K893" s="518" t="s">
        <v>3377</v>
      </c>
      <c r="L893" s="519">
        <v>45384</v>
      </c>
      <c r="M893" s="519">
        <v>45422</v>
      </c>
      <c r="N893" s="518" t="s">
        <v>3991</v>
      </c>
      <c r="O893" s="538" t="s">
        <v>3992</v>
      </c>
      <c r="P893" s="97" t="s">
        <v>3993</v>
      </c>
    </row>
    <row r="894" spans="1:16">
      <c r="A894" s="510" t="s">
        <v>43</v>
      </c>
      <c r="B894" s="512"/>
      <c r="C894" s="566" t="s">
        <v>3953</v>
      </c>
      <c r="D894" s="512" t="s">
        <v>83</v>
      </c>
      <c r="E894" s="513">
        <v>45370</v>
      </c>
      <c r="F894" s="513"/>
      <c r="G894" s="545" t="s">
        <v>189</v>
      </c>
      <c r="H894" s="545" t="s">
        <v>61</v>
      </c>
      <c r="I894" s="580"/>
      <c r="J894" s="514" t="s">
        <v>3994</v>
      </c>
      <c r="K894" s="518" t="s">
        <v>3456</v>
      </c>
      <c r="L894" s="519">
        <v>45394</v>
      </c>
      <c r="M894" s="519">
        <v>45464</v>
      </c>
      <c r="N894" s="518" t="s">
        <v>2926</v>
      </c>
      <c r="O894" s="538" t="s">
        <v>3995</v>
      </c>
      <c r="P894" s="97" t="s">
        <v>3996</v>
      </c>
    </row>
    <row r="895" spans="1:16">
      <c r="A895" s="510" t="s">
        <v>3450</v>
      </c>
      <c r="B895" s="512"/>
      <c r="C895" s="566" t="s">
        <v>3997</v>
      </c>
      <c r="D895" s="512" t="s">
        <v>46</v>
      </c>
      <c r="E895" s="513">
        <v>45351</v>
      </c>
      <c r="F895" s="757"/>
      <c r="G895" s="496" t="s">
        <v>110</v>
      </c>
      <c r="H895" s="496" t="s">
        <v>61</v>
      </c>
      <c r="I895" s="548">
        <v>160000</v>
      </c>
      <c r="J895" s="514" t="s">
        <v>3998</v>
      </c>
      <c r="K895" s="518" t="s">
        <v>3045</v>
      </c>
      <c r="L895" s="519">
        <v>45395</v>
      </c>
      <c r="M895" s="519">
        <v>45401</v>
      </c>
      <c r="N895" s="518" t="s">
        <v>2926</v>
      </c>
      <c r="O895" s="538" t="s">
        <v>3999</v>
      </c>
      <c r="P895" s="97" t="s">
        <v>4000</v>
      </c>
    </row>
    <row r="896" spans="1:16">
      <c r="A896" s="553" t="s">
        <v>4001</v>
      </c>
      <c r="B896" s="555"/>
      <c r="C896" s="555" t="s">
        <v>4002</v>
      </c>
      <c r="D896" s="555" t="s">
        <v>71</v>
      </c>
      <c r="E896" s="555" t="s">
        <v>3963</v>
      </c>
      <c r="F896" s="555"/>
      <c r="G896" s="555" t="s">
        <v>4003</v>
      </c>
      <c r="H896" s="555" t="s">
        <v>110</v>
      </c>
      <c r="I896" s="581">
        <v>5721</v>
      </c>
      <c r="J896" s="553" t="s">
        <v>3609</v>
      </c>
      <c r="K896" s="559" t="s">
        <v>4004</v>
      </c>
      <c r="L896" s="559" t="s">
        <v>4005</v>
      </c>
      <c r="M896" s="559" t="s">
        <v>4006</v>
      </c>
      <c r="N896" s="559"/>
      <c r="O896" s="560" t="s">
        <v>4007</v>
      </c>
      <c r="P896" s="582" t="s">
        <v>4008</v>
      </c>
    </row>
    <row r="897" spans="1:16">
      <c r="A897" s="510" t="s">
        <v>1318</v>
      </c>
      <c r="B897" s="512"/>
      <c r="C897" s="566" t="s">
        <v>4009</v>
      </c>
      <c r="D897" s="512" t="s">
        <v>46</v>
      </c>
      <c r="E897" s="513"/>
      <c r="F897" s="757"/>
      <c r="G897" s="496" t="s">
        <v>60</v>
      </c>
      <c r="H897" s="496" t="s">
        <v>61</v>
      </c>
      <c r="I897" s="548">
        <v>300000</v>
      </c>
      <c r="J897" s="514" t="s">
        <v>4010</v>
      </c>
      <c r="K897" s="518" t="s">
        <v>3045</v>
      </c>
      <c r="L897" s="519">
        <v>45398</v>
      </c>
      <c r="M897" s="519">
        <v>45415</v>
      </c>
      <c r="N897" s="518" t="s">
        <v>2926</v>
      </c>
      <c r="O897" s="538" t="s">
        <v>4011</v>
      </c>
      <c r="P897" s="97" t="s">
        <v>4012</v>
      </c>
    </row>
    <row r="898" spans="1:16">
      <c r="A898" s="510" t="s">
        <v>4013</v>
      </c>
      <c r="B898" s="512"/>
      <c r="C898" s="566" t="s">
        <v>4014</v>
      </c>
      <c r="D898" s="512" t="s">
        <v>46</v>
      </c>
      <c r="E898" s="513">
        <v>45345</v>
      </c>
      <c r="F898" s="757"/>
      <c r="G898" s="496" t="s">
        <v>60</v>
      </c>
      <c r="H898" s="496" t="s">
        <v>61</v>
      </c>
      <c r="I898" s="548">
        <v>7620</v>
      </c>
      <c r="J898" s="514" t="s">
        <v>2952</v>
      </c>
      <c r="K898" s="518" t="s">
        <v>3045</v>
      </c>
      <c r="L898" s="519">
        <v>45398</v>
      </c>
      <c r="M898" s="519">
        <v>45419</v>
      </c>
      <c r="N898" s="518" t="s">
        <v>2926</v>
      </c>
      <c r="O898" s="538" t="s">
        <v>4015</v>
      </c>
      <c r="P898" s="538" t="s">
        <v>4016</v>
      </c>
    </row>
    <row r="899" spans="1:16">
      <c r="A899" s="510" t="s">
        <v>4017</v>
      </c>
      <c r="B899" s="512"/>
      <c r="C899" s="566" t="s">
        <v>4018</v>
      </c>
      <c r="D899" s="512" t="s">
        <v>46</v>
      </c>
      <c r="E899" s="513" t="s">
        <v>4019</v>
      </c>
      <c r="F899" s="757"/>
      <c r="G899" s="496" t="s">
        <v>60</v>
      </c>
      <c r="H899" s="496" t="s">
        <v>61</v>
      </c>
      <c r="I899" s="548">
        <v>20500</v>
      </c>
      <c r="J899" s="514" t="s">
        <v>298</v>
      </c>
      <c r="K899" s="518" t="s">
        <v>3045</v>
      </c>
      <c r="L899" s="519">
        <v>45398</v>
      </c>
      <c r="M899" s="519">
        <v>45419</v>
      </c>
      <c r="N899" s="518" t="s">
        <v>2926</v>
      </c>
      <c r="O899" s="538" t="s">
        <v>4020</v>
      </c>
      <c r="P899" s="97" t="s">
        <v>4021</v>
      </c>
    </row>
    <row r="900" spans="1:16">
      <c r="A900" s="510" t="s">
        <v>779</v>
      </c>
      <c r="B900" s="512"/>
      <c r="C900" s="566">
        <v>4300033623</v>
      </c>
      <c r="D900" s="512" t="s">
        <v>256</v>
      </c>
      <c r="E900" s="513">
        <v>45356</v>
      </c>
      <c r="F900" s="513"/>
      <c r="G900" s="545" t="s">
        <v>4022</v>
      </c>
      <c r="H900" s="545" t="s">
        <v>4023</v>
      </c>
      <c r="I900" s="580">
        <v>335580</v>
      </c>
      <c r="J900" s="514" t="s">
        <v>4024</v>
      </c>
      <c r="K900" s="518" t="s">
        <v>4025</v>
      </c>
      <c r="L900" s="519" t="s">
        <v>4026</v>
      </c>
      <c r="M900" s="519"/>
      <c r="N900" s="518"/>
      <c r="O900" s="538"/>
      <c r="P900" s="97"/>
    </row>
    <row r="901" spans="1:16">
      <c r="A901" s="510" t="s">
        <v>779</v>
      </c>
      <c r="B901" s="512"/>
      <c r="C901" s="566" t="s">
        <v>4027</v>
      </c>
      <c r="D901" s="512" t="s">
        <v>256</v>
      </c>
      <c r="E901" s="513" t="s">
        <v>3976</v>
      </c>
      <c r="F901" s="513"/>
      <c r="G901" s="545" t="s">
        <v>3977</v>
      </c>
      <c r="H901" s="545" t="s">
        <v>49</v>
      </c>
      <c r="I901" s="580">
        <v>300000</v>
      </c>
      <c r="J901" s="514" t="s">
        <v>1133</v>
      </c>
      <c r="K901" s="518" t="s">
        <v>4028</v>
      </c>
      <c r="L901" s="519" t="s">
        <v>4029</v>
      </c>
      <c r="M901" s="519"/>
      <c r="N901" s="518"/>
      <c r="O901" s="538"/>
      <c r="P901" s="97"/>
    </row>
    <row r="902" spans="1:16">
      <c r="A902" s="530" t="s">
        <v>779</v>
      </c>
      <c r="B902" s="532"/>
      <c r="C902" s="532">
        <v>4300033623</v>
      </c>
      <c r="D902" s="532" t="s">
        <v>46</v>
      </c>
      <c r="E902" s="532" t="s">
        <v>3950</v>
      </c>
      <c r="F902" s="532"/>
      <c r="G902" s="532" t="s">
        <v>3964</v>
      </c>
      <c r="H902" s="532" t="s">
        <v>49</v>
      </c>
      <c r="I902" s="575">
        <v>154861</v>
      </c>
      <c r="J902" s="530" t="s">
        <v>4030</v>
      </c>
      <c r="K902" s="515" t="s">
        <v>4031</v>
      </c>
      <c r="L902" s="515" t="s">
        <v>4032</v>
      </c>
      <c r="M902" s="515"/>
      <c r="N902" s="515"/>
      <c r="O902" s="547" t="s">
        <v>4033</v>
      </c>
      <c r="P902" s="98"/>
    </row>
    <row r="903" spans="1:16">
      <c r="A903" s="530" t="s">
        <v>779</v>
      </c>
      <c r="B903" s="532"/>
      <c r="C903" s="532" t="s">
        <v>4034</v>
      </c>
      <c r="D903" s="532" t="s">
        <v>46</v>
      </c>
      <c r="E903" s="532" t="s">
        <v>4035</v>
      </c>
      <c r="F903" s="532"/>
      <c r="G903" s="532" t="s">
        <v>3964</v>
      </c>
      <c r="H903" s="532" t="s">
        <v>49</v>
      </c>
      <c r="I903" s="575">
        <v>101600</v>
      </c>
      <c r="J903" s="530" t="s">
        <v>3620</v>
      </c>
      <c r="K903" s="515" t="s">
        <v>4031</v>
      </c>
      <c r="L903" s="515" t="s">
        <v>4032</v>
      </c>
      <c r="M903" s="515"/>
      <c r="N903" s="515"/>
      <c r="O903" s="547" t="s">
        <v>4036</v>
      </c>
      <c r="P903" s="98"/>
    </row>
    <row r="904" spans="1:16">
      <c r="A904" s="530" t="s">
        <v>779</v>
      </c>
      <c r="B904" s="532"/>
      <c r="C904" s="532">
        <v>4300033673</v>
      </c>
      <c r="D904" s="532" t="s">
        <v>256</v>
      </c>
      <c r="E904" s="532" t="s">
        <v>4029</v>
      </c>
      <c r="F904" s="532"/>
      <c r="G904" s="532" t="s">
        <v>3619</v>
      </c>
      <c r="H904" s="532" t="s">
        <v>49</v>
      </c>
      <c r="I904" s="575">
        <v>183600</v>
      </c>
      <c r="J904" s="530" t="s">
        <v>4037</v>
      </c>
      <c r="K904" s="515" t="s">
        <v>4038</v>
      </c>
      <c r="L904" s="515" t="s">
        <v>4039</v>
      </c>
      <c r="M904" s="515"/>
      <c r="N904" s="515"/>
      <c r="O904" s="547"/>
      <c r="P904" s="98"/>
    </row>
    <row r="905" spans="1:16">
      <c r="A905" s="510" t="s">
        <v>3638</v>
      </c>
      <c r="B905" s="512"/>
      <c r="C905" s="566" t="s">
        <v>4040</v>
      </c>
      <c r="D905" s="512" t="s">
        <v>83</v>
      </c>
      <c r="E905" s="513">
        <v>45378</v>
      </c>
      <c r="F905" s="757"/>
      <c r="G905" s="496" t="s">
        <v>1024</v>
      </c>
      <c r="H905" s="496" t="s">
        <v>61</v>
      </c>
      <c r="I905" s="548"/>
      <c r="J905" s="514" t="s">
        <v>642</v>
      </c>
      <c r="K905" s="518" t="s">
        <v>4041</v>
      </c>
      <c r="L905" s="519">
        <v>45398</v>
      </c>
      <c r="M905" s="519">
        <v>45419</v>
      </c>
      <c r="N905" s="518" t="s">
        <v>2926</v>
      </c>
      <c r="O905" s="538" t="s">
        <v>4042</v>
      </c>
      <c r="P905" s="97" t="s">
        <v>4043</v>
      </c>
    </row>
    <row r="906" spans="1:16">
      <c r="A906" s="510" t="s">
        <v>43</v>
      </c>
      <c r="B906" s="512"/>
      <c r="C906" s="566" t="s">
        <v>3953</v>
      </c>
      <c r="D906" s="512" t="s">
        <v>83</v>
      </c>
      <c r="E906" s="513">
        <v>45378</v>
      </c>
      <c r="F906" s="513"/>
      <c r="G906" s="545" t="s">
        <v>373</v>
      </c>
      <c r="H906" s="545" t="s">
        <v>61</v>
      </c>
      <c r="I906" s="548"/>
      <c r="J906" s="514" t="s">
        <v>642</v>
      </c>
      <c r="K906" s="518" t="s">
        <v>4044</v>
      </c>
      <c r="L906" s="519">
        <v>45398</v>
      </c>
      <c r="M906" s="519">
        <v>45454</v>
      </c>
      <c r="N906" s="518" t="s">
        <v>2926</v>
      </c>
      <c r="O906" s="538" t="s">
        <v>4045</v>
      </c>
      <c r="P906" s="97" t="s">
        <v>4046</v>
      </c>
    </row>
    <row r="907" spans="1:16">
      <c r="A907" s="510" t="s">
        <v>43</v>
      </c>
      <c r="B907" s="512"/>
      <c r="C907" s="566"/>
      <c r="D907" s="512" t="s">
        <v>83</v>
      </c>
      <c r="E907" s="513">
        <v>45390</v>
      </c>
      <c r="F907" s="757"/>
      <c r="G907" s="496" t="s">
        <v>189</v>
      </c>
      <c r="H907" s="496" t="s">
        <v>61</v>
      </c>
      <c r="I907" s="548"/>
      <c r="J907" s="514" t="s">
        <v>642</v>
      </c>
      <c r="K907" s="518" t="s">
        <v>4047</v>
      </c>
      <c r="L907" s="519">
        <v>45403</v>
      </c>
      <c r="M907" s="519">
        <v>45448</v>
      </c>
      <c r="N907" s="518" t="s">
        <v>2926</v>
      </c>
      <c r="O907" s="538" t="s">
        <v>4048</v>
      </c>
      <c r="P907" s="538" t="s">
        <v>4049</v>
      </c>
    </row>
    <row r="908" spans="1:16">
      <c r="A908" s="530" t="s">
        <v>779</v>
      </c>
      <c r="B908" s="532"/>
      <c r="C908" s="532">
        <v>4300033731</v>
      </c>
      <c r="D908" s="532" t="s">
        <v>46</v>
      </c>
      <c r="E908" s="532" t="s">
        <v>4032</v>
      </c>
      <c r="F908" s="532"/>
      <c r="G908" s="532" t="s">
        <v>3964</v>
      </c>
      <c r="H908" s="532" t="s">
        <v>2327</v>
      </c>
      <c r="I908" s="575">
        <v>15624</v>
      </c>
      <c r="J908" s="530" t="s">
        <v>3604</v>
      </c>
      <c r="K908" s="515" t="s">
        <v>724</v>
      </c>
      <c r="L908" s="515" t="s">
        <v>4050</v>
      </c>
      <c r="M908" s="515" t="s">
        <v>4051</v>
      </c>
      <c r="N908" s="515"/>
      <c r="O908" s="547"/>
      <c r="P908" s="98"/>
    </row>
    <row r="909" spans="1:16">
      <c r="A909" s="583" t="s">
        <v>4052</v>
      </c>
      <c r="B909" s="584"/>
      <c r="C909" s="585" t="s">
        <v>4053</v>
      </c>
      <c r="D909" s="512" t="s">
        <v>46</v>
      </c>
      <c r="E909" s="513"/>
      <c r="F909" s="757"/>
      <c r="G909" s="585" t="s">
        <v>48</v>
      </c>
      <c r="H909" s="585" t="s">
        <v>61</v>
      </c>
      <c r="I909" s="586">
        <v>196708</v>
      </c>
      <c r="J909" s="577" t="s">
        <v>4054</v>
      </c>
      <c r="K909" s="577" t="s">
        <v>4055</v>
      </c>
      <c r="L909" s="577" t="s">
        <v>4056</v>
      </c>
      <c r="M909" s="577" t="s">
        <v>4057</v>
      </c>
      <c r="N909" s="587" t="s">
        <v>4058</v>
      </c>
      <c r="O909" s="538" t="s">
        <v>4059</v>
      </c>
      <c r="P909" s="588" t="s">
        <v>4060</v>
      </c>
    </row>
    <row r="910" spans="1:16">
      <c r="A910" s="583" t="s">
        <v>4061</v>
      </c>
      <c r="B910" s="584"/>
      <c r="C910" s="585" t="s">
        <v>4062</v>
      </c>
      <c r="D910" s="512" t="s">
        <v>46</v>
      </c>
      <c r="E910" s="513"/>
      <c r="F910" s="757"/>
      <c r="G910" s="585" t="s">
        <v>1953</v>
      </c>
      <c r="H910" s="585" t="s">
        <v>61</v>
      </c>
      <c r="I910" s="586">
        <v>450900</v>
      </c>
      <c r="J910" s="577" t="s">
        <v>4063</v>
      </c>
      <c r="K910" s="589" t="s">
        <v>4064</v>
      </c>
      <c r="L910" s="590" t="s">
        <v>4065</v>
      </c>
      <c r="M910" s="577" t="s">
        <v>4066</v>
      </c>
      <c r="N910" s="587" t="s">
        <v>4067</v>
      </c>
      <c r="O910" s="538" t="s">
        <v>4068</v>
      </c>
      <c r="P910" s="164" t="s">
        <v>4069</v>
      </c>
    </row>
    <row r="911" spans="1:16">
      <c r="A911" s="591" t="s">
        <v>4070</v>
      </c>
      <c r="B911" s="592"/>
      <c r="C911" s="593" t="s">
        <v>4071</v>
      </c>
      <c r="D911" s="512" t="s">
        <v>83</v>
      </c>
      <c r="E911" s="513"/>
      <c r="F911" s="757"/>
      <c r="G911" s="585" t="s">
        <v>1953</v>
      </c>
      <c r="H911" s="585" t="s">
        <v>61</v>
      </c>
      <c r="I911" s="594">
        <v>300600</v>
      </c>
      <c r="J911" s="595" t="s">
        <v>4072</v>
      </c>
      <c r="K911" s="596" t="s">
        <v>4073</v>
      </c>
      <c r="L911" s="597" t="s">
        <v>4074</v>
      </c>
      <c r="M911" s="595" t="s">
        <v>4066</v>
      </c>
      <c r="N911" s="518" t="s">
        <v>4075</v>
      </c>
      <c r="O911" s="598" t="s">
        <v>4076</v>
      </c>
      <c r="P911" s="165" t="s">
        <v>4077</v>
      </c>
    </row>
    <row r="912" spans="1:16">
      <c r="A912" s="510" t="s">
        <v>4078</v>
      </c>
      <c r="B912" s="512"/>
      <c r="C912" s="566" t="s">
        <v>4079</v>
      </c>
      <c r="D912" s="512" t="s">
        <v>83</v>
      </c>
      <c r="E912" s="513" t="s">
        <v>3950</v>
      </c>
      <c r="F912" s="757"/>
      <c r="G912" s="585" t="s">
        <v>1024</v>
      </c>
      <c r="H912" s="585" t="s">
        <v>85</v>
      </c>
      <c r="I912" s="594">
        <v>12750</v>
      </c>
      <c r="J912" s="514" t="s">
        <v>2968</v>
      </c>
      <c r="K912" s="518" t="s">
        <v>3191</v>
      </c>
      <c r="L912" s="519">
        <v>45418</v>
      </c>
      <c r="M912" s="519" t="s">
        <v>4080</v>
      </c>
      <c r="N912" s="518" t="s">
        <v>2926</v>
      </c>
      <c r="O912" s="538" t="s">
        <v>4081</v>
      </c>
      <c r="P912" s="538" t="s">
        <v>4082</v>
      </c>
    </row>
    <row r="913" spans="1:16" ht="30">
      <c r="A913" s="567" t="s">
        <v>4083</v>
      </c>
      <c r="B913" s="566"/>
      <c r="C913" s="566" t="s">
        <v>4084</v>
      </c>
      <c r="D913" s="512" t="s">
        <v>83</v>
      </c>
      <c r="E913" s="533" t="s">
        <v>4085</v>
      </c>
      <c r="F913" s="759"/>
      <c r="G913" s="585" t="s">
        <v>73</v>
      </c>
      <c r="H913" s="585" t="s">
        <v>61</v>
      </c>
      <c r="I913" s="594">
        <v>7000</v>
      </c>
      <c r="J913" s="599" t="s">
        <v>140</v>
      </c>
      <c r="K913" s="518" t="s">
        <v>4086</v>
      </c>
      <c r="L913" s="519" t="s">
        <v>4087</v>
      </c>
      <c r="M913" s="519" t="s">
        <v>4088</v>
      </c>
      <c r="N913" s="518" t="s">
        <v>4089</v>
      </c>
      <c r="O913" s="538" t="s">
        <v>4090</v>
      </c>
      <c r="P913" s="538" t="s">
        <v>4091</v>
      </c>
    </row>
    <row r="914" spans="1:16">
      <c r="A914" s="567" t="s">
        <v>4092</v>
      </c>
      <c r="B914" s="566"/>
      <c r="C914" s="566" t="s">
        <v>4093</v>
      </c>
      <c r="D914" s="512" t="s">
        <v>83</v>
      </c>
      <c r="E914" s="533">
        <v>45391</v>
      </c>
      <c r="F914" s="761"/>
      <c r="G914" s="600" t="s">
        <v>1024</v>
      </c>
      <c r="H914" s="601" t="s">
        <v>49</v>
      </c>
      <c r="I914" s="602"/>
      <c r="J914" s="599" t="s">
        <v>4094</v>
      </c>
      <c r="K914" s="518" t="s">
        <v>4095</v>
      </c>
      <c r="L914" s="519">
        <v>45411</v>
      </c>
      <c r="M914" s="519">
        <v>45451</v>
      </c>
      <c r="N914" s="518" t="s">
        <v>4096</v>
      </c>
      <c r="O914" s="538" t="s">
        <v>4097</v>
      </c>
      <c r="P914" s="538" t="s">
        <v>4098</v>
      </c>
    </row>
    <row r="915" spans="1:16">
      <c r="A915" s="567" t="s">
        <v>4099</v>
      </c>
      <c r="B915" s="566"/>
      <c r="C915" s="566" t="s">
        <v>759</v>
      </c>
      <c r="D915" s="512" t="s">
        <v>83</v>
      </c>
      <c r="E915" s="533">
        <v>45401</v>
      </c>
      <c r="F915" s="533"/>
      <c r="G915" s="532" t="s">
        <v>60</v>
      </c>
      <c r="H915" s="566" t="s">
        <v>49</v>
      </c>
      <c r="I915" s="603">
        <v>4000</v>
      </c>
      <c r="J915" s="599" t="s">
        <v>642</v>
      </c>
      <c r="K915" s="518" t="s">
        <v>3506</v>
      </c>
      <c r="L915" s="519">
        <v>45425</v>
      </c>
      <c r="M915" s="519">
        <v>45461</v>
      </c>
      <c r="N915" s="518" t="s">
        <v>4100</v>
      </c>
      <c r="O915" s="538" t="s">
        <v>4101</v>
      </c>
      <c r="P915" s="538" t="s">
        <v>4102</v>
      </c>
    </row>
    <row r="916" spans="1:16">
      <c r="A916" s="510" t="s">
        <v>205</v>
      </c>
      <c r="B916" s="512"/>
      <c r="C916" s="566" t="s">
        <v>4103</v>
      </c>
      <c r="D916" s="512" t="s">
        <v>29</v>
      </c>
      <c r="E916" s="513">
        <v>45393</v>
      </c>
      <c r="F916" s="513"/>
      <c r="G916" s="545" t="s">
        <v>32</v>
      </c>
      <c r="H916" s="545" t="s">
        <v>49</v>
      </c>
      <c r="I916" s="580">
        <v>21000</v>
      </c>
      <c r="J916" s="514" t="s">
        <v>642</v>
      </c>
      <c r="K916" s="518" t="s">
        <v>4104</v>
      </c>
      <c r="L916" s="519" t="s">
        <v>4089</v>
      </c>
      <c r="M916" s="519">
        <v>45456</v>
      </c>
      <c r="N916" s="518" t="s">
        <v>4096</v>
      </c>
      <c r="O916" s="538" t="s">
        <v>4105</v>
      </c>
      <c r="P916" s="538" t="s">
        <v>4106</v>
      </c>
    </row>
    <row r="917" spans="1:16" ht="30">
      <c r="A917" s="510" t="s">
        <v>4107</v>
      </c>
      <c r="B917" s="512"/>
      <c r="C917" s="566" t="s">
        <v>4108</v>
      </c>
      <c r="D917" s="512" t="s">
        <v>46</v>
      </c>
      <c r="E917" s="513" t="s">
        <v>4050</v>
      </c>
      <c r="F917" s="762"/>
      <c r="G917" s="604" t="s">
        <v>73</v>
      </c>
      <c r="H917" s="604" t="s">
        <v>85</v>
      </c>
      <c r="I917" s="605">
        <v>2561.75</v>
      </c>
      <c r="J917" s="577" t="s">
        <v>284</v>
      </c>
      <c r="K917" s="577" t="s">
        <v>4109</v>
      </c>
      <c r="L917" s="606" t="s">
        <v>4096</v>
      </c>
      <c r="M917" s="519" t="s">
        <v>4057</v>
      </c>
      <c r="N917" s="607" t="s">
        <v>4088</v>
      </c>
      <c r="O917" s="608" t="s">
        <v>4110</v>
      </c>
      <c r="P917" s="166" t="s">
        <v>4111</v>
      </c>
    </row>
    <row r="918" spans="1:16">
      <c r="A918" s="510" t="s">
        <v>4107</v>
      </c>
      <c r="B918" s="512"/>
      <c r="C918" s="532" t="s">
        <v>4112</v>
      </c>
      <c r="D918" s="512" t="s">
        <v>46</v>
      </c>
      <c r="E918" s="513" t="s">
        <v>4050</v>
      </c>
      <c r="F918" s="757"/>
      <c r="G918" s="496" t="s">
        <v>73</v>
      </c>
      <c r="H918" s="496" t="s">
        <v>85</v>
      </c>
      <c r="I918" s="605">
        <v>7380</v>
      </c>
      <c r="J918" s="577" t="s">
        <v>4113</v>
      </c>
      <c r="K918" s="577" t="s">
        <v>4109</v>
      </c>
      <c r="L918" s="606" t="s">
        <v>4096</v>
      </c>
      <c r="M918" s="519" t="s">
        <v>4057</v>
      </c>
      <c r="N918" s="607" t="s">
        <v>4088</v>
      </c>
      <c r="O918" s="608" t="s">
        <v>4114</v>
      </c>
      <c r="P918" s="166" t="s">
        <v>4115</v>
      </c>
    </row>
    <row r="919" spans="1:16">
      <c r="A919" s="553" t="s">
        <v>4116</v>
      </c>
      <c r="B919" s="555"/>
      <c r="C919" s="555" t="s">
        <v>4117</v>
      </c>
      <c r="D919" s="555" t="s">
        <v>29</v>
      </c>
      <c r="E919" s="556">
        <v>45385</v>
      </c>
      <c r="F919" s="760"/>
      <c r="G919" s="358" t="s">
        <v>1584</v>
      </c>
      <c r="H919" s="358" t="s">
        <v>110</v>
      </c>
      <c r="I919" s="360">
        <v>7350.96</v>
      </c>
      <c r="J919" s="553" t="s">
        <v>298</v>
      </c>
      <c r="K919" s="559" t="s">
        <v>4118</v>
      </c>
      <c r="L919" s="558">
        <v>45383</v>
      </c>
      <c r="M919" s="609">
        <v>45436</v>
      </c>
      <c r="N919" s="559"/>
      <c r="O919" s="560" t="s">
        <v>4119</v>
      </c>
      <c r="P919" s="162" t="s">
        <v>4120</v>
      </c>
    </row>
    <row r="920" spans="1:16" ht="30">
      <c r="A920" s="510" t="s">
        <v>1232</v>
      </c>
      <c r="B920" s="512"/>
      <c r="C920" s="566" t="s">
        <v>4121</v>
      </c>
      <c r="D920" s="512" t="s">
        <v>83</v>
      </c>
      <c r="E920" s="513" t="s">
        <v>4122</v>
      </c>
      <c r="F920" s="513"/>
      <c r="G920" s="545" t="s">
        <v>189</v>
      </c>
      <c r="H920" s="545" t="s">
        <v>61</v>
      </c>
      <c r="I920" s="580">
        <v>41107</v>
      </c>
      <c r="J920" s="514" t="s">
        <v>664</v>
      </c>
      <c r="K920" s="518" t="s">
        <v>4123</v>
      </c>
      <c r="L920" s="519" t="s">
        <v>4124</v>
      </c>
      <c r="M920" s="519" t="s">
        <v>4125</v>
      </c>
      <c r="N920" s="518" t="s">
        <v>4126</v>
      </c>
      <c r="O920" s="538" t="s">
        <v>4127</v>
      </c>
      <c r="P920" s="538" t="s">
        <v>4128</v>
      </c>
    </row>
    <row r="921" spans="1:16">
      <c r="A921" s="510" t="s">
        <v>4129</v>
      </c>
      <c r="B921" s="512"/>
      <c r="C921" s="566" t="s">
        <v>4130</v>
      </c>
      <c r="D921" s="512" t="s">
        <v>256</v>
      </c>
      <c r="E921" s="513" t="s">
        <v>4058</v>
      </c>
      <c r="F921" s="513"/>
      <c r="G921" s="545" t="s">
        <v>60</v>
      </c>
      <c r="H921" s="545" t="s">
        <v>61</v>
      </c>
      <c r="I921" s="580">
        <v>25014</v>
      </c>
      <c r="J921" s="514" t="s">
        <v>664</v>
      </c>
      <c r="K921" s="518" t="s">
        <v>4131</v>
      </c>
      <c r="L921" s="519" t="s">
        <v>4132</v>
      </c>
      <c r="M921" s="519" t="s">
        <v>4133</v>
      </c>
      <c r="N921" s="518" t="s">
        <v>4134</v>
      </c>
      <c r="O921" s="538" t="s">
        <v>4135</v>
      </c>
      <c r="P921" s="538" t="s">
        <v>4136</v>
      </c>
    </row>
    <row r="922" spans="1:16">
      <c r="A922" s="510" t="s">
        <v>168</v>
      </c>
      <c r="B922" s="512"/>
      <c r="C922" s="566" t="s">
        <v>4137</v>
      </c>
      <c r="D922" s="512" t="s">
        <v>83</v>
      </c>
      <c r="E922" s="513" t="s">
        <v>4088</v>
      </c>
      <c r="F922" s="757"/>
      <c r="G922" s="496" t="s">
        <v>73</v>
      </c>
      <c r="H922" s="496" t="s">
        <v>61</v>
      </c>
      <c r="I922" s="548">
        <v>24145</v>
      </c>
      <c r="J922" s="514" t="s">
        <v>4138</v>
      </c>
      <c r="K922" s="518" t="s">
        <v>4139</v>
      </c>
      <c r="L922" s="519" t="s">
        <v>4140</v>
      </c>
      <c r="M922" s="519" t="s">
        <v>4141</v>
      </c>
      <c r="N922" s="518"/>
      <c r="O922" s="538" t="s">
        <v>4142</v>
      </c>
      <c r="P922" s="538" t="s">
        <v>4143</v>
      </c>
    </row>
    <row r="923" spans="1:16">
      <c r="A923" s="510" t="s">
        <v>168</v>
      </c>
      <c r="B923" s="512"/>
      <c r="C923" s="566" t="s">
        <v>4144</v>
      </c>
      <c r="D923" s="512" t="s">
        <v>83</v>
      </c>
      <c r="E923" s="513" t="s">
        <v>4088</v>
      </c>
      <c r="F923" s="757"/>
      <c r="G923" s="496" t="s">
        <v>73</v>
      </c>
      <c r="H923" s="496" t="s">
        <v>61</v>
      </c>
      <c r="I923" s="548">
        <v>13435</v>
      </c>
      <c r="J923" s="514" t="s">
        <v>284</v>
      </c>
      <c r="K923" s="518" t="s">
        <v>4145</v>
      </c>
      <c r="L923" s="519" t="s">
        <v>4140</v>
      </c>
      <c r="M923" s="519" t="s">
        <v>4141</v>
      </c>
      <c r="N923" s="518"/>
      <c r="O923" s="538" t="s">
        <v>4146</v>
      </c>
      <c r="P923" s="538" t="s">
        <v>4147</v>
      </c>
    </row>
    <row r="924" spans="1:16">
      <c r="A924" s="510" t="s">
        <v>4148</v>
      </c>
      <c r="B924" s="512"/>
      <c r="C924" s="566" t="s">
        <v>4149</v>
      </c>
      <c r="D924" s="512" t="s">
        <v>83</v>
      </c>
      <c r="E924" s="533" t="s">
        <v>4058</v>
      </c>
      <c r="F924" s="533"/>
      <c r="G924" s="532" t="s">
        <v>48</v>
      </c>
      <c r="H924" s="566" t="s">
        <v>85</v>
      </c>
      <c r="I924" s="603">
        <v>3911</v>
      </c>
      <c r="J924" s="610" t="s">
        <v>284</v>
      </c>
      <c r="K924" s="518" t="s">
        <v>4150</v>
      </c>
      <c r="L924" s="519" t="s">
        <v>4088</v>
      </c>
      <c r="M924" s="519" t="s">
        <v>4151</v>
      </c>
      <c r="N924" s="518" t="s">
        <v>4152</v>
      </c>
      <c r="O924" s="538" t="s">
        <v>4153</v>
      </c>
      <c r="P924" s="168" t="s">
        <v>4154</v>
      </c>
    </row>
    <row r="925" spans="1:16">
      <c r="A925" s="510" t="s">
        <v>4155</v>
      </c>
      <c r="B925" s="512"/>
      <c r="C925" s="566" t="s">
        <v>4156</v>
      </c>
      <c r="D925" s="512" t="s">
        <v>46</v>
      </c>
      <c r="E925" s="513" t="s">
        <v>4157</v>
      </c>
      <c r="F925" s="757"/>
      <c r="G925" s="496" t="s">
        <v>73</v>
      </c>
      <c r="H925" s="496" t="s">
        <v>85</v>
      </c>
      <c r="I925" s="548">
        <v>61900</v>
      </c>
      <c r="J925" s="514" t="s">
        <v>4158</v>
      </c>
      <c r="K925" s="518" t="s">
        <v>4159</v>
      </c>
      <c r="L925" s="519" t="s">
        <v>4160</v>
      </c>
      <c r="M925" s="519" t="s">
        <v>4161</v>
      </c>
      <c r="N925" s="518"/>
      <c r="O925" s="538" t="s">
        <v>4162</v>
      </c>
      <c r="P925" s="159" t="s">
        <v>4163</v>
      </c>
    </row>
    <row r="926" spans="1:16">
      <c r="A926" s="510" t="s">
        <v>779</v>
      </c>
      <c r="B926" s="512"/>
      <c r="C926" s="566">
        <v>4300035237</v>
      </c>
      <c r="D926" s="512" t="s">
        <v>46</v>
      </c>
      <c r="E926" s="513" t="s">
        <v>4089</v>
      </c>
      <c r="F926" s="757"/>
      <c r="G926" s="496" t="s">
        <v>3964</v>
      </c>
      <c r="H926" s="496" t="s">
        <v>49</v>
      </c>
      <c r="I926" s="548">
        <v>74071</v>
      </c>
      <c r="J926" s="514" t="s">
        <v>3620</v>
      </c>
      <c r="K926" s="518" t="s">
        <v>4164</v>
      </c>
      <c r="L926" s="519" t="s">
        <v>4165</v>
      </c>
      <c r="M926" s="519" t="s">
        <v>4166</v>
      </c>
      <c r="N926" s="518"/>
      <c r="O926" s="538" t="s">
        <v>4167</v>
      </c>
      <c r="P926" s="4"/>
    </row>
    <row r="927" spans="1:16">
      <c r="A927" s="510" t="s">
        <v>779</v>
      </c>
      <c r="B927" s="512"/>
      <c r="C927" s="566" t="s">
        <v>4168</v>
      </c>
      <c r="D927" s="512" t="s">
        <v>46</v>
      </c>
      <c r="E927" s="513" t="s">
        <v>4089</v>
      </c>
      <c r="F927" s="757"/>
      <c r="G927" s="496" t="s">
        <v>3964</v>
      </c>
      <c r="H927" s="496" t="s">
        <v>49</v>
      </c>
      <c r="I927" s="548">
        <v>228698</v>
      </c>
      <c r="J927" s="514" t="s">
        <v>4169</v>
      </c>
      <c r="K927" s="518" t="s">
        <v>4170</v>
      </c>
      <c r="L927" s="519" t="s">
        <v>4165</v>
      </c>
      <c r="M927" s="519" t="s">
        <v>4171</v>
      </c>
      <c r="N927" s="518"/>
      <c r="O927" s="538"/>
      <c r="P927" s="4"/>
    </row>
    <row r="928" spans="1:16">
      <c r="A928" s="510" t="s">
        <v>779</v>
      </c>
      <c r="B928" s="512"/>
      <c r="C928" s="566" t="s">
        <v>4172</v>
      </c>
      <c r="D928" s="512" t="s">
        <v>46</v>
      </c>
      <c r="E928" s="513" t="s">
        <v>4089</v>
      </c>
      <c r="F928" s="757"/>
      <c r="G928" s="496" t="s">
        <v>3964</v>
      </c>
      <c r="H928" s="496" t="s">
        <v>49</v>
      </c>
      <c r="I928" s="548">
        <v>229913</v>
      </c>
      <c r="J928" s="514" t="s">
        <v>4169</v>
      </c>
      <c r="K928" s="518" t="s">
        <v>4173</v>
      </c>
      <c r="L928" s="519" t="s">
        <v>4157</v>
      </c>
      <c r="M928" s="519"/>
      <c r="N928" s="518"/>
      <c r="O928" s="538"/>
      <c r="P928" s="4"/>
    </row>
    <row r="929" spans="1:16">
      <c r="A929" s="510" t="s">
        <v>779</v>
      </c>
      <c r="B929" s="512"/>
      <c r="C929" s="566" t="s">
        <v>4174</v>
      </c>
      <c r="D929" s="512" t="s">
        <v>46</v>
      </c>
      <c r="E929" s="513" t="s">
        <v>4089</v>
      </c>
      <c r="F929" s="757"/>
      <c r="G929" s="496" t="s">
        <v>3964</v>
      </c>
      <c r="H929" s="496" t="s">
        <v>49</v>
      </c>
      <c r="I929" s="548"/>
      <c r="J929" s="514" t="s">
        <v>4169</v>
      </c>
      <c r="K929" s="518" t="s">
        <v>796</v>
      </c>
      <c r="L929" s="519" t="s">
        <v>4132</v>
      </c>
      <c r="M929" s="519"/>
      <c r="N929" s="518"/>
      <c r="O929" s="538"/>
      <c r="P929" s="4"/>
    </row>
    <row r="930" spans="1:16">
      <c r="A930" s="530" t="s">
        <v>4175</v>
      </c>
      <c r="B930" s="532"/>
      <c r="C930" s="532" t="s">
        <v>4176</v>
      </c>
      <c r="D930" s="532" t="s">
        <v>46</v>
      </c>
      <c r="E930" s="533"/>
      <c r="F930" s="533"/>
      <c r="G930" s="533" t="s">
        <v>4177</v>
      </c>
      <c r="H930" s="315" t="s">
        <v>61</v>
      </c>
      <c r="I930" s="317">
        <v>17992</v>
      </c>
      <c r="J930" s="530" t="s">
        <v>4178</v>
      </c>
      <c r="K930" s="515" t="s">
        <v>4179</v>
      </c>
      <c r="L930" s="516" t="s">
        <v>4180</v>
      </c>
      <c r="M930" s="519" t="s">
        <v>4181</v>
      </c>
      <c r="N930" s="515"/>
      <c r="O930" s="547" t="s">
        <v>4182</v>
      </c>
      <c r="P930" s="574" t="s">
        <v>4183</v>
      </c>
    </row>
    <row r="931" spans="1:16">
      <c r="A931" s="530" t="s">
        <v>4175</v>
      </c>
      <c r="B931" s="532"/>
      <c r="C931" s="532" t="s">
        <v>4184</v>
      </c>
      <c r="D931" s="532" t="s">
        <v>46</v>
      </c>
      <c r="E931" s="533"/>
      <c r="F931" s="533"/>
      <c r="G931" s="533" t="s">
        <v>4177</v>
      </c>
      <c r="H931" s="315" t="s">
        <v>61</v>
      </c>
      <c r="I931" s="317">
        <v>21456</v>
      </c>
      <c r="J931" s="530" t="s">
        <v>4178</v>
      </c>
      <c r="K931" s="515" t="s">
        <v>4179</v>
      </c>
      <c r="L931" s="516" t="s">
        <v>4180</v>
      </c>
      <c r="M931" s="519" t="s">
        <v>4181</v>
      </c>
      <c r="N931" s="515"/>
      <c r="O931" s="547" t="s">
        <v>4185</v>
      </c>
      <c r="P931" s="574" t="s">
        <v>4186</v>
      </c>
    </row>
    <row r="932" spans="1:16">
      <c r="A932" s="510" t="s">
        <v>779</v>
      </c>
      <c r="B932" s="512"/>
      <c r="C932" s="566" t="s">
        <v>4187</v>
      </c>
      <c r="D932" s="512" t="s">
        <v>46</v>
      </c>
      <c r="E932" s="513" t="s">
        <v>4089</v>
      </c>
      <c r="F932" s="757"/>
      <c r="G932" s="496" t="s">
        <v>3964</v>
      </c>
      <c r="H932" s="496" t="s">
        <v>49</v>
      </c>
      <c r="I932" s="548"/>
      <c r="J932" s="514" t="s">
        <v>4188</v>
      </c>
      <c r="K932" s="518" t="s">
        <v>4189</v>
      </c>
      <c r="L932" s="519" t="s">
        <v>4190</v>
      </c>
      <c r="M932" s="519"/>
      <c r="N932" s="518"/>
      <c r="O932" s="538"/>
      <c r="P932" s="4"/>
    </row>
    <row r="933" spans="1:16">
      <c r="A933" s="510" t="s">
        <v>669</v>
      </c>
      <c r="B933" s="512"/>
      <c r="C933" s="566"/>
      <c r="D933" s="512" t="s">
        <v>29</v>
      </c>
      <c r="E933" s="513" t="s">
        <v>4074</v>
      </c>
      <c r="F933" s="513"/>
      <c r="G933" s="545" t="s">
        <v>60</v>
      </c>
      <c r="H933" s="545" t="s">
        <v>49</v>
      </c>
      <c r="I933" s="580">
        <v>14000</v>
      </c>
      <c r="J933" s="514" t="s">
        <v>4191</v>
      </c>
      <c r="K933" s="518" t="s">
        <v>4192</v>
      </c>
      <c r="L933" s="519" t="s">
        <v>4141</v>
      </c>
      <c r="M933" s="519" t="s">
        <v>4193</v>
      </c>
      <c r="N933" s="518"/>
      <c r="O933" s="538" t="s">
        <v>4194</v>
      </c>
      <c r="P933" s="538" t="s">
        <v>4195</v>
      </c>
    </row>
    <row r="934" spans="1:16">
      <c r="A934" s="510" t="s">
        <v>4196</v>
      </c>
      <c r="B934" s="512"/>
      <c r="C934" s="566" t="s">
        <v>4197</v>
      </c>
      <c r="D934" s="512" t="s">
        <v>256</v>
      </c>
      <c r="E934" s="513" t="s">
        <v>4198</v>
      </c>
      <c r="F934" s="513"/>
      <c r="G934" s="545" t="s">
        <v>73</v>
      </c>
      <c r="H934" s="545" t="s">
        <v>85</v>
      </c>
      <c r="I934" s="580">
        <v>14327</v>
      </c>
      <c r="J934" s="514" t="s">
        <v>4178</v>
      </c>
      <c r="K934" s="518" t="s">
        <v>4199</v>
      </c>
      <c r="L934" s="519" t="s">
        <v>4200</v>
      </c>
      <c r="M934" s="519" t="s">
        <v>4201</v>
      </c>
      <c r="N934" s="518" t="s">
        <v>4171</v>
      </c>
      <c r="O934" s="538" t="s">
        <v>4202</v>
      </c>
      <c r="P934" s="538" t="s">
        <v>4203</v>
      </c>
    </row>
    <row r="935" spans="1:16">
      <c r="A935" s="510" t="s">
        <v>4078</v>
      </c>
      <c r="B935" s="512"/>
      <c r="C935" s="566" t="s">
        <v>4079</v>
      </c>
      <c r="D935" s="512" t="s">
        <v>83</v>
      </c>
      <c r="E935" s="513" t="s">
        <v>4204</v>
      </c>
      <c r="F935" s="757"/>
      <c r="G935" s="496" t="s">
        <v>110</v>
      </c>
      <c r="H935" s="496" t="s">
        <v>85</v>
      </c>
      <c r="I935" s="548">
        <v>20698</v>
      </c>
      <c r="J935" s="576" t="s">
        <v>4205</v>
      </c>
      <c r="K935" s="515" t="s">
        <v>4206</v>
      </c>
      <c r="L935" s="516" t="s">
        <v>4207</v>
      </c>
      <c r="M935" s="519" t="s">
        <v>4208</v>
      </c>
      <c r="N935" s="515" t="s">
        <v>2926</v>
      </c>
      <c r="O935" s="547" t="s">
        <v>4209</v>
      </c>
      <c r="P935" s="574" t="s">
        <v>4210</v>
      </c>
    </row>
    <row r="936" spans="1:16">
      <c r="A936" s="530" t="s">
        <v>4211</v>
      </c>
      <c r="B936" s="532"/>
      <c r="C936" s="532" t="s">
        <v>4212</v>
      </c>
      <c r="D936" s="532" t="s">
        <v>46</v>
      </c>
      <c r="E936" s="533" t="s">
        <v>4141</v>
      </c>
      <c r="F936" s="759"/>
      <c r="G936" s="315" t="s">
        <v>110</v>
      </c>
      <c r="H936" s="315" t="s">
        <v>85</v>
      </c>
      <c r="I936" s="317">
        <v>3680</v>
      </c>
      <c r="J936" s="530" t="s">
        <v>4213</v>
      </c>
      <c r="K936" s="515" t="s">
        <v>4206</v>
      </c>
      <c r="L936" s="516" t="s">
        <v>4207</v>
      </c>
      <c r="M936" s="519" t="s">
        <v>4208</v>
      </c>
      <c r="N936" s="515" t="s">
        <v>2926</v>
      </c>
      <c r="O936" s="547" t="s">
        <v>4214</v>
      </c>
      <c r="P936" s="574" t="s">
        <v>4215</v>
      </c>
    </row>
    <row r="937" spans="1:16">
      <c r="A937" s="553" t="s">
        <v>4216</v>
      </c>
      <c r="B937" s="555"/>
      <c r="C937" s="555" t="s">
        <v>4217</v>
      </c>
      <c r="D937" s="555" t="s">
        <v>29</v>
      </c>
      <c r="E937" s="556" t="s">
        <v>4058</v>
      </c>
      <c r="F937" s="760"/>
      <c r="G937" s="358" t="s">
        <v>1584</v>
      </c>
      <c r="H937" s="358" t="s">
        <v>110</v>
      </c>
      <c r="I937" s="360">
        <v>8841</v>
      </c>
      <c r="J937" s="553" t="s">
        <v>298</v>
      </c>
      <c r="K937" s="559" t="s">
        <v>4218</v>
      </c>
      <c r="L937" s="558">
        <v>45417</v>
      </c>
      <c r="M937" s="609" t="s">
        <v>4151</v>
      </c>
      <c r="N937" s="559"/>
      <c r="O937" s="560" t="s">
        <v>4219</v>
      </c>
      <c r="P937" s="162" t="s">
        <v>4220</v>
      </c>
    </row>
    <row r="938" spans="1:16">
      <c r="A938" s="530" t="s">
        <v>4221</v>
      </c>
      <c r="B938" s="532"/>
      <c r="C938" s="532" t="s">
        <v>4130</v>
      </c>
      <c r="D938" s="532" t="s">
        <v>256</v>
      </c>
      <c r="E938" s="533" t="s">
        <v>4222</v>
      </c>
      <c r="F938" s="759"/>
      <c r="G938" s="315" t="s">
        <v>60</v>
      </c>
      <c r="H938" s="315" t="s">
        <v>61</v>
      </c>
      <c r="I938" s="317">
        <v>47777</v>
      </c>
      <c r="J938" s="530" t="s">
        <v>4223</v>
      </c>
      <c r="K938" s="515" t="s">
        <v>3852</v>
      </c>
      <c r="L938" s="516" t="s">
        <v>4224</v>
      </c>
      <c r="M938" s="519" t="s">
        <v>4225</v>
      </c>
      <c r="N938" s="515" t="s">
        <v>4080</v>
      </c>
      <c r="O938" s="547" t="s">
        <v>4226</v>
      </c>
      <c r="P938" s="574" t="s">
        <v>4227</v>
      </c>
    </row>
    <row r="939" spans="1:16">
      <c r="A939" s="530" t="s">
        <v>4107</v>
      </c>
      <c r="B939" s="532"/>
      <c r="C939" s="532" t="s">
        <v>4228</v>
      </c>
      <c r="D939" s="532" t="s">
        <v>83</v>
      </c>
      <c r="E939" s="533" t="s">
        <v>4166</v>
      </c>
      <c r="F939" s="759"/>
      <c r="G939" s="315" t="s">
        <v>1059</v>
      </c>
      <c r="H939" s="315" t="s">
        <v>61</v>
      </c>
      <c r="I939" s="317">
        <v>974</v>
      </c>
      <c r="J939" s="530" t="s">
        <v>298</v>
      </c>
      <c r="K939" s="515" t="s">
        <v>4229</v>
      </c>
      <c r="L939" s="516" t="s">
        <v>4230</v>
      </c>
      <c r="M939" s="516" t="s">
        <v>4225</v>
      </c>
      <c r="N939" s="535" t="s">
        <v>4231</v>
      </c>
      <c r="O939" s="547" t="s">
        <v>4232</v>
      </c>
      <c r="P939" s="574" t="s">
        <v>4233</v>
      </c>
    </row>
    <row r="940" spans="1:16">
      <c r="A940" s="530" t="s">
        <v>4234</v>
      </c>
      <c r="B940" s="532"/>
      <c r="C940" s="532" t="s">
        <v>4235</v>
      </c>
      <c r="D940" s="532" t="s">
        <v>83</v>
      </c>
      <c r="E940" s="533" t="s">
        <v>4166</v>
      </c>
      <c r="F940" s="759"/>
      <c r="G940" s="315" t="s">
        <v>1059</v>
      </c>
      <c r="H940" s="315" t="s">
        <v>61</v>
      </c>
      <c r="I940" s="317">
        <v>101800</v>
      </c>
      <c r="J940" s="530" t="s">
        <v>4236</v>
      </c>
      <c r="K940" s="515" t="s">
        <v>872</v>
      </c>
      <c r="L940" s="516" t="s">
        <v>4125</v>
      </c>
      <c r="M940" s="516" t="s">
        <v>4237</v>
      </c>
      <c r="N940" s="535" t="s">
        <v>4231</v>
      </c>
      <c r="O940" s="547" t="s">
        <v>4238</v>
      </c>
      <c r="P940" s="574" t="s">
        <v>4239</v>
      </c>
    </row>
    <row r="941" spans="1:16">
      <c r="A941" s="530" t="s">
        <v>4240</v>
      </c>
      <c r="B941" s="532"/>
      <c r="C941" s="532" t="s">
        <v>4235</v>
      </c>
      <c r="D941" s="532" t="s">
        <v>83</v>
      </c>
      <c r="E941" s="533" t="s">
        <v>4166</v>
      </c>
      <c r="F941" s="759"/>
      <c r="G941" s="315" t="s">
        <v>1059</v>
      </c>
      <c r="H941" s="315" t="s">
        <v>61</v>
      </c>
      <c r="I941" s="317">
        <v>35080</v>
      </c>
      <c r="J941" s="530" t="s">
        <v>4241</v>
      </c>
      <c r="K941" s="515" t="s">
        <v>872</v>
      </c>
      <c r="L941" s="516" t="s">
        <v>4125</v>
      </c>
      <c r="M941" s="516" t="s">
        <v>4237</v>
      </c>
      <c r="N941" s="535" t="s">
        <v>4231</v>
      </c>
      <c r="O941" s="547" t="s">
        <v>4242</v>
      </c>
      <c r="P941" s="574" t="s">
        <v>4243</v>
      </c>
    </row>
    <row r="942" spans="1:16">
      <c r="A942" s="530" t="s">
        <v>4083</v>
      </c>
      <c r="B942" s="532"/>
      <c r="C942" s="532" t="s">
        <v>4244</v>
      </c>
      <c r="D942" s="532" t="s">
        <v>83</v>
      </c>
      <c r="E942" s="533" t="s">
        <v>4245</v>
      </c>
      <c r="F942" s="759"/>
      <c r="G942" s="315" t="s">
        <v>73</v>
      </c>
      <c r="H942" s="315" t="s">
        <v>61</v>
      </c>
      <c r="I942" s="317">
        <v>9130</v>
      </c>
      <c r="J942" s="530" t="s">
        <v>4246</v>
      </c>
      <c r="K942" s="515" t="s">
        <v>4247</v>
      </c>
      <c r="L942" s="516" t="s">
        <v>4231</v>
      </c>
      <c r="M942" s="519" t="s">
        <v>4248</v>
      </c>
      <c r="N942" s="515" t="s">
        <v>4249</v>
      </c>
      <c r="O942" s="547" t="s">
        <v>4250</v>
      </c>
      <c r="P942" s="574" t="s">
        <v>4251</v>
      </c>
    </row>
    <row r="943" spans="1:16">
      <c r="A943" s="530" t="s">
        <v>205</v>
      </c>
      <c r="B943" s="532"/>
      <c r="C943" s="532">
        <v>59225363</v>
      </c>
      <c r="D943" s="532" t="s">
        <v>29</v>
      </c>
      <c r="E943" s="533">
        <v>45463</v>
      </c>
      <c r="F943" s="759"/>
      <c r="G943" s="315" t="s">
        <v>60</v>
      </c>
      <c r="H943" s="315" t="s">
        <v>49</v>
      </c>
      <c r="I943" s="317">
        <v>20500</v>
      </c>
      <c r="J943" s="530" t="s">
        <v>642</v>
      </c>
      <c r="K943" s="515" t="s">
        <v>4252</v>
      </c>
      <c r="L943" s="516">
        <v>45493</v>
      </c>
      <c r="M943" s="516">
        <v>45531</v>
      </c>
      <c r="N943" s="535" t="s">
        <v>4253</v>
      </c>
      <c r="O943" s="547" t="s">
        <v>4254</v>
      </c>
      <c r="P943" s="574" t="s">
        <v>4255</v>
      </c>
    </row>
    <row r="944" spans="1:16">
      <c r="A944" s="510" t="s">
        <v>4256</v>
      </c>
      <c r="B944" s="512"/>
      <c r="C944" s="566" t="s">
        <v>4257</v>
      </c>
      <c r="D944" s="512" t="s">
        <v>256</v>
      </c>
      <c r="E944" s="513" t="s">
        <v>4157</v>
      </c>
      <c r="F944" s="757"/>
      <c r="G944" s="496" t="s">
        <v>60</v>
      </c>
      <c r="H944" s="496" t="s">
        <v>85</v>
      </c>
      <c r="I944" s="548">
        <v>10064</v>
      </c>
      <c r="J944" s="514" t="s">
        <v>298</v>
      </c>
      <c r="K944" s="515" t="s">
        <v>4258</v>
      </c>
      <c r="L944" s="516" t="s">
        <v>4259</v>
      </c>
      <c r="M944" s="519" t="s">
        <v>4260</v>
      </c>
      <c r="N944" s="515" t="s">
        <v>2926</v>
      </c>
      <c r="O944" s="547" t="s">
        <v>4261</v>
      </c>
      <c r="P944" s="574" t="s">
        <v>4262</v>
      </c>
    </row>
    <row r="945" spans="1:16">
      <c r="A945" s="530" t="s">
        <v>4263</v>
      </c>
      <c r="B945" s="532"/>
      <c r="C945" s="532" t="s">
        <v>4264</v>
      </c>
      <c r="D945" s="532" t="s">
        <v>46</v>
      </c>
      <c r="E945" s="533" t="s">
        <v>4141</v>
      </c>
      <c r="F945" s="759"/>
      <c r="G945" s="315" t="s">
        <v>32</v>
      </c>
      <c r="H945" s="315" t="s">
        <v>61</v>
      </c>
      <c r="I945" s="317">
        <v>7004</v>
      </c>
      <c r="J945" s="530" t="s">
        <v>613</v>
      </c>
      <c r="K945" s="515" t="s">
        <v>3045</v>
      </c>
      <c r="L945" s="516" t="s">
        <v>4080</v>
      </c>
      <c r="M945" s="516" t="s">
        <v>4265</v>
      </c>
      <c r="N945" s="535" t="s">
        <v>4266</v>
      </c>
      <c r="O945" s="547" t="s">
        <v>4267</v>
      </c>
      <c r="P945" s="574" t="s">
        <v>4268</v>
      </c>
    </row>
    <row r="946" spans="1:16">
      <c r="A946" s="530" t="s">
        <v>4269</v>
      </c>
      <c r="B946" s="532"/>
      <c r="C946" s="532" t="s">
        <v>4270</v>
      </c>
      <c r="D946" s="532" t="s">
        <v>83</v>
      </c>
      <c r="E946" s="533" t="s">
        <v>4230</v>
      </c>
      <c r="F946" s="759"/>
      <c r="G946" s="315" t="s">
        <v>189</v>
      </c>
      <c r="H946" s="315" t="s">
        <v>61</v>
      </c>
      <c r="I946" s="317">
        <v>61075</v>
      </c>
      <c r="J946" s="530" t="s">
        <v>4271</v>
      </c>
      <c r="K946" s="515" t="s">
        <v>4272</v>
      </c>
      <c r="L946" s="516" t="s">
        <v>4253</v>
      </c>
      <c r="M946" s="516" t="s">
        <v>4273</v>
      </c>
      <c r="N946" s="535" t="s">
        <v>2926</v>
      </c>
      <c r="O946" s="547" t="s">
        <v>4274</v>
      </c>
      <c r="P946" s="574" t="s">
        <v>4275</v>
      </c>
    </row>
    <row r="947" spans="1:16">
      <c r="A947" s="530" t="s">
        <v>1165</v>
      </c>
      <c r="B947" s="532"/>
      <c r="C947" s="532" t="s">
        <v>4276</v>
      </c>
      <c r="D947" s="532" t="s">
        <v>256</v>
      </c>
      <c r="E947" s="533" t="s">
        <v>4200</v>
      </c>
      <c r="F947" s="759"/>
      <c r="G947" s="315" t="s">
        <v>60</v>
      </c>
      <c r="H947" s="315" t="s">
        <v>85</v>
      </c>
      <c r="I947" s="317">
        <v>400</v>
      </c>
      <c r="J947" s="530" t="s">
        <v>4277</v>
      </c>
      <c r="K947" s="515" t="s">
        <v>4041</v>
      </c>
      <c r="L947" s="516" t="s">
        <v>4193</v>
      </c>
      <c r="M947" s="516" t="s">
        <v>4278</v>
      </c>
      <c r="N947" s="535" t="s">
        <v>4279</v>
      </c>
      <c r="O947" s="547" t="s">
        <v>4280</v>
      </c>
      <c r="P947" s="574" t="s">
        <v>4281</v>
      </c>
    </row>
    <row r="948" spans="1:16">
      <c r="A948" s="530" t="s">
        <v>4282</v>
      </c>
      <c r="B948" s="532"/>
      <c r="C948" s="532" t="s">
        <v>4130</v>
      </c>
      <c r="D948" s="532" t="s">
        <v>256</v>
      </c>
      <c r="E948" s="533" t="s">
        <v>4207</v>
      </c>
      <c r="F948" s="759"/>
      <c r="G948" s="315" t="s">
        <v>60</v>
      </c>
      <c r="H948" s="315" t="s">
        <v>61</v>
      </c>
      <c r="I948" s="317">
        <v>31000</v>
      </c>
      <c r="J948" s="530" t="s">
        <v>4283</v>
      </c>
      <c r="K948" s="515" t="s">
        <v>4041</v>
      </c>
      <c r="L948" s="516" t="s">
        <v>4193</v>
      </c>
      <c r="M948" s="516" t="s">
        <v>4278</v>
      </c>
      <c r="N948" s="535" t="s">
        <v>4279</v>
      </c>
      <c r="O948" s="547" t="s">
        <v>4284</v>
      </c>
      <c r="P948" s="574" t="s">
        <v>4285</v>
      </c>
    </row>
    <row r="949" spans="1:16">
      <c r="A949" s="530" t="s">
        <v>4286</v>
      </c>
      <c r="B949" s="532"/>
      <c r="C949" s="532" t="s">
        <v>4287</v>
      </c>
      <c r="D949" s="532" t="s">
        <v>256</v>
      </c>
      <c r="E949" s="533" t="s">
        <v>4125</v>
      </c>
      <c r="F949" s="759"/>
      <c r="G949" s="315" t="s">
        <v>60</v>
      </c>
      <c r="H949" s="315" t="s">
        <v>61</v>
      </c>
      <c r="I949" s="317">
        <v>90000</v>
      </c>
      <c r="J949" s="530" t="s">
        <v>3316</v>
      </c>
      <c r="K949" s="515" t="s">
        <v>4041</v>
      </c>
      <c r="L949" s="516" t="s">
        <v>4193</v>
      </c>
      <c r="M949" s="516" t="s">
        <v>4288</v>
      </c>
      <c r="N949" s="535" t="s">
        <v>4279</v>
      </c>
      <c r="O949" s="547" t="s">
        <v>4289</v>
      </c>
      <c r="P949" s="574" t="s">
        <v>4290</v>
      </c>
    </row>
    <row r="950" spans="1:16">
      <c r="A950" s="530" t="s">
        <v>4291</v>
      </c>
      <c r="B950" s="532"/>
      <c r="C950" s="532" t="s">
        <v>4235</v>
      </c>
      <c r="D950" s="532" t="s">
        <v>83</v>
      </c>
      <c r="E950" s="533" t="s">
        <v>4292</v>
      </c>
      <c r="F950" s="759"/>
      <c r="G950" s="315" t="s">
        <v>1059</v>
      </c>
      <c r="H950" s="315" t="s">
        <v>61</v>
      </c>
      <c r="I950" s="317">
        <v>90497</v>
      </c>
      <c r="J950" s="530" t="s">
        <v>4293</v>
      </c>
      <c r="K950" s="515" t="s">
        <v>4294</v>
      </c>
      <c r="L950" s="516" t="s">
        <v>4231</v>
      </c>
      <c r="M950" s="516" t="s">
        <v>4265</v>
      </c>
      <c r="N950" s="515" t="s">
        <v>4249</v>
      </c>
      <c r="O950" s="547" t="s">
        <v>4295</v>
      </c>
      <c r="P950" s="574" t="s">
        <v>4296</v>
      </c>
    </row>
    <row r="951" spans="1:16">
      <c r="A951" s="530" t="s">
        <v>4297</v>
      </c>
      <c r="B951" s="532"/>
      <c r="C951" s="532" t="s">
        <v>4298</v>
      </c>
      <c r="D951" s="532" t="s">
        <v>83</v>
      </c>
      <c r="E951" s="533" t="s">
        <v>4166</v>
      </c>
      <c r="F951" s="759"/>
      <c r="G951" s="315" t="s">
        <v>73</v>
      </c>
      <c r="H951" s="315" t="s">
        <v>61</v>
      </c>
      <c r="I951" s="317">
        <v>625</v>
      </c>
      <c r="J951" s="530" t="s">
        <v>298</v>
      </c>
      <c r="K951" s="515" t="s">
        <v>4299</v>
      </c>
      <c r="L951" s="516" t="s">
        <v>4231</v>
      </c>
      <c r="M951" s="516" t="s">
        <v>4231</v>
      </c>
      <c r="N951" s="515" t="s">
        <v>4300</v>
      </c>
      <c r="O951" s="547" t="s">
        <v>4301</v>
      </c>
      <c r="P951" s="574" t="s">
        <v>4302</v>
      </c>
    </row>
    <row r="952" spans="1:16">
      <c r="A952" s="530" t="s">
        <v>4303</v>
      </c>
      <c r="B952" s="532"/>
      <c r="C952" s="532" t="s">
        <v>3945</v>
      </c>
      <c r="D952" s="532" t="s">
        <v>83</v>
      </c>
      <c r="E952" s="533" t="s">
        <v>4171</v>
      </c>
      <c r="F952" s="759"/>
      <c r="G952" s="315" t="s">
        <v>1059</v>
      </c>
      <c r="H952" s="315" t="s">
        <v>85</v>
      </c>
      <c r="I952" s="317">
        <v>130260</v>
      </c>
      <c r="J952" s="530" t="s">
        <v>4304</v>
      </c>
      <c r="K952" s="515" t="s">
        <v>4305</v>
      </c>
      <c r="L952" s="516" t="s">
        <v>4133</v>
      </c>
      <c r="M952" s="516" t="s">
        <v>4306</v>
      </c>
      <c r="N952" s="515" t="s">
        <v>4307</v>
      </c>
      <c r="O952" s="547" t="s">
        <v>4308</v>
      </c>
      <c r="P952" s="574" t="s">
        <v>4309</v>
      </c>
    </row>
    <row r="953" spans="1:16">
      <c r="A953" s="530" t="s">
        <v>4310</v>
      </c>
      <c r="B953" s="532"/>
      <c r="C953" s="532" t="s">
        <v>3945</v>
      </c>
      <c r="D953" s="532" t="s">
        <v>83</v>
      </c>
      <c r="E953" s="533" t="s">
        <v>4311</v>
      </c>
      <c r="F953" s="759"/>
      <c r="G953" s="315" t="s">
        <v>73</v>
      </c>
      <c r="H953" s="315" t="s">
        <v>85</v>
      </c>
      <c r="I953" s="317">
        <v>224440</v>
      </c>
      <c r="J953" s="530" t="s">
        <v>4312</v>
      </c>
      <c r="K953" s="515" t="s">
        <v>4313</v>
      </c>
      <c r="L953" s="516" t="s">
        <v>109</v>
      </c>
      <c r="M953" s="519" t="s">
        <v>4266</v>
      </c>
      <c r="N953" s="515" t="s">
        <v>4314</v>
      </c>
      <c r="O953" s="547" t="s">
        <v>4315</v>
      </c>
      <c r="P953" s="574" t="s">
        <v>4316</v>
      </c>
    </row>
    <row r="954" spans="1:16">
      <c r="A954" s="510" t="s">
        <v>4078</v>
      </c>
      <c r="B954" s="512"/>
      <c r="C954" s="566" t="s">
        <v>4317</v>
      </c>
      <c r="D954" s="512" t="s">
        <v>46</v>
      </c>
      <c r="E954" s="513" t="s">
        <v>4318</v>
      </c>
      <c r="F954" s="513"/>
      <c r="G954" s="545" t="s">
        <v>110</v>
      </c>
      <c r="H954" s="545" t="s">
        <v>111</v>
      </c>
      <c r="I954" s="580">
        <v>49420</v>
      </c>
      <c r="J954" s="514" t="s">
        <v>4319</v>
      </c>
      <c r="K954" s="518" t="s">
        <v>4320</v>
      </c>
      <c r="L954" s="519" t="s">
        <v>4181</v>
      </c>
      <c r="M954" s="519" t="s">
        <v>4321</v>
      </c>
      <c r="N954" s="571" t="s">
        <v>4125</v>
      </c>
      <c r="O954" s="611" t="s">
        <v>4322</v>
      </c>
      <c r="P954" s="191" t="s">
        <v>4323</v>
      </c>
    </row>
    <row r="955" spans="1:16">
      <c r="A955" s="510" t="s">
        <v>4324</v>
      </c>
      <c r="B955" s="512"/>
      <c r="C955" s="566" t="s">
        <v>4325</v>
      </c>
      <c r="D955" s="512" t="s">
        <v>83</v>
      </c>
      <c r="E955" s="513" t="s">
        <v>4245</v>
      </c>
      <c r="F955" s="513"/>
      <c r="G955" s="545" t="s">
        <v>60</v>
      </c>
      <c r="H955" s="545" t="s">
        <v>61</v>
      </c>
      <c r="I955" s="580">
        <v>43500</v>
      </c>
      <c r="J955" s="514" t="s">
        <v>664</v>
      </c>
      <c r="K955" s="518" t="s">
        <v>3045</v>
      </c>
      <c r="L955" s="519" t="s">
        <v>4307</v>
      </c>
      <c r="M955" s="519" t="s">
        <v>4288</v>
      </c>
      <c r="N955" s="571" t="s">
        <v>4321</v>
      </c>
      <c r="O955" s="611" t="s">
        <v>4326</v>
      </c>
      <c r="P955" s="191">
        <v>54739</v>
      </c>
    </row>
    <row r="956" spans="1:16">
      <c r="A956" s="530" t="s">
        <v>4078</v>
      </c>
      <c r="B956" s="532"/>
      <c r="C956" s="532" t="s">
        <v>4327</v>
      </c>
      <c r="D956" s="532" t="s">
        <v>46</v>
      </c>
      <c r="E956" s="533" t="s">
        <v>4311</v>
      </c>
      <c r="F956" s="759"/>
      <c r="G956" s="315" t="s">
        <v>110</v>
      </c>
      <c r="H956" s="315" t="s">
        <v>61</v>
      </c>
      <c r="I956" s="317">
        <v>108670</v>
      </c>
      <c r="J956" s="530" t="s">
        <v>4328</v>
      </c>
      <c r="K956" s="515" t="s">
        <v>4041</v>
      </c>
      <c r="L956" s="516" t="s">
        <v>4329</v>
      </c>
      <c r="M956" s="519" t="s">
        <v>4330</v>
      </c>
      <c r="N956" s="515" t="s">
        <v>2926</v>
      </c>
      <c r="O956" s="547" t="s">
        <v>4331</v>
      </c>
      <c r="P956" s="574" t="s">
        <v>4332</v>
      </c>
    </row>
    <row r="957" spans="1:16">
      <c r="A957" s="510" t="s">
        <v>4333</v>
      </c>
      <c r="B957" s="512"/>
      <c r="C957" s="566" t="s">
        <v>4334</v>
      </c>
      <c r="D957" s="512" t="s">
        <v>83</v>
      </c>
      <c r="E957" s="513" t="s">
        <v>4166</v>
      </c>
      <c r="F957" s="513"/>
      <c r="G957" s="545" t="s">
        <v>1380</v>
      </c>
      <c r="H957" s="545" t="s">
        <v>61</v>
      </c>
      <c r="I957" s="580">
        <v>9431</v>
      </c>
      <c r="J957" s="514" t="s">
        <v>642</v>
      </c>
      <c r="K957" s="518" t="s">
        <v>4335</v>
      </c>
      <c r="L957" s="519" t="s">
        <v>4279</v>
      </c>
      <c r="M957" s="519" t="s">
        <v>4336</v>
      </c>
      <c r="N957" s="571" t="s">
        <v>2926</v>
      </c>
      <c r="O957" s="611" t="s">
        <v>4337</v>
      </c>
      <c r="P957" s="191" t="s">
        <v>4338</v>
      </c>
    </row>
    <row r="958" spans="1:16">
      <c r="A958" s="553" t="s">
        <v>4339</v>
      </c>
      <c r="B958" s="555"/>
      <c r="C958" s="555"/>
      <c r="D958" s="555" t="s">
        <v>29</v>
      </c>
      <c r="E958" s="555" t="s">
        <v>4132</v>
      </c>
      <c r="F958" s="763"/>
      <c r="G958" s="358" t="s">
        <v>1584</v>
      </c>
      <c r="H958" s="359" t="s">
        <v>110</v>
      </c>
      <c r="I958" s="581" t="s">
        <v>4340</v>
      </c>
      <c r="J958" s="553" t="s">
        <v>4341</v>
      </c>
      <c r="K958" s="553" t="s">
        <v>4342</v>
      </c>
      <c r="L958" s="553" t="s">
        <v>4140</v>
      </c>
      <c r="M958" s="609" t="s">
        <v>4343</v>
      </c>
      <c r="N958" s="558"/>
      <c r="O958" s="612" t="s">
        <v>4344</v>
      </c>
      <c r="P958" s="162" t="s">
        <v>4345</v>
      </c>
    </row>
    <row r="959" spans="1:16">
      <c r="A959" s="510" t="s">
        <v>3403</v>
      </c>
      <c r="B959" s="512"/>
      <c r="C959" s="566" t="s">
        <v>4001</v>
      </c>
      <c r="D959" s="512" t="s">
        <v>256</v>
      </c>
      <c r="E959" s="513" t="s">
        <v>4133</v>
      </c>
      <c r="F959" s="513"/>
      <c r="G959" s="545" t="s">
        <v>110</v>
      </c>
      <c r="H959" s="545" t="s">
        <v>4346</v>
      </c>
      <c r="I959" s="580">
        <v>4450</v>
      </c>
      <c r="J959" s="514" t="s">
        <v>642</v>
      </c>
      <c r="K959" s="518" t="s">
        <v>4335</v>
      </c>
      <c r="L959" s="519" t="s">
        <v>4343</v>
      </c>
      <c r="M959" s="519" t="s">
        <v>4347</v>
      </c>
      <c r="N959" s="571" t="s">
        <v>4225</v>
      </c>
      <c r="O959" s="611" t="s">
        <v>4348</v>
      </c>
      <c r="P959" s="191" t="s">
        <v>4349</v>
      </c>
    </row>
    <row r="960" spans="1:16">
      <c r="A960" s="510" t="s">
        <v>4350</v>
      </c>
      <c r="B960" s="512"/>
      <c r="C960" s="566" t="s">
        <v>4351</v>
      </c>
      <c r="D960" s="512" t="s">
        <v>83</v>
      </c>
      <c r="E960" s="513" t="s">
        <v>4125</v>
      </c>
      <c r="F960" s="513"/>
      <c r="G960" s="545" t="s">
        <v>60</v>
      </c>
      <c r="H960" s="545" t="s">
        <v>61</v>
      </c>
      <c r="I960" s="580">
        <v>12080</v>
      </c>
      <c r="J960" s="514" t="s">
        <v>298</v>
      </c>
      <c r="K960" s="518" t="s">
        <v>4335</v>
      </c>
      <c r="L960" s="519" t="s">
        <v>4321</v>
      </c>
      <c r="M960" s="519" t="s">
        <v>4352</v>
      </c>
      <c r="N960" s="571" t="s">
        <v>4353</v>
      </c>
      <c r="O960" s="611" t="s">
        <v>4354</v>
      </c>
      <c r="P960" s="191" t="s">
        <v>4355</v>
      </c>
    </row>
    <row r="961" spans="1:16">
      <c r="A961" s="510" t="s">
        <v>4356</v>
      </c>
      <c r="B961" s="512"/>
      <c r="C961" s="566" t="s">
        <v>4357</v>
      </c>
      <c r="D961" s="512" t="s">
        <v>83</v>
      </c>
      <c r="E961" s="513" t="s">
        <v>4253</v>
      </c>
      <c r="F961" s="513"/>
      <c r="G961" s="545" t="s">
        <v>189</v>
      </c>
      <c r="H961" s="545" t="s">
        <v>85</v>
      </c>
      <c r="I961" s="580">
        <v>22920</v>
      </c>
      <c r="J961" s="514" t="s">
        <v>642</v>
      </c>
      <c r="K961" s="518" t="s">
        <v>4358</v>
      </c>
      <c r="L961" s="519" t="s">
        <v>4359</v>
      </c>
      <c r="M961" s="519" t="s">
        <v>4360</v>
      </c>
      <c r="N961" s="571" t="s">
        <v>4353</v>
      </c>
      <c r="O961" s="611" t="s">
        <v>4361</v>
      </c>
      <c r="P961" s="191" t="s">
        <v>4362</v>
      </c>
    </row>
    <row r="962" spans="1:16">
      <c r="A962" s="510" t="s">
        <v>4363</v>
      </c>
      <c r="B962" s="512"/>
      <c r="C962" s="566" t="s">
        <v>4270</v>
      </c>
      <c r="D962" s="512" t="s">
        <v>83</v>
      </c>
      <c r="E962" s="513" t="s">
        <v>4364</v>
      </c>
      <c r="F962" s="513"/>
      <c r="G962" s="545" t="s">
        <v>73</v>
      </c>
      <c r="H962" s="545" t="s">
        <v>61</v>
      </c>
      <c r="I962" s="580"/>
      <c r="J962" s="514" t="s">
        <v>4365</v>
      </c>
      <c r="K962" s="518" t="s">
        <v>4366</v>
      </c>
      <c r="L962" s="519" t="s">
        <v>4343</v>
      </c>
      <c r="M962" s="519" t="s">
        <v>4367</v>
      </c>
      <c r="N962" s="571" t="s">
        <v>2926</v>
      </c>
      <c r="O962" s="611" t="s">
        <v>4368</v>
      </c>
      <c r="P962" s="191" t="s">
        <v>4369</v>
      </c>
    </row>
    <row r="963" spans="1:16">
      <c r="A963" s="510" t="s">
        <v>4269</v>
      </c>
      <c r="B963" s="512"/>
      <c r="C963" s="566" t="s">
        <v>4270</v>
      </c>
      <c r="D963" s="512" t="s">
        <v>83</v>
      </c>
      <c r="E963" s="513" t="s">
        <v>4230</v>
      </c>
      <c r="F963" s="513"/>
      <c r="G963" s="545" t="s">
        <v>189</v>
      </c>
      <c r="H963" s="545" t="s">
        <v>61</v>
      </c>
      <c r="I963" s="580"/>
      <c r="J963" s="514" t="s">
        <v>3316</v>
      </c>
      <c r="K963" s="518" t="s">
        <v>4370</v>
      </c>
      <c r="L963" s="519" t="s">
        <v>4371</v>
      </c>
      <c r="M963" s="519" t="s">
        <v>4372</v>
      </c>
      <c r="N963" s="571" t="s">
        <v>2926</v>
      </c>
      <c r="O963" s="611" t="s">
        <v>4373</v>
      </c>
      <c r="P963" s="191" t="s">
        <v>4374</v>
      </c>
    </row>
    <row r="964" spans="1:16">
      <c r="A964" s="510" t="s">
        <v>4375</v>
      </c>
      <c r="B964" s="512"/>
      <c r="C964" s="566" t="s">
        <v>4270</v>
      </c>
      <c r="D964" s="512" t="s">
        <v>83</v>
      </c>
      <c r="E964" s="513" t="s">
        <v>4364</v>
      </c>
      <c r="F964" s="513"/>
      <c r="G964" s="545" t="s">
        <v>48</v>
      </c>
      <c r="H964" s="545" t="s">
        <v>61</v>
      </c>
      <c r="I964" s="580"/>
      <c r="J964" s="514" t="s">
        <v>642</v>
      </c>
      <c r="K964" s="518" t="s">
        <v>774</v>
      </c>
      <c r="L964" s="519" t="s">
        <v>4371</v>
      </c>
      <c r="M964" s="519" t="s">
        <v>4330</v>
      </c>
      <c r="N964" s="571" t="s">
        <v>4237</v>
      </c>
      <c r="O964" s="611" t="s">
        <v>4376</v>
      </c>
      <c r="P964" s="191" t="s">
        <v>4377</v>
      </c>
    </row>
    <row r="965" spans="1:16">
      <c r="A965" s="510" t="s">
        <v>4378</v>
      </c>
      <c r="B965" s="512"/>
      <c r="C965" s="566" t="s">
        <v>4270</v>
      </c>
      <c r="D965" s="512" t="s">
        <v>83</v>
      </c>
      <c r="E965" s="513" t="s">
        <v>4230</v>
      </c>
      <c r="F965" s="513"/>
      <c r="G965" s="545" t="s">
        <v>161</v>
      </c>
      <c r="H965" s="545" t="s">
        <v>61</v>
      </c>
      <c r="I965" s="580"/>
      <c r="J965" s="514" t="s">
        <v>4379</v>
      </c>
      <c r="K965" s="518" t="s">
        <v>4380</v>
      </c>
      <c r="L965" s="519" t="s">
        <v>4371</v>
      </c>
      <c r="M965" s="519" t="s">
        <v>4381</v>
      </c>
      <c r="N965" s="571" t="s">
        <v>4237</v>
      </c>
      <c r="O965" s="611" t="s">
        <v>4382</v>
      </c>
      <c r="P965" s="191" t="s">
        <v>4383</v>
      </c>
    </row>
    <row r="966" spans="1:16">
      <c r="A966" s="510" t="s">
        <v>4384</v>
      </c>
      <c r="B966" s="512"/>
      <c r="C966" s="566" t="s">
        <v>4270</v>
      </c>
      <c r="D966" s="512" t="s">
        <v>83</v>
      </c>
      <c r="E966" s="513" t="s">
        <v>4364</v>
      </c>
      <c r="F966" s="513"/>
      <c r="G966" s="545" t="s">
        <v>100</v>
      </c>
      <c r="H966" s="545" t="s">
        <v>61</v>
      </c>
      <c r="I966" s="580"/>
      <c r="J966" s="514" t="s">
        <v>4385</v>
      </c>
      <c r="K966" s="518" t="s">
        <v>4386</v>
      </c>
      <c r="L966" s="519" t="s">
        <v>4387</v>
      </c>
      <c r="M966" s="519" t="s">
        <v>4388</v>
      </c>
      <c r="N966" s="571" t="s">
        <v>4389</v>
      </c>
      <c r="O966" s="611" t="s">
        <v>4390</v>
      </c>
      <c r="P966" s="191" t="s">
        <v>4391</v>
      </c>
    </row>
    <row r="967" spans="1:16">
      <c r="A967" s="530" t="s">
        <v>4392</v>
      </c>
      <c r="B967" s="532"/>
      <c r="C967" s="532" t="s">
        <v>4393</v>
      </c>
      <c r="D967" s="532" t="s">
        <v>83</v>
      </c>
      <c r="E967" s="533" t="s">
        <v>4201</v>
      </c>
      <c r="F967" s="759"/>
      <c r="G967" s="315" t="s">
        <v>1059</v>
      </c>
      <c r="H967" s="315" t="s">
        <v>85</v>
      </c>
      <c r="I967" s="317">
        <v>54630</v>
      </c>
      <c r="J967" s="530" t="s">
        <v>4394</v>
      </c>
      <c r="K967" s="613" t="s">
        <v>4395</v>
      </c>
      <c r="L967" s="614" t="s">
        <v>4353</v>
      </c>
      <c r="M967" s="613" t="s">
        <v>4396</v>
      </c>
      <c r="N967" s="535">
        <v>45518</v>
      </c>
      <c r="O967" s="615" t="s">
        <v>4397</v>
      </c>
      <c r="P967" s="216" t="s">
        <v>4398</v>
      </c>
    </row>
    <row r="968" spans="1:16">
      <c r="A968" s="530" t="s">
        <v>4392</v>
      </c>
      <c r="B968" s="532"/>
      <c r="C968" s="532" t="s">
        <v>4399</v>
      </c>
      <c r="D968" s="532" t="s">
        <v>83</v>
      </c>
      <c r="E968" s="533" t="s">
        <v>4161</v>
      </c>
      <c r="F968" s="759"/>
      <c r="G968" s="315" t="s">
        <v>73</v>
      </c>
      <c r="H968" s="315" t="s">
        <v>85</v>
      </c>
      <c r="I968" s="317">
        <v>84150</v>
      </c>
      <c r="J968" s="530" t="s">
        <v>4400</v>
      </c>
      <c r="K968" s="613" t="s">
        <v>4395</v>
      </c>
      <c r="L968" s="613" t="s">
        <v>4401</v>
      </c>
      <c r="M968" s="613" t="s">
        <v>4402</v>
      </c>
      <c r="N968" s="535">
        <v>45517</v>
      </c>
      <c r="O968" s="615" t="s">
        <v>4403</v>
      </c>
      <c r="P968" s="216" t="s">
        <v>4404</v>
      </c>
    </row>
    <row r="969" spans="1:16">
      <c r="A969" s="530" t="s">
        <v>4405</v>
      </c>
      <c r="B969" s="532"/>
      <c r="C969" s="532">
        <v>2200057584</v>
      </c>
      <c r="D969" s="532" t="s">
        <v>83</v>
      </c>
      <c r="E969" s="533" t="s">
        <v>4208</v>
      </c>
      <c r="F969" s="759"/>
      <c r="G969" s="315" t="s">
        <v>139</v>
      </c>
      <c r="H969" s="315" t="s">
        <v>85</v>
      </c>
      <c r="I969" s="317">
        <v>41200</v>
      </c>
      <c r="J969" s="530" t="s">
        <v>4406</v>
      </c>
      <c r="K969" s="515" t="s">
        <v>4407</v>
      </c>
      <c r="L969" s="516" t="s">
        <v>4265</v>
      </c>
      <c r="M969" s="516" t="s">
        <v>4352</v>
      </c>
      <c r="N969" s="515" t="s">
        <v>4408</v>
      </c>
      <c r="O969" s="547" t="s">
        <v>4409</v>
      </c>
      <c r="P969" s="574" t="s">
        <v>4410</v>
      </c>
    </row>
    <row r="970" spans="1:16">
      <c r="A970" s="530" t="s">
        <v>4411</v>
      </c>
      <c r="B970" s="532"/>
      <c r="C970" s="532" t="s">
        <v>4270</v>
      </c>
      <c r="D970" s="532" t="s">
        <v>83</v>
      </c>
      <c r="E970" s="533" t="s">
        <v>4364</v>
      </c>
      <c r="F970" s="759"/>
      <c r="G970" s="315" t="s">
        <v>171</v>
      </c>
      <c r="H970" s="315" t="s">
        <v>61</v>
      </c>
      <c r="I970" s="317"/>
      <c r="J970" s="530" t="s">
        <v>4412</v>
      </c>
      <c r="K970" s="515" t="s">
        <v>4413</v>
      </c>
      <c r="L970" s="516" t="s">
        <v>4353</v>
      </c>
      <c r="M970" s="516" t="s">
        <v>4402</v>
      </c>
      <c r="N970" s="515" t="s">
        <v>4367</v>
      </c>
      <c r="O970" s="547" t="s">
        <v>4414</v>
      </c>
      <c r="P970" s="574" t="s">
        <v>4415</v>
      </c>
    </row>
    <row r="971" spans="1:16">
      <c r="A971" s="530" t="s">
        <v>4310</v>
      </c>
      <c r="B971" s="532"/>
      <c r="C971" s="532" t="s">
        <v>4416</v>
      </c>
      <c r="D971" s="532" t="s">
        <v>83</v>
      </c>
      <c r="E971" s="533" t="s">
        <v>4248</v>
      </c>
      <c r="F971" s="759"/>
      <c r="G971" s="315" t="s">
        <v>73</v>
      </c>
      <c r="H971" s="315" t="s">
        <v>85</v>
      </c>
      <c r="I971" s="317">
        <v>308709</v>
      </c>
      <c r="J971" s="530" t="s">
        <v>4417</v>
      </c>
      <c r="K971" s="515" t="s">
        <v>4418</v>
      </c>
      <c r="L971" s="516" t="s">
        <v>4389</v>
      </c>
      <c r="M971" s="616" t="s">
        <v>4419</v>
      </c>
      <c r="N971" s="515" t="s">
        <v>4388</v>
      </c>
      <c r="O971" s="547" t="s">
        <v>4420</v>
      </c>
      <c r="P971" s="547" t="s">
        <v>4421</v>
      </c>
    </row>
    <row r="972" spans="1:16">
      <c r="A972" s="530" t="s">
        <v>4422</v>
      </c>
      <c r="B972" s="532"/>
      <c r="C972" s="532" t="s">
        <v>4423</v>
      </c>
      <c r="D972" s="532" t="s">
        <v>83</v>
      </c>
      <c r="E972" s="533" t="s">
        <v>4259</v>
      </c>
      <c r="F972" s="759"/>
      <c r="G972" s="315" t="s">
        <v>4424</v>
      </c>
      <c r="H972" s="315" t="s">
        <v>85</v>
      </c>
      <c r="I972" s="317">
        <v>4791</v>
      </c>
      <c r="J972" s="530" t="s">
        <v>4425</v>
      </c>
      <c r="K972" s="515" t="s">
        <v>4426</v>
      </c>
      <c r="L972" s="516" t="s">
        <v>4427</v>
      </c>
      <c r="M972" s="616" t="s">
        <v>121</v>
      </c>
      <c r="N972" s="515" t="s">
        <v>4330</v>
      </c>
      <c r="O972" s="547" t="s">
        <v>4428</v>
      </c>
      <c r="P972" s="547" t="s">
        <v>4429</v>
      </c>
    </row>
    <row r="973" spans="1:16">
      <c r="A973" s="530" t="s">
        <v>4269</v>
      </c>
      <c r="B973" s="532"/>
      <c r="C973" s="532" t="s">
        <v>4270</v>
      </c>
      <c r="D973" s="532" t="s">
        <v>83</v>
      </c>
      <c r="E973" s="533" t="s">
        <v>4230</v>
      </c>
      <c r="F973" s="759"/>
      <c r="G973" s="315" t="s">
        <v>189</v>
      </c>
      <c r="H973" s="315" t="s">
        <v>61</v>
      </c>
      <c r="I973" s="317">
        <v>40000</v>
      </c>
      <c r="J973" s="530" t="s">
        <v>664</v>
      </c>
      <c r="K973" s="515" t="s">
        <v>4430</v>
      </c>
      <c r="L973" s="516" t="s">
        <v>4431</v>
      </c>
      <c r="M973" s="616" t="s">
        <v>121</v>
      </c>
      <c r="N973" s="515" t="s">
        <v>4432</v>
      </c>
      <c r="O973" s="617" t="s">
        <v>4433</v>
      </c>
      <c r="P973" s="547" t="s">
        <v>4434</v>
      </c>
    </row>
    <row r="974" spans="1:16">
      <c r="A974" s="530" t="s">
        <v>4435</v>
      </c>
      <c r="B974" s="532"/>
      <c r="C974" s="532" t="s">
        <v>45</v>
      </c>
      <c r="D974" s="532" t="s">
        <v>83</v>
      </c>
      <c r="E974" s="533" t="s">
        <v>4292</v>
      </c>
      <c r="F974" s="759"/>
      <c r="G974" s="315" t="s">
        <v>161</v>
      </c>
      <c r="H974" s="315" t="s">
        <v>4436</v>
      </c>
      <c r="I974" s="317">
        <v>69900</v>
      </c>
      <c r="J974" s="530" t="s">
        <v>4437</v>
      </c>
      <c r="K974" s="515" t="s">
        <v>4438</v>
      </c>
      <c r="L974" s="516" t="s">
        <v>4265</v>
      </c>
      <c r="M974" s="616" t="s">
        <v>4439</v>
      </c>
      <c r="N974" s="515" t="s">
        <v>4440</v>
      </c>
      <c r="O974" s="547" t="s">
        <v>4441</v>
      </c>
      <c r="P974" s="547" t="s">
        <v>4442</v>
      </c>
    </row>
    <row r="975" spans="1:16">
      <c r="A975" s="530" t="s">
        <v>4443</v>
      </c>
      <c r="B975" s="532"/>
      <c r="C975" s="532" t="s">
        <v>4270</v>
      </c>
      <c r="D975" s="532" t="s">
        <v>83</v>
      </c>
      <c r="E975" s="533" t="s">
        <v>4230</v>
      </c>
      <c r="F975" s="759"/>
      <c r="G975" s="315" t="s">
        <v>373</v>
      </c>
      <c r="H975" s="315" t="s">
        <v>61</v>
      </c>
      <c r="I975" s="317">
        <v>42000</v>
      </c>
      <c r="J975" s="530" t="s">
        <v>4444</v>
      </c>
      <c r="K975" s="515" t="s">
        <v>4445</v>
      </c>
      <c r="L975" s="516" t="s">
        <v>4288</v>
      </c>
      <c r="M975" s="616" t="s">
        <v>4446</v>
      </c>
      <c r="N975" s="515"/>
      <c r="O975" s="547" t="s">
        <v>4447</v>
      </c>
      <c r="P975" s="547" t="s">
        <v>4448</v>
      </c>
    </row>
    <row r="976" spans="1:16">
      <c r="A976" s="530" t="s">
        <v>1177</v>
      </c>
      <c r="B976" s="532"/>
      <c r="C976" s="532" t="s">
        <v>4449</v>
      </c>
      <c r="D976" s="532" t="s">
        <v>83</v>
      </c>
      <c r="E976" s="533" t="s">
        <v>4427</v>
      </c>
      <c r="F976" s="759"/>
      <c r="G976" s="315" t="s">
        <v>1569</v>
      </c>
      <c r="H976" s="315" t="s">
        <v>85</v>
      </c>
      <c r="I976" s="317">
        <v>24640</v>
      </c>
      <c r="J976" s="530" t="s">
        <v>642</v>
      </c>
      <c r="K976" s="515" t="s">
        <v>3334</v>
      </c>
      <c r="L976" s="516" t="s">
        <v>4330</v>
      </c>
      <c r="M976" s="616" t="s">
        <v>4450</v>
      </c>
      <c r="N976" s="515" t="s">
        <v>4432</v>
      </c>
      <c r="O976" s="547" t="s">
        <v>4451</v>
      </c>
      <c r="P976" s="547" t="s">
        <v>4452</v>
      </c>
    </row>
    <row r="977" spans="1:16">
      <c r="A977" s="530" t="s">
        <v>4453</v>
      </c>
      <c r="B977" s="532"/>
      <c r="C977" s="532" t="s">
        <v>4454</v>
      </c>
      <c r="D977" s="532" t="s">
        <v>83</v>
      </c>
      <c r="E977" s="533" t="s">
        <v>4208</v>
      </c>
      <c r="F977" s="759"/>
      <c r="G977" s="315" t="s">
        <v>60</v>
      </c>
      <c r="H977" s="315" t="s">
        <v>85</v>
      </c>
      <c r="I977" s="317">
        <v>31000</v>
      </c>
      <c r="J977" s="530" t="s">
        <v>664</v>
      </c>
      <c r="K977" s="515" t="s">
        <v>3334</v>
      </c>
      <c r="L977" s="516" t="s">
        <v>4330</v>
      </c>
      <c r="M977" s="616" t="s">
        <v>4455</v>
      </c>
      <c r="N977" s="515" t="s">
        <v>4402</v>
      </c>
      <c r="O977" s="547" t="s">
        <v>4456</v>
      </c>
      <c r="P977" s="547" t="s">
        <v>4457</v>
      </c>
    </row>
    <row r="978" spans="1:16">
      <c r="A978" s="530" t="s">
        <v>4458</v>
      </c>
      <c r="B978" s="532"/>
      <c r="C978" s="532" t="s">
        <v>4459</v>
      </c>
      <c r="D978" s="532" t="s">
        <v>83</v>
      </c>
      <c r="E978" s="533" t="s">
        <v>4208</v>
      </c>
      <c r="F978" s="759"/>
      <c r="G978" s="315" t="s">
        <v>60</v>
      </c>
      <c r="H978" s="315" t="s">
        <v>85</v>
      </c>
      <c r="I978" s="317">
        <v>22000</v>
      </c>
      <c r="J978" s="530" t="s">
        <v>642</v>
      </c>
      <c r="K978" s="515" t="s">
        <v>3334</v>
      </c>
      <c r="L978" s="516" t="s">
        <v>4330</v>
      </c>
      <c r="M978" s="616" t="s">
        <v>4455</v>
      </c>
      <c r="N978" s="515" t="s">
        <v>4402</v>
      </c>
      <c r="O978" s="547" t="s">
        <v>4460</v>
      </c>
      <c r="P978" s="547" t="s">
        <v>4461</v>
      </c>
    </row>
    <row r="979" spans="1:16">
      <c r="A979" s="530" t="s">
        <v>1926</v>
      </c>
      <c r="B979" s="532"/>
      <c r="C979" s="532" t="s">
        <v>4462</v>
      </c>
      <c r="D979" s="532" t="s">
        <v>83</v>
      </c>
      <c r="E979" s="533" t="s">
        <v>4343</v>
      </c>
      <c r="F979" s="759"/>
      <c r="G979" s="315" t="s">
        <v>189</v>
      </c>
      <c r="H979" s="315" t="s">
        <v>2327</v>
      </c>
      <c r="I979" s="317">
        <v>62400</v>
      </c>
      <c r="J979" s="530" t="s">
        <v>4463</v>
      </c>
      <c r="K979" s="515" t="s">
        <v>4464</v>
      </c>
      <c r="L979" s="516" t="s">
        <v>4388</v>
      </c>
      <c r="M979" s="616" t="s">
        <v>4465</v>
      </c>
      <c r="N979" s="515" t="s">
        <v>4432</v>
      </c>
      <c r="O979" s="547" t="s">
        <v>4466</v>
      </c>
      <c r="P979" s="547" t="s">
        <v>4467</v>
      </c>
    </row>
    <row r="980" spans="1:16">
      <c r="A980" s="530" t="s">
        <v>1926</v>
      </c>
      <c r="B980" s="532"/>
      <c r="C980" s="532" t="s">
        <v>4462</v>
      </c>
      <c r="D980" s="532" t="s">
        <v>83</v>
      </c>
      <c r="E980" s="533" t="s">
        <v>4343</v>
      </c>
      <c r="F980" s="759"/>
      <c r="G980" s="315" t="s">
        <v>189</v>
      </c>
      <c r="H980" s="315" t="s">
        <v>85</v>
      </c>
      <c r="I980" s="317">
        <v>22400</v>
      </c>
      <c r="J980" s="530" t="s">
        <v>664</v>
      </c>
      <c r="K980" s="515" t="s">
        <v>4430</v>
      </c>
      <c r="L980" s="516" t="s">
        <v>4431</v>
      </c>
      <c r="M980" s="616" t="s">
        <v>214</v>
      </c>
      <c r="N980" s="515" t="s">
        <v>4432</v>
      </c>
      <c r="O980" s="547" t="s">
        <v>4468</v>
      </c>
      <c r="P980" s="547" t="s">
        <v>4469</v>
      </c>
    </row>
    <row r="981" spans="1:16">
      <c r="A981" s="530" t="s">
        <v>779</v>
      </c>
      <c r="B981" s="532"/>
      <c r="C981" s="532">
        <v>4300035237</v>
      </c>
      <c r="D981" s="532" t="s">
        <v>46</v>
      </c>
      <c r="E981" s="533" t="s">
        <v>4470</v>
      </c>
      <c r="F981" s="533"/>
      <c r="G981" s="532" t="s">
        <v>3964</v>
      </c>
      <c r="H981" s="532" t="s">
        <v>4471</v>
      </c>
      <c r="I981" s="568">
        <v>203200</v>
      </c>
      <c r="J981" s="530" t="s">
        <v>4472</v>
      </c>
      <c r="K981" s="515" t="s">
        <v>4473</v>
      </c>
      <c r="L981" s="516" t="s">
        <v>4347</v>
      </c>
      <c r="M981" s="618"/>
      <c r="N981" s="515" t="s">
        <v>4474</v>
      </c>
      <c r="O981" s="547" t="s">
        <v>4475</v>
      </c>
      <c r="P981" s="14" t="s">
        <v>4476</v>
      </c>
    </row>
    <row r="982" spans="1:16">
      <c r="A982" s="530" t="s">
        <v>779</v>
      </c>
      <c r="B982" s="532"/>
      <c r="C982" s="532">
        <v>4300036491</v>
      </c>
      <c r="D982" s="532" t="s">
        <v>46</v>
      </c>
      <c r="E982" s="533" t="s">
        <v>4470</v>
      </c>
      <c r="F982" s="533"/>
      <c r="G982" s="532" t="s">
        <v>3964</v>
      </c>
      <c r="H982" s="532" t="s">
        <v>275</v>
      </c>
      <c r="I982" s="568" t="s">
        <v>4477</v>
      </c>
      <c r="J982" s="530" t="s">
        <v>4478</v>
      </c>
      <c r="K982" s="515" t="s">
        <v>4479</v>
      </c>
      <c r="L982" s="516" t="s">
        <v>4480</v>
      </c>
      <c r="M982" s="618"/>
      <c r="N982" s="515" t="s">
        <v>4481</v>
      </c>
      <c r="O982" s="547"/>
      <c r="P982" s="14" t="s">
        <v>4476</v>
      </c>
    </row>
    <row r="983" spans="1:16">
      <c r="A983" s="530" t="s">
        <v>43</v>
      </c>
      <c r="B983" s="532"/>
      <c r="C983" s="532" t="s">
        <v>4264</v>
      </c>
      <c r="D983" s="532" t="s">
        <v>83</v>
      </c>
      <c r="E983" s="533" t="s">
        <v>4237</v>
      </c>
      <c r="F983" s="759"/>
      <c r="G983" s="315" t="s">
        <v>100</v>
      </c>
      <c r="H983" s="315" t="s">
        <v>85</v>
      </c>
      <c r="I983" s="317">
        <v>573305.5</v>
      </c>
      <c r="J983" s="530" t="s">
        <v>4482</v>
      </c>
      <c r="K983" s="515" t="s">
        <v>4483</v>
      </c>
      <c r="L983" s="516" t="s">
        <v>4431</v>
      </c>
      <c r="M983" s="519" t="s">
        <v>4484</v>
      </c>
      <c r="N983" s="515" t="s">
        <v>4352</v>
      </c>
      <c r="O983" s="547" t="s">
        <v>4485</v>
      </c>
      <c r="P983" s="574" t="s">
        <v>4486</v>
      </c>
    </row>
    <row r="984" spans="1:16">
      <c r="A984" s="530" t="s">
        <v>43</v>
      </c>
      <c r="B984" s="532"/>
      <c r="C984" s="532" t="s">
        <v>4264</v>
      </c>
      <c r="D984" s="532" t="s">
        <v>83</v>
      </c>
      <c r="E984" s="533" t="s">
        <v>4237</v>
      </c>
      <c r="F984" s="759"/>
      <c r="G984" s="315" t="s">
        <v>100</v>
      </c>
      <c r="H984" s="315" t="s">
        <v>61</v>
      </c>
      <c r="I984" s="317">
        <v>96839.35</v>
      </c>
      <c r="J984" s="530" t="s">
        <v>4487</v>
      </c>
      <c r="K984" s="515" t="s">
        <v>4483</v>
      </c>
      <c r="L984" s="516" t="s">
        <v>4431</v>
      </c>
      <c r="M984" s="519" t="s">
        <v>4484</v>
      </c>
      <c r="N984" s="515" t="s">
        <v>4352</v>
      </c>
      <c r="O984" s="547" t="s">
        <v>4488</v>
      </c>
      <c r="P984" s="574" t="s">
        <v>4489</v>
      </c>
    </row>
    <row r="985" spans="1:16">
      <c r="A985" s="530" t="s">
        <v>1318</v>
      </c>
      <c r="B985" s="532"/>
      <c r="C985" s="532" t="s">
        <v>4490</v>
      </c>
      <c r="D985" s="532" t="s">
        <v>83</v>
      </c>
      <c r="E985" s="533" t="s">
        <v>4208</v>
      </c>
      <c r="F985" s="759"/>
      <c r="G985" s="315" t="s">
        <v>60</v>
      </c>
      <c r="H985" s="315" t="s">
        <v>85</v>
      </c>
      <c r="I985" s="317">
        <v>60000</v>
      </c>
      <c r="J985" s="530" t="s">
        <v>2991</v>
      </c>
      <c r="K985" s="515" t="s">
        <v>3913</v>
      </c>
      <c r="L985" s="516" t="s">
        <v>4480</v>
      </c>
      <c r="M985" s="516" t="s">
        <v>4491</v>
      </c>
      <c r="N985" s="515"/>
      <c r="O985" s="547" t="s">
        <v>4492</v>
      </c>
      <c r="P985" s="547" t="s">
        <v>4493</v>
      </c>
    </row>
    <row r="986" spans="1:16">
      <c r="A986" s="530" t="s">
        <v>4310</v>
      </c>
      <c r="B986" s="532"/>
      <c r="C986" s="532" t="s">
        <v>3945</v>
      </c>
      <c r="D986" s="532" t="s">
        <v>83</v>
      </c>
      <c r="E986" s="533"/>
      <c r="F986" s="759"/>
      <c r="G986" s="315" t="s">
        <v>1059</v>
      </c>
      <c r="H986" s="315" t="s">
        <v>85</v>
      </c>
      <c r="I986" s="568">
        <v>80198</v>
      </c>
      <c r="J986" s="530" t="s">
        <v>4494</v>
      </c>
      <c r="K986" s="515" t="s">
        <v>4495</v>
      </c>
      <c r="L986" s="516" t="s">
        <v>4419</v>
      </c>
      <c r="M986" s="516" t="s">
        <v>214</v>
      </c>
      <c r="N986" s="515" t="s">
        <v>4496</v>
      </c>
      <c r="O986" s="574" t="s">
        <v>4497</v>
      </c>
      <c r="P986" s="574" t="s">
        <v>4498</v>
      </c>
    </row>
    <row r="987" spans="1:16">
      <c r="A987" s="530" t="s">
        <v>4310</v>
      </c>
      <c r="B987" s="532"/>
      <c r="C987" s="532" t="s">
        <v>3945</v>
      </c>
      <c r="D987" s="532" t="s">
        <v>83</v>
      </c>
      <c r="E987" s="533"/>
      <c r="F987" s="759"/>
      <c r="G987" s="315" t="s">
        <v>1059</v>
      </c>
      <c r="H987" s="315" t="s">
        <v>85</v>
      </c>
      <c r="I987" s="568">
        <v>15305</v>
      </c>
      <c r="J987" s="530" t="s">
        <v>730</v>
      </c>
      <c r="K987" s="515" t="s">
        <v>4495</v>
      </c>
      <c r="L987" s="516" t="s">
        <v>4419</v>
      </c>
      <c r="M987" s="516" t="s">
        <v>214</v>
      </c>
      <c r="N987" s="515" t="s">
        <v>4496</v>
      </c>
      <c r="O987" s="574" t="s">
        <v>4499</v>
      </c>
      <c r="P987" s="574" t="s">
        <v>4500</v>
      </c>
    </row>
    <row r="988" spans="1:16">
      <c r="A988" s="530" t="s">
        <v>4310</v>
      </c>
      <c r="B988" s="532"/>
      <c r="C988" s="532" t="s">
        <v>3945</v>
      </c>
      <c r="D988" s="532" t="s">
        <v>83</v>
      </c>
      <c r="E988" s="533"/>
      <c r="F988" s="759"/>
      <c r="G988" s="315" t="s">
        <v>1059</v>
      </c>
      <c r="H988" s="315" t="s">
        <v>85</v>
      </c>
      <c r="I988" s="568">
        <v>255194.1</v>
      </c>
      <c r="J988" s="530" t="s">
        <v>4501</v>
      </c>
      <c r="K988" s="515" t="s">
        <v>4495</v>
      </c>
      <c r="L988" s="516" t="s">
        <v>4419</v>
      </c>
      <c r="M988" s="516" t="s">
        <v>214</v>
      </c>
      <c r="N988" s="515" t="s">
        <v>4502</v>
      </c>
      <c r="O988" s="619" t="s">
        <v>4503</v>
      </c>
      <c r="P988" s="574" t="s">
        <v>4504</v>
      </c>
    </row>
    <row r="989" spans="1:16">
      <c r="A989" s="553" t="s">
        <v>4505</v>
      </c>
      <c r="B989" s="555"/>
      <c r="C989" s="555" t="s">
        <v>4506</v>
      </c>
      <c r="D989" s="555" t="s">
        <v>29</v>
      </c>
      <c r="E989" s="555" t="s">
        <v>4364</v>
      </c>
      <c r="F989" s="763"/>
      <c r="G989" s="358" t="s">
        <v>1584</v>
      </c>
      <c r="H989" s="359" t="s">
        <v>110</v>
      </c>
      <c r="I989" s="581" t="s">
        <v>4507</v>
      </c>
      <c r="J989" s="553" t="s">
        <v>4508</v>
      </c>
      <c r="K989" s="553" t="s">
        <v>4509</v>
      </c>
      <c r="L989" s="553" t="s">
        <v>4201</v>
      </c>
      <c r="M989" s="609" t="s">
        <v>4381</v>
      </c>
      <c r="N989" s="558"/>
      <c r="O989" s="612"/>
      <c r="P989" s="162" t="s">
        <v>4510</v>
      </c>
    </row>
    <row r="990" spans="1:16">
      <c r="A990" s="553" t="s">
        <v>26</v>
      </c>
      <c r="B990" s="555"/>
      <c r="C990" s="555" t="s">
        <v>4511</v>
      </c>
      <c r="D990" s="555" t="s">
        <v>29</v>
      </c>
      <c r="E990" s="556" t="s">
        <v>4512</v>
      </c>
      <c r="F990" s="556"/>
      <c r="G990" s="555" t="s">
        <v>73</v>
      </c>
      <c r="H990" s="555" t="s">
        <v>32</v>
      </c>
      <c r="I990" s="581">
        <v>10000</v>
      </c>
      <c r="J990" s="553" t="s">
        <v>642</v>
      </c>
      <c r="K990" s="559" t="s">
        <v>4513</v>
      </c>
      <c r="L990" s="558" t="s">
        <v>4364</v>
      </c>
      <c r="M990" s="609" t="s">
        <v>4480</v>
      </c>
      <c r="N990" s="559"/>
      <c r="O990" s="620" t="s">
        <v>4514</v>
      </c>
      <c r="P990" s="162" t="s">
        <v>4515</v>
      </c>
    </row>
    <row r="991" spans="1:16">
      <c r="A991" s="553" t="s">
        <v>4516</v>
      </c>
      <c r="B991" s="555"/>
      <c r="C991" s="555" t="s">
        <v>4517</v>
      </c>
      <c r="D991" s="555" t="s">
        <v>29</v>
      </c>
      <c r="E991" s="555" t="s">
        <v>4387</v>
      </c>
      <c r="F991" s="555"/>
      <c r="G991" s="555" t="s">
        <v>4518</v>
      </c>
      <c r="H991" s="556" t="s">
        <v>110</v>
      </c>
      <c r="I991" s="581">
        <v>2988</v>
      </c>
      <c r="J991" s="553" t="s">
        <v>4519</v>
      </c>
      <c r="K991" s="553" t="s">
        <v>4520</v>
      </c>
      <c r="L991" s="553" t="s">
        <v>4387</v>
      </c>
      <c r="M991" s="609" t="s">
        <v>4419</v>
      </c>
      <c r="N991" s="558"/>
      <c r="O991" s="620" t="s">
        <v>4521</v>
      </c>
      <c r="P991" s="162" t="s">
        <v>4522</v>
      </c>
    </row>
    <row r="992" spans="1:16">
      <c r="A992" s="553" t="s">
        <v>4523</v>
      </c>
      <c r="B992" s="555"/>
      <c r="C992" s="555"/>
      <c r="D992" s="555" t="s">
        <v>29</v>
      </c>
      <c r="E992" s="555" t="s">
        <v>4237</v>
      </c>
      <c r="F992" s="763"/>
      <c r="G992" s="358" t="s">
        <v>4524</v>
      </c>
      <c r="H992" s="359" t="s">
        <v>110</v>
      </c>
      <c r="I992" s="581">
        <v>1833</v>
      </c>
      <c r="J992" s="553" t="s">
        <v>4525</v>
      </c>
      <c r="K992" s="553" t="s">
        <v>251</v>
      </c>
      <c r="L992" s="553" t="s">
        <v>4208</v>
      </c>
      <c r="M992" s="609" t="s">
        <v>4455</v>
      </c>
      <c r="N992" s="558"/>
      <c r="O992" s="560" t="s">
        <v>4526</v>
      </c>
      <c r="P992" s="162" t="s">
        <v>4527</v>
      </c>
    </row>
    <row r="993" spans="1:16">
      <c r="A993" s="530" t="s">
        <v>4443</v>
      </c>
      <c r="B993" s="532"/>
      <c r="C993" s="532" t="s">
        <v>45</v>
      </c>
      <c r="D993" s="532" t="s">
        <v>83</v>
      </c>
      <c r="E993" s="533" t="s">
        <v>4440</v>
      </c>
      <c r="F993" s="759"/>
      <c r="G993" s="315" t="s">
        <v>373</v>
      </c>
      <c r="H993" s="315" t="s">
        <v>49</v>
      </c>
      <c r="I993" s="317">
        <v>32000</v>
      </c>
      <c r="J993" s="530" t="s">
        <v>664</v>
      </c>
      <c r="K993" s="515" t="s">
        <v>4528</v>
      </c>
      <c r="L993" s="516" t="s">
        <v>4432</v>
      </c>
      <c r="M993" s="519" t="s">
        <v>4529</v>
      </c>
      <c r="N993" s="515" t="s">
        <v>2926</v>
      </c>
      <c r="O993" s="547" t="s">
        <v>4530</v>
      </c>
      <c r="P993" s="574" t="s">
        <v>4531</v>
      </c>
    </row>
    <row r="994" spans="1:16">
      <c r="A994" s="530" t="s">
        <v>4532</v>
      </c>
      <c r="B994" s="532"/>
      <c r="C994" s="532" t="s">
        <v>4533</v>
      </c>
      <c r="D994" s="532" t="s">
        <v>29</v>
      </c>
      <c r="E994" s="533">
        <v>45523</v>
      </c>
      <c r="F994" s="759"/>
      <c r="G994" s="315" t="s">
        <v>60</v>
      </c>
      <c r="H994" s="315" t="s">
        <v>31</v>
      </c>
      <c r="I994" s="317">
        <v>8650</v>
      </c>
      <c r="J994" s="530" t="s">
        <v>207</v>
      </c>
      <c r="K994" s="515" t="s">
        <v>601</v>
      </c>
      <c r="L994" s="516">
        <v>45546</v>
      </c>
      <c r="M994" s="519">
        <v>45578</v>
      </c>
      <c r="N994" s="515"/>
      <c r="O994" s="547" t="s">
        <v>4534</v>
      </c>
      <c r="P994" s="574" t="s">
        <v>4535</v>
      </c>
    </row>
    <row r="995" spans="1:16">
      <c r="A995" s="530" t="s">
        <v>43</v>
      </c>
      <c r="B995" s="532"/>
      <c r="C995" s="532" t="s">
        <v>4536</v>
      </c>
      <c r="D995" s="532" t="s">
        <v>46</v>
      </c>
      <c r="E995" s="533" t="s">
        <v>4230</v>
      </c>
      <c r="F995" s="759"/>
      <c r="G995" s="315" t="s">
        <v>110</v>
      </c>
      <c r="H995" s="315" t="s">
        <v>61</v>
      </c>
      <c r="I995" s="317">
        <v>120000</v>
      </c>
      <c r="J995" s="530" t="s">
        <v>4537</v>
      </c>
      <c r="K995" s="515" t="s">
        <v>3913</v>
      </c>
      <c r="L995" s="516" t="s">
        <v>4538</v>
      </c>
      <c r="M995" s="519" t="s">
        <v>4539</v>
      </c>
      <c r="N995" s="515" t="s">
        <v>2926</v>
      </c>
      <c r="O995" s="617" t="s">
        <v>4540</v>
      </c>
      <c r="P995" s="574" t="s">
        <v>4541</v>
      </c>
    </row>
    <row r="996" spans="1:16">
      <c r="A996" s="530" t="s">
        <v>43</v>
      </c>
      <c r="B996" s="532"/>
      <c r="C996" s="532" t="s">
        <v>4536</v>
      </c>
      <c r="D996" s="532" t="s">
        <v>46</v>
      </c>
      <c r="E996" s="533" t="s">
        <v>4230</v>
      </c>
      <c r="F996" s="759"/>
      <c r="G996" s="315" t="s">
        <v>110</v>
      </c>
      <c r="H996" s="315" t="s">
        <v>61</v>
      </c>
      <c r="I996" s="317">
        <v>120000</v>
      </c>
      <c r="J996" s="530" t="s">
        <v>3990</v>
      </c>
      <c r="K996" s="515" t="s">
        <v>3913</v>
      </c>
      <c r="L996" s="516" t="s">
        <v>4538</v>
      </c>
      <c r="M996" s="519" t="s">
        <v>4539</v>
      </c>
      <c r="N996" s="515" t="s">
        <v>2926</v>
      </c>
      <c r="O996" s="617" t="s">
        <v>4542</v>
      </c>
      <c r="P996" s="574" t="s">
        <v>4543</v>
      </c>
    </row>
    <row r="997" spans="1:16">
      <c r="A997" s="530" t="s">
        <v>4544</v>
      </c>
      <c r="B997" s="532"/>
      <c r="C997" s="532" t="s">
        <v>4545</v>
      </c>
      <c r="D997" s="532" t="s">
        <v>46</v>
      </c>
      <c r="E997" s="533" t="s">
        <v>4546</v>
      </c>
      <c r="F997" s="533"/>
      <c r="G997" s="532" t="s">
        <v>48</v>
      </c>
      <c r="H997" s="532" t="s">
        <v>61</v>
      </c>
      <c r="I997" s="568">
        <v>7000</v>
      </c>
      <c r="J997" s="530" t="s">
        <v>148</v>
      </c>
      <c r="K997" s="515" t="s">
        <v>4547</v>
      </c>
      <c r="L997" s="516" t="s">
        <v>4455</v>
      </c>
      <c r="M997" s="519" t="s">
        <v>4548</v>
      </c>
      <c r="N997" s="515" t="s">
        <v>4549</v>
      </c>
      <c r="O997" s="547" t="s">
        <v>4550</v>
      </c>
      <c r="P997" s="14" t="s">
        <v>4551</v>
      </c>
    </row>
    <row r="998" spans="1:16">
      <c r="A998" s="553" t="s">
        <v>26</v>
      </c>
      <c r="B998" s="555"/>
      <c r="C998" s="555" t="s">
        <v>4552</v>
      </c>
      <c r="D998" s="555" t="s">
        <v>29</v>
      </c>
      <c r="E998" s="556" t="s">
        <v>4343</v>
      </c>
      <c r="F998" s="760"/>
      <c r="G998" s="358" t="s">
        <v>73</v>
      </c>
      <c r="H998" s="358" t="s">
        <v>32</v>
      </c>
      <c r="I998" s="581">
        <v>18280</v>
      </c>
      <c r="J998" s="553" t="s">
        <v>642</v>
      </c>
      <c r="K998" s="559" t="s">
        <v>4553</v>
      </c>
      <c r="L998" s="558" t="s">
        <v>4260</v>
      </c>
      <c r="M998" s="609" t="s">
        <v>4554</v>
      </c>
      <c r="N998" s="559"/>
      <c r="O998" s="560" t="s">
        <v>4555</v>
      </c>
      <c r="P998" s="162" t="s">
        <v>4556</v>
      </c>
    </row>
    <row r="999" spans="1:16">
      <c r="A999" s="530" t="s">
        <v>1114</v>
      </c>
      <c r="B999" s="532"/>
      <c r="C999" s="532" t="s">
        <v>4557</v>
      </c>
      <c r="D999" s="532" t="s">
        <v>46</v>
      </c>
      <c r="E999" s="533" t="s">
        <v>4496</v>
      </c>
      <c r="F999" s="759"/>
      <c r="G999" s="315" t="s">
        <v>60</v>
      </c>
      <c r="H999" s="315" t="s">
        <v>85</v>
      </c>
      <c r="I999" s="317">
        <v>21500</v>
      </c>
      <c r="J999" s="530" t="s">
        <v>207</v>
      </c>
      <c r="K999" s="515" t="s">
        <v>3852</v>
      </c>
      <c r="L999" s="516" t="s">
        <v>4360</v>
      </c>
      <c r="M999" s="519" t="s">
        <v>35</v>
      </c>
      <c r="N999" s="515"/>
      <c r="O999" s="547" t="s">
        <v>4558</v>
      </c>
      <c r="P999" s="14" t="s">
        <v>4559</v>
      </c>
    </row>
    <row r="1000" spans="1:16">
      <c r="A1000" s="553" t="s">
        <v>26</v>
      </c>
      <c r="B1000" s="555"/>
      <c r="C1000" s="555" t="s">
        <v>4560</v>
      </c>
      <c r="D1000" s="555" t="s">
        <v>29</v>
      </c>
      <c r="E1000" s="556"/>
      <c r="F1000" s="760"/>
      <c r="G1000" s="358" t="s">
        <v>49</v>
      </c>
      <c r="H1000" s="358" t="s">
        <v>1569</v>
      </c>
      <c r="I1000" s="581">
        <v>14000</v>
      </c>
      <c r="J1000" s="553" t="s">
        <v>4561</v>
      </c>
      <c r="K1000" s="559" t="s">
        <v>4562</v>
      </c>
      <c r="L1000" s="558" t="s">
        <v>4288</v>
      </c>
      <c r="M1000" s="609" t="s">
        <v>4563</v>
      </c>
      <c r="N1000" s="559" t="s">
        <v>2926</v>
      </c>
      <c r="O1000" s="560" t="s">
        <v>4564</v>
      </c>
      <c r="P1000" s="162" t="s">
        <v>4565</v>
      </c>
    </row>
    <row r="1001" spans="1:16">
      <c r="A1001" s="530" t="s">
        <v>537</v>
      </c>
      <c r="B1001" s="532"/>
      <c r="C1001" s="532"/>
      <c r="D1001" s="532" t="s">
        <v>29</v>
      </c>
      <c r="E1001" s="533"/>
      <c r="F1001" s="533"/>
      <c r="G1001" s="532" t="s">
        <v>60</v>
      </c>
      <c r="H1001" s="532" t="s">
        <v>1370</v>
      </c>
      <c r="I1001" s="568">
        <v>20560</v>
      </c>
      <c r="J1001" s="530" t="s">
        <v>4566</v>
      </c>
      <c r="K1001" s="515" t="s">
        <v>4567</v>
      </c>
      <c r="L1001" s="516">
        <v>45560</v>
      </c>
      <c r="M1001" s="519">
        <v>45608</v>
      </c>
      <c r="N1001" s="515"/>
      <c r="O1001" s="547" t="s">
        <v>4568</v>
      </c>
      <c r="P1001" s="14" t="s">
        <v>4569</v>
      </c>
    </row>
    <row r="1002" spans="1:16">
      <c r="A1002" s="530" t="s">
        <v>4570</v>
      </c>
      <c r="B1002" s="532"/>
      <c r="C1002" s="532" t="s">
        <v>4571</v>
      </c>
      <c r="D1002" s="532" t="s">
        <v>29</v>
      </c>
      <c r="E1002" s="533" t="s">
        <v>4572</v>
      </c>
      <c r="F1002" s="533"/>
      <c r="G1002" s="532" t="s">
        <v>60</v>
      </c>
      <c r="H1002" s="532" t="s">
        <v>61</v>
      </c>
      <c r="I1002" s="568">
        <v>41000</v>
      </c>
      <c r="J1002" s="530" t="s">
        <v>157</v>
      </c>
      <c r="K1002" s="515" t="s">
        <v>4573</v>
      </c>
      <c r="L1002" s="516" t="s">
        <v>4539</v>
      </c>
      <c r="M1002" s="519" t="s">
        <v>4574</v>
      </c>
      <c r="N1002" s="515" t="s">
        <v>4575</v>
      </c>
      <c r="O1002" s="547" t="s">
        <v>4576</v>
      </c>
      <c r="P1002" s="14" t="s">
        <v>4577</v>
      </c>
    </row>
    <row r="1003" spans="1:16">
      <c r="A1003" s="578" t="s">
        <v>740</v>
      </c>
      <c r="B1003" s="545"/>
      <c r="C1003" s="545" t="s">
        <v>4416</v>
      </c>
      <c r="D1003" s="545" t="s">
        <v>83</v>
      </c>
      <c r="E1003" s="513" t="s">
        <v>4578</v>
      </c>
      <c r="F1003" s="513"/>
      <c r="G1003" s="545" t="s">
        <v>1059</v>
      </c>
      <c r="H1003" s="545" t="s">
        <v>85</v>
      </c>
      <c r="I1003" s="570">
        <v>48957</v>
      </c>
      <c r="J1003" s="578" t="s">
        <v>4158</v>
      </c>
      <c r="K1003" s="518" t="s">
        <v>4579</v>
      </c>
      <c r="L1003" s="519" t="s">
        <v>4580</v>
      </c>
      <c r="M1003" s="519" t="s">
        <v>4581</v>
      </c>
      <c r="N1003" s="518" t="s">
        <v>4563</v>
      </c>
      <c r="O1003" s="538" t="s">
        <v>4582</v>
      </c>
      <c r="P1003" s="146" t="s">
        <v>4583</v>
      </c>
    </row>
    <row r="1004" spans="1:16">
      <c r="A1004" s="578" t="s">
        <v>740</v>
      </c>
      <c r="B1004" s="545"/>
      <c r="C1004" s="545" t="s">
        <v>4416</v>
      </c>
      <c r="D1004" s="545" t="s">
        <v>83</v>
      </c>
      <c r="E1004" s="513"/>
      <c r="F1004" s="513"/>
      <c r="G1004" s="545" t="s">
        <v>1059</v>
      </c>
      <c r="H1004" s="545" t="s">
        <v>85</v>
      </c>
      <c r="I1004" s="570">
        <v>4590</v>
      </c>
      <c r="J1004" s="578" t="s">
        <v>140</v>
      </c>
      <c r="K1004" s="518" t="s">
        <v>4579</v>
      </c>
      <c r="L1004" s="519" t="s">
        <v>4580</v>
      </c>
      <c r="M1004" s="519" t="s">
        <v>4581</v>
      </c>
      <c r="N1004" s="518" t="s">
        <v>4584</v>
      </c>
      <c r="O1004" s="538" t="s">
        <v>4585</v>
      </c>
      <c r="P1004" s="146" t="s">
        <v>4586</v>
      </c>
    </row>
    <row r="1005" spans="1:16">
      <c r="A1005" s="578" t="s">
        <v>779</v>
      </c>
      <c r="B1005" s="545"/>
      <c r="C1005" s="545" t="s">
        <v>4587</v>
      </c>
      <c r="D1005" s="545" t="s">
        <v>46</v>
      </c>
      <c r="E1005" s="513" t="s">
        <v>4588</v>
      </c>
      <c r="F1005" s="513"/>
      <c r="G1005" s="545" t="s">
        <v>48</v>
      </c>
      <c r="H1005" s="545" t="s">
        <v>4589</v>
      </c>
      <c r="I1005" s="570"/>
      <c r="J1005" s="578" t="s">
        <v>4590</v>
      </c>
      <c r="K1005" s="518"/>
      <c r="L1005" s="519"/>
      <c r="M1005" s="537"/>
      <c r="N1005" s="518"/>
      <c r="O1005" s="538"/>
      <c r="P1005" s="146"/>
    </row>
    <row r="1006" spans="1:16">
      <c r="A1006" s="578" t="s">
        <v>779</v>
      </c>
      <c r="B1006" s="545"/>
      <c r="C1006" s="545">
        <v>4300036553</v>
      </c>
      <c r="D1006" s="545" t="s">
        <v>46</v>
      </c>
      <c r="E1006" s="513" t="s">
        <v>4588</v>
      </c>
      <c r="F1006" s="513"/>
      <c r="G1006" s="545" t="s">
        <v>4591</v>
      </c>
      <c r="H1006" s="545" t="s">
        <v>4589</v>
      </c>
      <c r="I1006" s="570"/>
      <c r="J1006" s="578" t="s">
        <v>4030</v>
      </c>
      <c r="K1006" s="518"/>
      <c r="L1006" s="519"/>
      <c r="M1006" s="537"/>
      <c r="N1006" s="518"/>
      <c r="O1006" s="538"/>
      <c r="P1006" s="146"/>
    </row>
    <row r="1007" spans="1:16">
      <c r="A1007" s="530" t="s">
        <v>1416</v>
      </c>
      <c r="B1007" s="532"/>
      <c r="C1007" s="532" t="s">
        <v>4592</v>
      </c>
      <c r="D1007" s="532" t="s">
        <v>46</v>
      </c>
      <c r="E1007" s="533" t="s">
        <v>4546</v>
      </c>
      <c r="F1007" s="759"/>
      <c r="G1007" s="315" t="s">
        <v>60</v>
      </c>
      <c r="H1007" s="315" t="s">
        <v>61</v>
      </c>
      <c r="I1007" s="317">
        <v>41500</v>
      </c>
      <c r="J1007" s="530" t="s">
        <v>664</v>
      </c>
      <c r="K1007" s="515" t="s">
        <v>3045</v>
      </c>
      <c r="L1007" s="516" t="s">
        <v>4593</v>
      </c>
      <c r="M1007" s="519" t="s">
        <v>4594</v>
      </c>
      <c r="N1007" s="515" t="s">
        <v>2926</v>
      </c>
      <c r="O1007" s="547" t="s">
        <v>4595</v>
      </c>
      <c r="P1007" s="574" t="s">
        <v>4596</v>
      </c>
    </row>
    <row r="1008" spans="1:16">
      <c r="A1008" s="530" t="s">
        <v>4597</v>
      </c>
      <c r="B1008" s="532"/>
      <c r="C1008" s="545" t="s">
        <v>4598</v>
      </c>
      <c r="D1008" s="532" t="s">
        <v>29</v>
      </c>
      <c r="E1008" s="533" t="s">
        <v>4572</v>
      </c>
      <c r="F1008" s="533"/>
      <c r="G1008" s="532" t="s">
        <v>60</v>
      </c>
      <c r="H1008" s="532" t="s">
        <v>61</v>
      </c>
      <c r="I1008" s="568">
        <v>60000</v>
      </c>
      <c r="J1008" s="530" t="s">
        <v>2991</v>
      </c>
      <c r="K1008" s="515" t="s">
        <v>3045</v>
      </c>
      <c r="L1008" s="516" t="s">
        <v>4593</v>
      </c>
      <c r="M1008" s="519" t="s">
        <v>4594</v>
      </c>
      <c r="N1008" s="515" t="s">
        <v>156</v>
      </c>
      <c r="O1008" s="547" t="s">
        <v>4599</v>
      </c>
      <c r="P1008" s="14" t="s">
        <v>4600</v>
      </c>
    </row>
    <row r="1009" spans="1:16">
      <c r="A1009" s="578" t="s">
        <v>4107</v>
      </c>
      <c r="B1009" s="545"/>
      <c r="C1009" s="545" t="s">
        <v>4601</v>
      </c>
      <c r="D1009" s="545" t="s">
        <v>46</v>
      </c>
      <c r="E1009" s="513" t="s">
        <v>4602</v>
      </c>
      <c r="F1009" s="513"/>
      <c r="G1009" s="545" t="s">
        <v>73</v>
      </c>
      <c r="H1009" s="545" t="s">
        <v>61</v>
      </c>
      <c r="I1009" s="570">
        <v>25528</v>
      </c>
      <c r="J1009" s="578" t="s">
        <v>4603</v>
      </c>
      <c r="K1009" s="518" t="s">
        <v>4604</v>
      </c>
      <c r="L1009" s="519" t="s">
        <v>4575</v>
      </c>
      <c r="M1009" s="537" t="s">
        <v>4548</v>
      </c>
      <c r="N1009" s="518" t="s">
        <v>156</v>
      </c>
      <c r="O1009" s="538" t="s">
        <v>4605</v>
      </c>
      <c r="P1009" s="146" t="s">
        <v>4606</v>
      </c>
    </row>
    <row r="1010" spans="1:16">
      <c r="A1010" s="578" t="s">
        <v>4324</v>
      </c>
      <c r="B1010" s="545"/>
      <c r="C1010" s="532" t="s">
        <v>4607</v>
      </c>
      <c r="D1010" s="532" t="s">
        <v>83</v>
      </c>
      <c r="E1010" s="533">
        <v>45511</v>
      </c>
      <c r="F1010" s="759"/>
      <c r="G1010" s="315" t="s">
        <v>60</v>
      </c>
      <c r="H1010" s="315" t="s">
        <v>61</v>
      </c>
      <c r="I1010" s="317">
        <v>674</v>
      </c>
      <c r="J1010" s="530" t="s">
        <v>207</v>
      </c>
      <c r="K1010" s="515" t="s">
        <v>183</v>
      </c>
      <c r="L1010" s="516">
        <v>45562</v>
      </c>
      <c r="M1010" s="519">
        <v>45595</v>
      </c>
      <c r="N1010" s="515"/>
      <c r="O1010" s="547" t="s">
        <v>4608</v>
      </c>
      <c r="P1010" s="574" t="s">
        <v>4609</v>
      </c>
    </row>
    <row r="1011" spans="1:16">
      <c r="A1011" s="530" t="s">
        <v>3638</v>
      </c>
      <c r="B1011" s="532"/>
      <c r="C1011" s="532"/>
      <c r="D1011" s="532" t="s">
        <v>29</v>
      </c>
      <c r="E1011" s="533" t="s">
        <v>4496</v>
      </c>
      <c r="F1011" s="759"/>
      <c r="G1011" s="315" t="s">
        <v>3640</v>
      </c>
      <c r="H1011" s="315" t="s">
        <v>49</v>
      </c>
      <c r="I1011" s="317">
        <v>5699</v>
      </c>
      <c r="J1011" s="530" t="s">
        <v>298</v>
      </c>
      <c r="K1011" s="515" t="s">
        <v>4610</v>
      </c>
      <c r="L1011" s="516" t="s">
        <v>156</v>
      </c>
      <c r="M1011" s="519" t="s">
        <v>125</v>
      </c>
      <c r="N1011" s="515"/>
      <c r="O1011" s="547" t="s">
        <v>4611</v>
      </c>
      <c r="P1011" s="574" t="s">
        <v>4612</v>
      </c>
    </row>
    <row r="1012" spans="1:16">
      <c r="A1012" s="530" t="s">
        <v>43</v>
      </c>
      <c r="B1012" s="532"/>
      <c r="C1012" s="532" t="s">
        <v>4536</v>
      </c>
      <c r="D1012" s="532" t="s">
        <v>46</v>
      </c>
      <c r="E1012" s="533" t="s">
        <v>4230</v>
      </c>
      <c r="F1012" s="759"/>
      <c r="G1012" s="315" t="s">
        <v>110</v>
      </c>
      <c r="H1012" s="315" t="s">
        <v>61</v>
      </c>
      <c r="I1012" s="317">
        <v>11000</v>
      </c>
      <c r="J1012" s="530" t="s">
        <v>4613</v>
      </c>
      <c r="K1012" s="515" t="s">
        <v>3852</v>
      </c>
      <c r="L1012" s="516" t="s">
        <v>4549</v>
      </c>
      <c r="M1012" s="519" t="s">
        <v>4614</v>
      </c>
      <c r="N1012" s="515" t="s">
        <v>4615</v>
      </c>
      <c r="O1012" s="547" t="s">
        <v>4616</v>
      </c>
      <c r="P1012" s="574" t="s">
        <v>4617</v>
      </c>
    </row>
    <row r="1013" spans="1:16">
      <c r="A1013" s="530" t="s">
        <v>43</v>
      </c>
      <c r="B1013" s="532"/>
      <c r="C1013" s="532" t="s">
        <v>4536</v>
      </c>
      <c r="D1013" s="532" t="s">
        <v>83</v>
      </c>
      <c r="E1013" s="533" t="s">
        <v>4230</v>
      </c>
      <c r="F1013" s="759"/>
      <c r="G1013" s="315" t="s">
        <v>110</v>
      </c>
      <c r="H1013" s="315" t="s">
        <v>1267</v>
      </c>
      <c r="I1013" s="317">
        <v>11000</v>
      </c>
      <c r="J1013" s="530" t="s">
        <v>4618</v>
      </c>
      <c r="K1013" s="515" t="s">
        <v>4619</v>
      </c>
      <c r="L1013" s="516">
        <v>45558</v>
      </c>
      <c r="M1013" s="519" t="s">
        <v>4614</v>
      </c>
      <c r="N1013" s="515" t="s">
        <v>4615</v>
      </c>
      <c r="O1013" s="547" t="s">
        <v>4620</v>
      </c>
      <c r="P1013" s="574" t="s">
        <v>4621</v>
      </c>
    </row>
    <row r="1014" spans="1:16">
      <c r="A1014" s="559" t="s">
        <v>4622</v>
      </c>
      <c r="B1014" s="744"/>
      <c r="C1014" s="745" t="s">
        <v>4623</v>
      </c>
      <c r="D1014" s="555" t="s">
        <v>29</v>
      </c>
      <c r="E1014" s="746" t="s">
        <v>4288</v>
      </c>
      <c r="F1014" s="742" t="e">
        <f t="shared" ref="F1014:F1033" ca="1" si="0">IF(ISBLANK(L1014)=TRUE,TODAY()-E1014,L1014-E1014)</f>
        <v>#VALUE!</v>
      </c>
      <c r="G1014" s="747" t="s">
        <v>1584</v>
      </c>
      <c r="H1014" s="359" t="s">
        <v>110</v>
      </c>
      <c r="I1014" s="581">
        <v>9695</v>
      </c>
      <c r="J1014" s="744" t="s">
        <v>298</v>
      </c>
      <c r="K1014" s="744" t="s">
        <v>414</v>
      </c>
      <c r="L1014" s="748" t="s">
        <v>4336</v>
      </c>
      <c r="M1014" s="609" t="s">
        <v>35</v>
      </c>
      <c r="N1014" s="558"/>
      <c r="O1014" s="744" t="s">
        <v>4624</v>
      </c>
      <c r="P1014" s="749" t="s">
        <v>4625</v>
      </c>
    </row>
    <row r="1015" spans="1:16">
      <c r="A1015" s="559" t="s">
        <v>26</v>
      </c>
      <c r="B1015" s="744"/>
      <c r="C1015" s="745" t="s">
        <v>4626</v>
      </c>
      <c r="D1015" s="555" t="s">
        <v>29</v>
      </c>
      <c r="E1015" s="746" t="s">
        <v>4279</v>
      </c>
      <c r="F1015" s="742" t="e">
        <f t="shared" ca="1" si="0"/>
        <v>#VALUE!</v>
      </c>
      <c r="G1015" s="747" t="s">
        <v>31</v>
      </c>
      <c r="H1015" s="358" t="s">
        <v>32</v>
      </c>
      <c r="I1015" s="581">
        <v>16000</v>
      </c>
      <c r="J1015" s="744" t="s">
        <v>4627</v>
      </c>
      <c r="K1015" s="744" t="s">
        <v>3019</v>
      </c>
      <c r="L1015" s="558" t="s">
        <v>4347</v>
      </c>
      <c r="M1015" s="609" t="s">
        <v>4615</v>
      </c>
      <c r="N1015" s="559" t="s">
        <v>2926</v>
      </c>
      <c r="O1015" s="744" t="s">
        <v>4628</v>
      </c>
      <c r="P1015" s="749" t="s">
        <v>4629</v>
      </c>
    </row>
    <row r="1016" spans="1:16">
      <c r="A1016" s="518" t="s">
        <v>4630</v>
      </c>
      <c r="B1016" s="750"/>
      <c r="C1016" s="751" t="s">
        <v>4631</v>
      </c>
      <c r="D1016" s="532" t="s">
        <v>83</v>
      </c>
      <c r="E1016" s="752">
        <v>45551</v>
      </c>
      <c r="F1016" s="743" t="e">
        <f t="shared" ca="1" si="0"/>
        <v>#VALUE!</v>
      </c>
      <c r="G1016" s="753" t="s">
        <v>2565</v>
      </c>
      <c r="H1016" s="315" t="s">
        <v>948</v>
      </c>
      <c r="I1016" s="317"/>
      <c r="J1016" s="754" t="s">
        <v>207</v>
      </c>
      <c r="K1016" s="754" t="s">
        <v>4632</v>
      </c>
      <c r="L1016" s="516" t="s">
        <v>4584</v>
      </c>
      <c r="M1016" s="519">
        <v>45614</v>
      </c>
      <c r="N1016" s="515" t="s">
        <v>4633</v>
      </c>
      <c r="O1016" s="754" t="s">
        <v>4634</v>
      </c>
      <c r="P1016" s="755" t="s">
        <v>4635</v>
      </c>
    </row>
    <row r="1017" spans="1:16">
      <c r="A1017" s="518" t="s">
        <v>905</v>
      </c>
      <c r="B1017" s="750"/>
      <c r="C1017" s="751" t="s">
        <v>4636</v>
      </c>
      <c r="D1017" s="532" t="s">
        <v>83</v>
      </c>
      <c r="E1017" s="752" t="s">
        <v>4637</v>
      </c>
      <c r="F1017" s="743" t="e">
        <f t="shared" ca="1" si="0"/>
        <v>#VALUE!</v>
      </c>
      <c r="G1017" s="753" t="s">
        <v>110</v>
      </c>
      <c r="H1017" s="315" t="s">
        <v>399</v>
      </c>
      <c r="I1017" s="317">
        <v>58567</v>
      </c>
      <c r="J1017" s="754" t="s">
        <v>3316</v>
      </c>
      <c r="K1017" s="754" t="s">
        <v>4335</v>
      </c>
      <c r="L1017" s="516" t="s">
        <v>214</v>
      </c>
      <c r="M1017" s="519" t="s">
        <v>138</v>
      </c>
      <c r="N1017" s="515" t="s">
        <v>4633</v>
      </c>
      <c r="O1017" s="754" t="s">
        <v>4638</v>
      </c>
      <c r="P1017" s="755" t="s">
        <v>4639</v>
      </c>
    </row>
    <row r="1018" spans="1:16">
      <c r="A1018" s="518" t="s">
        <v>4640</v>
      </c>
      <c r="B1018" s="750"/>
      <c r="C1018" s="751" t="s">
        <v>4641</v>
      </c>
      <c r="D1018" s="532" t="s">
        <v>29</v>
      </c>
      <c r="E1018" s="752">
        <v>45569</v>
      </c>
      <c r="F1018" s="743" t="e">
        <f t="shared" ca="1" si="0"/>
        <v>#VALUE!</v>
      </c>
      <c r="G1018" s="753" t="s">
        <v>60</v>
      </c>
      <c r="H1018" s="315" t="s">
        <v>61</v>
      </c>
      <c r="I1018" s="317">
        <v>64500</v>
      </c>
      <c r="J1018" s="754" t="s">
        <v>2991</v>
      </c>
      <c r="K1018" s="754" t="s">
        <v>4335</v>
      </c>
      <c r="L1018" s="516" t="s">
        <v>4548</v>
      </c>
      <c r="M1018" s="519" t="s">
        <v>4642</v>
      </c>
      <c r="N1018" s="515" t="s">
        <v>4643</v>
      </c>
      <c r="O1018" s="754" t="s">
        <v>4644</v>
      </c>
      <c r="P1018" s="755" t="s">
        <v>4645</v>
      </c>
    </row>
    <row r="1019" spans="1:16">
      <c r="A1019" s="518" t="s">
        <v>537</v>
      </c>
      <c r="B1019" s="750"/>
      <c r="C1019" s="751" t="s">
        <v>4646</v>
      </c>
      <c r="D1019" s="532" t="s">
        <v>29</v>
      </c>
      <c r="E1019" s="752" t="s">
        <v>4647</v>
      </c>
      <c r="F1019" s="743" t="e">
        <f t="shared" ca="1" si="0"/>
        <v>#VALUE!</v>
      </c>
      <c r="G1019" s="753" t="s">
        <v>60</v>
      </c>
      <c r="H1019" s="315" t="s">
        <v>249</v>
      </c>
      <c r="I1019" s="317">
        <v>10200</v>
      </c>
      <c r="J1019" s="754" t="s">
        <v>298</v>
      </c>
      <c r="K1019" s="754" t="s">
        <v>4648</v>
      </c>
      <c r="L1019" s="516" t="s">
        <v>4649</v>
      </c>
      <c r="M1019" s="519" t="s">
        <v>4650</v>
      </c>
      <c r="N1019" s="515" t="s">
        <v>4651</v>
      </c>
      <c r="O1019" s="754" t="s">
        <v>4652</v>
      </c>
      <c r="P1019" s="755" t="s">
        <v>4653</v>
      </c>
    </row>
    <row r="1020" spans="1:16">
      <c r="A1020" s="518" t="s">
        <v>205</v>
      </c>
      <c r="B1020" s="750"/>
      <c r="C1020" s="751" t="s">
        <v>4654</v>
      </c>
      <c r="D1020" s="532" t="s">
        <v>131</v>
      </c>
      <c r="E1020" s="752">
        <v>45554</v>
      </c>
      <c r="F1020" s="743">
        <f t="shared" ca="1" si="0"/>
        <v>42</v>
      </c>
      <c r="G1020" s="753" t="s">
        <v>60</v>
      </c>
      <c r="H1020" s="315" t="s">
        <v>49</v>
      </c>
      <c r="I1020" s="317">
        <v>20500</v>
      </c>
      <c r="J1020" s="754" t="s">
        <v>207</v>
      </c>
      <c r="K1020" s="754" t="s">
        <v>4655</v>
      </c>
      <c r="L1020" s="516">
        <v>45596</v>
      </c>
      <c r="M1020" s="519">
        <v>45632</v>
      </c>
      <c r="N1020" s="515" t="s">
        <v>4575</v>
      </c>
      <c r="O1020" s="754" t="s">
        <v>4656</v>
      </c>
      <c r="P1020" s="755" t="s">
        <v>4657</v>
      </c>
    </row>
    <row r="1021" spans="1:16">
      <c r="A1021" s="518" t="s">
        <v>4658</v>
      </c>
      <c r="B1021" s="750" t="s">
        <v>0</v>
      </c>
      <c r="C1021" s="751">
        <v>2200057315</v>
      </c>
      <c r="D1021" s="532"/>
      <c r="E1021" s="752" t="s">
        <v>4649</v>
      </c>
      <c r="F1021" s="743" t="e">
        <f t="shared" ca="1" si="0"/>
        <v>#VALUE!</v>
      </c>
      <c r="G1021" s="753" t="s">
        <v>1059</v>
      </c>
      <c r="H1021" s="315" t="s">
        <v>275</v>
      </c>
      <c r="I1021" s="317">
        <v>28112</v>
      </c>
      <c r="J1021" s="754" t="s">
        <v>284</v>
      </c>
      <c r="K1021" s="754" t="s">
        <v>4659</v>
      </c>
      <c r="L1021" s="516" t="s">
        <v>4594</v>
      </c>
      <c r="M1021" s="519" t="s">
        <v>4660</v>
      </c>
      <c r="N1021" s="515" t="s">
        <v>4661</v>
      </c>
      <c r="O1021" s="754" t="s">
        <v>4662</v>
      </c>
      <c r="P1021" s="755" t="s">
        <v>4663</v>
      </c>
    </row>
    <row r="1022" spans="1:16">
      <c r="A1022" s="559" t="s">
        <v>26</v>
      </c>
      <c r="B1022" s="744" t="s">
        <v>27</v>
      </c>
      <c r="C1022" s="745" t="s">
        <v>4664</v>
      </c>
      <c r="D1022" s="555" t="s">
        <v>29</v>
      </c>
      <c r="E1022" s="746" t="s">
        <v>4343</v>
      </c>
      <c r="F1022" s="742" t="e">
        <f t="shared" ca="1" si="0"/>
        <v>#VALUE!</v>
      </c>
      <c r="G1022" s="747" t="s">
        <v>73</v>
      </c>
      <c r="H1022" s="358" t="s">
        <v>32</v>
      </c>
      <c r="I1022" s="581">
        <v>16000</v>
      </c>
      <c r="J1022" s="744" t="s">
        <v>4665</v>
      </c>
      <c r="K1022" s="756" t="s">
        <v>4666</v>
      </c>
      <c r="L1022" s="558" t="s">
        <v>4352</v>
      </c>
      <c r="M1022" s="609" t="s">
        <v>4667</v>
      </c>
      <c r="N1022" s="559"/>
      <c r="O1022" s="744" t="s">
        <v>4668</v>
      </c>
      <c r="P1022" s="749" t="s">
        <v>4669</v>
      </c>
    </row>
    <row r="1023" spans="1:16">
      <c r="A1023" s="559" t="s">
        <v>26</v>
      </c>
      <c r="B1023" s="744" t="s">
        <v>27</v>
      </c>
      <c r="C1023" s="745" t="s">
        <v>4670</v>
      </c>
      <c r="D1023" s="555" t="s">
        <v>29</v>
      </c>
      <c r="E1023" s="746" t="s">
        <v>4455</v>
      </c>
      <c r="F1023" s="742" t="e">
        <f t="shared" ca="1" si="0"/>
        <v>#VALUE!</v>
      </c>
      <c r="G1023" s="747" t="s">
        <v>31</v>
      </c>
      <c r="H1023" s="358" t="s">
        <v>32</v>
      </c>
      <c r="I1023" s="581">
        <v>16000</v>
      </c>
      <c r="J1023" s="744" t="s">
        <v>4671</v>
      </c>
      <c r="K1023" s="744" t="s">
        <v>533</v>
      </c>
      <c r="L1023" s="558" t="s">
        <v>4584</v>
      </c>
      <c r="M1023" s="609" t="s">
        <v>4594</v>
      </c>
      <c r="N1023" s="559"/>
      <c r="O1023" s="744" t="s">
        <v>4672</v>
      </c>
      <c r="P1023" s="749" t="s">
        <v>4673</v>
      </c>
    </row>
    <row r="1024" spans="1:16">
      <c r="A1024" s="518" t="s">
        <v>3384</v>
      </c>
      <c r="B1024" s="750" t="s">
        <v>70</v>
      </c>
      <c r="C1024" s="751"/>
      <c r="D1024" s="532" t="s">
        <v>29</v>
      </c>
      <c r="E1024" s="752" t="s">
        <v>156</v>
      </c>
      <c r="F1024" s="743" t="e">
        <f t="shared" ca="1" si="0"/>
        <v>#VALUE!</v>
      </c>
      <c r="G1024" s="753" t="s">
        <v>60</v>
      </c>
      <c r="H1024" s="315" t="s">
        <v>4674</v>
      </c>
      <c r="I1024" s="317">
        <v>80000</v>
      </c>
      <c r="J1024" s="754" t="s">
        <v>2726</v>
      </c>
      <c r="K1024" s="754" t="s">
        <v>4675</v>
      </c>
      <c r="L1024" s="519" t="s">
        <v>4676</v>
      </c>
      <c r="M1024" s="519" t="s">
        <v>4677</v>
      </c>
      <c r="N1024" s="515"/>
      <c r="O1024" s="754" t="s">
        <v>4678</v>
      </c>
      <c r="P1024" s="755" t="s">
        <v>4679</v>
      </c>
    </row>
    <row r="1025" spans="1:16">
      <c r="A1025" s="518" t="s">
        <v>3384</v>
      </c>
      <c r="B1025" s="750" t="s">
        <v>70</v>
      </c>
      <c r="C1025" s="751" t="s">
        <v>4680</v>
      </c>
      <c r="D1025" s="532" t="s">
        <v>29</v>
      </c>
      <c r="E1025" s="752" t="s">
        <v>156</v>
      </c>
      <c r="F1025" s="743" t="e">
        <f t="shared" ca="1" si="0"/>
        <v>#VALUE!</v>
      </c>
      <c r="G1025" s="753" t="s">
        <v>60</v>
      </c>
      <c r="H1025" s="315" t="s">
        <v>4674</v>
      </c>
      <c r="I1025" s="317">
        <v>80000</v>
      </c>
      <c r="J1025" s="754" t="s">
        <v>2621</v>
      </c>
      <c r="K1025" s="754" t="s">
        <v>4675</v>
      </c>
      <c r="L1025" s="519" t="s">
        <v>4676</v>
      </c>
      <c r="M1025" s="519" t="s">
        <v>4677</v>
      </c>
      <c r="N1025" s="515"/>
      <c r="O1025" s="754" t="s">
        <v>4678</v>
      </c>
      <c r="P1025" s="755" t="s">
        <v>4681</v>
      </c>
    </row>
    <row r="1026" spans="1:16">
      <c r="A1026" s="518" t="s">
        <v>4682</v>
      </c>
      <c r="B1026" s="750" t="s">
        <v>44</v>
      </c>
      <c r="C1026" s="751" t="s">
        <v>4683</v>
      </c>
      <c r="D1026" s="532" t="s">
        <v>83</v>
      </c>
      <c r="E1026" s="752" t="s">
        <v>4684</v>
      </c>
      <c r="F1026" s="743" t="e">
        <f t="shared" ca="1" si="0"/>
        <v>#VALUE!</v>
      </c>
      <c r="G1026" s="753" t="s">
        <v>73</v>
      </c>
      <c r="H1026" s="315" t="s">
        <v>275</v>
      </c>
      <c r="I1026" s="317">
        <v>24100</v>
      </c>
      <c r="J1026" s="754" t="s">
        <v>4685</v>
      </c>
      <c r="K1026" s="754" t="s">
        <v>4686</v>
      </c>
      <c r="L1026" s="516" t="s">
        <v>4687</v>
      </c>
      <c r="M1026" s="519" t="s">
        <v>4688</v>
      </c>
      <c r="N1026" s="515" t="s">
        <v>160</v>
      </c>
      <c r="O1026" s="754" t="s">
        <v>4689</v>
      </c>
      <c r="P1026" s="755" t="s">
        <v>4690</v>
      </c>
    </row>
    <row r="1027" spans="1:16">
      <c r="A1027" s="518" t="s">
        <v>4691</v>
      </c>
      <c r="B1027" s="750" t="s">
        <v>70</v>
      </c>
      <c r="C1027" s="751" t="s">
        <v>4692</v>
      </c>
      <c r="D1027" s="532" t="s">
        <v>83</v>
      </c>
      <c r="E1027" s="752">
        <v>45588</v>
      </c>
      <c r="F1027" s="743">
        <f t="shared" ca="1" si="0"/>
        <v>21</v>
      </c>
      <c r="G1027" s="753" t="s">
        <v>60</v>
      </c>
      <c r="H1027" s="315" t="s">
        <v>61</v>
      </c>
      <c r="I1027" s="317">
        <v>12133</v>
      </c>
      <c r="J1027" s="754" t="s">
        <v>148</v>
      </c>
      <c r="K1027" s="754" t="s">
        <v>4693</v>
      </c>
      <c r="L1027" s="516">
        <v>45609</v>
      </c>
      <c r="M1027" s="519">
        <v>45641</v>
      </c>
      <c r="N1027" s="515" t="s">
        <v>223</v>
      </c>
      <c r="O1027" s="754" t="s">
        <v>4694</v>
      </c>
      <c r="P1027" s="755" t="s">
        <v>4695</v>
      </c>
    </row>
    <row r="1028" spans="1:16">
      <c r="A1028" s="518" t="s">
        <v>4696</v>
      </c>
      <c r="B1028" s="750" t="s">
        <v>44</v>
      </c>
      <c r="C1028" s="751" t="s">
        <v>4697</v>
      </c>
      <c r="D1028" s="532" t="s">
        <v>83</v>
      </c>
      <c r="E1028" s="752">
        <v>45569</v>
      </c>
      <c r="F1028" s="743">
        <f t="shared" ca="1" si="0"/>
        <v>42</v>
      </c>
      <c r="G1028" s="753" t="s">
        <v>3918</v>
      </c>
      <c r="H1028" s="315" t="s">
        <v>85</v>
      </c>
      <c r="I1028" s="317">
        <v>1500</v>
      </c>
      <c r="J1028" s="754" t="s">
        <v>298</v>
      </c>
      <c r="K1028" s="754" t="s">
        <v>4698</v>
      </c>
      <c r="L1028" s="516">
        <v>45611</v>
      </c>
      <c r="M1028" s="519">
        <v>45637</v>
      </c>
      <c r="N1028" s="515" t="s">
        <v>138</v>
      </c>
      <c r="O1028" s="754" t="s">
        <v>4699</v>
      </c>
      <c r="P1028" s="755" t="s">
        <v>4700</v>
      </c>
    </row>
    <row r="1029" spans="1:16">
      <c r="A1029" s="518" t="s">
        <v>43</v>
      </c>
      <c r="B1029" s="750" t="s">
        <v>44</v>
      </c>
      <c r="C1029" s="751" t="s">
        <v>45</v>
      </c>
      <c r="D1029" s="532" t="s">
        <v>83</v>
      </c>
      <c r="E1029" s="752" t="s">
        <v>4701</v>
      </c>
      <c r="F1029" s="743" t="e">
        <f t="shared" ca="1" si="0"/>
        <v>#VALUE!</v>
      </c>
      <c r="G1029" s="753" t="s">
        <v>161</v>
      </c>
      <c r="H1029" s="315" t="s">
        <v>49</v>
      </c>
      <c r="I1029" s="317">
        <v>4079</v>
      </c>
      <c r="J1029" s="754" t="s">
        <v>642</v>
      </c>
      <c r="K1029" s="754" t="s">
        <v>4702</v>
      </c>
      <c r="L1029" s="516" t="s">
        <v>4703</v>
      </c>
      <c r="M1029" s="519" t="s">
        <v>95</v>
      </c>
      <c r="N1029" s="515" t="s">
        <v>64</v>
      </c>
      <c r="O1029" s="754" t="s">
        <v>4704</v>
      </c>
      <c r="P1029" s="755" t="s">
        <v>4705</v>
      </c>
    </row>
    <row r="1030" spans="1:16">
      <c r="A1030" s="518" t="s">
        <v>905</v>
      </c>
      <c r="B1030" s="750" t="s">
        <v>44</v>
      </c>
      <c r="C1030" s="751" t="s">
        <v>4706</v>
      </c>
      <c r="D1030" s="532" t="s">
        <v>83</v>
      </c>
      <c r="E1030" s="752" t="s">
        <v>121</v>
      </c>
      <c r="F1030" s="743" t="e">
        <f t="shared" ca="1" si="0"/>
        <v>#VALUE!</v>
      </c>
      <c r="G1030" s="753" t="s">
        <v>110</v>
      </c>
      <c r="H1030" s="315" t="s">
        <v>122</v>
      </c>
      <c r="I1030" s="317">
        <v>53907</v>
      </c>
      <c r="J1030" s="754" t="s">
        <v>4707</v>
      </c>
      <c r="K1030" s="754" t="s">
        <v>63</v>
      </c>
      <c r="L1030" s="516" t="s">
        <v>4688</v>
      </c>
      <c r="M1030" s="519" t="s">
        <v>4708</v>
      </c>
      <c r="N1030" s="515" t="s">
        <v>4703</v>
      </c>
      <c r="O1030" s="754" t="s">
        <v>4709</v>
      </c>
      <c r="P1030" s="755" t="s">
        <v>4710</v>
      </c>
    </row>
    <row r="1031" spans="1:16">
      <c r="A1031" s="518" t="s">
        <v>43</v>
      </c>
      <c r="B1031" s="750" t="s">
        <v>44</v>
      </c>
      <c r="C1031" s="751" t="s">
        <v>45</v>
      </c>
      <c r="D1031" s="532" t="s">
        <v>46</v>
      </c>
      <c r="E1031" s="752" t="s">
        <v>223</v>
      </c>
      <c r="F1031" s="743" t="e">
        <f t="shared" ca="1" si="0"/>
        <v>#VALUE!</v>
      </c>
      <c r="G1031" s="753" t="s">
        <v>100</v>
      </c>
      <c r="H1031" s="315" t="s">
        <v>49</v>
      </c>
      <c r="I1031" s="317">
        <v>28948</v>
      </c>
      <c r="J1031" s="754" t="s">
        <v>4711</v>
      </c>
      <c r="K1031" s="754" t="s">
        <v>4712</v>
      </c>
      <c r="L1031" s="516" t="s">
        <v>4713</v>
      </c>
      <c r="M1031" s="519" t="s">
        <v>151</v>
      </c>
      <c r="N1031" s="515" t="s">
        <v>54</v>
      </c>
      <c r="O1031" s="754" t="s">
        <v>4714</v>
      </c>
      <c r="P1031" s="755" t="s">
        <v>4715</v>
      </c>
    </row>
    <row r="1032" spans="1:16">
      <c r="A1032" s="518" t="s">
        <v>4716</v>
      </c>
      <c r="B1032" s="750" t="s">
        <v>44</v>
      </c>
      <c r="C1032" s="751" t="s">
        <v>4717</v>
      </c>
      <c r="D1032" s="532" t="s">
        <v>83</v>
      </c>
      <c r="E1032" s="752">
        <v>45602</v>
      </c>
      <c r="F1032" s="743" t="e">
        <f t="shared" ca="1" si="0"/>
        <v>#VALUE!</v>
      </c>
      <c r="G1032" s="753" t="s">
        <v>60</v>
      </c>
      <c r="H1032" s="315" t="s">
        <v>61</v>
      </c>
      <c r="I1032" s="317">
        <v>90000</v>
      </c>
      <c r="J1032" s="754" t="s">
        <v>801</v>
      </c>
      <c r="K1032" s="754" t="s">
        <v>63</v>
      </c>
      <c r="L1032" s="516" t="s">
        <v>64</v>
      </c>
      <c r="M1032" s="519" t="s">
        <v>65</v>
      </c>
      <c r="N1032" s="515" t="s">
        <v>64</v>
      </c>
      <c r="O1032" s="754" t="s">
        <v>4718</v>
      </c>
      <c r="P1032" s="755" t="s">
        <v>4719</v>
      </c>
    </row>
    <row r="1033" spans="1:16">
      <c r="A1033" s="518" t="s">
        <v>4720</v>
      </c>
      <c r="B1033" s="750" t="s">
        <v>44</v>
      </c>
      <c r="C1033" s="751" t="s">
        <v>4721</v>
      </c>
      <c r="D1033" s="532" t="s">
        <v>83</v>
      </c>
      <c r="E1033" s="752" t="s">
        <v>4661</v>
      </c>
      <c r="F1033" s="743" t="e">
        <f t="shared" ca="1" si="0"/>
        <v>#VALUE!</v>
      </c>
      <c r="G1033" s="753" t="s">
        <v>73</v>
      </c>
      <c r="H1033" s="315" t="s">
        <v>85</v>
      </c>
      <c r="I1033" s="317">
        <v>11374</v>
      </c>
      <c r="J1033" s="754" t="s">
        <v>4722</v>
      </c>
      <c r="K1033" s="754" t="s">
        <v>4723</v>
      </c>
      <c r="L1033" s="516" t="s">
        <v>4660</v>
      </c>
      <c r="M1033" s="519" t="s">
        <v>88</v>
      </c>
      <c r="N1033" s="515" t="s">
        <v>4650</v>
      </c>
      <c r="O1033" s="754" t="s">
        <v>4724</v>
      </c>
      <c r="P1033" s="755" t="s">
        <v>4725</v>
      </c>
    </row>
  </sheetData>
  <autoFilter ref="A1:P1" xr:uid="{7CFA2AC8-D5E3-4422-A46A-096E897DB356}"/>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AD47"/>
  <sheetViews>
    <sheetView zoomScaleNormal="100" zoomScaleSheetLayoutView="70" workbookViewId="0">
      <pane xSplit="3" ySplit="1" topLeftCell="H21" activePane="bottomRight" state="frozen"/>
      <selection pane="bottomRight" activeCell="I30" sqref="I30"/>
      <selection pane="bottomLeft" activeCell="B425" activeCellId="1" sqref="A427:B427 A425:B425"/>
      <selection pane="topRight" activeCell="B425" activeCellId="1" sqref="A427:B427 A425:B425"/>
    </sheetView>
  </sheetViews>
  <sheetFormatPr defaultColWidth="9.140625" defaultRowHeight="15"/>
  <cols>
    <col min="1" max="1" width="44.28515625" style="1119" customWidth="1"/>
    <col min="2" max="2" width="36.28515625" style="3" bestFit="1" customWidth="1"/>
    <col min="3" max="3" width="9.7109375" style="16" customWidth="1"/>
    <col min="4" max="4" width="6.85546875" style="3" customWidth="1"/>
    <col min="5" max="5" width="7.42578125" style="3" customWidth="1"/>
    <col min="6" max="6" width="8" style="3" customWidth="1"/>
    <col min="7" max="7" width="11.85546875" style="1013" customWidth="1"/>
    <col min="8" max="8" width="10.42578125" style="1014" customWidth="1"/>
    <col min="9" max="9" width="29.28515625" style="16" bestFit="1" customWidth="1"/>
    <col min="10" max="10" width="12" style="1015" customWidth="1"/>
    <col min="11" max="11" width="11.28515625" style="1016" customWidth="1"/>
    <col min="12" max="12" width="13.42578125" style="1016" customWidth="1"/>
    <col min="13" max="13" width="12" style="1016" customWidth="1"/>
    <col min="14" max="14" width="13.85546875" style="1016" customWidth="1"/>
    <col min="15" max="15" width="18.28515625" style="1017" customWidth="1"/>
    <col min="16" max="16" width="12.85546875" style="1016" customWidth="1"/>
    <col min="17" max="17" width="14.28515625" style="1016" customWidth="1"/>
    <col min="18" max="18" width="13" style="1016" customWidth="1"/>
    <col min="19" max="19" width="18.85546875" style="3" customWidth="1"/>
    <col min="20" max="20" width="18.7109375" style="1018" customWidth="1"/>
    <col min="21" max="21" width="12.28515625" style="3" customWidth="1"/>
    <col min="22" max="22" width="28" style="3" customWidth="1"/>
    <col min="23" max="23" width="19.140625" style="3" customWidth="1"/>
    <col min="24" max="24" width="19.140625" style="1018" customWidth="1"/>
    <col min="25" max="25" width="18.7109375" style="1018" customWidth="1"/>
    <col min="26" max="26" width="20.85546875" style="1018" customWidth="1"/>
    <col min="27" max="27" width="102.85546875" style="2" customWidth="1"/>
    <col min="28" max="28" width="68.5703125" style="1019" customWidth="1"/>
    <col min="29" max="29" width="30.28515625" style="3" customWidth="1"/>
    <col min="30" max="30" width="17.28515625" style="113" customWidth="1"/>
    <col min="31" max="16384" width="9.140625" style="2"/>
  </cols>
  <sheetData>
    <row r="1" spans="1:30" s="16" customFormat="1" ht="60.75">
      <c r="A1" s="1118" t="s">
        <v>7</v>
      </c>
      <c r="B1" s="1026" t="s">
        <v>4726</v>
      </c>
      <c r="C1" s="1027" t="s">
        <v>10</v>
      </c>
      <c r="D1" s="1027" t="s">
        <v>13</v>
      </c>
      <c r="E1" s="1027" t="s">
        <v>14</v>
      </c>
      <c r="F1" s="1027" t="s">
        <v>4727</v>
      </c>
      <c r="G1" s="1028" t="s">
        <v>4728</v>
      </c>
      <c r="H1" s="1029" t="s">
        <v>4729</v>
      </c>
      <c r="I1" s="1027" t="s">
        <v>17</v>
      </c>
      <c r="J1" s="1030" t="s">
        <v>4730</v>
      </c>
      <c r="K1" s="1030" t="s">
        <v>4731</v>
      </c>
      <c r="L1" s="1030" t="s">
        <v>4732</v>
      </c>
      <c r="M1" s="1030" t="s">
        <v>4733</v>
      </c>
      <c r="N1" s="1030" t="s">
        <v>4734</v>
      </c>
      <c r="O1" s="1030" t="s">
        <v>4735</v>
      </c>
      <c r="P1" s="1030" t="s">
        <v>18</v>
      </c>
      <c r="Q1" s="1030" t="s">
        <v>4736</v>
      </c>
      <c r="R1" s="1030" t="s">
        <v>4737</v>
      </c>
      <c r="S1" s="1030" t="s">
        <v>4738</v>
      </c>
      <c r="T1" s="1031" t="s">
        <v>21</v>
      </c>
      <c r="U1" s="1027" t="s">
        <v>19</v>
      </c>
      <c r="V1" s="1027" t="s">
        <v>4739</v>
      </c>
      <c r="W1" s="1027" t="s">
        <v>4740</v>
      </c>
      <c r="X1" s="1031" t="s">
        <v>4741</v>
      </c>
      <c r="Y1" s="1031" t="s">
        <v>2926</v>
      </c>
      <c r="Z1" s="1031" t="s">
        <v>4742</v>
      </c>
      <c r="AA1" s="1027" t="s">
        <v>1081</v>
      </c>
      <c r="AB1" s="1027" t="s">
        <v>4743</v>
      </c>
      <c r="AC1" s="1027" t="s">
        <v>4744</v>
      </c>
      <c r="AD1" s="1027" t="s">
        <v>4745</v>
      </c>
    </row>
    <row r="2" spans="1:30">
      <c r="A2" s="1150" t="s">
        <v>4746</v>
      </c>
      <c r="B2" s="1126"/>
      <c r="C2" s="1126"/>
      <c r="D2" s="1151"/>
      <c r="E2" s="1126"/>
      <c r="F2" s="1126"/>
      <c r="G2" s="1127"/>
      <c r="H2" s="1151"/>
      <c r="I2" s="1126"/>
      <c r="J2" s="1152"/>
      <c r="K2" s="1152"/>
      <c r="L2" s="1152"/>
      <c r="M2" s="1152"/>
      <c r="N2" s="1152"/>
      <c r="O2" s="1151"/>
      <c r="P2" s="1152"/>
      <c r="Q2" s="1152"/>
      <c r="R2" s="1152"/>
      <c r="S2" s="1126"/>
      <c r="T2" s="1153"/>
      <c r="U2" s="1152"/>
      <c r="V2" s="1152"/>
      <c r="W2" s="1126"/>
      <c r="X2" s="1126"/>
      <c r="Y2" s="1126"/>
      <c r="Z2" s="1126"/>
      <c r="AA2" s="1154" t="s">
        <v>4747</v>
      </c>
      <c r="AB2" s="1154" t="s">
        <v>4748</v>
      </c>
      <c r="AC2" s="1155"/>
      <c r="AD2" s="1154"/>
    </row>
    <row r="3" spans="1:30" s="147" customFormat="1">
      <c r="A3" s="1478" t="s">
        <v>4749</v>
      </c>
      <c r="B3" s="1479" t="s">
        <v>4750</v>
      </c>
      <c r="C3" s="1479" t="s">
        <v>83</v>
      </c>
      <c r="D3" s="1479" t="s">
        <v>1024</v>
      </c>
      <c r="E3" s="1479" t="s">
        <v>85</v>
      </c>
      <c r="F3" s="1479">
        <v>1</v>
      </c>
      <c r="G3" s="1480">
        <v>1220</v>
      </c>
      <c r="H3" s="1416">
        <v>4.59</v>
      </c>
      <c r="I3" s="1481" t="s">
        <v>4751</v>
      </c>
      <c r="J3" s="1482">
        <v>46059</v>
      </c>
      <c r="K3" s="1482">
        <v>46062</v>
      </c>
      <c r="L3" s="1143">
        <f>K3-J3</f>
        <v>3</v>
      </c>
      <c r="M3" s="1483">
        <v>46066</v>
      </c>
      <c r="N3" s="1483">
        <v>46071</v>
      </c>
      <c r="O3" s="1143">
        <f ca="1">IF(ISBLANK(N3)=TRUE,TODAY()-J3,N3-J3)</f>
        <v>12</v>
      </c>
      <c r="P3" s="1188">
        <v>46103</v>
      </c>
      <c r="Q3" s="1482">
        <v>46099</v>
      </c>
      <c r="R3" s="1484">
        <v>46103</v>
      </c>
      <c r="S3" s="1143">
        <f ca="1">IF(ISBLANK(R3)=TRUE,TODAY()-J3,R3-J3)</f>
        <v>44</v>
      </c>
      <c r="T3" s="1485"/>
      <c r="U3" s="1483">
        <v>46166</v>
      </c>
      <c r="V3" s="1481" t="s">
        <v>4752</v>
      </c>
      <c r="W3" s="1481" t="s">
        <v>4753</v>
      </c>
      <c r="X3" s="1481" t="s">
        <v>4753</v>
      </c>
      <c r="Y3" s="1481" t="s">
        <v>4754</v>
      </c>
      <c r="Z3" s="1481" t="s">
        <v>4755</v>
      </c>
      <c r="AA3" s="1192" t="s">
        <v>4756</v>
      </c>
      <c r="AB3" s="1486" t="s">
        <v>4757</v>
      </c>
      <c r="AC3" s="1487"/>
      <c r="AD3" s="1486"/>
    </row>
    <row r="4" spans="1:30" s="147" customFormat="1">
      <c r="A4" s="1488" t="s">
        <v>4758</v>
      </c>
      <c r="B4" s="1120" t="s">
        <v>4759</v>
      </c>
      <c r="C4" s="1120" t="s">
        <v>83</v>
      </c>
      <c r="D4" s="1120" t="s">
        <v>1024</v>
      </c>
      <c r="E4" s="1120" t="s">
        <v>85</v>
      </c>
      <c r="F4" s="1120">
        <v>1</v>
      </c>
      <c r="G4" s="1489">
        <v>2040</v>
      </c>
      <c r="H4" s="1417">
        <v>4.7619999999999996</v>
      </c>
      <c r="I4" s="1120" t="s">
        <v>4751</v>
      </c>
      <c r="J4" s="1188">
        <v>46077</v>
      </c>
      <c r="K4" s="1188">
        <v>46083</v>
      </c>
      <c r="L4" s="1143">
        <f>K4-J4</f>
        <v>6</v>
      </c>
      <c r="M4" s="1490" t="s">
        <v>97</v>
      </c>
      <c r="N4" s="1188">
        <v>46086</v>
      </c>
      <c r="O4" s="1143">
        <f ca="1">IF(ISBLANK(N4)=TRUE,TODAY()-J4,N4-J4)</f>
        <v>9</v>
      </c>
      <c r="P4" s="1188">
        <v>46103</v>
      </c>
      <c r="Q4" s="1188">
        <v>46099</v>
      </c>
      <c r="R4" s="1484">
        <v>46103</v>
      </c>
      <c r="S4" s="1143">
        <f ca="1">IF(ISBLANK(R4)=TRUE,TODAY()-J4,R4-J4)</f>
        <v>26</v>
      </c>
      <c r="T4" s="1189"/>
      <c r="U4" s="1483">
        <v>46166</v>
      </c>
      <c r="V4" s="1491" t="s">
        <v>4760</v>
      </c>
      <c r="W4" s="1481" t="s">
        <v>4761</v>
      </c>
      <c r="X4" s="1120" t="s">
        <v>4761</v>
      </c>
      <c r="Y4" s="1120" t="s">
        <v>4754</v>
      </c>
      <c r="Z4" s="1120" t="s">
        <v>4754</v>
      </c>
      <c r="AA4" s="1192" t="s">
        <v>4762</v>
      </c>
      <c r="AB4" s="1486" t="s">
        <v>4763</v>
      </c>
      <c r="AC4" s="1492"/>
      <c r="AD4" s="1493"/>
    </row>
    <row r="5" spans="1:30" s="147" customFormat="1">
      <c r="A5" s="1150" t="s">
        <v>4764</v>
      </c>
      <c r="B5" s="1126"/>
      <c r="C5" s="1126"/>
      <c r="D5" s="1151"/>
      <c r="E5" s="1126"/>
      <c r="F5" s="1126"/>
      <c r="G5" s="1127"/>
      <c r="H5" s="1151"/>
      <c r="I5" s="1126"/>
      <c r="J5" s="1152"/>
      <c r="K5" s="1152"/>
      <c r="L5" s="1152"/>
      <c r="M5" s="1152"/>
      <c r="N5" s="1152"/>
      <c r="O5" s="1151"/>
      <c r="P5" s="1152"/>
      <c r="Q5" s="1152"/>
      <c r="R5" s="1152"/>
      <c r="S5" s="1126"/>
      <c r="T5" s="1153"/>
      <c r="U5" s="1152"/>
      <c r="V5" s="1152"/>
      <c r="W5" s="1126"/>
      <c r="X5" s="1126"/>
      <c r="Y5" s="1126"/>
      <c r="Z5" s="1126"/>
      <c r="AA5" s="1154" t="s">
        <v>4765</v>
      </c>
      <c r="AB5" s="1154" t="s">
        <v>4766</v>
      </c>
      <c r="AC5" s="1155"/>
      <c r="AD5" s="1154"/>
    </row>
    <row r="6" spans="1:30" s="147" customFormat="1">
      <c r="A6" s="1170" t="s">
        <v>4767</v>
      </c>
      <c r="B6" s="1032" t="s">
        <v>4768</v>
      </c>
      <c r="C6" s="1032" t="s">
        <v>83</v>
      </c>
      <c r="D6" s="1171" t="s">
        <v>1024</v>
      </c>
      <c r="E6" s="1032" t="s">
        <v>85</v>
      </c>
      <c r="F6" s="1032">
        <v>2</v>
      </c>
      <c r="G6" s="1040">
        <v>1039</v>
      </c>
      <c r="H6" s="1405">
        <v>1.44</v>
      </c>
      <c r="I6" s="1144" t="s">
        <v>4769</v>
      </c>
      <c r="J6" s="1172">
        <v>46064</v>
      </c>
      <c r="K6" s="1172">
        <v>46094</v>
      </c>
      <c r="L6" s="1421">
        <f>K6-J6</f>
        <v>30</v>
      </c>
      <c r="M6" s="1176" t="s">
        <v>97</v>
      </c>
      <c r="N6" s="1172">
        <v>46098</v>
      </c>
      <c r="O6" s="1422">
        <f ca="1">IF(ISBLANK(N6)=TRUE,TODAY()-J6,N6-J6)</f>
        <v>34</v>
      </c>
      <c r="P6" s="1172">
        <v>46106</v>
      </c>
      <c r="Q6" s="1172">
        <v>46097</v>
      </c>
      <c r="R6" s="1172"/>
      <c r="S6" s="1421">
        <f ca="1">IF(ISBLANK(R6)=TRUE,TODAY()-J6,R6-J6)</f>
        <v>41</v>
      </c>
      <c r="T6" s="1173"/>
      <c r="U6" s="1177">
        <v>46160</v>
      </c>
      <c r="V6" s="1395" t="s">
        <v>4770</v>
      </c>
      <c r="W6" s="1370" t="s">
        <v>4771</v>
      </c>
      <c r="X6" s="1370" t="s">
        <v>4771</v>
      </c>
      <c r="Y6" s="1144" t="s">
        <v>4772</v>
      </c>
      <c r="Z6" s="1144" t="s">
        <v>4772</v>
      </c>
      <c r="AA6" s="1174" t="s">
        <v>4773</v>
      </c>
      <c r="AB6" s="1174" t="s">
        <v>4774</v>
      </c>
      <c r="AC6" s="1174"/>
      <c r="AD6" s="1174"/>
    </row>
    <row r="7" spans="1:30" s="147" customFormat="1">
      <c r="A7" s="1170" t="s">
        <v>4775</v>
      </c>
      <c r="B7" s="1032" t="s">
        <v>4776</v>
      </c>
      <c r="C7" s="1032" t="s">
        <v>83</v>
      </c>
      <c r="D7" s="1171" t="s">
        <v>1024</v>
      </c>
      <c r="E7" s="1032" t="s">
        <v>85</v>
      </c>
      <c r="F7" s="1032">
        <v>1</v>
      </c>
      <c r="G7" s="1040">
        <v>420</v>
      </c>
      <c r="H7" s="1359">
        <v>1.651</v>
      </c>
      <c r="I7" s="1171" t="s">
        <v>4769</v>
      </c>
      <c r="J7" s="1172">
        <v>46080</v>
      </c>
      <c r="K7" s="1172">
        <v>46083</v>
      </c>
      <c r="L7" s="1134">
        <f>K7-J7</f>
        <v>3</v>
      </c>
      <c r="M7" s="1176">
        <v>46090</v>
      </c>
      <c r="N7" s="1172">
        <v>46093</v>
      </c>
      <c r="O7" s="1134">
        <f ca="1">IF(ISBLANK(N7)=TRUE,TODAY()-J7,N7-J7)</f>
        <v>13</v>
      </c>
      <c r="P7" s="1172">
        <v>46106</v>
      </c>
      <c r="Q7" s="1172">
        <v>46097</v>
      </c>
      <c r="R7" s="1172"/>
      <c r="S7" s="1134">
        <f ca="1">IF(ISBLANK(R7)=TRUE,TODAY()-J7,R7-J7)</f>
        <v>25</v>
      </c>
      <c r="T7" s="1173"/>
      <c r="U7" s="1363">
        <v>46160</v>
      </c>
      <c r="V7" s="1395" t="s">
        <v>4777</v>
      </c>
      <c r="W7" s="1370" t="s">
        <v>4778</v>
      </c>
      <c r="X7" s="1370" t="s">
        <v>4778</v>
      </c>
      <c r="Y7" s="1032"/>
      <c r="Z7" s="1032" t="s">
        <v>4779</v>
      </c>
      <c r="AA7" s="1174" t="s">
        <v>4780</v>
      </c>
      <c r="AB7" s="1175" t="s">
        <v>4781</v>
      </c>
      <c r="AC7" s="1366"/>
      <c r="AD7" s="1367"/>
    </row>
    <row r="8" spans="1:30">
      <c r="A8" s="1170" t="s">
        <v>4782</v>
      </c>
      <c r="B8" s="1032" t="s">
        <v>4783</v>
      </c>
      <c r="C8" s="1032" t="s">
        <v>83</v>
      </c>
      <c r="D8" s="1171" t="s">
        <v>1024</v>
      </c>
      <c r="E8" s="1032" t="s">
        <v>85</v>
      </c>
      <c r="F8" s="1032">
        <v>1</v>
      </c>
      <c r="G8" s="1040">
        <v>1520</v>
      </c>
      <c r="H8" s="1359">
        <v>1.4239999999999999</v>
      </c>
      <c r="I8" s="1171" t="s">
        <v>4769</v>
      </c>
      <c r="J8" s="1172">
        <v>46084</v>
      </c>
      <c r="K8" s="1172">
        <v>46084</v>
      </c>
      <c r="L8" s="1134">
        <f>K8-J8</f>
        <v>0</v>
      </c>
      <c r="M8" s="1176" t="s">
        <v>97</v>
      </c>
      <c r="N8" s="1177">
        <v>46092</v>
      </c>
      <c r="O8" s="1134">
        <f ca="1">IF(ISBLANK(N8)=TRUE,TODAY()-J8,N8-J8)</f>
        <v>8</v>
      </c>
      <c r="P8" s="1172">
        <v>46106</v>
      </c>
      <c r="Q8" s="1172">
        <v>46101</v>
      </c>
      <c r="R8" s="1172"/>
      <c r="S8" s="1134">
        <f ca="1">IF(ISBLANK(R8)=TRUE,TODAY()-J8,R8-J8)</f>
        <v>21</v>
      </c>
      <c r="T8" s="1173"/>
      <c r="U8" s="1363">
        <v>46160</v>
      </c>
      <c r="V8" s="1395" t="s">
        <v>4784</v>
      </c>
      <c r="W8" s="1370" t="s">
        <v>4785</v>
      </c>
      <c r="X8" s="1370" t="s">
        <v>4785</v>
      </c>
      <c r="Y8" s="1032"/>
      <c r="Z8" s="1032" t="s">
        <v>4786</v>
      </c>
      <c r="AA8" s="1174" t="s">
        <v>4787</v>
      </c>
      <c r="AB8" s="1175" t="s">
        <v>4788</v>
      </c>
      <c r="AC8" s="1366"/>
      <c r="AD8" s="1367"/>
    </row>
    <row r="9" spans="1:30">
      <c r="A9" s="1471" t="s">
        <v>4789</v>
      </c>
      <c r="B9" s="1179" t="s">
        <v>4790</v>
      </c>
      <c r="C9" s="1032" t="s">
        <v>256</v>
      </c>
      <c r="D9" s="1171" t="s">
        <v>1024</v>
      </c>
      <c r="E9" s="1032" t="s">
        <v>85</v>
      </c>
      <c r="F9" s="1032">
        <v>1</v>
      </c>
      <c r="G9" s="1040">
        <v>959</v>
      </c>
      <c r="H9" s="1359">
        <v>0.34300000000000003</v>
      </c>
      <c r="I9" s="1171" t="s">
        <v>4769</v>
      </c>
      <c r="J9" s="1172">
        <v>46084</v>
      </c>
      <c r="K9" s="1172">
        <v>46087</v>
      </c>
      <c r="L9" s="1134">
        <f>K9-J9</f>
        <v>3</v>
      </c>
      <c r="M9" s="1176">
        <v>46087</v>
      </c>
      <c r="N9" s="1172">
        <v>46093</v>
      </c>
      <c r="O9" s="1134">
        <f ca="1">IF(ISBLANK(N9)=TRUE,TODAY()-J9,N9-J9)</f>
        <v>9</v>
      </c>
      <c r="P9" s="1172">
        <v>46106</v>
      </c>
      <c r="Q9" s="1172">
        <v>46101</v>
      </c>
      <c r="R9" s="1172"/>
      <c r="S9" s="1134">
        <f ca="1">IF(ISBLANK(R9)=TRUE,TODAY()-J9,R9-J9)</f>
        <v>21</v>
      </c>
      <c r="T9" s="1173"/>
      <c r="U9" s="1363">
        <v>46160</v>
      </c>
      <c r="V9" s="1395" t="s">
        <v>4791</v>
      </c>
      <c r="W9" s="1370" t="s">
        <v>4792</v>
      </c>
      <c r="X9" s="1370" t="s">
        <v>4792</v>
      </c>
      <c r="Y9" s="1032"/>
      <c r="Z9" s="1032" t="s">
        <v>4793</v>
      </c>
      <c r="AA9" s="1174" t="s">
        <v>4794</v>
      </c>
      <c r="AB9" s="1175" t="s">
        <v>4763</v>
      </c>
      <c r="AC9" s="1366"/>
      <c r="AD9" s="1367"/>
    </row>
    <row r="10" spans="1:30">
      <c r="A10" s="1150" t="s">
        <v>4795</v>
      </c>
      <c r="B10" s="1126"/>
      <c r="C10" s="1126"/>
      <c r="D10" s="1151"/>
      <c r="E10" s="1126"/>
      <c r="F10" s="1126"/>
      <c r="G10" s="1127"/>
      <c r="H10" s="1151"/>
      <c r="I10" s="1126"/>
      <c r="J10" s="1152"/>
      <c r="K10" s="1152"/>
      <c r="L10" s="1152"/>
      <c r="M10" s="1152"/>
      <c r="N10" s="1152"/>
      <c r="O10" s="1151"/>
      <c r="P10" s="1152"/>
      <c r="Q10" s="1152"/>
      <c r="R10" s="1152"/>
      <c r="S10" s="1126"/>
      <c r="T10" s="1153"/>
      <c r="U10" s="1152"/>
      <c r="V10" s="1152"/>
      <c r="W10" s="1126"/>
      <c r="X10" s="1126"/>
      <c r="Y10" s="1126"/>
      <c r="Z10" s="1126"/>
      <c r="AA10" s="1435" t="s">
        <v>4796</v>
      </c>
      <c r="AB10" s="1154" t="s">
        <v>4797</v>
      </c>
      <c r="AC10" s="1155"/>
      <c r="AD10" s="1154"/>
    </row>
    <row r="11" spans="1:30">
      <c r="A11" s="1170" t="s">
        <v>4798</v>
      </c>
      <c r="B11" s="1032" t="s">
        <v>4799</v>
      </c>
      <c r="C11" s="1032" t="s">
        <v>256</v>
      </c>
      <c r="D11" s="1171" t="s">
        <v>1024</v>
      </c>
      <c r="E11" s="1032" t="s">
        <v>85</v>
      </c>
      <c r="F11" s="1032">
        <v>1</v>
      </c>
      <c r="G11" s="1040">
        <v>850</v>
      </c>
      <c r="H11" s="1359">
        <v>0.85199999999999998</v>
      </c>
      <c r="I11" s="1171" t="s">
        <v>4800</v>
      </c>
      <c r="J11" s="1172">
        <v>46087</v>
      </c>
      <c r="K11" s="1172">
        <v>46087</v>
      </c>
      <c r="L11" s="1134">
        <f>K11-J11</f>
        <v>0</v>
      </c>
      <c r="M11" s="1176">
        <v>46092</v>
      </c>
      <c r="N11" s="1172">
        <v>46094</v>
      </c>
      <c r="O11" s="1134">
        <f ca="1">IF(ISBLANK(N11)=TRUE,TODAY()-J11,N11-J11)</f>
        <v>7</v>
      </c>
      <c r="P11" s="1172">
        <v>46112</v>
      </c>
      <c r="Q11" s="1172">
        <v>46111</v>
      </c>
      <c r="R11" s="1172"/>
      <c r="S11" s="1134">
        <f ca="1">IF(ISBLANK(R11)=TRUE,TODAY()-J11,R11-J11)</f>
        <v>18</v>
      </c>
      <c r="T11" s="1173"/>
      <c r="U11" s="1363">
        <v>46162</v>
      </c>
      <c r="V11" s="1395" t="s">
        <v>4801</v>
      </c>
      <c r="W11" s="1370" t="s">
        <v>4802</v>
      </c>
      <c r="X11" s="1370" t="s">
        <v>4802</v>
      </c>
      <c r="Y11" s="1032"/>
      <c r="Z11" s="1032" t="s">
        <v>4803</v>
      </c>
      <c r="AA11" s="1174" t="s">
        <v>4804</v>
      </c>
      <c r="AB11" s="1175" t="s">
        <v>4788</v>
      </c>
      <c r="AC11" s="1366"/>
      <c r="AD11" s="1367"/>
    </row>
    <row r="12" spans="1:30">
      <c r="A12" s="1150" t="s">
        <v>4805</v>
      </c>
      <c r="B12" s="1126"/>
      <c r="C12" s="1126"/>
      <c r="D12" s="1151"/>
      <c r="E12" s="1126"/>
      <c r="F12" s="1126"/>
      <c r="G12" s="1127"/>
      <c r="H12" s="1151"/>
      <c r="I12" s="1126"/>
      <c r="J12" s="1152"/>
      <c r="K12" s="1152"/>
      <c r="L12" s="1126"/>
      <c r="M12" s="1178"/>
      <c r="N12" s="1152"/>
      <c r="O12" s="1151"/>
      <c r="P12" s="1152"/>
      <c r="Q12" s="1152"/>
      <c r="R12" s="1152"/>
      <c r="S12" s="1126"/>
      <c r="T12" s="1153"/>
      <c r="U12" s="1152"/>
      <c r="V12" s="1152"/>
      <c r="W12" s="1126"/>
      <c r="X12" s="1126"/>
      <c r="Y12" s="1126"/>
      <c r="Z12" s="1126"/>
      <c r="AA12" s="1154"/>
      <c r="AB12" s="1154"/>
      <c r="AC12" s="1155"/>
      <c r="AD12" s="1154"/>
    </row>
    <row r="13" spans="1:30" ht="15.75" customHeight="1">
      <c r="A13" s="1185" t="s">
        <v>4806</v>
      </c>
      <c r="B13" s="1144" t="s">
        <v>4807</v>
      </c>
      <c r="C13" s="1144" t="s">
        <v>83</v>
      </c>
      <c r="D13" s="1180" t="s">
        <v>171</v>
      </c>
      <c r="E13" s="1144" t="s">
        <v>85</v>
      </c>
      <c r="F13" s="1144">
        <v>1</v>
      </c>
      <c r="G13" s="1145">
        <v>705</v>
      </c>
      <c r="H13" s="1181">
        <v>0.70499999999999996</v>
      </c>
      <c r="I13" s="1476" t="s">
        <v>3272</v>
      </c>
      <c r="J13" s="1177">
        <v>46080</v>
      </c>
      <c r="K13" s="1177">
        <v>46080</v>
      </c>
      <c r="L13" s="1134">
        <f>K13-J13</f>
        <v>0</v>
      </c>
      <c r="M13" s="1184" t="s">
        <v>97</v>
      </c>
      <c r="N13" s="1363">
        <v>46094</v>
      </c>
      <c r="O13" s="1133">
        <f ca="1">IF(ISBLANK(N13)=TRUE,TODAY()-J13,N13-J13)</f>
        <v>14</v>
      </c>
      <c r="P13" s="1177">
        <v>46106</v>
      </c>
      <c r="Q13" s="1177">
        <v>46099</v>
      </c>
      <c r="R13" s="1177"/>
      <c r="S13" s="1134">
        <f ca="1">IF(ISBLANK(R13)=TRUE,TODAY()-J13,R13-J13)</f>
        <v>25</v>
      </c>
      <c r="T13" s="1183"/>
      <c r="U13" s="1177">
        <v>46123</v>
      </c>
      <c r="V13" s="1370" t="s">
        <v>97</v>
      </c>
      <c r="W13" s="1144"/>
      <c r="X13" s="1144" t="s">
        <v>4808</v>
      </c>
      <c r="Y13" s="1144"/>
      <c r="Z13" s="1144"/>
      <c r="AA13" s="1175" t="s">
        <v>4809</v>
      </c>
      <c r="AB13" s="1175"/>
      <c r="AC13" s="1174"/>
      <c r="AD13" s="1186"/>
    </row>
    <row r="14" spans="1:30" ht="15.75" customHeight="1">
      <c r="A14" s="1185" t="s">
        <v>4810</v>
      </c>
      <c r="B14" s="1144" t="s">
        <v>4811</v>
      </c>
      <c r="C14" s="1144" t="s">
        <v>83</v>
      </c>
      <c r="D14" s="1423" t="s">
        <v>340</v>
      </c>
      <c r="E14" s="1144" t="s">
        <v>85</v>
      </c>
      <c r="F14" s="1144">
        <v>2</v>
      </c>
      <c r="G14" s="1145">
        <v>1030</v>
      </c>
      <c r="H14" s="1181">
        <v>4.8600000000000003</v>
      </c>
      <c r="I14" s="1476" t="s">
        <v>3272</v>
      </c>
      <c r="J14" s="1177">
        <v>46085</v>
      </c>
      <c r="K14" s="1177">
        <v>46098</v>
      </c>
      <c r="L14" s="1134">
        <f>K14-J14</f>
        <v>13</v>
      </c>
      <c r="M14" s="1184" t="s">
        <v>97</v>
      </c>
      <c r="N14" s="1182"/>
      <c r="O14" s="1133">
        <f ca="1">IF(ISBLANK(N14)=TRUE,TODAY()-J14,N14-J14)</f>
        <v>20</v>
      </c>
      <c r="P14" s="1177"/>
      <c r="Q14" s="1177"/>
      <c r="R14" s="1177"/>
      <c r="S14" s="1134">
        <f ca="1">IF(ISBLANK(R14)=TRUE,TODAY()-J14,R14-J14)</f>
        <v>20</v>
      </c>
      <c r="T14" s="1183"/>
      <c r="U14" s="1177"/>
      <c r="V14" s="1370" t="s">
        <v>97</v>
      </c>
      <c r="W14" s="1144"/>
      <c r="X14" s="1144" t="s">
        <v>4812</v>
      </c>
      <c r="Y14" s="1144" t="s">
        <v>4813</v>
      </c>
      <c r="Z14" s="1144"/>
      <c r="AA14" s="1427" t="s">
        <v>4814</v>
      </c>
      <c r="AB14" s="1175"/>
      <c r="AC14" s="1174"/>
      <c r="AD14" s="1186"/>
    </row>
    <row r="15" spans="1:30">
      <c r="A15" s="1429" t="s">
        <v>4815</v>
      </c>
      <c r="B15" s="1032" t="s">
        <v>4816</v>
      </c>
      <c r="C15" s="1032" t="s">
        <v>256</v>
      </c>
      <c r="D15" s="1423" t="s">
        <v>171</v>
      </c>
      <c r="E15" s="1032" t="s">
        <v>85</v>
      </c>
      <c r="F15" s="1032">
        <v>1</v>
      </c>
      <c r="G15" s="1040">
        <v>1416</v>
      </c>
      <c r="H15" s="1405">
        <f>290*180*170/1000000</f>
        <v>8.8740000000000006</v>
      </c>
      <c r="I15" s="1476" t="s">
        <v>3272</v>
      </c>
      <c r="J15" s="1172">
        <v>46094</v>
      </c>
      <c r="K15" s="1172">
        <v>46099</v>
      </c>
      <c r="L15" s="1032">
        <f>K15-J15</f>
        <v>5</v>
      </c>
      <c r="M15" s="1172" t="s">
        <v>97</v>
      </c>
      <c r="N15" s="1363">
        <v>46102</v>
      </c>
      <c r="O15" s="1171">
        <f ca="1">IF(ISBLANK(N15)=TRUE,TODAY()-J15,N15-J15)</f>
        <v>8</v>
      </c>
      <c r="P15" s="1172">
        <v>46113</v>
      </c>
      <c r="Q15" s="1172">
        <v>46114</v>
      </c>
      <c r="R15" s="1172"/>
      <c r="S15" s="1032">
        <f ca="1">IF(ISBLANK(R15)=TRUE,TODAY()-J15,R15-J15)</f>
        <v>11</v>
      </c>
      <c r="T15" s="1173"/>
      <c r="U15" s="1177">
        <v>46144</v>
      </c>
      <c r="V15" s="1425" t="s">
        <v>97</v>
      </c>
      <c r="W15" s="1032" t="s">
        <v>4817</v>
      </c>
      <c r="X15" s="1032" t="s">
        <v>4818</v>
      </c>
      <c r="Y15" s="1032" t="s">
        <v>4819</v>
      </c>
      <c r="Z15" s="1032"/>
      <c r="AA15" s="1427" t="s">
        <v>4820</v>
      </c>
      <c r="AB15" s="1464" t="s">
        <v>4821</v>
      </c>
      <c r="AC15" s="1366"/>
      <c r="AD15" s="1426"/>
    </row>
    <row r="16" spans="1:30" ht="15.75" customHeight="1">
      <c r="A16" s="1420" t="s">
        <v>4822</v>
      </c>
      <c r="B16" s="1126"/>
      <c r="C16" s="1126"/>
      <c r="D16" s="1151"/>
      <c r="E16" s="1126"/>
      <c r="F16" s="1126"/>
      <c r="G16" s="1127"/>
      <c r="H16" s="1151"/>
      <c r="I16" s="1126"/>
      <c r="J16" s="1152"/>
      <c r="K16" s="1152"/>
      <c r="L16" s="1126"/>
      <c r="M16" s="1178"/>
      <c r="N16" s="1152"/>
      <c r="O16" s="1151"/>
      <c r="P16" s="1152"/>
      <c r="Q16" s="1152"/>
      <c r="R16" s="1152"/>
      <c r="S16" s="1126"/>
      <c r="T16" s="1153"/>
      <c r="U16" s="1152"/>
      <c r="V16" s="1152"/>
      <c r="W16" s="1126"/>
      <c r="X16" s="1126"/>
      <c r="Y16" s="1126"/>
      <c r="Z16" s="1126"/>
      <c r="AA16" s="1154"/>
      <c r="AB16" s="1154"/>
      <c r="AC16" s="1155"/>
      <c r="AD16" s="1154"/>
    </row>
    <row r="17" spans="1:30" ht="15.75" customHeight="1">
      <c r="A17" s="1436" t="s">
        <v>4823</v>
      </c>
      <c r="B17" s="1437" t="s">
        <v>4824</v>
      </c>
      <c r="C17" s="1438" t="s">
        <v>3272</v>
      </c>
      <c r="D17" s="1439" t="s">
        <v>3497</v>
      </c>
      <c r="E17" s="1438" t="s">
        <v>49</v>
      </c>
      <c r="F17" s="1438">
        <v>2</v>
      </c>
      <c r="G17" s="1440">
        <v>8400</v>
      </c>
      <c r="H17" s="1428">
        <v>4.7309999999999999</v>
      </c>
      <c r="I17" s="1439"/>
      <c r="J17" s="1441">
        <v>46094</v>
      </c>
      <c r="K17" s="1441"/>
      <c r="L17" s="779">
        <f>K17-J17</f>
        <v>-46094</v>
      </c>
      <c r="M17" s="1442"/>
      <c r="N17" s="1443"/>
      <c r="O17" s="718">
        <f ca="1">IF(ISBLANK(N17)=TRUE,TODAY()-J17,N17-J17)</f>
        <v>11</v>
      </c>
      <c r="P17" s="1441"/>
      <c r="Q17" s="1441"/>
      <c r="R17" s="1441"/>
      <c r="S17" s="779">
        <f ca="1">IF(ISBLANK(R17)=TRUE,TODAY()-J17,R17-J17)</f>
        <v>11</v>
      </c>
      <c r="T17" s="1444"/>
      <c r="U17" s="1441"/>
      <c r="V17" s="1445" t="s">
        <v>97</v>
      </c>
      <c r="W17" s="1438"/>
      <c r="X17" s="1438"/>
      <c r="Y17" s="1438"/>
      <c r="Z17" s="1438"/>
      <c r="AA17" s="1446" t="s">
        <v>4825</v>
      </c>
      <c r="AB17" s="1447" t="s">
        <v>4826</v>
      </c>
      <c r="AC17" s="1448"/>
      <c r="AD17" s="1449"/>
    </row>
    <row r="18" spans="1:30" ht="15.75" customHeight="1">
      <c r="A18" s="1150" t="s">
        <v>4827</v>
      </c>
      <c r="B18" s="1126"/>
      <c r="C18" s="1126"/>
      <c r="D18" s="1151"/>
      <c r="E18" s="1126"/>
      <c r="F18" s="1126"/>
      <c r="G18" s="1127"/>
      <c r="H18" s="1151"/>
      <c r="I18" s="1126"/>
      <c r="J18" s="1152"/>
      <c r="K18" s="1152"/>
      <c r="L18" s="1126"/>
      <c r="M18" s="1178"/>
      <c r="N18" s="1152"/>
      <c r="O18" s="1152"/>
      <c r="P18" s="1152"/>
      <c r="Q18" s="1152"/>
      <c r="R18" s="1152"/>
      <c r="S18" s="1126"/>
      <c r="T18" s="1153"/>
      <c r="U18" s="1152"/>
      <c r="V18" s="1152"/>
      <c r="W18" s="1126"/>
      <c r="X18" s="1126"/>
      <c r="Y18" s="1126"/>
      <c r="Z18" s="1126"/>
      <c r="AA18" s="1154"/>
      <c r="AB18" s="1154"/>
      <c r="AC18" s="1155"/>
      <c r="AD18" s="1154"/>
    </row>
    <row r="19" spans="1:30">
      <c r="A19" s="1185" t="s">
        <v>4828</v>
      </c>
      <c r="B19" s="1144" t="s">
        <v>4829</v>
      </c>
      <c r="C19" s="1144" t="s">
        <v>256</v>
      </c>
      <c r="D19" s="1144" t="s">
        <v>189</v>
      </c>
      <c r="E19" s="1144" t="s">
        <v>85</v>
      </c>
      <c r="F19" s="1144">
        <v>1</v>
      </c>
      <c r="G19" s="1145">
        <v>1660</v>
      </c>
      <c r="H19" s="1359">
        <v>1.7549999999999999</v>
      </c>
      <c r="I19" s="1180" t="s">
        <v>4830</v>
      </c>
      <c r="J19" s="1177">
        <v>46084</v>
      </c>
      <c r="K19" s="1177">
        <v>46084</v>
      </c>
      <c r="L19" s="1134">
        <f>K19-J19</f>
        <v>0</v>
      </c>
      <c r="M19" s="1177">
        <v>46090</v>
      </c>
      <c r="N19" s="1363">
        <v>46091</v>
      </c>
      <c r="O19" s="1494">
        <f ca="1">IF(ISBLANK(N19)=TRUE,TODAY()-J19,N19-J19)</f>
        <v>7</v>
      </c>
      <c r="P19" s="1182">
        <v>46102</v>
      </c>
      <c r="Q19" s="1177">
        <v>46099</v>
      </c>
      <c r="R19" s="1177"/>
      <c r="S19" s="1134">
        <f ca="1">IF(ISBLANK(R19)=TRUE,TODAY()-J19,R19-J19)</f>
        <v>21</v>
      </c>
      <c r="T19" s="1183"/>
      <c r="U19" s="1177">
        <v>46150</v>
      </c>
      <c r="V19" s="1370" t="s">
        <v>97</v>
      </c>
      <c r="W19" s="1144" t="s">
        <v>4831</v>
      </c>
      <c r="X19" s="1144" t="s">
        <v>4832</v>
      </c>
      <c r="Y19" s="1144" t="s">
        <v>4833</v>
      </c>
      <c r="Z19" s="1144" t="s">
        <v>4833</v>
      </c>
      <c r="AA19" s="1174" t="s">
        <v>4834</v>
      </c>
      <c r="AB19" s="1174" t="s">
        <v>4835</v>
      </c>
      <c r="AC19" s="1174"/>
      <c r="AD19" s="1186"/>
    </row>
    <row r="20" spans="1:30">
      <c r="A20" s="1185" t="s">
        <v>4836</v>
      </c>
      <c r="B20" s="1144" t="s">
        <v>4837</v>
      </c>
      <c r="C20" s="1144" t="s">
        <v>83</v>
      </c>
      <c r="D20" s="1144" t="s">
        <v>189</v>
      </c>
      <c r="E20" s="1144" t="s">
        <v>85</v>
      </c>
      <c r="F20" s="1144">
        <v>1</v>
      </c>
      <c r="G20" s="1145">
        <v>358.3</v>
      </c>
      <c r="H20" s="1359">
        <v>0.48199999999999998</v>
      </c>
      <c r="I20" s="1180" t="s">
        <v>4830</v>
      </c>
      <c r="J20" s="1177">
        <v>46084</v>
      </c>
      <c r="K20" s="1177">
        <v>46084</v>
      </c>
      <c r="L20" s="1134">
        <f>K20-J20</f>
        <v>0</v>
      </c>
      <c r="M20" s="1177">
        <v>46090</v>
      </c>
      <c r="N20" s="1363">
        <v>46090</v>
      </c>
      <c r="O20" s="1494">
        <f ca="1">IF(ISBLANK(N20)=TRUE,TODAY()-J20,N20-J20)</f>
        <v>6</v>
      </c>
      <c r="P20" s="1182">
        <v>46102</v>
      </c>
      <c r="Q20" s="1177">
        <v>46099</v>
      </c>
      <c r="R20" s="1177"/>
      <c r="S20" s="1134">
        <f ca="1">IF(ISBLANK(R20)=TRUE,TODAY()-J20,R20-J20)</f>
        <v>21</v>
      </c>
      <c r="T20" s="1183"/>
      <c r="U20" s="1177">
        <v>46150</v>
      </c>
      <c r="V20" s="1370" t="s">
        <v>97</v>
      </c>
      <c r="W20" s="1144" t="s">
        <v>4838</v>
      </c>
      <c r="X20" s="1144" t="s">
        <v>4839</v>
      </c>
      <c r="Y20" s="1144" t="s">
        <v>4840</v>
      </c>
      <c r="Z20" s="1144" t="s">
        <v>4840</v>
      </c>
      <c r="AA20" s="1174" t="s">
        <v>4841</v>
      </c>
      <c r="AB20" s="1371" t="s">
        <v>4842</v>
      </c>
      <c r="AC20" s="1174"/>
      <c r="AD20" s="1186"/>
    </row>
    <row r="21" spans="1:30">
      <c r="A21" s="1150" t="s">
        <v>4843</v>
      </c>
      <c r="B21" s="1126"/>
      <c r="C21" s="1126"/>
      <c r="D21" s="1151"/>
      <c r="E21" s="1126"/>
      <c r="F21" s="1126"/>
      <c r="G21" s="1127"/>
      <c r="H21" s="1151"/>
      <c r="I21" s="1126"/>
      <c r="J21" s="1152"/>
      <c r="K21" s="1152"/>
      <c r="L21" s="1126"/>
      <c r="M21" s="1178"/>
      <c r="N21" s="1152"/>
      <c r="O21" s="1152"/>
      <c r="P21" s="1152"/>
      <c r="Q21" s="1152"/>
      <c r="R21" s="1152"/>
      <c r="S21" s="1126"/>
      <c r="T21" s="1153"/>
      <c r="U21" s="1152"/>
      <c r="V21" s="1152"/>
      <c r="W21" s="1126"/>
      <c r="X21" s="1126"/>
      <c r="Y21" s="1126"/>
      <c r="Z21" s="1126"/>
      <c r="AA21" s="1154"/>
      <c r="AB21" s="1154"/>
      <c r="AC21" s="1155"/>
      <c r="AD21" s="1154"/>
    </row>
    <row r="22" spans="1:30">
      <c r="A22" s="1150" t="s">
        <v>4844</v>
      </c>
      <c r="B22" s="1126"/>
      <c r="C22" s="1126"/>
      <c r="D22" s="1151"/>
      <c r="E22" s="1126"/>
      <c r="F22" s="1126"/>
      <c r="G22" s="1127"/>
      <c r="H22" s="1151"/>
      <c r="I22" s="1126"/>
      <c r="J22" s="1152"/>
      <c r="K22" s="1152"/>
      <c r="L22" s="1126"/>
      <c r="M22" s="1178"/>
      <c r="N22" s="1152"/>
      <c r="O22" s="1152"/>
      <c r="P22" s="1152"/>
      <c r="Q22" s="1152"/>
      <c r="R22" s="1152"/>
      <c r="S22" s="1126"/>
      <c r="T22" s="1153"/>
      <c r="U22" s="1152"/>
      <c r="V22" s="1152"/>
      <c r="W22" s="1126"/>
      <c r="X22" s="1126"/>
      <c r="Y22" s="1126"/>
      <c r="Z22" s="1126"/>
      <c r="AA22" s="1154"/>
      <c r="AB22" s="1154"/>
      <c r="AC22" s="1155"/>
      <c r="AD22" s="1154"/>
    </row>
    <row r="23" spans="1:30">
      <c r="A23" s="1185" t="s">
        <v>4845</v>
      </c>
      <c r="B23" s="1032" t="s">
        <v>4846</v>
      </c>
      <c r="C23" s="1032" t="s">
        <v>256</v>
      </c>
      <c r="D23" s="1171" t="s">
        <v>1380</v>
      </c>
      <c r="E23" s="1032" t="s">
        <v>85</v>
      </c>
      <c r="F23" s="1032">
        <v>8</v>
      </c>
      <c r="G23" s="1040">
        <v>6340</v>
      </c>
      <c r="H23" s="1405">
        <v>8.3580000000000005</v>
      </c>
      <c r="I23" s="1409" t="s">
        <v>4847</v>
      </c>
      <c r="J23" s="1172">
        <v>46086</v>
      </c>
      <c r="K23" s="1172">
        <v>46086</v>
      </c>
      <c r="L23" s="1134">
        <f>K23-J23</f>
        <v>0</v>
      </c>
      <c r="M23" s="1172">
        <v>46090</v>
      </c>
      <c r="N23" s="1172">
        <v>46091</v>
      </c>
      <c r="O23" s="1494">
        <f ca="1">IF(ISBLANK(N23)=TRUE,TODAY()-J23,N23-J23)</f>
        <v>5</v>
      </c>
      <c r="P23" s="1475">
        <v>46101</v>
      </c>
      <c r="Q23" s="1369">
        <v>46101</v>
      </c>
      <c r="R23" s="1172"/>
      <c r="S23" s="1134">
        <f ca="1">IF(ISBLANK(R23)=TRUE,TODAY()-J23,R23-J23)</f>
        <v>19</v>
      </c>
      <c r="T23" s="1173"/>
      <c r="U23" s="1172">
        <v>46133</v>
      </c>
      <c r="V23" s="1172" t="s">
        <v>97</v>
      </c>
      <c r="W23" s="1144" t="s">
        <v>4848</v>
      </c>
      <c r="X23" s="1144" t="s">
        <v>4849</v>
      </c>
      <c r="Y23" s="1144" t="s">
        <v>4850</v>
      </c>
      <c r="Z23" s="1144" t="s">
        <v>4851</v>
      </c>
      <c r="AA23" s="1174" t="s">
        <v>4852</v>
      </c>
      <c r="AB23" s="1175" t="s">
        <v>4853</v>
      </c>
      <c r="AC23" s="1174"/>
      <c r="AD23" s="1175"/>
    </row>
    <row r="24" spans="1:30">
      <c r="A24" s="1150" t="s">
        <v>4854</v>
      </c>
      <c r="B24" s="1126"/>
      <c r="C24" s="1126"/>
      <c r="D24" s="1151"/>
      <c r="E24" s="1126"/>
      <c r="F24" s="1126"/>
      <c r="G24" s="1127"/>
      <c r="H24" s="1151"/>
      <c r="I24" s="1126"/>
      <c r="J24" s="1152"/>
      <c r="K24" s="1152"/>
      <c r="L24" s="1126"/>
      <c r="M24" s="1178"/>
      <c r="N24" s="1152"/>
      <c r="O24" s="1152"/>
      <c r="P24" s="1152"/>
      <c r="Q24" s="1152"/>
      <c r="R24" s="1152"/>
      <c r="S24" s="1126"/>
      <c r="T24" s="1153"/>
      <c r="U24" s="1152"/>
      <c r="V24" s="1152"/>
      <c r="W24" s="1126"/>
      <c r="X24" s="1126"/>
      <c r="Y24" s="1126"/>
      <c r="Z24" s="1126"/>
      <c r="AA24" s="1154"/>
      <c r="AB24" s="1154"/>
      <c r="AC24" s="1155"/>
      <c r="AD24" s="1154"/>
    </row>
    <row r="25" spans="1:30">
      <c r="A25" s="1185" t="s">
        <v>4855</v>
      </c>
      <c r="B25" s="1032" t="s">
        <v>4856</v>
      </c>
      <c r="C25" s="1032" t="s">
        <v>256</v>
      </c>
      <c r="D25" s="1171" t="s">
        <v>1217</v>
      </c>
      <c r="E25" s="1032" t="s">
        <v>85</v>
      </c>
      <c r="F25" s="1032">
        <v>4</v>
      </c>
      <c r="G25" s="1040">
        <v>3334</v>
      </c>
      <c r="H25" s="1405">
        <v>3.92</v>
      </c>
      <c r="I25" s="1032" t="s">
        <v>4857</v>
      </c>
      <c r="J25" s="1172">
        <v>46091</v>
      </c>
      <c r="K25" s="1172">
        <v>46091</v>
      </c>
      <c r="L25" s="1134">
        <f>K25-J25</f>
        <v>0</v>
      </c>
      <c r="M25" s="1172">
        <v>46094</v>
      </c>
      <c r="N25" s="1172">
        <v>46097</v>
      </c>
      <c r="O25" s="1494">
        <f ca="1">IF(ISBLANK(N25)=TRUE,TODAY()-J25,N25-J25)</f>
        <v>6</v>
      </c>
      <c r="P25" s="1369">
        <v>46115</v>
      </c>
      <c r="Q25" s="1369">
        <v>46115</v>
      </c>
      <c r="R25" s="1172"/>
      <c r="S25" s="1134">
        <f ca="1">IF(ISBLANK(R25)=TRUE,TODAY()-J25,R25-J25)</f>
        <v>14</v>
      </c>
      <c r="T25" s="1173"/>
      <c r="U25" s="1172">
        <v>46145</v>
      </c>
      <c r="V25" s="1172" t="s">
        <v>97</v>
      </c>
      <c r="W25" s="1144" t="s">
        <v>4858</v>
      </c>
      <c r="X25" s="1144"/>
      <c r="Y25" s="1144"/>
      <c r="Z25" s="1144" t="s">
        <v>4859</v>
      </c>
      <c r="AA25" s="1174" t="s">
        <v>4860</v>
      </c>
      <c r="AB25" s="1175" t="s">
        <v>4861</v>
      </c>
      <c r="AC25" s="1174"/>
      <c r="AD25" s="1175"/>
    </row>
    <row r="26" spans="1:30">
      <c r="A26" s="1150" t="s">
        <v>4862</v>
      </c>
      <c r="B26" s="1126"/>
      <c r="C26" s="1126"/>
      <c r="D26" s="1151"/>
      <c r="E26" s="1126"/>
      <c r="F26" s="1126"/>
      <c r="G26" s="1127"/>
      <c r="H26" s="1151"/>
      <c r="I26" s="1126"/>
      <c r="J26" s="1152"/>
      <c r="K26" s="1152"/>
      <c r="L26" s="1126"/>
      <c r="M26" s="1152"/>
      <c r="N26" s="1152"/>
      <c r="O26" s="1152"/>
      <c r="P26" s="1152"/>
      <c r="Q26" s="1152"/>
      <c r="R26" s="1152"/>
      <c r="S26" s="1126"/>
      <c r="T26" s="1153"/>
      <c r="U26" s="1152"/>
      <c r="V26" s="1152"/>
      <c r="W26" s="1126"/>
      <c r="X26" s="1126"/>
      <c r="Y26" s="1126"/>
      <c r="Z26" s="1126"/>
      <c r="AA26" s="1154"/>
      <c r="AB26" s="1154"/>
      <c r="AC26" s="1155"/>
      <c r="AD26" s="1154"/>
    </row>
    <row r="27" spans="1:30">
      <c r="A27" s="1185" t="s">
        <v>4863</v>
      </c>
      <c r="B27" s="1032" t="s">
        <v>4864</v>
      </c>
      <c r="C27" s="1032" t="s">
        <v>256</v>
      </c>
      <c r="D27" s="1171" t="s">
        <v>1292</v>
      </c>
      <c r="E27" s="1032" t="s">
        <v>85</v>
      </c>
      <c r="F27" s="1032">
        <v>2</v>
      </c>
      <c r="G27" s="1040">
        <v>576.06230000000005</v>
      </c>
      <c r="H27" s="1405">
        <v>1.117</v>
      </c>
      <c r="I27" s="1144" t="s">
        <v>4865</v>
      </c>
      <c r="J27" s="1172">
        <v>46093</v>
      </c>
      <c r="K27" s="1172">
        <v>46093</v>
      </c>
      <c r="L27" s="1134">
        <f>K27-J27</f>
        <v>0</v>
      </c>
      <c r="M27" s="1172">
        <v>46098</v>
      </c>
      <c r="N27" s="1172">
        <v>46099</v>
      </c>
      <c r="O27" s="1494">
        <f ca="1">IF(ISBLANK(N27)=TRUE,TODAY()-J27,N27-J27)</f>
        <v>6</v>
      </c>
      <c r="P27" s="1369">
        <v>46118</v>
      </c>
      <c r="Q27" s="1369">
        <v>46118</v>
      </c>
      <c r="R27" s="1172"/>
      <c r="S27" s="1134">
        <f ca="1">IF(ISBLANK(R27)=TRUE,TODAY()-J27,R27-J27)</f>
        <v>12</v>
      </c>
      <c r="T27" s="1173"/>
      <c r="U27" s="1172">
        <v>46153</v>
      </c>
      <c r="V27" s="1172" t="s">
        <v>97</v>
      </c>
      <c r="W27" s="1144" t="s">
        <v>4866</v>
      </c>
      <c r="X27" s="1144" t="s">
        <v>4867</v>
      </c>
      <c r="Y27" s="1144" t="s">
        <v>4868</v>
      </c>
      <c r="Z27" s="1144" t="s">
        <v>4869</v>
      </c>
      <c r="AA27" s="1174" t="s">
        <v>4870</v>
      </c>
      <c r="AB27" s="1175" t="s">
        <v>4871</v>
      </c>
      <c r="AC27" s="1174"/>
      <c r="AD27" s="1175"/>
    </row>
    <row r="28" spans="1:30">
      <c r="A28" s="1150" t="s">
        <v>70</v>
      </c>
      <c r="B28" s="1124"/>
      <c r="C28" s="1124"/>
      <c r="D28" s="1198"/>
      <c r="E28" s="1124"/>
      <c r="F28" s="1124"/>
      <c r="G28" s="1125"/>
      <c r="H28" s="1151"/>
      <c r="I28" s="1124"/>
      <c r="J28" s="1199"/>
      <c r="K28" s="1199"/>
      <c r="L28" s="1124"/>
      <c r="M28" s="1200"/>
      <c r="N28" s="1199"/>
      <c r="O28" s="1152"/>
      <c r="P28" s="1199"/>
      <c r="Q28" s="1199"/>
      <c r="R28" s="1199"/>
      <c r="S28" s="1124"/>
      <c r="T28" s="1201"/>
      <c r="U28" s="1199"/>
      <c r="V28" s="1199"/>
      <c r="W28" s="1126"/>
      <c r="X28" s="1126"/>
      <c r="Y28" s="1126"/>
      <c r="Z28" s="1126"/>
      <c r="AA28" s="1154"/>
      <c r="AB28" s="1154"/>
      <c r="AC28" s="1155"/>
      <c r="AD28" s="1154"/>
    </row>
    <row r="29" spans="1:30">
      <c r="A29" s="1187" t="s">
        <v>4872</v>
      </c>
      <c r="B29" s="1361" t="s">
        <v>4873</v>
      </c>
      <c r="C29" s="1495" t="s">
        <v>131</v>
      </c>
      <c r="D29" s="1496" t="s">
        <v>1024</v>
      </c>
      <c r="E29" s="1497" t="s">
        <v>4874</v>
      </c>
      <c r="F29" s="1497">
        <v>3</v>
      </c>
      <c r="G29" s="1498">
        <v>695</v>
      </c>
      <c r="H29" s="1499">
        <v>5.3570000000000002</v>
      </c>
      <c r="I29" s="1499" t="s">
        <v>4875</v>
      </c>
      <c r="J29" s="1500">
        <v>46044</v>
      </c>
      <c r="K29" s="1188"/>
      <c r="L29" s="1120">
        <f>K29-J29</f>
        <v>-46044</v>
      </c>
      <c r="M29" s="1362"/>
      <c r="N29" s="1188"/>
      <c r="O29" s="1496">
        <f ca="1">IF(ISBLANK(N29)=TRUE,TODAY()-J29,N29-J29)</f>
        <v>61</v>
      </c>
      <c r="P29" s="1188">
        <v>46063</v>
      </c>
      <c r="Q29" s="1188">
        <v>46110</v>
      </c>
      <c r="R29" s="1188">
        <v>46071</v>
      </c>
      <c r="S29" s="1143">
        <f ca="1">IF(ISBLANK(R29)=TRUE,TODAY()-J29,R29-J29)</f>
        <v>27</v>
      </c>
      <c r="T29" s="1189">
        <v>46072</v>
      </c>
      <c r="U29" s="1188"/>
      <c r="V29" s="1357" t="s">
        <v>4876</v>
      </c>
      <c r="W29" s="1190" t="s">
        <v>4877</v>
      </c>
      <c r="X29" s="1190" t="s">
        <v>4877</v>
      </c>
      <c r="Y29" s="1190"/>
      <c r="Z29" s="1190" t="s">
        <v>4878</v>
      </c>
      <c r="AA29" s="1358" t="s">
        <v>4879</v>
      </c>
      <c r="AB29" s="1191"/>
      <c r="AC29" s="1192"/>
      <c r="AD29" s="1191"/>
    </row>
    <row r="30" spans="1:30">
      <c r="A30" s="1187" t="s">
        <v>4880</v>
      </c>
      <c r="B30" s="1361" t="s">
        <v>4881</v>
      </c>
      <c r="C30" s="1495" t="s">
        <v>29</v>
      </c>
      <c r="D30" s="1496" t="s">
        <v>1024</v>
      </c>
      <c r="E30" s="1497" t="s">
        <v>893</v>
      </c>
      <c r="F30" s="1497">
        <v>3</v>
      </c>
      <c r="G30" s="1498">
        <v>2247</v>
      </c>
      <c r="H30" s="1501">
        <v>3.0739999999999998</v>
      </c>
      <c r="I30" s="1499" t="s">
        <v>4875</v>
      </c>
      <c r="J30" s="1500">
        <v>46050</v>
      </c>
      <c r="K30" s="1188"/>
      <c r="L30" s="1120">
        <f>K30-J30</f>
        <v>-46050</v>
      </c>
      <c r="M30" s="1362">
        <v>46052</v>
      </c>
      <c r="N30" s="1188">
        <v>46055</v>
      </c>
      <c r="O30" s="1496">
        <f ca="1">IF(ISBLANK(N30)=TRUE,TODAY()-J30,N30-J30)</f>
        <v>5</v>
      </c>
      <c r="P30" s="1188">
        <v>46066</v>
      </c>
      <c r="Q30" s="1188">
        <v>46099</v>
      </c>
      <c r="R30" s="1188">
        <v>46071</v>
      </c>
      <c r="S30" s="1143">
        <f ca="1">IF(ISBLANK(R30)=TRUE,TODAY()-J30,R30-J30)</f>
        <v>21</v>
      </c>
      <c r="T30" s="1189">
        <v>46072</v>
      </c>
      <c r="U30" s="1188"/>
      <c r="V30" s="1357" t="s">
        <v>4882</v>
      </c>
      <c r="W30" s="1190" t="s">
        <v>4883</v>
      </c>
      <c r="X30" s="1190" t="s">
        <v>4883</v>
      </c>
      <c r="Y30" s="1190"/>
      <c r="Z30" s="1190" t="s">
        <v>4884</v>
      </c>
      <c r="AA30" s="1358" t="s">
        <v>4885</v>
      </c>
      <c r="AB30" s="1191"/>
      <c r="AC30" s="1192"/>
      <c r="AD30" s="1191"/>
    </row>
    <row r="31" spans="1:30">
      <c r="A31" s="1141" t="s">
        <v>4872</v>
      </c>
      <c r="B31" s="1130" t="s">
        <v>4886</v>
      </c>
      <c r="C31" s="1502" t="s">
        <v>131</v>
      </c>
      <c r="D31" s="1503" t="s">
        <v>1024</v>
      </c>
      <c r="E31" s="1504" t="s">
        <v>4887</v>
      </c>
      <c r="F31" s="1504">
        <v>4</v>
      </c>
      <c r="G31" s="1505">
        <v>1015</v>
      </c>
      <c r="H31" s="1474">
        <v>4.1379999999999999</v>
      </c>
      <c r="I31" s="1506" t="s">
        <v>4888</v>
      </c>
      <c r="J31" s="1507">
        <v>46051</v>
      </c>
      <c r="K31" s="1172">
        <v>46051</v>
      </c>
      <c r="L31" s="1032">
        <f>K31-J31</f>
        <v>0</v>
      </c>
      <c r="M31" s="1138">
        <v>46051</v>
      </c>
      <c r="N31" s="1172">
        <v>46070</v>
      </c>
      <c r="O31" s="1494">
        <f ca="1">IF(ISBLANK(N31)=TRUE,TODAY()-J31,N31-J31)</f>
        <v>19</v>
      </c>
      <c r="P31" s="1138" t="s">
        <v>4889</v>
      </c>
      <c r="Q31" s="1138"/>
      <c r="R31" s="1172"/>
      <c r="S31" s="1134">
        <f ca="1">IF(ISBLANK(R31)=TRUE,TODAY()-J31,R31-J31)</f>
        <v>54</v>
      </c>
      <c r="T31" s="1173"/>
      <c r="U31" s="1172" t="s">
        <v>4890</v>
      </c>
      <c r="V31" s="1179" t="s">
        <v>4891</v>
      </c>
      <c r="W31" s="1144" t="s">
        <v>4892</v>
      </c>
      <c r="X31" s="1144" t="s">
        <v>4892</v>
      </c>
      <c r="Y31" s="1144"/>
      <c r="Z31" s="1144" t="s">
        <v>4893</v>
      </c>
      <c r="AA31" s="1140" t="s">
        <v>4894</v>
      </c>
      <c r="AB31" s="1175"/>
      <c r="AC31" s="1174"/>
      <c r="AD31" s="1175"/>
    </row>
    <row r="32" spans="1:30">
      <c r="A32" s="1193" t="s">
        <v>4895</v>
      </c>
      <c r="B32" s="657">
        <v>4070059507</v>
      </c>
      <c r="C32" s="11" t="s">
        <v>83</v>
      </c>
      <c r="D32" s="7" t="s">
        <v>60</v>
      </c>
      <c r="E32" s="12" t="s">
        <v>49</v>
      </c>
      <c r="F32" s="12">
        <v>1</v>
      </c>
      <c r="G32" s="220">
        <v>345</v>
      </c>
      <c r="H32" s="1388">
        <v>2.19</v>
      </c>
      <c r="I32" s="188" t="s">
        <v>4896</v>
      </c>
      <c r="J32" s="1389">
        <v>46064</v>
      </c>
      <c r="K32" s="1159">
        <v>46070</v>
      </c>
      <c r="L32" s="1116">
        <f>K32-J32</f>
        <v>6</v>
      </c>
      <c r="M32" s="1389">
        <v>46072</v>
      </c>
      <c r="N32" s="1159"/>
      <c r="O32" s="1508">
        <f ca="1">IF(ISBLANK(N32)=TRUE,TODAY()-J32,N32-J32)</f>
        <v>41</v>
      </c>
      <c r="P32" s="1389" t="s">
        <v>1033</v>
      </c>
      <c r="Q32" s="1389" t="s">
        <v>1000</v>
      </c>
      <c r="R32" s="1159">
        <v>46090</v>
      </c>
      <c r="S32" s="12">
        <f ca="1">IF(ISBLANK(R32)=TRUE,TODAY()-J32,R32-J32)</f>
        <v>26</v>
      </c>
      <c r="T32" s="1160">
        <v>46101</v>
      </c>
      <c r="U32" s="1159" t="s">
        <v>4897</v>
      </c>
      <c r="V32" s="1390" t="s">
        <v>97</v>
      </c>
      <c r="W32" s="1390" t="s">
        <v>4898</v>
      </c>
      <c r="X32" s="1390" t="s">
        <v>4898</v>
      </c>
      <c r="Y32" s="114" t="s">
        <v>4899</v>
      </c>
      <c r="Z32" s="114" t="s">
        <v>4900</v>
      </c>
      <c r="AA32" s="96" t="s">
        <v>4901</v>
      </c>
      <c r="AB32" s="1163"/>
      <c r="AC32" s="161"/>
      <c r="AD32" s="1163"/>
    </row>
    <row r="33" spans="1:30">
      <c r="A33" s="1202" t="s">
        <v>4902</v>
      </c>
      <c r="B33" s="1131" t="s">
        <v>4903</v>
      </c>
      <c r="C33" s="1132" t="s">
        <v>256</v>
      </c>
      <c r="D33" s="1133" t="s">
        <v>1024</v>
      </c>
      <c r="E33" s="1134" t="s">
        <v>49</v>
      </c>
      <c r="F33" s="1134">
        <v>2</v>
      </c>
      <c r="G33" s="1148">
        <v>2024</v>
      </c>
      <c r="H33" s="1472">
        <v>6.1340000000000003</v>
      </c>
      <c r="I33" s="1137" t="s">
        <v>4904</v>
      </c>
      <c r="J33" s="1172" t="s">
        <v>1000</v>
      </c>
      <c r="K33" s="1172" t="s">
        <v>1000</v>
      </c>
      <c r="L33" s="1032" t="e">
        <f>K33-J33</f>
        <v>#VALUE!</v>
      </c>
      <c r="M33" s="1138" t="s">
        <v>961</v>
      </c>
      <c r="N33" s="1172"/>
      <c r="O33" s="1147" t="e">
        <f ca="1">IF(ISBLANK(N33)=TRUE,TODAY()-J33,N33-J33)</f>
        <v>#VALUE!</v>
      </c>
      <c r="P33" s="1477" t="s">
        <v>1041</v>
      </c>
      <c r="Q33" s="1138"/>
      <c r="R33" s="1172"/>
      <c r="S33" s="1134"/>
      <c r="T33" s="1172"/>
      <c r="U33" s="1172"/>
      <c r="V33" s="1179" t="s">
        <v>4905</v>
      </c>
      <c r="W33" s="1179" t="s">
        <v>4906</v>
      </c>
      <c r="X33" s="1139" t="s">
        <v>4906</v>
      </c>
      <c r="Y33" s="1144"/>
      <c r="Z33" s="1139" t="s">
        <v>4907</v>
      </c>
      <c r="AA33" s="1418" t="s">
        <v>4908</v>
      </c>
      <c r="AB33" s="1175"/>
      <c r="AC33" s="1174"/>
      <c r="AD33" s="1175"/>
    </row>
    <row r="34" spans="1:30">
      <c r="A34" s="1202" t="s">
        <v>4909</v>
      </c>
      <c r="B34" s="1131">
        <v>4130002910</v>
      </c>
      <c r="C34" s="1132" t="s">
        <v>256</v>
      </c>
      <c r="D34" s="1133" t="s">
        <v>1024</v>
      </c>
      <c r="E34" s="1134" t="s">
        <v>49</v>
      </c>
      <c r="F34" s="1134">
        <v>1</v>
      </c>
      <c r="G34" s="1148">
        <v>775</v>
      </c>
      <c r="H34" s="1473">
        <v>4.1390000000000002</v>
      </c>
      <c r="I34" s="1137" t="s">
        <v>4904</v>
      </c>
      <c r="J34" s="1172" t="s">
        <v>951</v>
      </c>
      <c r="K34" s="1172">
        <v>46080</v>
      </c>
      <c r="L34" s="1032" t="e">
        <f>K34-J34</f>
        <v>#VALUE!</v>
      </c>
      <c r="M34" s="1138" t="s">
        <v>1000</v>
      </c>
      <c r="N34" s="1172" t="s">
        <v>4910</v>
      </c>
      <c r="O34" s="1147" t="e">
        <f ca="1">IF(ISBLANK(N34)=TRUE,TODAY()-J34,N34-J34)</f>
        <v>#VALUE!</v>
      </c>
      <c r="P34" s="1477" t="s">
        <v>1041</v>
      </c>
      <c r="Q34" s="1138"/>
      <c r="R34" s="1172"/>
      <c r="S34" s="1134"/>
      <c r="T34" s="1172"/>
      <c r="U34" s="1172"/>
      <c r="V34" s="1179" t="s">
        <v>4911</v>
      </c>
      <c r="W34" s="1179" t="s">
        <v>4912</v>
      </c>
      <c r="X34" s="1139" t="s">
        <v>4912</v>
      </c>
      <c r="Y34" s="1144"/>
      <c r="Z34" s="1139" t="s">
        <v>4913</v>
      </c>
      <c r="AA34" s="1418" t="s">
        <v>4914</v>
      </c>
      <c r="AB34" s="1175"/>
      <c r="AC34" s="1174"/>
      <c r="AD34" s="1175"/>
    </row>
    <row r="35" spans="1:30" s="1146" customFormat="1">
      <c r="A35" s="1202" t="s">
        <v>4880</v>
      </c>
      <c r="B35" s="1131" t="s">
        <v>4915</v>
      </c>
      <c r="C35" s="1132" t="s">
        <v>29</v>
      </c>
      <c r="D35" s="1133" t="s">
        <v>1024</v>
      </c>
      <c r="E35" s="1134" t="s">
        <v>49</v>
      </c>
      <c r="F35" s="1134">
        <v>3</v>
      </c>
      <c r="G35" s="1148">
        <v>2999</v>
      </c>
      <c r="H35" s="1473">
        <v>3.7160000000000002</v>
      </c>
      <c r="I35" s="1137" t="s">
        <v>4904</v>
      </c>
      <c r="J35" s="1172" t="s">
        <v>4916</v>
      </c>
      <c r="K35" s="1172" t="s">
        <v>4916</v>
      </c>
      <c r="L35" s="1032" t="e">
        <f t="shared" ref="L35:L39" si="0">K35-J35</f>
        <v>#VALUE!</v>
      </c>
      <c r="M35" s="1138" t="s">
        <v>4917</v>
      </c>
      <c r="N35" s="1172"/>
      <c r="O35" s="1147" t="e">
        <f t="shared" ref="O34:O35" ca="1" si="1">IF(ISBLANK(N35)=TRUE,TODAY()-J35,N35-J35)</f>
        <v>#VALUE!</v>
      </c>
      <c r="P35" s="1477" t="s">
        <v>1041</v>
      </c>
      <c r="Q35" s="1138">
        <v>46099</v>
      </c>
      <c r="R35" s="1172"/>
      <c r="S35" s="1134"/>
      <c r="T35" s="1172"/>
      <c r="U35" s="1172" t="s">
        <v>1049</v>
      </c>
      <c r="V35" s="1179" t="s">
        <v>4918</v>
      </c>
      <c r="W35" s="1179" t="s">
        <v>4919</v>
      </c>
      <c r="X35" s="1139" t="s">
        <v>4919</v>
      </c>
      <c r="Y35" s="1144"/>
      <c r="Z35" s="1179" t="s">
        <v>4920</v>
      </c>
      <c r="AA35" s="1418" t="s">
        <v>4921</v>
      </c>
      <c r="AB35" s="1175"/>
      <c r="AC35" s="1174"/>
      <c r="AD35" s="1175"/>
    </row>
    <row r="36" spans="1:30">
      <c r="A36" s="1202" t="s">
        <v>4922</v>
      </c>
      <c r="B36" s="1131" t="s">
        <v>4923</v>
      </c>
      <c r="C36" s="1132" t="s">
        <v>83</v>
      </c>
      <c r="D36" s="1133" t="s">
        <v>1024</v>
      </c>
      <c r="E36" s="1134" t="s">
        <v>49</v>
      </c>
      <c r="F36" s="1134">
        <v>1</v>
      </c>
      <c r="G36" s="1135">
        <v>1585</v>
      </c>
      <c r="H36" s="1472">
        <v>1.3779999999999999</v>
      </c>
      <c r="I36" s="1137" t="s">
        <v>4924</v>
      </c>
      <c r="J36" s="1172" t="s">
        <v>1033</v>
      </c>
      <c r="K36" s="1172" t="s">
        <v>961</v>
      </c>
      <c r="L36" s="1032" t="e">
        <f t="shared" si="0"/>
        <v>#VALUE!</v>
      </c>
      <c r="M36" s="1138"/>
      <c r="N36" s="1172"/>
      <c r="O36" s="1133"/>
      <c r="P36" s="1138" t="s">
        <v>4925</v>
      </c>
      <c r="Q36" s="1138">
        <v>46104</v>
      </c>
      <c r="R36" s="1172"/>
      <c r="S36" s="1134"/>
      <c r="T36" s="1172"/>
      <c r="U36" s="1172"/>
      <c r="V36" s="1179" t="s">
        <v>4926</v>
      </c>
      <c r="W36" s="1179" t="s">
        <v>4927</v>
      </c>
      <c r="X36" s="1139" t="s">
        <v>4927</v>
      </c>
      <c r="Y36" s="1144"/>
      <c r="Z36" s="1139" t="s">
        <v>4928</v>
      </c>
      <c r="AA36" s="1418" t="s">
        <v>4929</v>
      </c>
      <c r="AB36" s="1175"/>
      <c r="AC36" s="1174"/>
      <c r="AD36" s="1175"/>
    </row>
    <row r="37" spans="1:30">
      <c r="A37" s="1202" t="s">
        <v>4895</v>
      </c>
      <c r="B37" s="1131" t="s">
        <v>4930</v>
      </c>
      <c r="C37" s="1132" t="s">
        <v>83</v>
      </c>
      <c r="D37" s="1133" t="s">
        <v>60</v>
      </c>
      <c r="E37" s="1134" t="s">
        <v>49</v>
      </c>
      <c r="F37" s="1134">
        <v>1</v>
      </c>
      <c r="G37" s="1148">
        <v>259</v>
      </c>
      <c r="H37" s="1473">
        <v>0.61</v>
      </c>
      <c r="I37" s="1137" t="s">
        <v>4924</v>
      </c>
      <c r="J37" s="1172" t="s">
        <v>4917</v>
      </c>
      <c r="K37" s="1172" t="s">
        <v>4917</v>
      </c>
      <c r="L37" s="1032" t="e">
        <f t="shared" si="0"/>
        <v>#VALUE!</v>
      </c>
      <c r="M37" s="1138">
        <v>46097</v>
      </c>
      <c r="N37" s="1172">
        <v>46099</v>
      </c>
      <c r="O37" s="1032">
        <f t="shared" ref="O37" si="2">N37-M37</f>
        <v>2</v>
      </c>
      <c r="P37" s="1138" t="s">
        <v>4931</v>
      </c>
      <c r="Q37" s="1138"/>
      <c r="R37" s="1172"/>
      <c r="S37" s="1134"/>
      <c r="T37" s="1172"/>
      <c r="U37" s="1172" t="s">
        <v>4932</v>
      </c>
      <c r="V37" s="1179" t="s">
        <v>97</v>
      </c>
      <c r="W37" s="1139" t="s">
        <v>4933</v>
      </c>
      <c r="X37" s="1139" t="s">
        <v>4933</v>
      </c>
      <c r="Y37" s="1144"/>
      <c r="Z37" s="1139" t="s">
        <v>4934</v>
      </c>
      <c r="AA37" s="1149" t="s">
        <v>4935</v>
      </c>
      <c r="AB37" s="1175"/>
      <c r="AC37" s="1174"/>
      <c r="AD37" s="1175"/>
    </row>
    <row r="38" spans="1:30">
      <c r="A38" s="1202" t="s">
        <v>4880</v>
      </c>
      <c r="B38" s="1131" t="s">
        <v>4936</v>
      </c>
      <c r="C38" s="1132" t="s">
        <v>131</v>
      </c>
      <c r="D38" s="1133" t="s">
        <v>1024</v>
      </c>
      <c r="E38" s="1134" t="s">
        <v>267</v>
      </c>
      <c r="F38" s="1134">
        <v>4</v>
      </c>
      <c r="G38" s="1148">
        <v>3626</v>
      </c>
      <c r="H38" s="1472">
        <v>4643</v>
      </c>
      <c r="I38" s="1137" t="s">
        <v>4937</v>
      </c>
      <c r="J38" s="1172">
        <v>46087</v>
      </c>
      <c r="K38" s="1172">
        <v>46090</v>
      </c>
      <c r="L38" s="1032">
        <f t="shared" si="0"/>
        <v>3</v>
      </c>
      <c r="M38" s="1138">
        <v>46093</v>
      </c>
      <c r="N38" s="1172"/>
      <c r="O38" s="1147"/>
      <c r="P38" s="1138">
        <v>46111</v>
      </c>
      <c r="Q38" s="1138"/>
      <c r="R38" s="1172"/>
      <c r="S38" s="1134"/>
      <c r="T38" s="1172"/>
      <c r="U38" s="1172">
        <v>46144</v>
      </c>
      <c r="V38" s="1179"/>
      <c r="W38" s="1179"/>
      <c r="X38" s="1139"/>
      <c r="Y38" s="1144"/>
      <c r="Z38" s="1139" t="s">
        <v>4938</v>
      </c>
      <c r="AA38" s="1149" t="s">
        <v>4939</v>
      </c>
      <c r="AB38" s="1175"/>
      <c r="AC38" s="1174"/>
      <c r="AD38" s="1175"/>
    </row>
    <row r="39" spans="1:30">
      <c r="A39" s="1202" t="s">
        <v>4880</v>
      </c>
      <c r="B39" s="1131" t="s">
        <v>4940</v>
      </c>
      <c r="C39" s="1132" t="s">
        <v>131</v>
      </c>
      <c r="D39" s="1133" t="s">
        <v>1024</v>
      </c>
      <c r="E39" s="1134" t="s">
        <v>267</v>
      </c>
      <c r="F39" s="1134">
        <v>2</v>
      </c>
      <c r="G39" s="1148">
        <v>2428</v>
      </c>
      <c r="H39" s="1136">
        <v>3471</v>
      </c>
      <c r="I39" s="1137" t="s">
        <v>4941</v>
      </c>
      <c r="J39" s="1172">
        <v>46097</v>
      </c>
      <c r="K39" s="1172">
        <v>46097</v>
      </c>
      <c r="L39" s="1032">
        <f t="shared" si="0"/>
        <v>0</v>
      </c>
      <c r="M39" s="1138">
        <v>46104</v>
      </c>
      <c r="N39" s="1172"/>
      <c r="O39" s="1147"/>
      <c r="P39" s="1138">
        <v>46117</v>
      </c>
      <c r="Q39" s="1138"/>
      <c r="R39" s="1172"/>
      <c r="S39" s="1134"/>
      <c r="T39" s="1172"/>
      <c r="U39" s="1172">
        <v>46151</v>
      </c>
      <c r="V39" s="1179"/>
      <c r="W39" s="1179"/>
      <c r="X39" s="1139"/>
      <c r="Y39" s="1144"/>
      <c r="Z39" s="1139" t="s">
        <v>4942</v>
      </c>
      <c r="AA39" s="1149" t="s">
        <v>4939</v>
      </c>
      <c r="AB39" s="1175"/>
      <c r="AC39" s="1174"/>
      <c r="AD39" s="1175"/>
    </row>
    <row r="40" spans="1:30" ht="30.75">
      <c r="A40" s="1202" t="s">
        <v>4943</v>
      </c>
      <c r="B40" s="1131" t="s">
        <v>4944</v>
      </c>
      <c r="C40" s="1132" t="s">
        <v>131</v>
      </c>
      <c r="D40" s="1133" t="s">
        <v>1024</v>
      </c>
      <c r="E40" s="1134" t="s">
        <v>4945</v>
      </c>
      <c r="F40" s="1134" t="s">
        <v>4946</v>
      </c>
      <c r="G40" s="1148">
        <v>2652</v>
      </c>
      <c r="H40" s="1472"/>
      <c r="I40" s="1137"/>
      <c r="J40" s="1172">
        <v>46069</v>
      </c>
      <c r="K40" s="1172">
        <v>46097</v>
      </c>
      <c r="L40" s="1032">
        <f>K40-J40</f>
        <v>28</v>
      </c>
      <c r="M40" s="1138"/>
      <c r="N40" s="1172"/>
      <c r="O40" s="1147">
        <f ca="1">IF(ISBLANK(N40)=TRUE,TODAY()-J40,N40-J40)</f>
        <v>36</v>
      </c>
      <c r="P40" s="1138"/>
      <c r="Q40" s="1138"/>
      <c r="R40" s="1172"/>
      <c r="S40" s="1134"/>
      <c r="T40" s="1172"/>
      <c r="U40" s="1172" t="s">
        <v>4947</v>
      </c>
      <c r="V40" s="1179"/>
      <c r="W40" s="1179"/>
      <c r="X40" s="1139"/>
      <c r="Y40" s="1144"/>
      <c r="Z40" s="1139"/>
      <c r="AA40" s="1149" t="s">
        <v>4948</v>
      </c>
      <c r="AB40" s="1175"/>
      <c r="AC40" s="1174"/>
      <c r="AD40" s="1175"/>
    </row>
    <row r="41" spans="1:30" ht="30.75">
      <c r="A41" s="1202" t="s">
        <v>4949</v>
      </c>
      <c r="B41" s="1131">
        <v>4130002916</v>
      </c>
      <c r="C41" s="1132" t="s">
        <v>83</v>
      </c>
      <c r="D41" s="1133" t="s">
        <v>4950</v>
      </c>
      <c r="E41" s="1134" t="s">
        <v>49</v>
      </c>
      <c r="F41" s="1134">
        <v>1</v>
      </c>
      <c r="G41" s="1148">
        <v>652</v>
      </c>
      <c r="H41" s="1136"/>
      <c r="I41" s="1137"/>
      <c r="J41" s="1138"/>
      <c r="K41" s="1138"/>
      <c r="L41" s="1032"/>
      <c r="M41" s="1138"/>
      <c r="N41" s="1172"/>
      <c r="O41" s="1147"/>
      <c r="P41" s="1138"/>
      <c r="Q41" s="1138"/>
      <c r="R41" s="1172"/>
      <c r="S41" s="1134"/>
      <c r="T41" s="1172"/>
      <c r="U41" s="1172"/>
      <c r="V41" s="1179"/>
      <c r="W41" s="1179"/>
      <c r="X41" s="1139"/>
      <c r="Y41" s="1144"/>
      <c r="Z41" s="1139"/>
      <c r="AA41" s="1149"/>
      <c r="AB41" s="1175"/>
      <c r="AC41" s="1174"/>
      <c r="AD41" s="1175"/>
    </row>
    <row r="42" spans="1:30">
      <c r="A42" s="1202" t="s">
        <v>4951</v>
      </c>
      <c r="B42" s="1131">
        <v>4300041281</v>
      </c>
      <c r="C42" s="1132" t="s">
        <v>83</v>
      </c>
      <c r="D42" s="1133" t="s">
        <v>60</v>
      </c>
      <c r="E42" s="1134" t="s">
        <v>729</v>
      </c>
      <c r="F42" s="1134">
        <v>9</v>
      </c>
      <c r="G42" s="1148">
        <v>8355</v>
      </c>
      <c r="H42" s="1136">
        <v>8712</v>
      </c>
      <c r="I42" s="1137"/>
      <c r="J42" s="1138">
        <v>46104</v>
      </c>
      <c r="K42" s="1138"/>
      <c r="L42" s="1032"/>
      <c r="M42" s="1138"/>
      <c r="N42" s="1172"/>
      <c r="O42" s="1147"/>
      <c r="P42" s="1138"/>
      <c r="Q42" s="1138"/>
      <c r="R42" s="1172"/>
      <c r="S42" s="1134"/>
      <c r="T42" s="1172"/>
      <c r="U42" s="1172"/>
      <c r="V42" s="1179"/>
      <c r="W42" s="1179"/>
      <c r="X42" s="1139"/>
      <c r="Y42" s="1144"/>
      <c r="Z42" s="1139"/>
      <c r="AA42" s="1149" t="s">
        <v>4952</v>
      </c>
      <c r="AB42" s="1175"/>
      <c r="AC42" s="1174"/>
      <c r="AD42" s="1175"/>
    </row>
    <row r="43" spans="1:30">
      <c r="A43" s="1202"/>
      <c r="B43" s="1131"/>
      <c r="C43" s="1132"/>
      <c r="D43" s="1133"/>
      <c r="E43" s="1134"/>
      <c r="F43" s="1134"/>
      <c r="G43" s="1148"/>
      <c r="H43" s="1136"/>
      <c r="I43" s="1137"/>
      <c r="J43" s="1138"/>
      <c r="K43" s="1138"/>
      <c r="L43" s="1032"/>
      <c r="M43" s="1138"/>
      <c r="N43" s="1172"/>
      <c r="O43" s="1147"/>
      <c r="P43" s="1138"/>
      <c r="Q43" s="1138"/>
      <c r="R43" s="1172"/>
      <c r="S43" s="1134"/>
      <c r="T43" s="1172"/>
      <c r="U43" s="1172"/>
      <c r="V43" s="1179"/>
      <c r="W43" s="1179"/>
      <c r="X43" s="1139"/>
      <c r="Y43" s="1144"/>
      <c r="Z43" s="1139"/>
      <c r="AA43" s="1149"/>
      <c r="AB43" s="1175"/>
      <c r="AC43" s="1174"/>
      <c r="AD43" s="1175"/>
    </row>
    <row r="44" spans="1:30">
      <c r="A44" s="1202"/>
      <c r="B44" s="1131"/>
      <c r="C44" s="1132"/>
      <c r="D44" s="1133"/>
      <c r="E44" s="1134"/>
      <c r="F44" s="1134"/>
      <c r="G44" s="1148"/>
      <c r="H44" s="1136"/>
      <c r="I44" s="1137"/>
      <c r="J44" s="1138"/>
      <c r="K44" s="1138"/>
      <c r="L44" s="1032"/>
      <c r="M44" s="1138"/>
      <c r="N44" s="1172"/>
      <c r="O44" s="1147"/>
      <c r="P44" s="1138"/>
      <c r="Q44" s="1138"/>
      <c r="R44" s="1172"/>
      <c r="S44" s="1134"/>
      <c r="T44" s="1172"/>
      <c r="U44" s="1172"/>
      <c r="V44" s="1179"/>
      <c r="W44" s="1179"/>
      <c r="X44" s="1139"/>
      <c r="Y44" s="1144"/>
      <c r="Z44" s="1139"/>
      <c r="AA44" s="1149"/>
      <c r="AB44" s="1175"/>
      <c r="AC44" s="1174"/>
      <c r="AD44" s="1175"/>
    </row>
    <row r="45" spans="1:30">
      <c r="A45" s="1202"/>
      <c r="B45" s="1131"/>
      <c r="C45" s="1132"/>
      <c r="D45" s="1133"/>
      <c r="E45" s="1134"/>
      <c r="F45" s="1134"/>
      <c r="G45" s="1148"/>
      <c r="H45" s="1136"/>
      <c r="I45" s="1137"/>
      <c r="J45" s="1138"/>
      <c r="K45" s="1138"/>
      <c r="L45" s="1032"/>
      <c r="M45" s="1138"/>
      <c r="N45" s="1172"/>
      <c r="O45" s="1147"/>
      <c r="P45" s="1138"/>
      <c r="Q45" s="1138"/>
      <c r="R45" s="1172"/>
      <c r="S45" s="1134"/>
      <c r="T45" s="1172"/>
      <c r="U45" s="1172"/>
      <c r="V45" s="1179"/>
      <c r="W45" s="1179"/>
      <c r="X45" s="1139"/>
      <c r="Y45" s="1144"/>
      <c r="Z45" s="1139"/>
      <c r="AA45" s="1149"/>
      <c r="AB45" s="1175"/>
      <c r="AC45" s="1174"/>
      <c r="AD45" s="1175"/>
    </row>
    <row r="46" spans="1:30">
      <c r="A46" s="1202"/>
      <c r="B46" s="1131"/>
      <c r="C46" s="1132"/>
      <c r="D46" s="1133"/>
      <c r="E46" s="1134"/>
      <c r="F46" s="1134"/>
      <c r="G46" s="1148"/>
      <c r="H46" s="1136"/>
      <c r="I46" s="1137"/>
      <c r="J46" s="1138"/>
      <c r="K46" s="1138"/>
      <c r="L46" s="1032"/>
      <c r="M46" s="1138"/>
      <c r="N46" s="1172"/>
      <c r="O46" s="1147"/>
      <c r="P46" s="1138"/>
      <c r="Q46" s="1138"/>
      <c r="R46" s="1172"/>
      <c r="S46" s="1134"/>
      <c r="T46" s="1172"/>
      <c r="U46" s="1172"/>
      <c r="V46" s="1179"/>
      <c r="W46" s="1179"/>
      <c r="X46" s="1139"/>
      <c r="Y46" s="1144"/>
      <c r="Z46" s="1139"/>
      <c r="AA46" s="1149"/>
      <c r="AB46" s="1175"/>
      <c r="AC46" s="1174"/>
      <c r="AD46" s="1175"/>
    </row>
    <row r="47" spans="1:30">
      <c r="A47" s="1202"/>
      <c r="B47" s="1131"/>
      <c r="C47" s="1132"/>
      <c r="D47" s="1133"/>
      <c r="E47" s="1134"/>
      <c r="F47" s="1134"/>
      <c r="G47" s="1135"/>
      <c r="H47" s="1136"/>
      <c r="I47" s="1137"/>
      <c r="J47" s="1138"/>
      <c r="K47" s="1138"/>
      <c r="L47" s="1032"/>
      <c r="M47" s="1138"/>
      <c r="N47" s="1172"/>
      <c r="O47" s="1147"/>
      <c r="P47" s="1138"/>
      <c r="Q47" s="1138"/>
      <c r="R47" s="1172"/>
      <c r="S47" s="1134"/>
      <c r="T47" s="1172"/>
      <c r="U47" s="1172"/>
      <c r="V47" s="1179"/>
      <c r="W47" s="1179"/>
      <c r="X47" s="1139"/>
      <c r="Y47" s="1144"/>
      <c r="Z47" s="1139"/>
      <c r="AA47" s="1149"/>
      <c r="AB47" s="1175"/>
      <c r="AC47" s="1174"/>
      <c r="AD47" s="1175"/>
    </row>
  </sheetData>
  <phoneticPr fontId="5" type="noConversion"/>
  <pageMargins left="0.7" right="0.7" top="0.75" bottom="0.75" header="0.3" footer="0.3"/>
  <pageSetup paperSize="9" orientation="portrait" verticalDpi="30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4819-94E0-45B8-9F60-25A60F2F3439}">
  <sheetPr filterMode="1"/>
  <dimension ref="A1:FU2190"/>
  <sheetViews>
    <sheetView workbookViewId="0">
      <pane xSplit="2" ySplit="1" topLeftCell="C2174" activePane="bottomRight" state="frozen"/>
      <selection pane="bottomRight" activeCell="A2186" sqref="A2186"/>
      <selection pane="bottomLeft"/>
      <selection pane="topRight"/>
    </sheetView>
  </sheetViews>
  <sheetFormatPr defaultRowHeight="15"/>
  <cols>
    <col min="1" max="1" width="36.140625" bestFit="1" customWidth="1"/>
    <col min="2" max="2" width="30.42578125" style="39" bestFit="1" customWidth="1"/>
    <col min="3" max="3" width="11" bestFit="1" customWidth="1"/>
    <col min="5" max="5" width="7.7109375" bestFit="1" customWidth="1"/>
    <col min="6" max="6" width="11.42578125" style="39" bestFit="1" customWidth="1"/>
    <col min="7" max="7" width="11.28515625" style="39" bestFit="1" customWidth="1"/>
    <col min="8" max="8" width="8.5703125" bestFit="1" customWidth="1"/>
    <col min="9" max="9" width="30.85546875" style="39" bestFit="1" customWidth="1"/>
    <col min="10" max="10" width="13.140625" style="1" bestFit="1" customWidth="1"/>
    <col min="11" max="11" width="12.140625" style="1" bestFit="1" customWidth="1"/>
    <col min="12" max="12" width="12.140625" style="1" customWidth="1"/>
    <col min="13" max="13" width="12" style="1" customWidth="1"/>
    <col min="14" max="14" width="14.28515625" style="1" bestFit="1" customWidth="1"/>
    <col min="15" max="15" width="14.28515625" customWidth="1"/>
    <col min="16" max="16" width="10.85546875" style="1" bestFit="1" customWidth="1"/>
    <col min="17" max="17" width="21.5703125" style="816" bestFit="1" customWidth="1"/>
    <col min="18" max="18" width="14.28515625" style="1" bestFit="1" customWidth="1"/>
    <col min="19" max="19" width="14.28515625" customWidth="1"/>
    <col min="20" max="20" width="17.140625" style="816" customWidth="1"/>
    <col min="21" max="21" width="46.7109375" style="39" bestFit="1" customWidth="1"/>
    <col min="22" max="22" width="34.5703125" style="39" customWidth="1"/>
    <col min="23" max="23" width="29.85546875" style="39" customWidth="1"/>
    <col min="24" max="24" width="43.140625" style="47" customWidth="1"/>
    <col min="25" max="25" width="21.42578125" style="47" bestFit="1" customWidth="1"/>
    <col min="26" max="26" width="21" style="47" customWidth="1"/>
    <col min="27" max="27" width="49.42578125" style="47" customWidth="1"/>
    <col min="28" max="29" width="35.140625" style="47" customWidth="1"/>
    <col min="30" max="30" width="33.85546875" style="677" customWidth="1"/>
    <col min="31" max="31" width="35.140625" style="47" customWidth="1"/>
    <col min="32" max="32" width="24.7109375" customWidth="1"/>
  </cols>
  <sheetData>
    <row r="1" spans="1:32" s="16" customFormat="1" ht="58.5">
      <c r="A1" s="850" t="s">
        <v>7</v>
      </c>
      <c r="B1" s="896" t="s">
        <v>4953</v>
      </c>
      <c r="C1" s="67" t="s">
        <v>10</v>
      </c>
      <c r="D1" s="67" t="s">
        <v>13</v>
      </c>
      <c r="E1" s="67" t="s">
        <v>14</v>
      </c>
      <c r="F1" s="67" t="s">
        <v>4727</v>
      </c>
      <c r="G1" s="837" t="s">
        <v>4728</v>
      </c>
      <c r="H1" s="819" t="s">
        <v>4729</v>
      </c>
      <c r="I1" s="766" t="s">
        <v>17</v>
      </c>
      <c r="J1" s="818" t="s">
        <v>4730</v>
      </c>
      <c r="K1" s="818" t="s">
        <v>4731</v>
      </c>
      <c r="L1" s="818" t="s">
        <v>4732</v>
      </c>
      <c r="M1" s="818" t="s">
        <v>4733</v>
      </c>
      <c r="N1" s="818" t="s">
        <v>4734</v>
      </c>
      <c r="O1" s="818" t="s">
        <v>4735</v>
      </c>
      <c r="P1" s="818" t="s">
        <v>18</v>
      </c>
      <c r="Q1" s="818" t="s">
        <v>4954</v>
      </c>
      <c r="R1" s="818" t="s">
        <v>4955</v>
      </c>
      <c r="S1" s="818" t="s">
        <v>4738</v>
      </c>
      <c r="T1" s="766" t="s">
        <v>21</v>
      </c>
      <c r="U1" s="67" t="s">
        <v>4956</v>
      </c>
      <c r="V1" s="67" t="s">
        <v>4957</v>
      </c>
      <c r="W1" s="67" t="s">
        <v>4958</v>
      </c>
      <c r="X1" s="766" t="s">
        <v>4741</v>
      </c>
      <c r="Y1" s="766" t="s">
        <v>2926</v>
      </c>
      <c r="Z1" s="766" t="s">
        <v>4742</v>
      </c>
      <c r="AA1" s="67" t="s">
        <v>1081</v>
      </c>
      <c r="AB1" s="67" t="s">
        <v>4743</v>
      </c>
      <c r="AC1" s="67" t="s">
        <v>4744</v>
      </c>
      <c r="AD1" s="67" t="s">
        <v>4745</v>
      </c>
      <c r="AE1" s="1274" t="s">
        <v>4959</v>
      </c>
      <c r="AF1" s="820" t="s">
        <v>4960</v>
      </c>
    </row>
    <row r="2" spans="1:32">
      <c r="A2" s="264" t="s">
        <v>4961</v>
      </c>
      <c r="B2" s="30" t="s">
        <v>4962</v>
      </c>
      <c r="C2" s="32" t="s">
        <v>46</v>
      </c>
      <c r="D2" s="40" t="s">
        <v>189</v>
      </c>
      <c r="E2" s="30" t="s">
        <v>85</v>
      </c>
      <c r="F2" s="30" t="s">
        <v>1106</v>
      </c>
      <c r="G2" s="952">
        <v>5480</v>
      </c>
      <c r="H2" s="41">
        <v>6.66</v>
      </c>
      <c r="I2" s="30" t="s">
        <v>4963</v>
      </c>
      <c r="J2" s="786">
        <v>44630</v>
      </c>
      <c r="K2" s="803">
        <v>44634</v>
      </c>
      <c r="L2" s="803"/>
      <c r="M2" s="803">
        <v>44635</v>
      </c>
      <c r="N2" s="803">
        <v>44637</v>
      </c>
      <c r="O2" s="7">
        <f t="shared" ref="O2:O65" ca="1" si="0">IF(ISBLANK(N2)=TRUE,TODAY()-J2,N2-J2)</f>
        <v>7</v>
      </c>
      <c r="P2" s="788">
        <v>44664</v>
      </c>
      <c r="Q2" s="803">
        <v>44644</v>
      </c>
      <c r="R2" s="803">
        <v>44664</v>
      </c>
      <c r="S2" s="12">
        <f t="shared" ref="S2:S65" ca="1" si="1">IF(ISBLANK(R2)=TRUE,TODAY()-J2,R2-J2)</f>
        <v>34</v>
      </c>
      <c r="T2" s="31">
        <v>44670</v>
      </c>
      <c r="U2" s="31"/>
      <c r="V2" s="1203"/>
      <c r="W2" s="1203"/>
      <c r="X2" s="785" t="s">
        <v>4964</v>
      </c>
      <c r="Y2" s="785"/>
      <c r="Z2" s="785"/>
      <c r="AA2" s="785" t="s">
        <v>4965</v>
      </c>
      <c r="AB2" s="785"/>
      <c r="AC2" s="729"/>
      <c r="AD2" s="1222"/>
      <c r="AE2" s="1275"/>
    </row>
    <row r="3" spans="1:32">
      <c r="A3" s="264" t="s">
        <v>4966</v>
      </c>
      <c r="B3" s="30" t="s">
        <v>4967</v>
      </c>
      <c r="C3" s="32" t="s">
        <v>256</v>
      </c>
      <c r="D3" s="40" t="s">
        <v>189</v>
      </c>
      <c r="E3" s="30" t="s">
        <v>85</v>
      </c>
      <c r="F3" s="30" t="s">
        <v>1088</v>
      </c>
      <c r="G3" s="952">
        <v>350</v>
      </c>
      <c r="H3" s="41">
        <v>1.33</v>
      </c>
      <c r="I3" s="30" t="s">
        <v>4963</v>
      </c>
      <c r="J3" s="786">
        <v>44631</v>
      </c>
      <c r="K3" s="803">
        <v>44635</v>
      </c>
      <c r="L3" s="803"/>
      <c r="M3" s="803">
        <v>44636</v>
      </c>
      <c r="N3" s="803">
        <v>44638</v>
      </c>
      <c r="O3" s="7">
        <f t="shared" ca="1" si="0"/>
        <v>7</v>
      </c>
      <c r="P3" s="788">
        <v>44664</v>
      </c>
      <c r="Q3" s="803">
        <v>44644</v>
      </c>
      <c r="R3" s="803">
        <v>44664</v>
      </c>
      <c r="S3" s="12">
        <f t="shared" ca="1" si="1"/>
        <v>33</v>
      </c>
      <c r="T3" s="31">
        <v>44670</v>
      </c>
      <c r="U3" s="31"/>
      <c r="V3" s="31"/>
      <c r="W3" s="31"/>
      <c r="X3" s="197" t="s">
        <v>4968</v>
      </c>
      <c r="Y3" s="197"/>
      <c r="Z3" s="197"/>
      <c r="AA3" s="197" t="s">
        <v>4969</v>
      </c>
      <c r="AB3" s="197"/>
      <c r="AC3" s="729"/>
      <c r="AD3" s="1222"/>
      <c r="AE3" s="1275"/>
    </row>
    <row r="4" spans="1:32">
      <c r="A4" s="264" t="s">
        <v>1206</v>
      </c>
      <c r="B4" s="30" t="s">
        <v>4970</v>
      </c>
      <c r="C4" s="32" t="s">
        <v>46</v>
      </c>
      <c r="D4" s="40" t="s">
        <v>189</v>
      </c>
      <c r="E4" s="30" t="s">
        <v>85</v>
      </c>
      <c r="F4" s="30" t="s">
        <v>1088</v>
      </c>
      <c r="G4" s="952">
        <v>1620</v>
      </c>
      <c r="H4" s="41">
        <v>2.09</v>
      </c>
      <c r="I4" s="30" t="s">
        <v>4963</v>
      </c>
      <c r="J4" s="786">
        <v>44634</v>
      </c>
      <c r="K4" s="803">
        <v>44635</v>
      </c>
      <c r="L4" s="803"/>
      <c r="M4" s="803">
        <v>44636</v>
      </c>
      <c r="N4" s="803">
        <v>44638</v>
      </c>
      <c r="O4" s="7">
        <f t="shared" ca="1" si="0"/>
        <v>4</v>
      </c>
      <c r="P4" s="788">
        <v>44664</v>
      </c>
      <c r="Q4" s="803">
        <v>44644</v>
      </c>
      <c r="R4" s="803">
        <v>44664</v>
      </c>
      <c r="S4" s="12">
        <f t="shared" ca="1" si="1"/>
        <v>30</v>
      </c>
      <c r="T4" s="31">
        <v>44670</v>
      </c>
      <c r="U4" s="31"/>
      <c r="V4" s="31"/>
      <c r="W4" s="31"/>
      <c r="X4" s="197" t="s">
        <v>4971</v>
      </c>
      <c r="Y4" s="197"/>
      <c r="Z4" s="197"/>
      <c r="AA4" s="197" t="s">
        <v>4965</v>
      </c>
      <c r="AB4" s="197"/>
      <c r="AC4" s="729"/>
      <c r="AD4" s="1222"/>
      <c r="AE4" s="1275"/>
    </row>
    <row r="5" spans="1:32">
      <c r="A5" s="264" t="s">
        <v>229</v>
      </c>
      <c r="B5" s="30" t="s">
        <v>4972</v>
      </c>
      <c r="C5" s="32" t="s">
        <v>46</v>
      </c>
      <c r="D5" s="40" t="s">
        <v>189</v>
      </c>
      <c r="E5" s="30" t="s">
        <v>85</v>
      </c>
      <c r="F5" s="30" t="s">
        <v>1088</v>
      </c>
      <c r="G5" s="952">
        <v>675</v>
      </c>
      <c r="H5" s="41">
        <v>3.3809999999999998</v>
      </c>
      <c r="I5" s="30" t="s">
        <v>4963</v>
      </c>
      <c r="J5" s="786">
        <v>44634</v>
      </c>
      <c r="K5" s="803">
        <v>44638</v>
      </c>
      <c r="L5" s="803"/>
      <c r="M5" s="803"/>
      <c r="N5" s="803">
        <v>44642</v>
      </c>
      <c r="O5" s="7">
        <f t="shared" ca="1" si="0"/>
        <v>8</v>
      </c>
      <c r="P5" s="788">
        <v>44664</v>
      </c>
      <c r="Q5" s="803">
        <v>44644</v>
      </c>
      <c r="R5" s="803">
        <v>44664</v>
      </c>
      <c r="S5" s="12">
        <f t="shared" ca="1" si="1"/>
        <v>30</v>
      </c>
      <c r="T5" s="31">
        <v>44670</v>
      </c>
      <c r="U5" s="31"/>
      <c r="V5" s="31"/>
      <c r="W5" s="31"/>
      <c r="X5" s="197" t="s">
        <v>4973</v>
      </c>
      <c r="Y5" s="197"/>
      <c r="Z5" s="197"/>
      <c r="AA5" s="197" t="s">
        <v>4965</v>
      </c>
      <c r="AB5" s="197"/>
      <c r="AC5" s="729"/>
      <c r="AD5" s="1222"/>
      <c r="AE5" s="1275"/>
    </row>
    <row r="6" spans="1:32">
      <c r="A6" s="264" t="s">
        <v>1206</v>
      </c>
      <c r="B6" s="30" t="s">
        <v>4974</v>
      </c>
      <c r="C6" s="32" t="s">
        <v>46</v>
      </c>
      <c r="D6" s="40" t="s">
        <v>189</v>
      </c>
      <c r="E6" s="30" t="s">
        <v>85</v>
      </c>
      <c r="F6" s="30" t="s">
        <v>1106</v>
      </c>
      <c r="G6" s="952">
        <v>3480</v>
      </c>
      <c r="H6" s="41">
        <v>4.95</v>
      </c>
      <c r="I6" s="30" t="s">
        <v>4963</v>
      </c>
      <c r="J6" s="786">
        <v>44644</v>
      </c>
      <c r="K6" s="803">
        <v>44644</v>
      </c>
      <c r="L6" s="803"/>
      <c r="M6" s="803">
        <v>44648</v>
      </c>
      <c r="N6" s="803">
        <v>44650</v>
      </c>
      <c r="O6" s="7">
        <f t="shared" ca="1" si="0"/>
        <v>6</v>
      </c>
      <c r="P6" s="788">
        <v>44664</v>
      </c>
      <c r="Q6" s="803">
        <v>44664</v>
      </c>
      <c r="R6" s="803">
        <v>44664</v>
      </c>
      <c r="S6" s="12">
        <f t="shared" ca="1" si="1"/>
        <v>20</v>
      </c>
      <c r="T6" s="31">
        <v>44670</v>
      </c>
      <c r="U6" s="31"/>
      <c r="V6" s="31"/>
      <c r="W6" s="31"/>
      <c r="X6" s="197" t="s">
        <v>4975</v>
      </c>
      <c r="Y6" s="197"/>
      <c r="Z6" s="197"/>
      <c r="AA6" s="197" t="s">
        <v>4976</v>
      </c>
      <c r="AB6" s="197"/>
      <c r="AC6" s="729"/>
      <c r="AD6" s="1222"/>
      <c r="AE6" s="1275"/>
    </row>
    <row r="7" spans="1:32">
      <c r="A7" s="264" t="s">
        <v>3145</v>
      </c>
      <c r="B7" s="30">
        <v>4300026803</v>
      </c>
      <c r="C7" s="32" t="s">
        <v>29</v>
      </c>
      <c r="D7" s="40" t="s">
        <v>110</v>
      </c>
      <c r="E7" s="30" t="s">
        <v>4977</v>
      </c>
      <c r="F7" s="30" t="s">
        <v>1088</v>
      </c>
      <c r="G7" s="952" t="s">
        <v>4978</v>
      </c>
      <c r="H7" s="41">
        <v>0.995</v>
      </c>
      <c r="I7" s="30" t="s">
        <v>3744</v>
      </c>
      <c r="J7" s="786">
        <v>44638</v>
      </c>
      <c r="K7" s="803">
        <v>44638</v>
      </c>
      <c r="L7" s="803"/>
      <c r="M7" s="803">
        <v>44648</v>
      </c>
      <c r="N7" s="803">
        <v>44649</v>
      </c>
      <c r="O7" s="7">
        <f t="shared" ca="1" si="0"/>
        <v>11</v>
      </c>
      <c r="P7" s="788"/>
      <c r="Q7" s="803">
        <v>44665</v>
      </c>
      <c r="R7" s="803">
        <v>44665</v>
      </c>
      <c r="S7" s="12">
        <f t="shared" ca="1" si="1"/>
        <v>27</v>
      </c>
      <c r="T7" s="31">
        <v>44665</v>
      </c>
      <c r="U7" s="31"/>
      <c r="V7" s="31"/>
      <c r="W7" s="31"/>
      <c r="X7" s="197" t="s">
        <v>4979</v>
      </c>
      <c r="Y7" s="197"/>
      <c r="Z7" s="197"/>
      <c r="AA7" s="197" t="s">
        <v>4980</v>
      </c>
      <c r="AB7" s="197"/>
      <c r="AC7" s="729"/>
      <c r="AD7" s="1222"/>
      <c r="AE7" s="1275"/>
    </row>
    <row r="8" spans="1:32">
      <c r="A8" s="264" t="s">
        <v>818</v>
      </c>
      <c r="B8" s="30"/>
      <c r="C8" s="32" t="s">
        <v>29</v>
      </c>
      <c r="D8" s="40" t="s">
        <v>110</v>
      </c>
      <c r="E8" s="30" t="s">
        <v>73</v>
      </c>
      <c r="F8" s="30" t="s">
        <v>1088</v>
      </c>
      <c r="G8" s="952">
        <v>360</v>
      </c>
      <c r="H8" s="41">
        <v>0.67200000000000004</v>
      </c>
      <c r="I8" s="30" t="s">
        <v>4981</v>
      </c>
      <c r="J8" s="786">
        <v>44645</v>
      </c>
      <c r="K8" s="803">
        <v>44648</v>
      </c>
      <c r="L8" s="803"/>
      <c r="M8" s="803">
        <v>44651</v>
      </c>
      <c r="N8" s="803">
        <v>44656</v>
      </c>
      <c r="O8" s="7">
        <f t="shared" ca="1" si="0"/>
        <v>11</v>
      </c>
      <c r="P8" s="788"/>
      <c r="Q8" s="803">
        <v>44664</v>
      </c>
      <c r="R8" s="803">
        <v>44669</v>
      </c>
      <c r="S8" s="12">
        <f t="shared" ca="1" si="1"/>
        <v>24</v>
      </c>
      <c r="T8" s="31">
        <v>44673</v>
      </c>
      <c r="U8" s="31"/>
      <c r="V8" s="31"/>
      <c r="W8" s="31"/>
      <c r="X8" s="197" t="s">
        <v>4982</v>
      </c>
      <c r="Y8" s="197"/>
      <c r="Z8" s="197"/>
      <c r="AA8" s="197"/>
      <c r="AB8" s="197"/>
      <c r="AC8" s="729"/>
      <c r="AD8" s="1222"/>
      <c r="AE8" s="1275"/>
    </row>
    <row r="9" spans="1:32">
      <c r="A9" s="264" t="s">
        <v>1203</v>
      </c>
      <c r="B9" s="30" t="s">
        <v>4983</v>
      </c>
      <c r="C9" s="32" t="s">
        <v>46</v>
      </c>
      <c r="D9" s="40" t="s">
        <v>189</v>
      </c>
      <c r="E9" s="30" t="s">
        <v>85</v>
      </c>
      <c r="F9" s="30" t="s">
        <v>1106</v>
      </c>
      <c r="G9" s="952">
        <v>2886</v>
      </c>
      <c r="H9" s="41">
        <v>3.36</v>
      </c>
      <c r="I9" s="30" t="s">
        <v>4984</v>
      </c>
      <c r="J9" s="786">
        <v>44616</v>
      </c>
      <c r="K9" s="803">
        <v>44650</v>
      </c>
      <c r="L9" s="803"/>
      <c r="M9" s="803">
        <v>44650</v>
      </c>
      <c r="N9" s="803">
        <v>44651</v>
      </c>
      <c r="O9" s="7">
        <f t="shared" ca="1" si="0"/>
        <v>35</v>
      </c>
      <c r="P9" s="788">
        <v>44669</v>
      </c>
      <c r="Q9" s="803">
        <v>44666</v>
      </c>
      <c r="R9" s="803">
        <v>44669</v>
      </c>
      <c r="S9" s="12">
        <f t="shared" ca="1" si="1"/>
        <v>53</v>
      </c>
      <c r="T9" s="31">
        <v>44672</v>
      </c>
      <c r="U9" s="31"/>
      <c r="V9" s="31"/>
      <c r="W9" s="31"/>
      <c r="X9" s="197" t="s">
        <v>4985</v>
      </c>
      <c r="Y9" s="197"/>
      <c r="Z9" s="197"/>
      <c r="AA9" s="197" t="s">
        <v>4986</v>
      </c>
      <c r="AB9" s="197"/>
      <c r="AC9" s="729"/>
      <c r="AD9" s="1222"/>
      <c r="AE9" s="1275"/>
    </row>
    <row r="10" spans="1:32">
      <c r="A10" s="264" t="s">
        <v>4966</v>
      </c>
      <c r="B10" s="30" t="s">
        <v>4987</v>
      </c>
      <c r="C10" s="32" t="s">
        <v>256</v>
      </c>
      <c r="D10" s="40" t="s">
        <v>189</v>
      </c>
      <c r="E10" s="30" t="s">
        <v>85</v>
      </c>
      <c r="F10" s="30" t="s">
        <v>1363</v>
      </c>
      <c r="G10" s="952">
        <v>260</v>
      </c>
      <c r="H10" s="41">
        <v>0.57599999999999996</v>
      </c>
      <c r="I10" s="30" t="s">
        <v>4984</v>
      </c>
      <c r="J10" s="786">
        <v>44650</v>
      </c>
      <c r="K10" s="803">
        <v>44652</v>
      </c>
      <c r="L10" s="803"/>
      <c r="M10" s="803">
        <v>44655</v>
      </c>
      <c r="N10" s="803">
        <v>44657</v>
      </c>
      <c r="O10" s="7">
        <f t="shared" ca="1" si="0"/>
        <v>7</v>
      </c>
      <c r="P10" s="788">
        <v>44669</v>
      </c>
      <c r="Q10" s="803">
        <v>44666</v>
      </c>
      <c r="R10" s="803">
        <v>44669</v>
      </c>
      <c r="S10" s="12">
        <f t="shared" ca="1" si="1"/>
        <v>19</v>
      </c>
      <c r="T10" s="31">
        <v>44672</v>
      </c>
      <c r="U10" s="31"/>
      <c r="V10" s="31"/>
      <c r="W10" s="31"/>
      <c r="X10" s="197" t="s">
        <v>4988</v>
      </c>
      <c r="Y10" s="197"/>
      <c r="Z10" s="197"/>
      <c r="AA10" s="197" t="s">
        <v>4986</v>
      </c>
      <c r="AB10" s="197"/>
      <c r="AC10" s="729"/>
      <c r="AD10" s="1222"/>
      <c r="AE10" s="1275"/>
    </row>
    <row r="11" spans="1:32">
      <c r="A11" s="264" t="s">
        <v>4989</v>
      </c>
      <c r="B11" s="30"/>
      <c r="C11" s="32" t="s">
        <v>29</v>
      </c>
      <c r="D11" s="40" t="s">
        <v>110</v>
      </c>
      <c r="E11" s="30" t="s">
        <v>49</v>
      </c>
      <c r="F11" s="30" t="s">
        <v>1086</v>
      </c>
      <c r="G11" s="952">
        <v>2003</v>
      </c>
      <c r="H11" s="41">
        <v>2.8740000000000001</v>
      </c>
      <c r="I11" s="30" t="s">
        <v>2817</v>
      </c>
      <c r="J11" s="786">
        <v>44650</v>
      </c>
      <c r="K11" s="803">
        <v>44651</v>
      </c>
      <c r="L11" s="803"/>
      <c r="M11" s="803">
        <v>44651</v>
      </c>
      <c r="N11" s="803">
        <v>44656</v>
      </c>
      <c r="O11" s="7">
        <f t="shared" ca="1" si="0"/>
        <v>6</v>
      </c>
      <c r="P11" s="788"/>
      <c r="Q11" s="803">
        <v>44662</v>
      </c>
      <c r="R11" s="803">
        <v>44674</v>
      </c>
      <c r="S11" s="12">
        <f t="shared" ca="1" si="1"/>
        <v>24</v>
      </c>
      <c r="T11" s="31">
        <v>44676</v>
      </c>
      <c r="U11" s="31"/>
      <c r="V11" s="31"/>
      <c r="W11" s="31"/>
      <c r="X11" s="197" t="s">
        <v>2732</v>
      </c>
      <c r="Y11" s="197"/>
      <c r="Z11" s="197"/>
      <c r="AA11" s="197"/>
      <c r="AB11" s="197"/>
      <c r="AC11" s="729"/>
      <c r="AD11" s="1222"/>
      <c r="AE11" s="1275"/>
    </row>
    <row r="12" spans="1:32">
      <c r="A12" s="264" t="s">
        <v>1842</v>
      </c>
      <c r="B12" s="30" t="s">
        <v>4990</v>
      </c>
      <c r="C12" s="32" t="s">
        <v>46</v>
      </c>
      <c r="D12" s="40" t="s">
        <v>110</v>
      </c>
      <c r="E12" s="30" t="s">
        <v>85</v>
      </c>
      <c r="F12" s="30" t="s">
        <v>1088</v>
      </c>
      <c r="G12" s="952">
        <v>255</v>
      </c>
      <c r="H12" s="41">
        <v>1.764</v>
      </c>
      <c r="I12" s="30" t="s">
        <v>2817</v>
      </c>
      <c r="J12" s="786">
        <v>44643</v>
      </c>
      <c r="K12" s="803">
        <v>44610</v>
      </c>
      <c r="L12" s="803"/>
      <c r="M12" s="803"/>
      <c r="N12" s="803">
        <v>44648</v>
      </c>
      <c r="O12" s="7">
        <f t="shared" ca="1" si="0"/>
        <v>5</v>
      </c>
      <c r="P12" s="788">
        <v>44674</v>
      </c>
      <c r="Q12" s="803">
        <v>44622</v>
      </c>
      <c r="R12" s="803">
        <v>44674</v>
      </c>
      <c r="S12" s="12">
        <f t="shared" ca="1" si="1"/>
        <v>31</v>
      </c>
      <c r="T12" s="31">
        <v>44679</v>
      </c>
      <c r="U12" s="31"/>
      <c r="V12" s="31"/>
      <c r="W12" s="31"/>
      <c r="X12" s="197" t="s">
        <v>4991</v>
      </c>
      <c r="Y12" s="197"/>
      <c r="Z12" s="197"/>
      <c r="AA12" s="197" t="s">
        <v>4992</v>
      </c>
      <c r="AB12" s="197"/>
      <c r="AC12" s="729"/>
      <c r="AD12" s="1222"/>
      <c r="AE12" s="1275"/>
    </row>
    <row r="13" spans="1:32">
      <c r="A13" s="264" t="s">
        <v>1551</v>
      </c>
      <c r="B13" s="30" t="s">
        <v>4993</v>
      </c>
      <c r="C13" s="32" t="s">
        <v>256</v>
      </c>
      <c r="D13" s="40" t="s">
        <v>110</v>
      </c>
      <c r="E13" s="30" t="s">
        <v>85</v>
      </c>
      <c r="F13" s="30" t="s">
        <v>1150</v>
      </c>
      <c r="G13" s="952">
        <v>9345</v>
      </c>
      <c r="H13" s="41">
        <v>35.774000000000001</v>
      </c>
      <c r="I13" s="30" t="s">
        <v>2817</v>
      </c>
      <c r="J13" s="786">
        <v>44608</v>
      </c>
      <c r="K13" s="803">
        <v>44609</v>
      </c>
      <c r="L13" s="803"/>
      <c r="M13" s="803">
        <v>44613</v>
      </c>
      <c r="N13" s="803">
        <v>44620</v>
      </c>
      <c r="O13" s="7">
        <f t="shared" ca="1" si="0"/>
        <v>12</v>
      </c>
      <c r="P13" s="788">
        <v>44674</v>
      </c>
      <c r="Q13" s="803">
        <v>44622</v>
      </c>
      <c r="R13" s="803">
        <v>44674</v>
      </c>
      <c r="S13" s="12">
        <f t="shared" ca="1" si="1"/>
        <v>66</v>
      </c>
      <c r="T13" s="31">
        <v>44679</v>
      </c>
      <c r="U13" s="31"/>
      <c r="V13" s="31"/>
      <c r="W13" s="31"/>
      <c r="X13" s="197" t="s">
        <v>4994</v>
      </c>
      <c r="Y13" s="197"/>
      <c r="Z13" s="197"/>
      <c r="AA13" s="197" t="s">
        <v>4992</v>
      </c>
      <c r="AB13" s="197"/>
      <c r="AC13" s="729"/>
      <c r="AD13" s="1222"/>
      <c r="AE13" s="1275"/>
    </row>
    <row r="14" spans="1:32">
      <c r="A14" s="264" t="s">
        <v>4995</v>
      </c>
      <c r="B14" s="30" t="s">
        <v>4996</v>
      </c>
      <c r="C14" s="32" t="s">
        <v>46</v>
      </c>
      <c r="D14" s="40" t="s">
        <v>110</v>
      </c>
      <c r="E14" s="30" t="s">
        <v>85</v>
      </c>
      <c r="F14" s="30" t="s">
        <v>1088</v>
      </c>
      <c r="G14" s="952">
        <v>1550</v>
      </c>
      <c r="H14" s="41">
        <v>1.1399999999999999</v>
      </c>
      <c r="I14" s="30" t="s">
        <v>2817</v>
      </c>
      <c r="J14" s="786">
        <v>44614</v>
      </c>
      <c r="K14" s="803">
        <v>44615</v>
      </c>
      <c r="L14" s="803"/>
      <c r="M14" s="803"/>
      <c r="N14" s="803">
        <v>44617</v>
      </c>
      <c r="O14" s="7">
        <f t="shared" ca="1" si="0"/>
        <v>3</v>
      </c>
      <c r="P14" s="788">
        <v>44674</v>
      </c>
      <c r="Q14" s="803">
        <v>44622</v>
      </c>
      <c r="R14" s="803">
        <v>44674</v>
      </c>
      <c r="S14" s="12">
        <f t="shared" ca="1" si="1"/>
        <v>60</v>
      </c>
      <c r="T14" s="31">
        <v>44679</v>
      </c>
      <c r="U14" s="31"/>
      <c r="V14" s="31"/>
      <c r="W14" s="31"/>
      <c r="X14" s="197" t="s">
        <v>4997</v>
      </c>
      <c r="Y14" s="197"/>
      <c r="Z14" s="197"/>
      <c r="AA14" s="197" t="s">
        <v>4992</v>
      </c>
      <c r="AB14" s="197"/>
      <c r="AC14" s="729"/>
      <c r="AD14" s="1222"/>
      <c r="AE14" s="1275"/>
    </row>
    <row r="15" spans="1:32">
      <c r="A15" s="264" t="s">
        <v>4995</v>
      </c>
      <c r="B15" s="30" t="s">
        <v>4998</v>
      </c>
      <c r="C15" s="32" t="s">
        <v>46</v>
      </c>
      <c r="D15" s="40" t="s">
        <v>110</v>
      </c>
      <c r="E15" s="30" t="s">
        <v>85</v>
      </c>
      <c r="F15" s="30" t="s">
        <v>1088</v>
      </c>
      <c r="G15" s="952">
        <v>518</v>
      </c>
      <c r="H15" s="41">
        <v>0.57299999999999995</v>
      </c>
      <c r="I15" s="30" t="s">
        <v>2817</v>
      </c>
      <c r="J15" s="786">
        <v>44613</v>
      </c>
      <c r="K15" s="803">
        <v>44615</v>
      </c>
      <c r="L15" s="803"/>
      <c r="M15" s="803"/>
      <c r="N15" s="803">
        <v>44617</v>
      </c>
      <c r="O15" s="7">
        <f t="shared" ca="1" si="0"/>
        <v>4</v>
      </c>
      <c r="P15" s="788">
        <v>44674</v>
      </c>
      <c r="Q15" s="803">
        <v>44622</v>
      </c>
      <c r="R15" s="803">
        <v>44674</v>
      </c>
      <c r="S15" s="12">
        <f t="shared" ca="1" si="1"/>
        <v>61</v>
      </c>
      <c r="T15" s="31">
        <v>44679</v>
      </c>
      <c r="U15" s="31"/>
      <c r="V15" s="31"/>
      <c r="W15" s="31"/>
      <c r="X15" s="197" t="s">
        <v>4999</v>
      </c>
      <c r="Y15" s="197"/>
      <c r="Z15" s="197"/>
      <c r="AA15" s="197" t="s">
        <v>4992</v>
      </c>
      <c r="AB15" s="197"/>
      <c r="AC15" s="729"/>
      <c r="AD15" s="1222"/>
      <c r="AE15" s="1275"/>
    </row>
    <row r="16" spans="1:32">
      <c r="A16" s="264" t="s">
        <v>5000</v>
      </c>
      <c r="B16" s="30" t="s">
        <v>5001</v>
      </c>
      <c r="C16" s="32" t="s">
        <v>256</v>
      </c>
      <c r="D16" s="40" t="s">
        <v>110</v>
      </c>
      <c r="E16" s="30" t="s">
        <v>85</v>
      </c>
      <c r="F16" s="30" t="s">
        <v>1088</v>
      </c>
      <c r="G16" s="952">
        <v>784</v>
      </c>
      <c r="H16" s="41">
        <v>0.84299999999999997</v>
      </c>
      <c r="I16" s="30" t="s">
        <v>2817</v>
      </c>
      <c r="J16" s="786">
        <v>44637</v>
      </c>
      <c r="K16" s="803">
        <v>44642</v>
      </c>
      <c r="L16" s="803"/>
      <c r="M16" s="803">
        <v>44644</v>
      </c>
      <c r="N16" s="803">
        <v>44649</v>
      </c>
      <c r="O16" s="7">
        <f t="shared" ca="1" si="0"/>
        <v>12</v>
      </c>
      <c r="P16" s="788">
        <v>44674</v>
      </c>
      <c r="Q16" s="803">
        <v>44665</v>
      </c>
      <c r="R16" s="803">
        <v>44674</v>
      </c>
      <c r="S16" s="12">
        <f t="shared" ca="1" si="1"/>
        <v>37</v>
      </c>
      <c r="T16" s="31">
        <v>44679</v>
      </c>
      <c r="U16" s="31"/>
      <c r="V16" s="31"/>
      <c r="W16" s="31"/>
      <c r="X16" s="197" t="s">
        <v>5002</v>
      </c>
      <c r="Y16" s="197"/>
      <c r="Z16" s="197"/>
      <c r="AA16" s="197" t="s">
        <v>5003</v>
      </c>
      <c r="AB16" s="197"/>
      <c r="AC16" s="729"/>
      <c r="AD16" s="1222"/>
      <c r="AE16" s="1275"/>
    </row>
    <row r="17" spans="1:31">
      <c r="A17" s="264" t="s">
        <v>5000</v>
      </c>
      <c r="B17" s="30" t="s">
        <v>5004</v>
      </c>
      <c r="C17" s="32" t="s">
        <v>256</v>
      </c>
      <c r="D17" s="40" t="s">
        <v>110</v>
      </c>
      <c r="E17" s="30" t="s">
        <v>85</v>
      </c>
      <c r="F17" s="30" t="s">
        <v>1106</v>
      </c>
      <c r="G17" s="952">
        <v>1536</v>
      </c>
      <c r="H17" s="41">
        <v>1.226</v>
      </c>
      <c r="I17" s="30" t="s">
        <v>2817</v>
      </c>
      <c r="J17" s="786">
        <v>44638</v>
      </c>
      <c r="K17" s="803">
        <v>44642</v>
      </c>
      <c r="L17" s="803"/>
      <c r="M17" s="803">
        <v>44644</v>
      </c>
      <c r="N17" s="803">
        <v>44649</v>
      </c>
      <c r="O17" s="7">
        <f t="shared" ca="1" si="0"/>
        <v>11</v>
      </c>
      <c r="P17" s="788">
        <v>44674</v>
      </c>
      <c r="Q17" s="803">
        <v>44665</v>
      </c>
      <c r="R17" s="803">
        <v>44674</v>
      </c>
      <c r="S17" s="12">
        <f t="shared" ca="1" si="1"/>
        <v>36</v>
      </c>
      <c r="T17" s="31">
        <v>44679</v>
      </c>
      <c r="U17" s="31"/>
      <c r="V17" s="31"/>
      <c r="W17" s="31"/>
      <c r="X17" s="197" t="s">
        <v>5005</v>
      </c>
      <c r="Y17" s="197"/>
      <c r="Z17" s="197"/>
      <c r="AA17" s="197" t="s">
        <v>5003</v>
      </c>
      <c r="AB17" s="197"/>
      <c r="AC17" s="729"/>
      <c r="AD17" s="1222"/>
      <c r="AE17" s="1275"/>
    </row>
    <row r="18" spans="1:31">
      <c r="A18" s="264" t="s">
        <v>5000</v>
      </c>
      <c r="B18" s="30" t="s">
        <v>5006</v>
      </c>
      <c r="C18" s="32" t="s">
        <v>256</v>
      </c>
      <c r="D18" s="40" t="s">
        <v>110</v>
      </c>
      <c r="E18" s="30" t="s">
        <v>85</v>
      </c>
      <c r="F18" s="30" t="s">
        <v>1088</v>
      </c>
      <c r="G18" s="952">
        <v>362</v>
      </c>
      <c r="H18" s="41">
        <v>0.22600000000000001</v>
      </c>
      <c r="I18" s="30" t="s">
        <v>2817</v>
      </c>
      <c r="J18" s="786">
        <v>44648</v>
      </c>
      <c r="K18" s="803">
        <v>44650</v>
      </c>
      <c r="L18" s="803"/>
      <c r="M18" s="803">
        <v>44651</v>
      </c>
      <c r="N18" s="803">
        <v>44656</v>
      </c>
      <c r="O18" s="7">
        <f t="shared" ca="1" si="0"/>
        <v>8</v>
      </c>
      <c r="P18" s="788">
        <v>44674</v>
      </c>
      <c r="Q18" s="803">
        <v>44665</v>
      </c>
      <c r="R18" s="803">
        <v>44674</v>
      </c>
      <c r="S18" s="12">
        <f t="shared" ca="1" si="1"/>
        <v>26</v>
      </c>
      <c r="T18" s="31">
        <v>44679</v>
      </c>
      <c r="U18" s="31"/>
      <c r="V18" s="31"/>
      <c r="W18" s="31"/>
      <c r="X18" s="197" t="s">
        <v>5007</v>
      </c>
      <c r="Y18" s="197"/>
      <c r="Z18" s="197"/>
      <c r="AA18" s="197" t="s">
        <v>5003</v>
      </c>
      <c r="AB18" s="197"/>
      <c r="AC18" s="729"/>
      <c r="AD18" s="1222"/>
      <c r="AE18" s="1275"/>
    </row>
    <row r="19" spans="1:31">
      <c r="A19" s="264" t="s">
        <v>1842</v>
      </c>
      <c r="B19" s="30" t="s">
        <v>4990</v>
      </c>
      <c r="C19" s="32" t="s">
        <v>46</v>
      </c>
      <c r="D19" s="40" t="s">
        <v>110</v>
      </c>
      <c r="E19" s="30" t="s">
        <v>85</v>
      </c>
      <c r="F19" s="30" t="s">
        <v>1088</v>
      </c>
      <c r="G19" s="952">
        <v>255</v>
      </c>
      <c r="H19" s="41">
        <v>1.232</v>
      </c>
      <c r="I19" s="30" t="s">
        <v>2817</v>
      </c>
      <c r="J19" s="786">
        <v>44643</v>
      </c>
      <c r="K19" s="803">
        <v>44649</v>
      </c>
      <c r="L19" s="803"/>
      <c r="M19" s="803"/>
      <c r="N19" s="803">
        <v>44657</v>
      </c>
      <c r="O19" s="7">
        <f t="shared" ca="1" si="0"/>
        <v>14</v>
      </c>
      <c r="P19" s="788">
        <v>44674</v>
      </c>
      <c r="Q19" s="803">
        <v>44665</v>
      </c>
      <c r="R19" s="803">
        <v>44674</v>
      </c>
      <c r="S19" s="12">
        <f t="shared" ca="1" si="1"/>
        <v>31</v>
      </c>
      <c r="T19" s="31">
        <v>44679</v>
      </c>
      <c r="U19" s="31"/>
      <c r="V19" s="31"/>
      <c r="W19" s="31"/>
      <c r="X19" s="197" t="s">
        <v>4991</v>
      </c>
      <c r="Y19" s="197"/>
      <c r="Z19" s="197"/>
      <c r="AA19" s="197" t="s">
        <v>5003</v>
      </c>
      <c r="AB19" s="197"/>
      <c r="AC19" s="729"/>
      <c r="AD19" s="1222"/>
      <c r="AE19" s="1275"/>
    </row>
    <row r="20" spans="1:31">
      <c r="A20" s="264" t="s">
        <v>1842</v>
      </c>
      <c r="B20" s="30" t="s">
        <v>5008</v>
      </c>
      <c r="C20" s="32" t="s">
        <v>46</v>
      </c>
      <c r="D20" s="40" t="s">
        <v>110</v>
      </c>
      <c r="E20" s="30" t="s">
        <v>85</v>
      </c>
      <c r="F20" s="30" t="s">
        <v>1086</v>
      </c>
      <c r="G20" s="952">
        <v>4080</v>
      </c>
      <c r="H20" s="41">
        <v>19.617999999999999</v>
      </c>
      <c r="I20" s="30" t="s">
        <v>2817</v>
      </c>
      <c r="J20" s="786">
        <v>44643</v>
      </c>
      <c r="K20" s="803">
        <v>44651</v>
      </c>
      <c r="L20" s="803"/>
      <c r="M20" s="803"/>
      <c r="N20" s="803">
        <v>44659</v>
      </c>
      <c r="O20" s="7">
        <f t="shared" ca="1" si="0"/>
        <v>16</v>
      </c>
      <c r="P20" s="788">
        <v>44674</v>
      </c>
      <c r="Q20" s="803">
        <v>44665</v>
      </c>
      <c r="R20" s="803">
        <v>44674</v>
      </c>
      <c r="S20" s="12">
        <f t="shared" ca="1" si="1"/>
        <v>31</v>
      </c>
      <c r="T20" s="31">
        <v>44679</v>
      </c>
      <c r="U20" s="31"/>
      <c r="V20" s="31"/>
      <c r="W20" s="31"/>
      <c r="X20" s="197" t="s">
        <v>5009</v>
      </c>
      <c r="Y20" s="197"/>
      <c r="Z20" s="197"/>
      <c r="AA20" s="197" t="s">
        <v>5003</v>
      </c>
      <c r="AB20" s="197"/>
      <c r="AC20" s="729"/>
      <c r="AD20" s="1222"/>
      <c r="AE20" s="1275"/>
    </row>
    <row r="21" spans="1:31">
      <c r="A21" s="264" t="s">
        <v>5010</v>
      </c>
      <c r="B21" s="30" t="s">
        <v>5011</v>
      </c>
      <c r="C21" s="32" t="s">
        <v>256</v>
      </c>
      <c r="D21" s="40" t="s">
        <v>110</v>
      </c>
      <c r="E21" s="30" t="s">
        <v>85</v>
      </c>
      <c r="F21" s="30" t="s">
        <v>1106</v>
      </c>
      <c r="G21" s="952">
        <v>372</v>
      </c>
      <c r="H21" s="41">
        <v>0.14000000000000001</v>
      </c>
      <c r="I21" s="30" t="s">
        <v>2817</v>
      </c>
      <c r="J21" s="786">
        <v>44650</v>
      </c>
      <c r="K21" s="803">
        <v>44652</v>
      </c>
      <c r="L21" s="803"/>
      <c r="M21" s="803">
        <v>44656</v>
      </c>
      <c r="N21" s="803">
        <v>44659</v>
      </c>
      <c r="O21" s="7">
        <f t="shared" ca="1" si="0"/>
        <v>9</v>
      </c>
      <c r="P21" s="788">
        <v>44674</v>
      </c>
      <c r="Q21" s="803">
        <v>44665</v>
      </c>
      <c r="R21" s="803">
        <v>44674</v>
      </c>
      <c r="S21" s="12">
        <f t="shared" ca="1" si="1"/>
        <v>24</v>
      </c>
      <c r="T21" s="31">
        <v>44679</v>
      </c>
      <c r="U21" s="31"/>
      <c r="V21" s="31"/>
      <c r="W21" s="31"/>
      <c r="X21" s="197" t="s">
        <v>5012</v>
      </c>
      <c r="Y21" s="197"/>
      <c r="Z21" s="197"/>
      <c r="AA21" s="197" t="s">
        <v>5003</v>
      </c>
      <c r="AB21" s="197"/>
      <c r="AC21" s="729"/>
      <c r="AD21" s="1222"/>
      <c r="AE21" s="1275"/>
    </row>
    <row r="22" spans="1:31">
      <c r="A22" s="264" t="s">
        <v>5013</v>
      </c>
      <c r="B22" s="30" t="s">
        <v>5014</v>
      </c>
      <c r="C22" s="32" t="s">
        <v>46</v>
      </c>
      <c r="D22" s="40" t="s">
        <v>110</v>
      </c>
      <c r="E22" s="30" t="s">
        <v>85</v>
      </c>
      <c r="F22" s="30" t="s">
        <v>1106</v>
      </c>
      <c r="G22" s="952">
        <v>712</v>
      </c>
      <c r="H22" s="41">
        <v>1.966</v>
      </c>
      <c r="I22" s="30" t="s">
        <v>2817</v>
      </c>
      <c r="J22" s="786">
        <v>44657</v>
      </c>
      <c r="K22" s="803">
        <v>44658</v>
      </c>
      <c r="L22" s="803"/>
      <c r="M22" s="803">
        <v>44659</v>
      </c>
      <c r="N22" s="803">
        <v>44662</v>
      </c>
      <c r="O22" s="7">
        <f t="shared" ca="1" si="0"/>
        <v>5</v>
      </c>
      <c r="P22" s="788">
        <v>44674</v>
      </c>
      <c r="Q22" s="803">
        <v>44665</v>
      </c>
      <c r="R22" s="803">
        <v>44674</v>
      </c>
      <c r="S22" s="12">
        <f t="shared" ca="1" si="1"/>
        <v>17</v>
      </c>
      <c r="T22" s="31">
        <v>44679</v>
      </c>
      <c r="U22" s="31"/>
      <c r="V22" s="31"/>
      <c r="W22" s="31"/>
      <c r="X22" s="197" t="s">
        <v>5015</v>
      </c>
      <c r="Y22" s="197"/>
      <c r="Z22" s="197"/>
      <c r="AA22" s="197" t="s">
        <v>5003</v>
      </c>
      <c r="AB22" s="197"/>
      <c r="AC22" s="729"/>
      <c r="AD22" s="1222"/>
      <c r="AE22" s="1275"/>
    </row>
    <row r="23" spans="1:31">
      <c r="A23" s="264" t="s">
        <v>5013</v>
      </c>
      <c r="B23" s="30" t="s">
        <v>5016</v>
      </c>
      <c r="C23" s="32" t="s">
        <v>46</v>
      </c>
      <c r="D23" s="40" t="s">
        <v>110</v>
      </c>
      <c r="E23" s="30" t="s">
        <v>85</v>
      </c>
      <c r="F23" s="30" t="s">
        <v>462</v>
      </c>
      <c r="G23" s="952">
        <v>1227</v>
      </c>
      <c r="H23" s="41">
        <v>3.3620000000000001</v>
      </c>
      <c r="I23" s="30" t="s">
        <v>2817</v>
      </c>
      <c r="J23" s="786">
        <v>44657</v>
      </c>
      <c r="K23" s="803">
        <v>44658</v>
      </c>
      <c r="L23" s="803"/>
      <c r="M23" s="803">
        <v>44659</v>
      </c>
      <c r="N23" s="803">
        <v>44662</v>
      </c>
      <c r="O23" s="7">
        <f t="shared" ca="1" si="0"/>
        <v>5</v>
      </c>
      <c r="P23" s="788">
        <v>44674</v>
      </c>
      <c r="Q23" s="803">
        <v>44665</v>
      </c>
      <c r="R23" s="803">
        <v>44674</v>
      </c>
      <c r="S23" s="12">
        <f t="shared" ca="1" si="1"/>
        <v>17</v>
      </c>
      <c r="T23" s="31">
        <v>44679</v>
      </c>
      <c r="U23" s="31"/>
      <c r="V23" s="31"/>
      <c r="W23" s="31"/>
      <c r="X23" s="197" t="s">
        <v>5017</v>
      </c>
      <c r="Y23" s="197"/>
      <c r="Z23" s="197"/>
      <c r="AA23" s="197" t="s">
        <v>5003</v>
      </c>
      <c r="AB23" s="197"/>
      <c r="AC23" s="729"/>
      <c r="AD23" s="1222"/>
      <c r="AE23" s="1275"/>
    </row>
    <row r="24" spans="1:31">
      <c r="A24" s="264" t="s">
        <v>5018</v>
      </c>
      <c r="B24" s="30" t="s">
        <v>5019</v>
      </c>
      <c r="C24" s="32" t="s">
        <v>46</v>
      </c>
      <c r="D24" s="40" t="s">
        <v>110</v>
      </c>
      <c r="E24" s="30" t="s">
        <v>85</v>
      </c>
      <c r="F24" s="30" t="s">
        <v>1176</v>
      </c>
      <c r="G24" s="952">
        <v>1354</v>
      </c>
      <c r="H24" s="41">
        <v>2.5550000000000002</v>
      </c>
      <c r="I24" s="30" t="s">
        <v>2817</v>
      </c>
      <c r="J24" s="786">
        <v>44656</v>
      </c>
      <c r="K24" s="803">
        <v>44656</v>
      </c>
      <c r="L24" s="803"/>
      <c r="M24" s="803">
        <v>44659</v>
      </c>
      <c r="N24" s="803">
        <v>44663</v>
      </c>
      <c r="O24" s="7">
        <f t="shared" ca="1" si="0"/>
        <v>7</v>
      </c>
      <c r="P24" s="788">
        <v>44674</v>
      </c>
      <c r="Q24" s="803">
        <v>44665</v>
      </c>
      <c r="R24" s="803">
        <v>44674</v>
      </c>
      <c r="S24" s="12">
        <f t="shared" ca="1" si="1"/>
        <v>18</v>
      </c>
      <c r="T24" s="31">
        <v>44679</v>
      </c>
      <c r="U24" s="31"/>
      <c r="V24" s="31"/>
      <c r="W24" s="31"/>
      <c r="X24" s="197" t="s">
        <v>5020</v>
      </c>
      <c r="Y24" s="197"/>
      <c r="Z24" s="197"/>
      <c r="AA24" s="197" t="s">
        <v>5003</v>
      </c>
      <c r="AB24" s="197"/>
      <c r="AC24" s="729"/>
      <c r="AD24" s="1222"/>
      <c r="AE24" s="1275"/>
    </row>
    <row r="25" spans="1:31">
      <c r="A25" s="264" t="s">
        <v>5021</v>
      </c>
      <c r="B25" s="30" t="s">
        <v>5022</v>
      </c>
      <c r="C25" s="32" t="s">
        <v>46</v>
      </c>
      <c r="D25" s="40" t="s">
        <v>110</v>
      </c>
      <c r="E25" s="30" t="s">
        <v>85</v>
      </c>
      <c r="F25" s="30" t="s">
        <v>1088</v>
      </c>
      <c r="G25" s="952">
        <v>378</v>
      </c>
      <c r="H25" s="41">
        <v>0.89200000000000002</v>
      </c>
      <c r="I25" s="30" t="s">
        <v>2817</v>
      </c>
      <c r="J25" s="786">
        <v>44656</v>
      </c>
      <c r="K25" s="803">
        <v>44658</v>
      </c>
      <c r="L25" s="803"/>
      <c r="M25" s="803">
        <v>44659</v>
      </c>
      <c r="N25" s="803">
        <v>44663</v>
      </c>
      <c r="O25" s="7">
        <f t="shared" ca="1" si="0"/>
        <v>7</v>
      </c>
      <c r="P25" s="788">
        <v>44674</v>
      </c>
      <c r="Q25" s="803">
        <v>44665</v>
      </c>
      <c r="R25" s="803">
        <v>44674</v>
      </c>
      <c r="S25" s="12">
        <f t="shared" ca="1" si="1"/>
        <v>18</v>
      </c>
      <c r="T25" s="31">
        <v>44679</v>
      </c>
      <c r="U25" s="31"/>
      <c r="V25" s="31"/>
      <c r="W25" s="31"/>
      <c r="X25" s="197" t="s">
        <v>5023</v>
      </c>
      <c r="Y25" s="197"/>
      <c r="Z25" s="197"/>
      <c r="AA25" s="197" t="s">
        <v>5003</v>
      </c>
      <c r="AB25" s="197"/>
      <c r="AC25" s="729"/>
      <c r="AD25" s="1222"/>
      <c r="AE25" s="1275"/>
    </row>
    <row r="26" spans="1:31">
      <c r="A26" s="264" t="s">
        <v>2563</v>
      </c>
      <c r="B26" s="30" t="s">
        <v>5024</v>
      </c>
      <c r="C26" s="32" t="s">
        <v>256</v>
      </c>
      <c r="D26" s="40" t="s">
        <v>110</v>
      </c>
      <c r="E26" s="30" t="s">
        <v>85</v>
      </c>
      <c r="F26" s="30" t="s">
        <v>1088</v>
      </c>
      <c r="G26" s="952">
        <v>1056</v>
      </c>
      <c r="H26" s="41">
        <v>1.3859999999999999</v>
      </c>
      <c r="I26" s="30" t="s">
        <v>2817</v>
      </c>
      <c r="J26" s="786">
        <v>44650</v>
      </c>
      <c r="K26" s="803">
        <v>44652</v>
      </c>
      <c r="L26" s="803"/>
      <c r="M26" s="803">
        <v>44655</v>
      </c>
      <c r="N26" s="803">
        <v>44662</v>
      </c>
      <c r="O26" s="7">
        <f t="shared" ca="1" si="0"/>
        <v>12</v>
      </c>
      <c r="P26" s="788">
        <v>44674</v>
      </c>
      <c r="Q26" s="803">
        <v>44665</v>
      </c>
      <c r="R26" s="803">
        <v>44674</v>
      </c>
      <c r="S26" s="12">
        <f t="shared" ca="1" si="1"/>
        <v>24</v>
      </c>
      <c r="T26" s="31">
        <v>44679</v>
      </c>
      <c r="U26" s="31"/>
      <c r="V26" s="31"/>
      <c r="W26" s="31"/>
      <c r="X26" s="197" t="s">
        <v>5025</v>
      </c>
      <c r="Y26" s="197"/>
      <c r="Z26" s="197"/>
      <c r="AA26" s="197" t="s">
        <v>5003</v>
      </c>
      <c r="AB26" s="197"/>
      <c r="AC26" s="729"/>
      <c r="AD26" s="1222"/>
      <c r="AE26" s="1275"/>
    </row>
    <row r="27" spans="1:31">
      <c r="A27" s="264" t="s">
        <v>4995</v>
      </c>
      <c r="B27" s="30" t="s">
        <v>5026</v>
      </c>
      <c r="C27" s="32" t="s">
        <v>46</v>
      </c>
      <c r="D27" s="40" t="s">
        <v>110</v>
      </c>
      <c r="E27" s="30" t="s">
        <v>85</v>
      </c>
      <c r="F27" s="30" t="s">
        <v>1088</v>
      </c>
      <c r="G27" s="952">
        <v>730</v>
      </c>
      <c r="H27" s="41">
        <v>0.63200000000000001</v>
      </c>
      <c r="I27" s="30" t="s">
        <v>2817</v>
      </c>
      <c r="J27" s="786">
        <v>44659</v>
      </c>
      <c r="K27" s="803">
        <v>44662</v>
      </c>
      <c r="L27" s="803"/>
      <c r="M27" s="803"/>
      <c r="N27" s="803">
        <v>44664</v>
      </c>
      <c r="O27" s="7">
        <f t="shared" ca="1" si="0"/>
        <v>5</v>
      </c>
      <c r="P27" s="788">
        <v>44674</v>
      </c>
      <c r="Q27" s="803">
        <v>44671</v>
      </c>
      <c r="R27" s="803">
        <v>44674</v>
      </c>
      <c r="S27" s="12">
        <f t="shared" ca="1" si="1"/>
        <v>15</v>
      </c>
      <c r="T27" s="31">
        <v>44679</v>
      </c>
      <c r="U27" s="31"/>
      <c r="V27" s="31"/>
      <c r="W27" s="31"/>
      <c r="X27" s="197" t="s">
        <v>5027</v>
      </c>
      <c r="Y27" s="197"/>
      <c r="Z27" s="197"/>
      <c r="AA27" s="197" t="s">
        <v>5028</v>
      </c>
      <c r="AB27" s="197"/>
      <c r="AC27" s="729"/>
      <c r="AD27" s="1222"/>
      <c r="AE27" s="1275"/>
    </row>
    <row r="28" spans="1:31">
      <c r="A28" s="264" t="s">
        <v>1551</v>
      </c>
      <c r="B28" s="30" t="s">
        <v>5029</v>
      </c>
      <c r="C28" s="32" t="s">
        <v>256</v>
      </c>
      <c r="D28" s="40" t="s">
        <v>110</v>
      </c>
      <c r="E28" s="30" t="s">
        <v>85</v>
      </c>
      <c r="F28" s="30" t="s">
        <v>1106</v>
      </c>
      <c r="G28" s="952">
        <v>266</v>
      </c>
      <c r="H28" s="41">
        <v>1.7470000000000001</v>
      </c>
      <c r="I28" s="30" t="s">
        <v>2817</v>
      </c>
      <c r="J28" s="786">
        <v>44657</v>
      </c>
      <c r="K28" s="803">
        <v>44658</v>
      </c>
      <c r="L28" s="803"/>
      <c r="M28" s="803">
        <v>44662</v>
      </c>
      <c r="N28" s="803">
        <v>44665</v>
      </c>
      <c r="O28" s="7">
        <f t="shared" ca="1" si="0"/>
        <v>8</v>
      </c>
      <c r="P28" s="788">
        <v>44674</v>
      </c>
      <c r="Q28" s="803">
        <v>44671</v>
      </c>
      <c r="R28" s="803">
        <v>44674</v>
      </c>
      <c r="S28" s="12">
        <f t="shared" ca="1" si="1"/>
        <v>17</v>
      </c>
      <c r="T28" s="31">
        <v>44679</v>
      </c>
      <c r="U28" s="31"/>
      <c r="V28" s="31"/>
      <c r="W28" s="31"/>
      <c r="X28" s="197" t="s">
        <v>5030</v>
      </c>
      <c r="Y28" s="197"/>
      <c r="Z28" s="197"/>
      <c r="AA28" s="197" t="s">
        <v>5028</v>
      </c>
      <c r="AB28" s="197"/>
      <c r="AC28" s="729"/>
      <c r="AD28" s="1222"/>
      <c r="AE28" s="1275"/>
    </row>
    <row r="29" spans="1:31">
      <c r="A29" s="264" t="s">
        <v>2303</v>
      </c>
      <c r="B29" s="30" t="s">
        <v>5031</v>
      </c>
      <c r="C29" s="32" t="s">
        <v>256</v>
      </c>
      <c r="D29" s="40" t="s">
        <v>1380</v>
      </c>
      <c r="E29" s="30" t="s">
        <v>49</v>
      </c>
      <c r="F29" s="30" t="s">
        <v>1088</v>
      </c>
      <c r="G29" s="952">
        <v>836</v>
      </c>
      <c r="H29" s="41">
        <v>2.278</v>
      </c>
      <c r="I29" s="30" t="s">
        <v>5032</v>
      </c>
      <c r="J29" s="786">
        <v>44637</v>
      </c>
      <c r="K29" s="803">
        <v>44641</v>
      </c>
      <c r="L29" s="803"/>
      <c r="M29" s="803">
        <v>44641</v>
      </c>
      <c r="N29" s="803">
        <v>44644</v>
      </c>
      <c r="O29" s="7">
        <f t="shared" ca="1" si="0"/>
        <v>7</v>
      </c>
      <c r="P29" s="788">
        <v>44669</v>
      </c>
      <c r="Q29" s="803">
        <v>44655</v>
      </c>
      <c r="R29" s="803">
        <v>44669</v>
      </c>
      <c r="S29" s="12">
        <f t="shared" ca="1" si="1"/>
        <v>32</v>
      </c>
      <c r="T29" s="31">
        <v>44680</v>
      </c>
      <c r="U29" s="31"/>
      <c r="V29" s="31"/>
      <c r="W29" s="31"/>
      <c r="X29" s="197"/>
      <c r="Y29" s="197"/>
      <c r="Z29" s="197"/>
      <c r="AA29" s="197" t="s">
        <v>5028</v>
      </c>
      <c r="AB29" s="197"/>
      <c r="AC29" s="729"/>
      <c r="AD29" s="1222"/>
      <c r="AE29" s="1275"/>
    </row>
    <row r="30" spans="1:31">
      <c r="A30" s="264" t="s">
        <v>1501</v>
      </c>
      <c r="B30" s="30" t="s">
        <v>5033</v>
      </c>
      <c r="C30" s="32" t="s">
        <v>46</v>
      </c>
      <c r="D30" s="40" t="s">
        <v>349</v>
      </c>
      <c r="E30" s="30" t="s">
        <v>85</v>
      </c>
      <c r="F30" s="30" t="s">
        <v>1086</v>
      </c>
      <c r="G30" s="952">
        <v>3205</v>
      </c>
      <c r="H30" s="41">
        <v>3.3980000000000001</v>
      </c>
      <c r="I30" s="30" t="s">
        <v>5034</v>
      </c>
      <c r="J30" s="786">
        <v>44615</v>
      </c>
      <c r="K30" s="803">
        <v>44615</v>
      </c>
      <c r="L30" s="803"/>
      <c r="M30" s="803"/>
      <c r="N30" s="803">
        <v>44624</v>
      </c>
      <c r="O30" s="7">
        <f t="shared" ca="1" si="0"/>
        <v>9</v>
      </c>
      <c r="P30" s="788">
        <v>44655</v>
      </c>
      <c r="Q30" s="803">
        <v>44630</v>
      </c>
      <c r="R30" s="803">
        <v>44655</v>
      </c>
      <c r="S30" s="12">
        <f t="shared" ca="1" si="1"/>
        <v>40</v>
      </c>
      <c r="T30" s="31">
        <v>44671</v>
      </c>
      <c r="U30" s="31"/>
      <c r="V30" s="31"/>
      <c r="W30" s="31"/>
      <c r="X30" s="197" t="s">
        <v>5035</v>
      </c>
      <c r="Y30" s="197"/>
      <c r="Z30" s="197"/>
      <c r="AA30" s="197" t="s">
        <v>5036</v>
      </c>
      <c r="AB30" s="197"/>
      <c r="AC30" s="729"/>
      <c r="AD30" s="1222"/>
      <c r="AE30" s="1275"/>
    </row>
    <row r="31" spans="1:31">
      <c r="A31" s="264" t="s">
        <v>5037</v>
      </c>
      <c r="B31" s="30" t="s">
        <v>5038</v>
      </c>
      <c r="C31" s="32" t="s">
        <v>46</v>
      </c>
      <c r="D31" s="40" t="s">
        <v>1469</v>
      </c>
      <c r="E31" s="30" t="s">
        <v>85</v>
      </c>
      <c r="F31" s="30" t="s">
        <v>1088</v>
      </c>
      <c r="G31" s="952">
        <v>341</v>
      </c>
      <c r="H31" s="41">
        <v>0.51600000000000001</v>
      </c>
      <c r="I31" s="30" t="s">
        <v>5039</v>
      </c>
      <c r="J31" s="786">
        <v>44634</v>
      </c>
      <c r="K31" s="803">
        <v>44641</v>
      </c>
      <c r="L31" s="803"/>
      <c r="M31" s="803"/>
      <c r="N31" s="803">
        <v>44665</v>
      </c>
      <c r="O31" s="7">
        <f t="shared" ca="1" si="0"/>
        <v>31</v>
      </c>
      <c r="P31" s="788">
        <v>44691</v>
      </c>
      <c r="Q31" s="803">
        <v>44657</v>
      </c>
      <c r="R31" s="803">
        <v>44661</v>
      </c>
      <c r="S31" s="12">
        <f t="shared" ca="1" si="1"/>
        <v>27</v>
      </c>
      <c r="T31" s="31"/>
      <c r="U31" s="31"/>
      <c r="V31" s="31"/>
      <c r="W31" s="31"/>
      <c r="X31" s="197" t="s">
        <v>5040</v>
      </c>
      <c r="Y31" s="197"/>
      <c r="Z31" s="197"/>
      <c r="AA31" s="197" t="s">
        <v>5041</v>
      </c>
      <c r="AB31" s="197"/>
      <c r="AC31" s="729"/>
      <c r="AD31" s="1222"/>
      <c r="AE31" s="1275"/>
    </row>
    <row r="32" spans="1:31">
      <c r="A32" s="264" t="s">
        <v>5037</v>
      </c>
      <c r="B32" s="30" t="s">
        <v>1730</v>
      </c>
      <c r="C32" s="32" t="s">
        <v>46</v>
      </c>
      <c r="D32" s="40" t="s">
        <v>1469</v>
      </c>
      <c r="E32" s="30" t="s">
        <v>85</v>
      </c>
      <c r="F32" s="30" t="s">
        <v>1088</v>
      </c>
      <c r="G32" s="952">
        <v>683</v>
      </c>
      <c r="H32" s="41">
        <v>0.63700000000000001</v>
      </c>
      <c r="I32" s="30" t="s">
        <v>5039</v>
      </c>
      <c r="J32" s="786">
        <v>44637</v>
      </c>
      <c r="K32" s="803">
        <v>44641</v>
      </c>
      <c r="L32" s="803"/>
      <c r="M32" s="803"/>
      <c r="N32" s="803">
        <v>44665</v>
      </c>
      <c r="O32" s="7">
        <f t="shared" ca="1" si="0"/>
        <v>28</v>
      </c>
      <c r="P32" s="788">
        <v>44691</v>
      </c>
      <c r="Q32" s="803">
        <v>44657</v>
      </c>
      <c r="R32" s="803">
        <v>44661</v>
      </c>
      <c r="S32" s="12">
        <f t="shared" ca="1" si="1"/>
        <v>24</v>
      </c>
      <c r="T32" s="31"/>
      <c r="U32" s="31"/>
      <c r="V32" s="31"/>
      <c r="W32" s="31"/>
      <c r="X32" s="197" t="s">
        <v>5042</v>
      </c>
      <c r="Y32" s="197"/>
      <c r="Z32" s="197"/>
      <c r="AA32" s="197" t="s">
        <v>5041</v>
      </c>
      <c r="AB32" s="197"/>
      <c r="AC32" s="729"/>
      <c r="AD32" s="1222"/>
      <c r="AE32" s="1275"/>
    </row>
    <row r="33" spans="1:31">
      <c r="A33" s="264" t="s">
        <v>5037</v>
      </c>
      <c r="B33" s="30" t="s">
        <v>5043</v>
      </c>
      <c r="C33" s="32" t="s">
        <v>46</v>
      </c>
      <c r="D33" s="40" t="s">
        <v>1469</v>
      </c>
      <c r="E33" s="30" t="s">
        <v>85</v>
      </c>
      <c r="F33" s="30" t="s">
        <v>1088</v>
      </c>
      <c r="G33" s="952">
        <v>680</v>
      </c>
      <c r="H33" s="41">
        <v>0.71399999999999997</v>
      </c>
      <c r="I33" s="30" t="s">
        <v>5039</v>
      </c>
      <c r="J33" s="786">
        <v>44664</v>
      </c>
      <c r="K33" s="803">
        <v>44641</v>
      </c>
      <c r="L33" s="803"/>
      <c r="M33" s="803"/>
      <c r="N33" s="803">
        <v>44678</v>
      </c>
      <c r="O33" s="7">
        <f t="shared" ca="1" si="0"/>
        <v>14</v>
      </c>
      <c r="P33" s="788">
        <v>44691</v>
      </c>
      <c r="Q33" s="803">
        <v>44679</v>
      </c>
      <c r="R33" s="803">
        <v>44661</v>
      </c>
      <c r="S33" s="12">
        <f t="shared" ca="1" si="1"/>
        <v>-3</v>
      </c>
      <c r="T33" s="31"/>
      <c r="U33" s="31"/>
      <c r="V33" s="31"/>
      <c r="W33" s="31"/>
      <c r="X33" s="197" t="s">
        <v>5044</v>
      </c>
      <c r="Y33" s="197"/>
      <c r="Z33" s="197"/>
      <c r="AA33" s="197" t="s">
        <v>5045</v>
      </c>
      <c r="AB33" s="197"/>
      <c r="AC33" s="729"/>
      <c r="AD33" s="1222"/>
      <c r="AE33" s="1275"/>
    </row>
    <row r="34" spans="1:31">
      <c r="A34" s="264" t="s">
        <v>5037</v>
      </c>
      <c r="B34" s="30" t="s">
        <v>5046</v>
      </c>
      <c r="C34" s="32" t="s">
        <v>46</v>
      </c>
      <c r="D34" s="40" t="s">
        <v>1469</v>
      </c>
      <c r="E34" s="30" t="s">
        <v>85</v>
      </c>
      <c r="F34" s="30" t="s">
        <v>1106</v>
      </c>
      <c r="G34" s="952">
        <v>1485</v>
      </c>
      <c r="H34" s="41">
        <v>1.855</v>
      </c>
      <c r="I34" s="30" t="s">
        <v>5039</v>
      </c>
      <c r="J34" s="786">
        <v>44671</v>
      </c>
      <c r="K34" s="803">
        <v>44672</v>
      </c>
      <c r="L34" s="803"/>
      <c r="M34" s="803"/>
      <c r="N34" s="803">
        <v>44679</v>
      </c>
      <c r="O34" s="7">
        <f t="shared" ca="1" si="0"/>
        <v>8</v>
      </c>
      <c r="P34" s="788">
        <v>44691</v>
      </c>
      <c r="Q34" s="803">
        <v>44685</v>
      </c>
      <c r="R34" s="803">
        <v>44661</v>
      </c>
      <c r="S34" s="12">
        <f t="shared" ca="1" si="1"/>
        <v>-10</v>
      </c>
      <c r="T34" s="31"/>
      <c r="U34" s="31"/>
      <c r="V34" s="31"/>
      <c r="W34" s="31"/>
      <c r="X34" s="197" t="s">
        <v>5047</v>
      </c>
      <c r="Y34" s="197"/>
      <c r="Z34" s="197"/>
      <c r="AA34" s="197" t="s">
        <v>5048</v>
      </c>
      <c r="AB34" s="197"/>
      <c r="AC34" s="729"/>
      <c r="AD34" s="1222"/>
      <c r="AE34" s="1275"/>
    </row>
    <row r="35" spans="1:31">
      <c r="A35" s="264" t="s">
        <v>1591</v>
      </c>
      <c r="B35" s="30" t="s">
        <v>5049</v>
      </c>
      <c r="C35" s="32" t="s">
        <v>717</v>
      </c>
      <c r="D35" s="40" t="s">
        <v>1836</v>
      </c>
      <c r="E35" s="30" t="s">
        <v>85</v>
      </c>
      <c r="F35" s="30" t="s">
        <v>1088</v>
      </c>
      <c r="G35" s="952">
        <v>335.6</v>
      </c>
      <c r="H35" s="41">
        <v>0.59</v>
      </c>
      <c r="I35" s="30" t="s">
        <v>5050</v>
      </c>
      <c r="J35" s="786">
        <v>44599</v>
      </c>
      <c r="K35" s="803">
        <v>44630</v>
      </c>
      <c r="L35" s="803"/>
      <c r="M35" s="803">
        <v>44630</v>
      </c>
      <c r="N35" s="803">
        <v>44644</v>
      </c>
      <c r="O35" s="7">
        <f t="shared" ca="1" si="0"/>
        <v>45</v>
      </c>
      <c r="P35" s="788">
        <v>44675</v>
      </c>
      <c r="Q35" s="803">
        <v>44650</v>
      </c>
      <c r="R35" s="803">
        <v>44675</v>
      </c>
      <c r="S35" s="12">
        <f t="shared" ca="1" si="1"/>
        <v>76</v>
      </c>
      <c r="T35" s="31"/>
      <c r="U35" s="31"/>
      <c r="V35" s="31"/>
      <c r="W35" s="31"/>
      <c r="X35" s="197"/>
      <c r="Y35" s="197"/>
      <c r="Z35" s="197"/>
      <c r="AA35" s="197" t="s">
        <v>5051</v>
      </c>
      <c r="AB35" s="197"/>
      <c r="AC35" s="729"/>
      <c r="AD35" s="1222"/>
      <c r="AE35" s="1275"/>
    </row>
    <row r="36" spans="1:31">
      <c r="A36" s="264" t="s">
        <v>1591</v>
      </c>
      <c r="B36" s="30" t="s">
        <v>5052</v>
      </c>
      <c r="C36" s="32" t="s">
        <v>717</v>
      </c>
      <c r="D36" s="40" t="s">
        <v>1836</v>
      </c>
      <c r="E36" s="30" t="s">
        <v>85</v>
      </c>
      <c r="F36" s="30" t="s">
        <v>1176</v>
      </c>
      <c r="G36" s="952">
        <v>5075</v>
      </c>
      <c r="H36" s="41">
        <v>7.95</v>
      </c>
      <c r="I36" s="30" t="s">
        <v>5050</v>
      </c>
      <c r="J36" s="786">
        <v>44628</v>
      </c>
      <c r="K36" s="803">
        <v>44630</v>
      </c>
      <c r="L36" s="803"/>
      <c r="M36" s="803">
        <v>44630</v>
      </c>
      <c r="N36" s="803">
        <v>44644</v>
      </c>
      <c r="O36" s="7">
        <f t="shared" ca="1" si="0"/>
        <v>16</v>
      </c>
      <c r="P36" s="788">
        <v>44675</v>
      </c>
      <c r="Q36" s="803">
        <v>44650</v>
      </c>
      <c r="R36" s="803">
        <v>44675</v>
      </c>
      <c r="S36" s="12">
        <f t="shared" ca="1" si="1"/>
        <v>47</v>
      </c>
      <c r="T36" s="31"/>
      <c r="U36" s="31"/>
      <c r="V36" s="31"/>
      <c r="W36" s="31"/>
      <c r="X36" s="197"/>
      <c r="Y36" s="197"/>
      <c r="Z36" s="197"/>
      <c r="AA36" s="197" t="s">
        <v>5051</v>
      </c>
      <c r="AB36" s="197"/>
      <c r="AC36" s="729"/>
      <c r="AD36" s="1222"/>
      <c r="AE36" s="1275"/>
    </row>
    <row r="37" spans="1:31">
      <c r="A37" s="264" t="s">
        <v>1591</v>
      </c>
      <c r="B37" s="30" t="s">
        <v>5053</v>
      </c>
      <c r="C37" s="32" t="s">
        <v>717</v>
      </c>
      <c r="D37" s="40" t="s">
        <v>1836</v>
      </c>
      <c r="E37" s="30" t="s">
        <v>85</v>
      </c>
      <c r="F37" s="30" t="s">
        <v>1088</v>
      </c>
      <c r="G37" s="952">
        <v>254</v>
      </c>
      <c r="H37" s="41">
        <v>0.56200000000000006</v>
      </c>
      <c r="I37" s="30" t="s">
        <v>5050</v>
      </c>
      <c r="J37" s="786">
        <v>44629</v>
      </c>
      <c r="K37" s="803">
        <v>44630</v>
      </c>
      <c r="L37" s="803"/>
      <c r="M37" s="803">
        <v>44630</v>
      </c>
      <c r="N37" s="803">
        <v>44644</v>
      </c>
      <c r="O37" s="7">
        <f t="shared" ca="1" si="0"/>
        <v>15</v>
      </c>
      <c r="P37" s="788">
        <v>44675</v>
      </c>
      <c r="Q37" s="803">
        <v>44650</v>
      </c>
      <c r="R37" s="803">
        <v>44675</v>
      </c>
      <c r="S37" s="12">
        <f t="shared" ca="1" si="1"/>
        <v>46</v>
      </c>
      <c r="T37" s="31"/>
      <c r="U37" s="31"/>
      <c r="V37" s="31"/>
      <c r="W37" s="31"/>
      <c r="X37" s="197"/>
      <c r="Y37" s="197"/>
      <c r="Z37" s="197"/>
      <c r="AA37" s="197" t="s">
        <v>5051</v>
      </c>
      <c r="AB37" s="197"/>
      <c r="AC37" s="729"/>
      <c r="AD37" s="1222"/>
      <c r="AE37" s="1275"/>
    </row>
    <row r="38" spans="1:31">
      <c r="A38" s="264" t="s">
        <v>1912</v>
      </c>
      <c r="B38" s="30" t="s">
        <v>5054</v>
      </c>
      <c r="C38" s="32" t="s">
        <v>256</v>
      </c>
      <c r="D38" s="40" t="s">
        <v>4424</v>
      </c>
      <c r="E38" s="30" t="s">
        <v>85</v>
      </c>
      <c r="F38" s="30" t="s">
        <v>1106</v>
      </c>
      <c r="G38" s="952">
        <v>1182</v>
      </c>
      <c r="H38" s="41">
        <v>1.024</v>
      </c>
      <c r="I38" s="30" t="s">
        <v>4430</v>
      </c>
      <c r="J38" s="786">
        <v>44631</v>
      </c>
      <c r="K38" s="803">
        <v>44635</v>
      </c>
      <c r="L38" s="803"/>
      <c r="M38" s="803">
        <v>44635</v>
      </c>
      <c r="N38" s="803">
        <v>44636</v>
      </c>
      <c r="O38" s="7">
        <f t="shared" ca="1" si="0"/>
        <v>5</v>
      </c>
      <c r="P38" s="788">
        <v>44673</v>
      </c>
      <c r="Q38" s="803">
        <v>44641</v>
      </c>
      <c r="R38" s="803">
        <v>44673</v>
      </c>
      <c r="S38" s="12">
        <f t="shared" ca="1" si="1"/>
        <v>42</v>
      </c>
      <c r="T38" s="31"/>
      <c r="U38" s="31"/>
      <c r="V38" s="31"/>
      <c r="W38" s="31"/>
      <c r="X38" s="197"/>
      <c r="Y38" s="197"/>
      <c r="Z38" s="197"/>
      <c r="AA38" s="197" t="s">
        <v>5051</v>
      </c>
      <c r="AB38" s="197"/>
      <c r="AC38" s="729"/>
      <c r="AD38" s="1222"/>
      <c r="AE38" s="1275"/>
    </row>
    <row r="39" spans="1:31">
      <c r="A39" s="264" t="s">
        <v>5055</v>
      </c>
      <c r="B39" s="30" t="s">
        <v>5056</v>
      </c>
      <c r="C39" s="32" t="s">
        <v>256</v>
      </c>
      <c r="D39" s="40" t="s">
        <v>32</v>
      </c>
      <c r="E39" s="30" t="s">
        <v>85</v>
      </c>
      <c r="F39" s="30" t="s">
        <v>1088</v>
      </c>
      <c r="G39" s="952">
        <v>267.5</v>
      </c>
      <c r="H39" s="41">
        <v>0.84399999999999997</v>
      </c>
      <c r="I39" s="30" t="s">
        <v>5057</v>
      </c>
      <c r="J39" s="786">
        <v>44662</v>
      </c>
      <c r="K39" s="803">
        <v>44664</v>
      </c>
      <c r="L39" s="803"/>
      <c r="M39" s="803">
        <v>44665</v>
      </c>
      <c r="N39" s="803">
        <v>44670</v>
      </c>
      <c r="O39" s="7">
        <f t="shared" ca="1" si="0"/>
        <v>8</v>
      </c>
      <c r="P39" s="788">
        <v>44688</v>
      </c>
      <c r="Q39" s="803">
        <v>44679</v>
      </c>
      <c r="R39" s="803">
        <v>44687</v>
      </c>
      <c r="S39" s="12">
        <f t="shared" ca="1" si="1"/>
        <v>25</v>
      </c>
      <c r="T39" s="31"/>
      <c r="U39" s="31"/>
      <c r="V39" s="31"/>
      <c r="W39" s="31"/>
      <c r="X39" s="197"/>
      <c r="Y39" s="197"/>
      <c r="Z39" s="197"/>
      <c r="AA39" s="197" t="s">
        <v>5058</v>
      </c>
      <c r="AB39" s="197"/>
      <c r="AC39" s="729"/>
      <c r="AD39" s="1222"/>
      <c r="AE39" s="1275"/>
    </row>
    <row r="40" spans="1:31">
      <c r="A40" s="264" t="s">
        <v>1194</v>
      </c>
      <c r="B40" s="30" t="s">
        <v>5059</v>
      </c>
      <c r="C40" s="32" t="s">
        <v>256</v>
      </c>
      <c r="D40" s="40" t="s">
        <v>4424</v>
      </c>
      <c r="E40" s="30" t="s">
        <v>85</v>
      </c>
      <c r="F40" s="30" t="s">
        <v>1088</v>
      </c>
      <c r="G40" s="952">
        <v>517</v>
      </c>
      <c r="H40" s="41">
        <v>0.71099999999999997</v>
      </c>
      <c r="I40" s="30" t="s">
        <v>5060</v>
      </c>
      <c r="J40" s="786">
        <v>44636</v>
      </c>
      <c r="K40" s="803">
        <v>44655</v>
      </c>
      <c r="L40" s="803"/>
      <c r="M40" s="803">
        <v>44657</v>
      </c>
      <c r="N40" s="803">
        <v>44662</v>
      </c>
      <c r="O40" s="7">
        <f t="shared" ca="1" si="0"/>
        <v>26</v>
      </c>
      <c r="P40" s="788">
        <v>44673</v>
      </c>
      <c r="Q40" s="803">
        <v>44667</v>
      </c>
      <c r="R40" s="803">
        <v>44673</v>
      </c>
      <c r="S40" s="12">
        <f t="shared" ca="1" si="1"/>
        <v>37</v>
      </c>
      <c r="T40" s="31"/>
      <c r="U40" s="31"/>
      <c r="V40" s="31"/>
      <c r="W40" s="31"/>
      <c r="X40" s="197"/>
      <c r="Y40" s="197"/>
      <c r="Z40" s="197"/>
      <c r="AA40" s="197" t="s">
        <v>5051</v>
      </c>
      <c r="AB40" s="197"/>
      <c r="AC40" s="729"/>
      <c r="AD40" s="1222"/>
      <c r="AE40" s="1275"/>
    </row>
    <row r="41" spans="1:31">
      <c r="A41" s="264" t="s">
        <v>1194</v>
      </c>
      <c r="B41" s="30" t="s">
        <v>5061</v>
      </c>
      <c r="C41" s="32" t="s">
        <v>256</v>
      </c>
      <c r="D41" s="40" t="s">
        <v>4424</v>
      </c>
      <c r="E41" s="30" t="s">
        <v>85</v>
      </c>
      <c r="F41" s="30" t="s">
        <v>1088</v>
      </c>
      <c r="G41" s="952">
        <v>318</v>
      </c>
      <c r="H41" s="41">
        <v>0.47399999999999998</v>
      </c>
      <c r="I41" s="30" t="s">
        <v>5060</v>
      </c>
      <c r="J41" s="786">
        <v>44636</v>
      </c>
      <c r="K41" s="803">
        <v>44655</v>
      </c>
      <c r="L41" s="803"/>
      <c r="M41" s="803">
        <v>44657</v>
      </c>
      <c r="N41" s="803">
        <v>44662</v>
      </c>
      <c r="O41" s="7">
        <f t="shared" ca="1" si="0"/>
        <v>26</v>
      </c>
      <c r="P41" s="788">
        <v>44673</v>
      </c>
      <c r="Q41" s="803">
        <v>44667</v>
      </c>
      <c r="R41" s="803">
        <v>44673</v>
      </c>
      <c r="S41" s="12">
        <f t="shared" ca="1" si="1"/>
        <v>37</v>
      </c>
      <c r="T41" s="31"/>
      <c r="U41" s="31"/>
      <c r="V41" s="31"/>
      <c r="W41" s="31"/>
      <c r="X41" s="197"/>
      <c r="Y41" s="197"/>
      <c r="Z41" s="197"/>
      <c r="AA41" s="197" t="s">
        <v>5051</v>
      </c>
      <c r="AB41" s="197"/>
      <c r="AC41" s="729"/>
      <c r="AD41" s="1222"/>
      <c r="AE41" s="1275"/>
    </row>
    <row r="42" spans="1:31">
      <c r="A42" s="264" t="s">
        <v>537</v>
      </c>
      <c r="B42" s="30"/>
      <c r="C42" s="32" t="s">
        <v>29</v>
      </c>
      <c r="D42" s="40" t="s">
        <v>110</v>
      </c>
      <c r="E42" s="30" t="s">
        <v>267</v>
      </c>
      <c r="F42" s="30" t="s">
        <v>1106</v>
      </c>
      <c r="G42" s="952">
        <v>2131.1</v>
      </c>
      <c r="H42" s="41">
        <v>2.5920000000000001</v>
      </c>
      <c r="I42" s="30" t="s">
        <v>5062</v>
      </c>
      <c r="J42" s="786">
        <v>44670</v>
      </c>
      <c r="K42" s="803">
        <v>44671</v>
      </c>
      <c r="L42" s="803"/>
      <c r="M42" s="803">
        <v>44673</v>
      </c>
      <c r="N42" s="803">
        <v>44675</v>
      </c>
      <c r="O42" s="7">
        <f t="shared" ca="1" si="0"/>
        <v>5</v>
      </c>
      <c r="P42" s="788">
        <v>44687</v>
      </c>
      <c r="Q42" s="803">
        <v>44684</v>
      </c>
      <c r="R42" s="803">
        <v>44691</v>
      </c>
      <c r="S42" s="12">
        <f t="shared" ca="1" si="1"/>
        <v>21</v>
      </c>
      <c r="T42" s="31">
        <v>44693</v>
      </c>
      <c r="U42" s="31"/>
      <c r="V42" s="31"/>
      <c r="W42" s="31"/>
      <c r="X42" s="197" t="s">
        <v>5063</v>
      </c>
      <c r="Y42" s="197"/>
      <c r="Z42" s="197"/>
      <c r="AA42" s="197"/>
      <c r="AB42" s="197"/>
      <c r="AC42" s="729"/>
      <c r="AD42" s="1222"/>
      <c r="AE42" s="1275"/>
    </row>
    <row r="43" spans="1:31">
      <c r="A43" s="264" t="s">
        <v>5064</v>
      </c>
      <c r="B43" s="30" t="s">
        <v>5065</v>
      </c>
      <c r="C43" s="32" t="s">
        <v>46</v>
      </c>
      <c r="D43" s="40" t="s">
        <v>110</v>
      </c>
      <c r="E43" s="30" t="s">
        <v>85</v>
      </c>
      <c r="F43" s="30" t="s">
        <v>1088</v>
      </c>
      <c r="G43" s="952">
        <v>730</v>
      </c>
      <c r="H43" s="41">
        <v>1.54</v>
      </c>
      <c r="I43" s="30" t="s">
        <v>5066</v>
      </c>
      <c r="J43" s="786">
        <v>44658</v>
      </c>
      <c r="K43" s="803">
        <v>44658</v>
      </c>
      <c r="L43" s="803"/>
      <c r="M43" s="803">
        <v>44662</v>
      </c>
      <c r="N43" s="803">
        <v>44671</v>
      </c>
      <c r="O43" s="7">
        <f t="shared" ca="1" si="0"/>
        <v>13</v>
      </c>
      <c r="P43" s="788">
        <v>44699</v>
      </c>
      <c r="Q43" s="803">
        <v>44683</v>
      </c>
      <c r="R43" s="803">
        <v>44699</v>
      </c>
      <c r="S43" s="12">
        <f t="shared" ca="1" si="1"/>
        <v>41</v>
      </c>
      <c r="T43" s="31">
        <v>44702</v>
      </c>
      <c r="U43" s="31"/>
      <c r="V43" s="31"/>
      <c r="W43" s="31"/>
      <c r="X43" s="197" t="s">
        <v>5067</v>
      </c>
      <c r="Y43" s="197"/>
      <c r="Z43" s="197"/>
      <c r="AA43" s="197" t="s">
        <v>5068</v>
      </c>
      <c r="AB43" s="197"/>
      <c r="AC43" s="729"/>
      <c r="AD43" s="1222"/>
      <c r="AE43" s="1275"/>
    </row>
    <row r="44" spans="1:31">
      <c r="A44" s="264" t="s">
        <v>5064</v>
      </c>
      <c r="B44" s="30" t="s">
        <v>5069</v>
      </c>
      <c r="C44" s="32" t="s">
        <v>46</v>
      </c>
      <c r="D44" s="40" t="s">
        <v>110</v>
      </c>
      <c r="E44" s="30" t="s">
        <v>85</v>
      </c>
      <c r="F44" s="30" t="s">
        <v>1088</v>
      </c>
      <c r="G44" s="952">
        <v>450</v>
      </c>
      <c r="H44" s="41">
        <v>1.7010000000000001</v>
      </c>
      <c r="I44" s="30" t="s">
        <v>5066</v>
      </c>
      <c r="J44" s="786">
        <v>44658</v>
      </c>
      <c r="K44" s="803">
        <v>44658</v>
      </c>
      <c r="L44" s="803"/>
      <c r="M44" s="803">
        <v>44662</v>
      </c>
      <c r="N44" s="803">
        <v>44671</v>
      </c>
      <c r="O44" s="7">
        <f t="shared" ca="1" si="0"/>
        <v>13</v>
      </c>
      <c r="P44" s="788">
        <v>44699</v>
      </c>
      <c r="Q44" s="803">
        <v>44683</v>
      </c>
      <c r="R44" s="803">
        <v>44699</v>
      </c>
      <c r="S44" s="12">
        <f t="shared" ca="1" si="1"/>
        <v>41</v>
      </c>
      <c r="T44" s="31">
        <v>44702</v>
      </c>
      <c r="U44" s="31"/>
      <c r="V44" s="31"/>
      <c r="W44" s="31"/>
      <c r="X44" s="197" t="s">
        <v>5070</v>
      </c>
      <c r="Y44" s="197"/>
      <c r="Z44" s="197"/>
      <c r="AA44" s="197" t="s">
        <v>5068</v>
      </c>
      <c r="AB44" s="197"/>
      <c r="AC44" s="729"/>
      <c r="AD44" s="1222"/>
      <c r="AE44" s="1275"/>
    </row>
    <row r="45" spans="1:31">
      <c r="A45" s="264" t="s">
        <v>5071</v>
      </c>
      <c r="B45" s="30" t="s">
        <v>5072</v>
      </c>
      <c r="C45" s="32" t="s">
        <v>256</v>
      </c>
      <c r="D45" s="40" t="s">
        <v>110</v>
      </c>
      <c r="E45" s="30" t="s">
        <v>85</v>
      </c>
      <c r="F45" s="30" t="s">
        <v>1088</v>
      </c>
      <c r="G45" s="952">
        <v>276</v>
      </c>
      <c r="H45" s="41">
        <v>0.53800000000000003</v>
      </c>
      <c r="I45" s="30" t="s">
        <v>5066</v>
      </c>
      <c r="J45" s="786">
        <v>44644</v>
      </c>
      <c r="K45" s="803">
        <v>44659</v>
      </c>
      <c r="L45" s="803"/>
      <c r="M45" s="803">
        <v>44664</v>
      </c>
      <c r="N45" s="803">
        <v>44676</v>
      </c>
      <c r="O45" s="7">
        <f t="shared" ca="1" si="0"/>
        <v>32</v>
      </c>
      <c r="P45" s="788">
        <v>44699</v>
      </c>
      <c r="Q45" s="803">
        <v>44688</v>
      </c>
      <c r="R45" s="803">
        <v>44699</v>
      </c>
      <c r="S45" s="12">
        <f t="shared" ca="1" si="1"/>
        <v>55</v>
      </c>
      <c r="T45" s="31">
        <v>44702</v>
      </c>
      <c r="U45" s="31"/>
      <c r="V45" s="31"/>
      <c r="W45" s="31"/>
      <c r="X45" s="197" t="s">
        <v>5073</v>
      </c>
      <c r="Y45" s="197"/>
      <c r="Z45" s="197"/>
      <c r="AA45" s="197" t="s">
        <v>5074</v>
      </c>
      <c r="AB45" s="197"/>
      <c r="AC45" s="729"/>
      <c r="AD45" s="1222"/>
      <c r="AE45" s="1275"/>
    </row>
    <row r="46" spans="1:31">
      <c r="A46" s="264" t="s">
        <v>5000</v>
      </c>
      <c r="B46" s="30" t="s">
        <v>5075</v>
      </c>
      <c r="C46" s="32" t="s">
        <v>46</v>
      </c>
      <c r="D46" s="40" t="s">
        <v>110</v>
      </c>
      <c r="E46" s="30" t="s">
        <v>85</v>
      </c>
      <c r="F46" s="30" t="s">
        <v>1088</v>
      </c>
      <c r="G46" s="952">
        <v>375</v>
      </c>
      <c r="H46" s="41">
        <v>0.27100000000000002</v>
      </c>
      <c r="I46" s="30" t="s">
        <v>5066</v>
      </c>
      <c r="J46" s="786">
        <v>44659</v>
      </c>
      <c r="K46" s="803">
        <v>44665</v>
      </c>
      <c r="L46" s="803"/>
      <c r="M46" s="803">
        <v>44670</v>
      </c>
      <c r="N46" s="803">
        <v>44676</v>
      </c>
      <c r="O46" s="7">
        <f t="shared" ca="1" si="0"/>
        <v>17</v>
      </c>
      <c r="P46" s="788">
        <v>44699</v>
      </c>
      <c r="Q46" s="803">
        <v>44688</v>
      </c>
      <c r="R46" s="803">
        <v>44699</v>
      </c>
      <c r="S46" s="12">
        <f t="shared" ca="1" si="1"/>
        <v>40</v>
      </c>
      <c r="T46" s="31">
        <v>44702</v>
      </c>
      <c r="U46" s="31"/>
      <c r="V46" s="31"/>
      <c r="W46" s="31"/>
      <c r="X46" s="197" t="s">
        <v>5076</v>
      </c>
      <c r="Y46" s="197"/>
      <c r="Z46" s="197"/>
      <c r="AA46" s="197" t="s">
        <v>5077</v>
      </c>
      <c r="AB46" s="197"/>
      <c r="AC46" s="729"/>
      <c r="AD46" s="1222"/>
      <c r="AE46" s="1275"/>
    </row>
    <row r="47" spans="1:31">
      <c r="A47" s="264" t="s">
        <v>5078</v>
      </c>
      <c r="B47" s="30" t="s">
        <v>5079</v>
      </c>
      <c r="C47" s="32" t="s">
        <v>256</v>
      </c>
      <c r="D47" s="40" t="s">
        <v>110</v>
      </c>
      <c r="E47" s="30" t="s">
        <v>85</v>
      </c>
      <c r="F47" s="30" t="s">
        <v>1088</v>
      </c>
      <c r="G47" s="952">
        <v>682</v>
      </c>
      <c r="H47" s="41">
        <v>3.6480000000000001</v>
      </c>
      <c r="I47" s="30" t="s">
        <v>5066</v>
      </c>
      <c r="J47" s="786">
        <v>44671</v>
      </c>
      <c r="K47" s="803">
        <v>44672</v>
      </c>
      <c r="L47" s="803"/>
      <c r="M47" s="803">
        <v>44672</v>
      </c>
      <c r="N47" s="803">
        <v>44676</v>
      </c>
      <c r="O47" s="7">
        <f t="shared" ca="1" si="0"/>
        <v>5</v>
      </c>
      <c r="P47" s="788">
        <v>44699</v>
      </c>
      <c r="Q47" s="803">
        <v>44688</v>
      </c>
      <c r="R47" s="803">
        <v>44699</v>
      </c>
      <c r="S47" s="12">
        <f t="shared" ca="1" si="1"/>
        <v>28</v>
      </c>
      <c r="T47" s="31">
        <v>44702</v>
      </c>
      <c r="U47" s="31"/>
      <c r="V47" s="31"/>
      <c r="W47" s="31"/>
      <c r="X47" s="197" t="s">
        <v>5080</v>
      </c>
      <c r="Y47" s="197"/>
      <c r="Z47" s="197"/>
      <c r="AA47" s="197" t="s">
        <v>5077</v>
      </c>
      <c r="AB47" s="197"/>
      <c r="AC47" s="729"/>
      <c r="AD47" s="1222"/>
      <c r="AE47" s="1275"/>
    </row>
    <row r="48" spans="1:31">
      <c r="A48" s="264" t="s">
        <v>1830</v>
      </c>
      <c r="B48" s="30" t="s">
        <v>5081</v>
      </c>
      <c r="C48" s="32" t="s">
        <v>256</v>
      </c>
      <c r="D48" s="40" t="s">
        <v>110</v>
      </c>
      <c r="E48" s="30" t="s">
        <v>85</v>
      </c>
      <c r="F48" s="30" t="s">
        <v>1088</v>
      </c>
      <c r="G48" s="952">
        <v>1314</v>
      </c>
      <c r="H48" s="41">
        <v>0.79</v>
      </c>
      <c r="I48" s="30" t="s">
        <v>5066</v>
      </c>
      <c r="J48" s="786">
        <v>44673</v>
      </c>
      <c r="K48" s="803">
        <v>44676</v>
      </c>
      <c r="L48" s="803"/>
      <c r="M48" s="803">
        <v>44677</v>
      </c>
      <c r="N48" s="803">
        <v>44680</v>
      </c>
      <c r="O48" s="7">
        <f t="shared" ca="1" si="0"/>
        <v>7</v>
      </c>
      <c r="P48" s="788">
        <v>44699</v>
      </c>
      <c r="Q48" s="803">
        <v>44688</v>
      </c>
      <c r="R48" s="803">
        <v>44699</v>
      </c>
      <c r="S48" s="12">
        <f t="shared" ca="1" si="1"/>
        <v>26</v>
      </c>
      <c r="T48" s="31">
        <v>44702</v>
      </c>
      <c r="U48" s="31"/>
      <c r="V48" s="31"/>
      <c r="W48" s="31"/>
      <c r="X48" s="197" t="s">
        <v>5082</v>
      </c>
      <c r="Y48" s="197"/>
      <c r="Z48" s="197"/>
      <c r="AA48" s="197" t="s">
        <v>5077</v>
      </c>
      <c r="AB48" s="197"/>
      <c r="AC48" s="729"/>
      <c r="AD48" s="1222"/>
      <c r="AE48" s="1275"/>
    </row>
    <row r="49" spans="1:31">
      <c r="A49" s="264" t="s">
        <v>5083</v>
      </c>
      <c r="B49" s="30" t="s">
        <v>5084</v>
      </c>
      <c r="C49" s="32" t="s">
        <v>256</v>
      </c>
      <c r="D49" s="40" t="s">
        <v>110</v>
      </c>
      <c r="E49" s="30" t="s">
        <v>85</v>
      </c>
      <c r="F49" s="30" t="s">
        <v>1106</v>
      </c>
      <c r="G49" s="952">
        <v>810</v>
      </c>
      <c r="H49" s="41">
        <v>1.536</v>
      </c>
      <c r="I49" s="30" t="s">
        <v>5066</v>
      </c>
      <c r="J49" s="786">
        <v>44677</v>
      </c>
      <c r="K49" s="803">
        <v>44679</v>
      </c>
      <c r="L49" s="803"/>
      <c r="M49" s="803">
        <v>44679</v>
      </c>
      <c r="N49" s="803">
        <v>44683</v>
      </c>
      <c r="O49" s="7">
        <f t="shared" ca="1" si="0"/>
        <v>6</v>
      </c>
      <c r="P49" s="788">
        <v>44699</v>
      </c>
      <c r="Q49" s="803">
        <v>44694</v>
      </c>
      <c r="R49" s="803">
        <v>44699</v>
      </c>
      <c r="S49" s="12">
        <f t="shared" ca="1" si="1"/>
        <v>22</v>
      </c>
      <c r="T49" s="31">
        <v>44702</v>
      </c>
      <c r="U49" s="31"/>
      <c r="V49" s="31"/>
      <c r="W49" s="31"/>
      <c r="X49" s="197" t="s">
        <v>5085</v>
      </c>
      <c r="Y49" s="197"/>
      <c r="Z49" s="197"/>
      <c r="AA49" s="197" t="s">
        <v>5086</v>
      </c>
      <c r="AB49" s="197"/>
      <c r="AC49" s="729"/>
      <c r="AD49" s="1222"/>
      <c r="AE49" s="1275"/>
    </row>
    <row r="50" spans="1:31">
      <c r="A50" s="264" t="s">
        <v>5087</v>
      </c>
      <c r="B50" s="30" t="s">
        <v>5088</v>
      </c>
      <c r="C50" s="32" t="s">
        <v>256</v>
      </c>
      <c r="D50" s="40" t="s">
        <v>110</v>
      </c>
      <c r="E50" s="30" t="s">
        <v>85</v>
      </c>
      <c r="F50" s="30" t="s">
        <v>1088</v>
      </c>
      <c r="G50" s="952">
        <v>732</v>
      </c>
      <c r="H50" s="41">
        <v>0.80600000000000005</v>
      </c>
      <c r="I50" s="30" t="s">
        <v>5066</v>
      </c>
      <c r="J50" s="786">
        <v>44678</v>
      </c>
      <c r="K50" s="803">
        <v>44679</v>
      </c>
      <c r="L50" s="803"/>
      <c r="M50" s="803">
        <v>44679</v>
      </c>
      <c r="N50" s="803">
        <v>44683</v>
      </c>
      <c r="O50" s="7">
        <f t="shared" ca="1" si="0"/>
        <v>5</v>
      </c>
      <c r="P50" s="788">
        <v>44699</v>
      </c>
      <c r="Q50" s="803">
        <v>44694</v>
      </c>
      <c r="R50" s="803">
        <v>44699</v>
      </c>
      <c r="S50" s="12">
        <f t="shared" ca="1" si="1"/>
        <v>21</v>
      </c>
      <c r="T50" s="31">
        <v>44702</v>
      </c>
      <c r="U50" s="31"/>
      <c r="V50" s="31"/>
      <c r="W50" s="31"/>
      <c r="X50" s="197" t="s">
        <v>5089</v>
      </c>
      <c r="Y50" s="197"/>
      <c r="Z50" s="197"/>
      <c r="AA50" s="197" t="s">
        <v>5086</v>
      </c>
      <c r="AB50" s="197"/>
      <c r="AC50" s="729"/>
      <c r="AD50" s="1222"/>
      <c r="AE50" s="1275"/>
    </row>
    <row r="51" spans="1:31">
      <c r="A51" s="264" t="s">
        <v>905</v>
      </c>
      <c r="B51" s="30" t="s">
        <v>5090</v>
      </c>
      <c r="C51" s="32" t="s">
        <v>46</v>
      </c>
      <c r="D51" s="40" t="s">
        <v>110</v>
      </c>
      <c r="E51" s="30" t="s">
        <v>85</v>
      </c>
      <c r="F51" s="30" t="s">
        <v>1088</v>
      </c>
      <c r="G51" s="952">
        <v>885</v>
      </c>
      <c r="H51" s="41">
        <v>1.4379999999999999</v>
      </c>
      <c r="I51" s="30" t="s">
        <v>5066</v>
      </c>
      <c r="J51" s="786">
        <v>44677</v>
      </c>
      <c r="K51" s="803">
        <v>44678</v>
      </c>
      <c r="L51" s="803"/>
      <c r="M51" s="803"/>
      <c r="N51" s="803">
        <v>44687</v>
      </c>
      <c r="O51" s="7">
        <f t="shared" ca="1" si="0"/>
        <v>10</v>
      </c>
      <c r="P51" s="788">
        <v>44699</v>
      </c>
      <c r="Q51" s="803">
        <v>44694</v>
      </c>
      <c r="R51" s="803">
        <v>44699</v>
      </c>
      <c r="S51" s="12">
        <f t="shared" ca="1" si="1"/>
        <v>22</v>
      </c>
      <c r="T51" s="31">
        <v>44702</v>
      </c>
      <c r="U51" s="31"/>
      <c r="V51" s="31"/>
      <c r="W51" s="31"/>
      <c r="X51" s="197" t="s">
        <v>5091</v>
      </c>
      <c r="Y51" s="197"/>
      <c r="Z51" s="197"/>
      <c r="AA51" s="197" t="s">
        <v>5086</v>
      </c>
      <c r="AB51" s="197"/>
      <c r="AC51" s="729"/>
      <c r="AD51" s="1222"/>
      <c r="AE51" s="1275"/>
    </row>
    <row r="52" spans="1:31">
      <c r="A52" s="264" t="s">
        <v>5000</v>
      </c>
      <c r="B52" s="30" t="s">
        <v>5092</v>
      </c>
      <c r="C52" s="32" t="s">
        <v>256</v>
      </c>
      <c r="D52" s="40" t="s">
        <v>110</v>
      </c>
      <c r="E52" s="30" t="s">
        <v>85</v>
      </c>
      <c r="F52" s="30" t="s">
        <v>1088</v>
      </c>
      <c r="G52" s="952">
        <v>720</v>
      </c>
      <c r="H52" s="41">
        <v>1.099</v>
      </c>
      <c r="I52" s="30" t="s">
        <v>5066</v>
      </c>
      <c r="J52" s="786">
        <v>44677</v>
      </c>
      <c r="K52" s="803">
        <v>44684</v>
      </c>
      <c r="L52" s="803"/>
      <c r="M52" s="803">
        <v>44684</v>
      </c>
      <c r="N52" s="803">
        <v>44686</v>
      </c>
      <c r="O52" s="7">
        <f t="shared" ca="1" si="0"/>
        <v>9</v>
      </c>
      <c r="P52" s="788">
        <v>44699</v>
      </c>
      <c r="Q52" s="803">
        <v>44694</v>
      </c>
      <c r="R52" s="803">
        <v>44699</v>
      </c>
      <c r="S52" s="12">
        <f t="shared" ca="1" si="1"/>
        <v>22</v>
      </c>
      <c r="T52" s="31">
        <v>44702</v>
      </c>
      <c r="U52" s="31"/>
      <c r="V52" s="31"/>
      <c r="W52" s="31"/>
      <c r="X52" s="197" t="s">
        <v>5093</v>
      </c>
      <c r="Y52" s="197"/>
      <c r="Z52" s="197"/>
      <c r="AA52" s="197" t="s">
        <v>5086</v>
      </c>
      <c r="AB52" s="197"/>
      <c r="AC52" s="729"/>
      <c r="AD52" s="1222"/>
      <c r="AE52" s="1275"/>
    </row>
    <row r="53" spans="1:31">
      <c r="A53" s="264" t="s">
        <v>516</v>
      </c>
      <c r="B53" s="30" t="s">
        <v>5094</v>
      </c>
      <c r="C53" s="32" t="s">
        <v>256</v>
      </c>
      <c r="D53" s="40" t="s">
        <v>110</v>
      </c>
      <c r="E53" s="30" t="s">
        <v>85</v>
      </c>
      <c r="F53" s="30" t="s">
        <v>1088</v>
      </c>
      <c r="G53" s="952">
        <v>790</v>
      </c>
      <c r="H53" s="41">
        <v>2.76</v>
      </c>
      <c r="I53" s="30" t="s">
        <v>5066</v>
      </c>
      <c r="J53" s="786">
        <v>44679</v>
      </c>
      <c r="K53" s="803">
        <v>44684</v>
      </c>
      <c r="L53" s="803"/>
      <c r="M53" s="803">
        <v>44686</v>
      </c>
      <c r="N53" s="803">
        <v>44690</v>
      </c>
      <c r="O53" s="7">
        <f t="shared" ca="1" si="0"/>
        <v>11</v>
      </c>
      <c r="P53" s="788">
        <v>44699</v>
      </c>
      <c r="Q53" s="803">
        <v>44694</v>
      </c>
      <c r="R53" s="803">
        <v>44699</v>
      </c>
      <c r="S53" s="12">
        <f t="shared" ca="1" si="1"/>
        <v>20</v>
      </c>
      <c r="T53" s="31">
        <v>44702</v>
      </c>
      <c r="U53" s="31"/>
      <c r="V53" s="31"/>
      <c r="W53" s="31"/>
      <c r="X53" s="197" t="s">
        <v>5095</v>
      </c>
      <c r="Y53" s="197"/>
      <c r="Z53" s="197"/>
      <c r="AA53" s="197" t="s">
        <v>5086</v>
      </c>
      <c r="AB53" s="197"/>
      <c r="AC53" s="729"/>
      <c r="AD53" s="1222"/>
      <c r="AE53" s="1275"/>
    </row>
    <row r="54" spans="1:31">
      <c r="A54" s="264" t="s">
        <v>5096</v>
      </c>
      <c r="B54" s="30" t="s">
        <v>5097</v>
      </c>
      <c r="C54" s="32" t="s">
        <v>256</v>
      </c>
      <c r="D54" s="40" t="s">
        <v>110</v>
      </c>
      <c r="E54" s="30" t="s">
        <v>85</v>
      </c>
      <c r="F54" s="30" t="s">
        <v>1106</v>
      </c>
      <c r="G54" s="952">
        <v>1084</v>
      </c>
      <c r="H54" s="41">
        <v>2.56</v>
      </c>
      <c r="I54" s="30" t="s">
        <v>5066</v>
      </c>
      <c r="J54" s="786">
        <v>44679</v>
      </c>
      <c r="K54" s="803">
        <v>44684</v>
      </c>
      <c r="L54" s="803"/>
      <c r="M54" s="803">
        <v>44686</v>
      </c>
      <c r="N54" s="803">
        <v>44692</v>
      </c>
      <c r="O54" s="7">
        <f t="shared" ca="1" si="0"/>
        <v>13</v>
      </c>
      <c r="P54" s="788">
        <v>44699</v>
      </c>
      <c r="Q54" s="803">
        <v>44694</v>
      </c>
      <c r="R54" s="803">
        <v>44699</v>
      </c>
      <c r="S54" s="12">
        <f t="shared" ca="1" si="1"/>
        <v>20</v>
      </c>
      <c r="T54" s="31">
        <v>44702</v>
      </c>
      <c r="U54" s="31"/>
      <c r="V54" s="31"/>
      <c r="W54" s="31"/>
      <c r="X54" s="197" t="s">
        <v>5098</v>
      </c>
      <c r="Y54" s="197"/>
      <c r="Z54" s="197"/>
      <c r="AA54" s="197" t="s">
        <v>5086</v>
      </c>
      <c r="AB54" s="197"/>
      <c r="AC54" s="729"/>
      <c r="AD54" s="1222"/>
      <c r="AE54" s="1275"/>
    </row>
    <row r="55" spans="1:31">
      <c r="A55" s="264" t="s">
        <v>4995</v>
      </c>
      <c r="B55" s="30" t="s">
        <v>5099</v>
      </c>
      <c r="C55" s="32" t="s">
        <v>46</v>
      </c>
      <c r="D55" s="40" t="s">
        <v>110</v>
      </c>
      <c r="E55" s="30" t="s">
        <v>85</v>
      </c>
      <c r="F55" s="30" t="s">
        <v>1088</v>
      </c>
      <c r="G55" s="952">
        <v>528</v>
      </c>
      <c r="H55" s="41">
        <v>0.38200000000000001</v>
      </c>
      <c r="I55" s="30" t="s">
        <v>5066</v>
      </c>
      <c r="J55" s="786">
        <v>44690</v>
      </c>
      <c r="K55" s="803">
        <v>44690</v>
      </c>
      <c r="L55" s="803"/>
      <c r="M55" s="803"/>
      <c r="N55" s="803">
        <v>44692</v>
      </c>
      <c r="O55" s="7">
        <f t="shared" ca="1" si="0"/>
        <v>2</v>
      </c>
      <c r="P55" s="788">
        <v>44699</v>
      </c>
      <c r="Q55" s="803">
        <v>44694</v>
      </c>
      <c r="R55" s="803">
        <v>44699</v>
      </c>
      <c r="S55" s="12">
        <f t="shared" ca="1" si="1"/>
        <v>9</v>
      </c>
      <c r="T55" s="31">
        <v>44702</v>
      </c>
      <c r="U55" s="31"/>
      <c r="V55" s="31"/>
      <c r="W55" s="31"/>
      <c r="X55" s="197" t="s">
        <v>5100</v>
      </c>
      <c r="Y55" s="197"/>
      <c r="Z55" s="197"/>
      <c r="AA55" s="197" t="s">
        <v>5086</v>
      </c>
      <c r="AB55" s="197"/>
      <c r="AC55" s="729"/>
      <c r="AD55" s="1222"/>
      <c r="AE55" s="1275"/>
    </row>
    <row r="56" spans="1:31">
      <c r="A56" s="264" t="s">
        <v>5101</v>
      </c>
      <c r="B56" s="30" t="s">
        <v>5102</v>
      </c>
      <c r="C56" s="32" t="s">
        <v>46</v>
      </c>
      <c r="D56" s="40" t="s">
        <v>189</v>
      </c>
      <c r="E56" s="30" t="s">
        <v>85</v>
      </c>
      <c r="F56" s="30" t="s">
        <v>1088</v>
      </c>
      <c r="G56" s="952">
        <v>5103</v>
      </c>
      <c r="H56" s="41">
        <v>5.3239999999999998</v>
      </c>
      <c r="I56" s="30" t="s">
        <v>1280</v>
      </c>
      <c r="J56" s="786">
        <v>44658</v>
      </c>
      <c r="K56" s="803">
        <v>44673</v>
      </c>
      <c r="L56" s="803"/>
      <c r="M56" s="803">
        <v>44680</v>
      </c>
      <c r="N56" s="803">
        <v>44683</v>
      </c>
      <c r="O56" s="7">
        <f t="shared" ca="1" si="0"/>
        <v>25</v>
      </c>
      <c r="P56" s="788">
        <v>44700</v>
      </c>
      <c r="Q56" s="803">
        <v>44673</v>
      </c>
      <c r="R56" s="803">
        <v>44699</v>
      </c>
      <c r="S56" s="12">
        <f t="shared" ca="1" si="1"/>
        <v>41</v>
      </c>
      <c r="T56" s="31">
        <v>44707</v>
      </c>
      <c r="U56" s="31"/>
      <c r="V56" s="31"/>
      <c r="W56" s="31"/>
      <c r="X56" s="197" t="s">
        <v>5103</v>
      </c>
      <c r="Y56" s="197"/>
      <c r="Z56" s="197"/>
      <c r="AA56" s="197" t="s">
        <v>5104</v>
      </c>
      <c r="AB56" s="197"/>
      <c r="AC56" s="729"/>
      <c r="AD56" s="1222"/>
      <c r="AE56" s="1275"/>
    </row>
    <row r="57" spans="1:31">
      <c r="A57" s="264" t="s">
        <v>229</v>
      </c>
      <c r="B57" s="30" t="s">
        <v>5105</v>
      </c>
      <c r="C57" s="32" t="s">
        <v>46</v>
      </c>
      <c r="D57" s="40" t="s">
        <v>189</v>
      </c>
      <c r="E57" s="30" t="s">
        <v>85</v>
      </c>
      <c r="F57" s="30" t="s">
        <v>1088</v>
      </c>
      <c r="G57" s="952">
        <v>260</v>
      </c>
      <c r="H57" s="41">
        <v>1.55</v>
      </c>
      <c r="I57" s="30" t="s">
        <v>1280</v>
      </c>
      <c r="J57" s="786">
        <v>44665</v>
      </c>
      <c r="K57" s="803">
        <v>44671</v>
      </c>
      <c r="L57" s="803"/>
      <c r="M57" s="803"/>
      <c r="N57" s="803">
        <v>44683</v>
      </c>
      <c r="O57" s="7">
        <f t="shared" ca="1" si="0"/>
        <v>18</v>
      </c>
      <c r="P57" s="788">
        <v>44700</v>
      </c>
      <c r="Q57" s="803">
        <v>44673</v>
      </c>
      <c r="R57" s="803">
        <v>44699</v>
      </c>
      <c r="S57" s="12">
        <f t="shared" ca="1" si="1"/>
        <v>34</v>
      </c>
      <c r="T57" s="31">
        <v>44707</v>
      </c>
      <c r="U57" s="31"/>
      <c r="V57" s="31"/>
      <c r="W57" s="31"/>
      <c r="X57" s="197" t="s">
        <v>5106</v>
      </c>
      <c r="Y57" s="197"/>
      <c r="Z57" s="197"/>
      <c r="AA57" s="197" t="s">
        <v>5104</v>
      </c>
      <c r="AB57" s="197"/>
      <c r="AC57" s="729"/>
      <c r="AD57" s="1222"/>
      <c r="AE57" s="1275"/>
    </row>
    <row r="58" spans="1:31">
      <c r="A58" s="264" t="s">
        <v>5107</v>
      </c>
      <c r="B58" s="30" t="s">
        <v>5108</v>
      </c>
      <c r="C58" s="32" t="s">
        <v>256</v>
      </c>
      <c r="D58" s="40" t="s">
        <v>189</v>
      </c>
      <c r="E58" s="30" t="s">
        <v>85</v>
      </c>
      <c r="F58" s="30" t="s">
        <v>1088</v>
      </c>
      <c r="G58" s="952">
        <v>900</v>
      </c>
      <c r="H58" s="41">
        <v>4.25</v>
      </c>
      <c r="I58" s="30" t="s">
        <v>1280</v>
      </c>
      <c r="J58" s="786">
        <v>44673</v>
      </c>
      <c r="K58" s="803">
        <v>44679</v>
      </c>
      <c r="L58" s="803"/>
      <c r="M58" s="803">
        <v>44680</v>
      </c>
      <c r="N58" s="803">
        <v>44684</v>
      </c>
      <c r="O58" s="7">
        <f t="shared" ca="1" si="0"/>
        <v>11</v>
      </c>
      <c r="P58" s="788">
        <v>44700</v>
      </c>
      <c r="Q58" s="803">
        <v>44690</v>
      </c>
      <c r="R58" s="803">
        <v>44699</v>
      </c>
      <c r="S58" s="12">
        <f t="shared" ca="1" si="1"/>
        <v>26</v>
      </c>
      <c r="T58" s="31">
        <v>44701</v>
      </c>
      <c r="U58" s="31"/>
      <c r="V58" s="31"/>
      <c r="W58" s="31"/>
      <c r="X58" s="197" t="s">
        <v>5109</v>
      </c>
      <c r="Y58" s="197"/>
      <c r="Z58" s="197"/>
      <c r="AA58" s="197" t="s">
        <v>5110</v>
      </c>
      <c r="AB58" s="197"/>
      <c r="AC58" s="729"/>
      <c r="AD58" s="1222"/>
      <c r="AE58" s="1275"/>
    </row>
    <row r="59" spans="1:31">
      <c r="A59" s="264" t="s">
        <v>1358</v>
      </c>
      <c r="B59" s="30" t="s">
        <v>5111</v>
      </c>
      <c r="C59" s="32" t="s">
        <v>256</v>
      </c>
      <c r="D59" s="40" t="s">
        <v>189</v>
      </c>
      <c r="E59" s="30" t="s">
        <v>85</v>
      </c>
      <c r="F59" s="30" t="s">
        <v>1088</v>
      </c>
      <c r="G59" s="952">
        <v>410</v>
      </c>
      <c r="H59" s="41">
        <v>0.57599999999999996</v>
      </c>
      <c r="I59" s="30" t="s">
        <v>1280</v>
      </c>
      <c r="J59" s="786">
        <v>44672</v>
      </c>
      <c r="K59" s="803">
        <v>44678</v>
      </c>
      <c r="L59" s="803"/>
      <c r="M59" s="803">
        <v>44680</v>
      </c>
      <c r="N59" s="803">
        <v>44683</v>
      </c>
      <c r="O59" s="7">
        <f t="shared" ca="1" si="0"/>
        <v>11</v>
      </c>
      <c r="P59" s="788">
        <v>44700</v>
      </c>
      <c r="Q59" s="803">
        <v>44690</v>
      </c>
      <c r="R59" s="803">
        <v>44699</v>
      </c>
      <c r="S59" s="12">
        <f t="shared" ca="1" si="1"/>
        <v>27</v>
      </c>
      <c r="T59" s="31">
        <v>44701</v>
      </c>
      <c r="U59" s="31"/>
      <c r="V59" s="31"/>
      <c r="W59" s="31"/>
      <c r="X59" s="197" t="s">
        <v>5112</v>
      </c>
      <c r="Y59" s="197"/>
      <c r="Z59" s="197"/>
      <c r="AA59" s="197" t="s">
        <v>5110</v>
      </c>
      <c r="AB59" s="197"/>
      <c r="AC59" s="729"/>
      <c r="AD59" s="1222"/>
      <c r="AE59" s="1275"/>
    </row>
    <row r="60" spans="1:31">
      <c r="A60" s="264" t="s">
        <v>1119</v>
      </c>
      <c r="B60" s="30" t="s">
        <v>5113</v>
      </c>
      <c r="C60" s="32" t="s">
        <v>46</v>
      </c>
      <c r="D60" s="40" t="s">
        <v>189</v>
      </c>
      <c r="E60" s="30" t="s">
        <v>85</v>
      </c>
      <c r="F60" s="30" t="s">
        <v>1088</v>
      </c>
      <c r="G60" s="952">
        <v>965</v>
      </c>
      <c r="H60" s="41">
        <v>0.74299999999999999</v>
      </c>
      <c r="I60" s="30" t="s">
        <v>5114</v>
      </c>
      <c r="J60" s="786">
        <v>44673</v>
      </c>
      <c r="K60" s="803">
        <v>44690</v>
      </c>
      <c r="L60" s="803"/>
      <c r="M60" s="803">
        <v>44691</v>
      </c>
      <c r="N60" s="803">
        <v>44694</v>
      </c>
      <c r="O60" s="7">
        <f t="shared" ca="1" si="0"/>
        <v>21</v>
      </c>
      <c r="P60" s="788">
        <v>44701</v>
      </c>
      <c r="Q60" s="803">
        <v>44695</v>
      </c>
      <c r="R60" s="803">
        <v>44704</v>
      </c>
      <c r="S60" s="12">
        <f t="shared" ca="1" si="1"/>
        <v>31</v>
      </c>
      <c r="T60" s="31">
        <v>44714</v>
      </c>
      <c r="U60" s="31"/>
      <c r="V60" s="31"/>
      <c r="W60" s="31"/>
      <c r="X60" s="197" t="s">
        <v>5115</v>
      </c>
      <c r="Y60" s="197"/>
      <c r="Z60" s="197"/>
      <c r="AA60" s="197" t="s">
        <v>5116</v>
      </c>
      <c r="AB60" s="197"/>
      <c r="AC60" s="729"/>
      <c r="AD60" s="1222"/>
      <c r="AE60" s="1275"/>
    </row>
    <row r="61" spans="1:31">
      <c r="A61" s="264" t="s">
        <v>5117</v>
      </c>
      <c r="B61" s="30" t="s">
        <v>5118</v>
      </c>
      <c r="C61" s="32" t="s">
        <v>256</v>
      </c>
      <c r="D61" s="40" t="s">
        <v>189</v>
      </c>
      <c r="E61" s="30" t="s">
        <v>85</v>
      </c>
      <c r="F61" s="30" t="s">
        <v>1088</v>
      </c>
      <c r="G61" s="952">
        <v>1500</v>
      </c>
      <c r="H61" s="41">
        <v>7.9050000000000002</v>
      </c>
      <c r="I61" s="30">
        <v>44701</v>
      </c>
      <c r="J61" s="786">
        <v>44683</v>
      </c>
      <c r="K61" s="803">
        <v>44684</v>
      </c>
      <c r="L61" s="803"/>
      <c r="M61" s="803">
        <v>44686</v>
      </c>
      <c r="N61" s="803">
        <v>44686</v>
      </c>
      <c r="O61" s="7">
        <f t="shared" ca="1" si="0"/>
        <v>3</v>
      </c>
      <c r="P61" s="788">
        <v>44701</v>
      </c>
      <c r="Q61" s="803">
        <v>44695</v>
      </c>
      <c r="R61" s="803">
        <v>44704</v>
      </c>
      <c r="S61" s="12">
        <f t="shared" ca="1" si="1"/>
        <v>21</v>
      </c>
      <c r="T61" s="31">
        <v>44714</v>
      </c>
      <c r="U61" s="31"/>
      <c r="V61" s="31"/>
      <c r="W61" s="31"/>
      <c r="X61" s="197" t="s">
        <v>5119</v>
      </c>
      <c r="Y61" s="197"/>
      <c r="Z61" s="197"/>
      <c r="AA61" s="197" t="s">
        <v>5116</v>
      </c>
      <c r="AB61" s="197"/>
      <c r="AC61" s="729"/>
      <c r="AD61" s="1222"/>
      <c r="AE61" s="1275"/>
    </row>
    <row r="62" spans="1:31">
      <c r="A62" s="264" t="s">
        <v>4961</v>
      </c>
      <c r="B62" s="30" t="s">
        <v>5120</v>
      </c>
      <c r="C62" s="32" t="s">
        <v>46</v>
      </c>
      <c r="D62" s="40" t="s">
        <v>189</v>
      </c>
      <c r="E62" s="30" t="s">
        <v>85</v>
      </c>
      <c r="F62" s="30" t="s">
        <v>1086</v>
      </c>
      <c r="G62" s="952">
        <v>1403</v>
      </c>
      <c r="H62" s="41">
        <v>1.536</v>
      </c>
      <c r="I62" s="30">
        <v>44732</v>
      </c>
      <c r="J62" s="786">
        <v>44678</v>
      </c>
      <c r="K62" s="803">
        <v>44680</v>
      </c>
      <c r="L62" s="803"/>
      <c r="M62" s="803">
        <v>44683</v>
      </c>
      <c r="N62" s="803">
        <v>44693</v>
      </c>
      <c r="O62" s="7">
        <f t="shared" ca="1" si="0"/>
        <v>15</v>
      </c>
      <c r="P62" s="788">
        <v>44701</v>
      </c>
      <c r="Q62" s="803">
        <v>44695</v>
      </c>
      <c r="R62" s="803">
        <v>44704</v>
      </c>
      <c r="S62" s="12">
        <f t="shared" ca="1" si="1"/>
        <v>26</v>
      </c>
      <c r="T62" s="31">
        <v>44714</v>
      </c>
      <c r="U62" s="31"/>
      <c r="V62" s="31"/>
      <c r="W62" s="31"/>
      <c r="X62" s="197" t="s">
        <v>5121</v>
      </c>
      <c r="Y62" s="197"/>
      <c r="Z62" s="197"/>
      <c r="AA62" s="197" t="s">
        <v>5116</v>
      </c>
      <c r="AB62" s="197"/>
      <c r="AC62" s="729"/>
      <c r="AD62" s="1222"/>
      <c r="AE62" s="1275"/>
    </row>
    <row r="63" spans="1:31">
      <c r="A63" s="264" t="s">
        <v>1203</v>
      </c>
      <c r="B63" s="30" t="s">
        <v>5122</v>
      </c>
      <c r="C63" s="32" t="s">
        <v>46</v>
      </c>
      <c r="D63" s="40" t="s">
        <v>189</v>
      </c>
      <c r="E63" s="30" t="s">
        <v>85</v>
      </c>
      <c r="F63" s="30" t="s">
        <v>1088</v>
      </c>
      <c r="G63" s="952">
        <v>1192</v>
      </c>
      <c r="H63" s="41">
        <v>0.72599999999999998</v>
      </c>
      <c r="I63" s="30" t="s">
        <v>5123</v>
      </c>
      <c r="J63" s="786">
        <v>44692</v>
      </c>
      <c r="K63" s="803">
        <v>44693</v>
      </c>
      <c r="L63" s="803"/>
      <c r="M63" s="803">
        <v>44694</v>
      </c>
      <c r="N63" s="803">
        <v>44698</v>
      </c>
      <c r="O63" s="7">
        <f t="shared" ca="1" si="0"/>
        <v>6</v>
      </c>
      <c r="P63" s="788">
        <v>44707</v>
      </c>
      <c r="Q63" s="803">
        <v>44707</v>
      </c>
      <c r="R63" s="803">
        <v>44712</v>
      </c>
      <c r="S63" s="12">
        <f t="shared" ca="1" si="1"/>
        <v>20</v>
      </c>
      <c r="T63" s="31">
        <v>44714</v>
      </c>
      <c r="U63" s="31"/>
      <c r="V63" s="31"/>
      <c r="W63" s="31"/>
      <c r="X63" s="197" t="s">
        <v>5124</v>
      </c>
      <c r="Y63" s="197"/>
      <c r="Z63" s="197"/>
      <c r="AA63" s="197" t="s">
        <v>5028</v>
      </c>
      <c r="AB63" s="197"/>
      <c r="AC63" s="729"/>
      <c r="AD63" s="1222"/>
      <c r="AE63" s="1275"/>
    </row>
    <row r="64" spans="1:31">
      <c r="A64" s="264" t="s">
        <v>5125</v>
      </c>
      <c r="B64" s="30" t="s">
        <v>5126</v>
      </c>
      <c r="C64" s="32" t="s">
        <v>256</v>
      </c>
      <c r="D64" s="40" t="s">
        <v>189</v>
      </c>
      <c r="E64" s="30" t="s">
        <v>85</v>
      </c>
      <c r="F64" s="30" t="s">
        <v>1088</v>
      </c>
      <c r="G64" s="952">
        <v>360</v>
      </c>
      <c r="H64" s="41">
        <v>0.79600000000000004</v>
      </c>
      <c r="I64" s="30" t="s">
        <v>5127</v>
      </c>
      <c r="J64" s="786">
        <v>44693</v>
      </c>
      <c r="K64" s="803">
        <v>44694</v>
      </c>
      <c r="L64" s="803"/>
      <c r="M64" s="803"/>
      <c r="N64" s="803">
        <v>44698</v>
      </c>
      <c r="O64" s="7">
        <f t="shared" ca="1" si="0"/>
        <v>5</v>
      </c>
      <c r="P64" s="788">
        <v>44707</v>
      </c>
      <c r="Q64" s="803">
        <v>44707</v>
      </c>
      <c r="R64" s="803">
        <v>44712</v>
      </c>
      <c r="S64" s="12">
        <f t="shared" ca="1" si="1"/>
        <v>19</v>
      </c>
      <c r="T64" s="31">
        <v>44714</v>
      </c>
      <c r="U64" s="31"/>
      <c r="V64" s="31"/>
      <c r="W64" s="31"/>
      <c r="X64" s="197" t="s">
        <v>5128</v>
      </c>
      <c r="Y64" s="197"/>
      <c r="Z64" s="197"/>
      <c r="AA64" s="197" t="s">
        <v>5028</v>
      </c>
      <c r="AB64" s="197"/>
      <c r="AC64" s="729"/>
      <c r="AD64" s="1222"/>
      <c r="AE64" s="1275"/>
    </row>
    <row r="65" spans="1:31">
      <c r="A65" s="264" t="s">
        <v>5129</v>
      </c>
      <c r="B65" s="30" t="s">
        <v>5130</v>
      </c>
      <c r="C65" s="32" t="s">
        <v>256</v>
      </c>
      <c r="D65" s="40" t="s">
        <v>349</v>
      </c>
      <c r="E65" s="30" t="s">
        <v>85</v>
      </c>
      <c r="F65" s="30" t="s">
        <v>1106</v>
      </c>
      <c r="G65" s="952">
        <v>803.8</v>
      </c>
      <c r="H65" s="41">
        <v>1.595</v>
      </c>
      <c r="I65" s="30" t="s">
        <v>5131</v>
      </c>
      <c r="J65" s="786">
        <v>44655</v>
      </c>
      <c r="K65" s="803">
        <v>44656</v>
      </c>
      <c r="L65" s="803"/>
      <c r="M65" s="803">
        <v>44656</v>
      </c>
      <c r="N65" s="803">
        <v>44659</v>
      </c>
      <c r="O65" s="7">
        <f t="shared" ca="1" si="0"/>
        <v>4</v>
      </c>
      <c r="P65" s="788">
        <v>44694</v>
      </c>
      <c r="Q65" s="803">
        <v>44681</v>
      </c>
      <c r="R65" s="803">
        <v>44696</v>
      </c>
      <c r="S65" s="12">
        <f t="shared" ca="1" si="1"/>
        <v>41</v>
      </c>
      <c r="T65" s="31">
        <v>44700</v>
      </c>
      <c r="U65" s="31"/>
      <c r="V65" s="31"/>
      <c r="W65" s="31"/>
      <c r="X65" s="197" t="s">
        <v>5132</v>
      </c>
      <c r="Y65" s="197"/>
      <c r="Z65" s="197"/>
      <c r="AA65" s="197" t="s">
        <v>5133</v>
      </c>
      <c r="AB65" s="197"/>
      <c r="AC65" s="729"/>
      <c r="AD65" s="1222"/>
      <c r="AE65" s="1275"/>
    </row>
    <row r="66" spans="1:31">
      <c r="A66" s="264" t="s">
        <v>2303</v>
      </c>
      <c r="B66" s="30" t="s">
        <v>5031</v>
      </c>
      <c r="C66" s="32" t="s">
        <v>256</v>
      </c>
      <c r="D66" s="40" t="s">
        <v>1380</v>
      </c>
      <c r="E66" s="30" t="s">
        <v>49</v>
      </c>
      <c r="F66" s="30" t="s">
        <v>1088</v>
      </c>
      <c r="G66" s="952">
        <v>840</v>
      </c>
      <c r="H66" s="41">
        <v>2.2949999999999999</v>
      </c>
      <c r="I66" s="30" t="s">
        <v>5134</v>
      </c>
      <c r="J66" s="786">
        <v>44690</v>
      </c>
      <c r="K66" s="803">
        <v>44691</v>
      </c>
      <c r="L66" s="803"/>
      <c r="M66" s="803">
        <v>44692</v>
      </c>
      <c r="N66" s="803">
        <v>44694</v>
      </c>
      <c r="O66" s="7">
        <f t="shared" ref="O66:O129" ca="1" si="2">IF(ISBLANK(N66)=TRUE,TODAY()-J66,N66-J66)</f>
        <v>4</v>
      </c>
      <c r="P66" s="788">
        <v>44697</v>
      </c>
      <c r="Q66" s="803">
        <v>44697</v>
      </c>
      <c r="R66" s="803" t="s">
        <v>5135</v>
      </c>
      <c r="S66" s="12" t="e">
        <f t="shared" ref="S66:S129" ca="1" si="3">IF(ISBLANK(R66)=TRUE,TODAY()-J66,R66-J66)</f>
        <v>#VALUE!</v>
      </c>
      <c r="T66" s="31">
        <v>44705</v>
      </c>
      <c r="U66" s="31"/>
      <c r="V66" s="31"/>
      <c r="W66" s="31"/>
      <c r="X66" s="197" t="s">
        <v>5136</v>
      </c>
      <c r="Y66" s="197"/>
      <c r="Z66" s="197"/>
      <c r="AA66" s="197" t="s">
        <v>5133</v>
      </c>
      <c r="AB66" s="197"/>
      <c r="AC66" s="729"/>
      <c r="AD66" s="1222"/>
      <c r="AE66" s="1275"/>
    </row>
    <row r="67" spans="1:31">
      <c r="A67" s="264" t="s">
        <v>1912</v>
      </c>
      <c r="B67" s="30" t="s">
        <v>5054</v>
      </c>
      <c r="C67" s="32" t="s">
        <v>256</v>
      </c>
      <c r="D67" s="40" t="s">
        <v>4424</v>
      </c>
      <c r="E67" s="30" t="s">
        <v>85</v>
      </c>
      <c r="F67" s="30" t="s">
        <v>1106</v>
      </c>
      <c r="G67" s="952">
        <v>1168</v>
      </c>
      <c r="H67" s="41">
        <v>1.012</v>
      </c>
      <c r="I67" s="30" t="s">
        <v>5137</v>
      </c>
      <c r="J67" s="786">
        <v>44662</v>
      </c>
      <c r="K67" s="803">
        <v>44670</v>
      </c>
      <c r="L67" s="803"/>
      <c r="M67" s="803">
        <v>44671</v>
      </c>
      <c r="N67" s="803">
        <v>44671</v>
      </c>
      <c r="O67" s="7">
        <f t="shared" ca="1" si="2"/>
        <v>9</v>
      </c>
      <c r="P67" s="788">
        <v>44689</v>
      </c>
      <c r="Q67" s="803">
        <v>44689</v>
      </c>
      <c r="R67" s="803">
        <v>44673</v>
      </c>
      <c r="S67" s="12">
        <f t="shared" ca="1" si="3"/>
        <v>11</v>
      </c>
      <c r="T67" s="31">
        <v>44699</v>
      </c>
      <c r="U67" s="31"/>
      <c r="V67" s="31"/>
      <c r="W67" s="31"/>
      <c r="X67" s="197" t="s">
        <v>5138</v>
      </c>
      <c r="Y67" s="197"/>
      <c r="Z67" s="197"/>
      <c r="AA67" s="197" t="s">
        <v>5133</v>
      </c>
      <c r="AB67" s="197"/>
      <c r="AC67" s="729"/>
      <c r="AD67" s="1222"/>
      <c r="AE67" s="1275"/>
    </row>
    <row r="68" spans="1:31">
      <c r="A68" s="264" t="s">
        <v>2044</v>
      </c>
      <c r="B68" s="30"/>
      <c r="C68" s="32" t="s">
        <v>29</v>
      </c>
      <c r="D68" s="40" t="s">
        <v>110</v>
      </c>
      <c r="E68" s="30" t="s">
        <v>2515</v>
      </c>
      <c r="F68" s="30" t="s">
        <v>1088</v>
      </c>
      <c r="G68" s="952">
        <v>100</v>
      </c>
      <c r="H68" s="41">
        <v>0.432</v>
      </c>
      <c r="I68" s="30" t="s">
        <v>5139</v>
      </c>
      <c r="J68" s="786">
        <v>44650</v>
      </c>
      <c r="K68" s="803">
        <v>44665</v>
      </c>
      <c r="L68" s="803"/>
      <c r="M68" s="803"/>
      <c r="N68" s="803">
        <v>44662</v>
      </c>
      <c r="O68" s="7">
        <f t="shared" ca="1" si="2"/>
        <v>12</v>
      </c>
      <c r="P68" s="788">
        <v>44695</v>
      </c>
      <c r="Q68" s="803">
        <v>44691</v>
      </c>
      <c r="R68" s="803">
        <v>44693</v>
      </c>
      <c r="S68" s="12">
        <f t="shared" ca="1" si="3"/>
        <v>43</v>
      </c>
      <c r="T68" s="31">
        <v>44697</v>
      </c>
      <c r="U68" s="31"/>
      <c r="V68" s="31"/>
      <c r="W68" s="31"/>
      <c r="X68" s="197" t="s">
        <v>5140</v>
      </c>
      <c r="Y68" s="197"/>
      <c r="Z68" s="197"/>
      <c r="AA68" s="197" t="s">
        <v>5133</v>
      </c>
      <c r="AB68" s="197"/>
      <c r="AC68" s="729"/>
      <c r="AD68" s="1222"/>
      <c r="AE68" s="1275"/>
    </row>
    <row r="69" spans="1:31">
      <c r="A69" s="264" t="s">
        <v>1310</v>
      </c>
      <c r="B69" s="30"/>
      <c r="C69" s="32" t="s">
        <v>29</v>
      </c>
      <c r="D69" s="40" t="s">
        <v>110</v>
      </c>
      <c r="E69" s="30" t="s">
        <v>5141</v>
      </c>
      <c r="F69" s="30" t="s">
        <v>1088</v>
      </c>
      <c r="G69" s="952">
        <v>465</v>
      </c>
      <c r="H69" s="41">
        <v>1.1040000000000001</v>
      </c>
      <c r="I69" s="30" t="s">
        <v>5142</v>
      </c>
      <c r="J69" s="786">
        <v>44686</v>
      </c>
      <c r="K69" s="803">
        <v>44687</v>
      </c>
      <c r="L69" s="803"/>
      <c r="M69" s="803">
        <v>44690</v>
      </c>
      <c r="N69" s="803">
        <v>44692</v>
      </c>
      <c r="O69" s="7">
        <f t="shared" ca="1" si="2"/>
        <v>6</v>
      </c>
      <c r="P69" s="788">
        <v>44699</v>
      </c>
      <c r="Q69" s="803">
        <v>44699</v>
      </c>
      <c r="R69" s="803">
        <v>44695</v>
      </c>
      <c r="S69" s="12">
        <f t="shared" ca="1" si="3"/>
        <v>9</v>
      </c>
      <c r="T69" s="31">
        <v>44700</v>
      </c>
      <c r="U69" s="31"/>
      <c r="V69" s="31"/>
      <c r="W69" s="31"/>
      <c r="X69" s="197" t="s">
        <v>5143</v>
      </c>
      <c r="Y69" s="197"/>
      <c r="Z69" s="197"/>
      <c r="AA69" s="197" t="s">
        <v>5133</v>
      </c>
      <c r="AB69" s="197"/>
      <c r="AC69" s="729"/>
      <c r="AD69" s="1222"/>
      <c r="AE69" s="1275"/>
    </row>
    <row r="70" spans="1:31">
      <c r="A70" s="264" t="s">
        <v>5010</v>
      </c>
      <c r="B70" s="30" t="s">
        <v>5144</v>
      </c>
      <c r="C70" s="32" t="s">
        <v>256</v>
      </c>
      <c r="D70" s="40" t="s">
        <v>110</v>
      </c>
      <c r="E70" s="30" t="s">
        <v>85</v>
      </c>
      <c r="F70" s="30" t="s">
        <v>462</v>
      </c>
      <c r="G70" s="952">
        <v>538</v>
      </c>
      <c r="H70" s="41">
        <v>8.6999999999999994E-2</v>
      </c>
      <c r="I70" s="30"/>
      <c r="J70" s="786">
        <v>44671</v>
      </c>
      <c r="K70" s="803">
        <v>44677</v>
      </c>
      <c r="L70" s="803"/>
      <c r="M70" s="803">
        <v>44678</v>
      </c>
      <c r="N70" s="803"/>
      <c r="O70" s="7">
        <f t="shared" ca="1" si="2"/>
        <v>1434</v>
      </c>
      <c r="P70" s="788">
        <v>44694</v>
      </c>
      <c r="Q70" s="803">
        <v>44694</v>
      </c>
      <c r="R70" s="803"/>
      <c r="S70" s="12">
        <f t="shared" ca="1" si="3"/>
        <v>1434</v>
      </c>
      <c r="T70" s="31"/>
      <c r="U70" s="31"/>
      <c r="V70" s="31"/>
      <c r="W70" s="31"/>
      <c r="X70" s="197" t="s">
        <v>5145</v>
      </c>
      <c r="Y70" s="197"/>
      <c r="Z70" s="197"/>
      <c r="AA70" s="197" t="s">
        <v>5146</v>
      </c>
      <c r="AB70" s="197"/>
      <c r="AC70" s="729"/>
      <c r="AD70" s="1222"/>
      <c r="AE70" s="1275"/>
    </row>
    <row r="71" spans="1:31">
      <c r="A71" s="264" t="s">
        <v>5147</v>
      </c>
      <c r="B71" s="30" t="s">
        <v>5148</v>
      </c>
      <c r="C71" s="32" t="s">
        <v>256</v>
      </c>
      <c r="D71" s="40" t="s">
        <v>728</v>
      </c>
      <c r="E71" s="30" t="s">
        <v>85</v>
      </c>
      <c r="F71" s="30" t="s">
        <v>5149</v>
      </c>
      <c r="G71" s="952">
        <v>1018</v>
      </c>
      <c r="H71" s="41">
        <v>1.804</v>
      </c>
      <c r="I71" s="30" t="s">
        <v>5150</v>
      </c>
      <c r="J71" s="786">
        <v>44700</v>
      </c>
      <c r="K71" s="803">
        <v>44712</v>
      </c>
      <c r="L71" s="803"/>
      <c r="M71" s="803">
        <v>44712</v>
      </c>
      <c r="N71" s="803">
        <v>44713</v>
      </c>
      <c r="O71" s="7">
        <f t="shared" ca="1" si="2"/>
        <v>13</v>
      </c>
      <c r="P71" s="788">
        <v>44725</v>
      </c>
      <c r="Q71" s="803">
        <v>44725</v>
      </c>
      <c r="R71" s="803">
        <v>44725</v>
      </c>
      <c r="S71" s="12">
        <f t="shared" ca="1" si="3"/>
        <v>25</v>
      </c>
      <c r="T71" s="31">
        <v>44726</v>
      </c>
      <c r="U71" s="31"/>
      <c r="V71" s="31"/>
      <c r="W71" s="31"/>
      <c r="X71" s="197" t="s">
        <v>5151</v>
      </c>
      <c r="Y71" s="197"/>
      <c r="Z71" s="197"/>
      <c r="AA71" s="197" t="s">
        <v>5152</v>
      </c>
      <c r="AB71" s="197"/>
      <c r="AC71" s="729"/>
      <c r="AD71" s="1222"/>
      <c r="AE71" s="1275"/>
    </row>
    <row r="72" spans="1:31">
      <c r="A72" s="264" t="s">
        <v>5153</v>
      </c>
      <c r="B72" s="30" t="s">
        <v>5154</v>
      </c>
      <c r="C72" s="32" t="s">
        <v>256</v>
      </c>
      <c r="D72" s="40" t="s">
        <v>5155</v>
      </c>
      <c r="E72" s="30" t="s">
        <v>85</v>
      </c>
      <c r="F72" s="30" t="s">
        <v>1088</v>
      </c>
      <c r="G72" s="952">
        <v>1180</v>
      </c>
      <c r="H72" s="41">
        <v>5.6210000000000004</v>
      </c>
      <c r="I72" s="30" t="s">
        <v>5156</v>
      </c>
      <c r="J72" s="786">
        <v>44645</v>
      </c>
      <c r="K72" s="803">
        <v>44702</v>
      </c>
      <c r="L72" s="803"/>
      <c r="M72" s="803"/>
      <c r="N72" s="803">
        <v>44704</v>
      </c>
      <c r="O72" s="7">
        <f t="shared" ca="1" si="2"/>
        <v>59</v>
      </c>
      <c r="P72" s="788">
        <v>44718</v>
      </c>
      <c r="Q72" s="803">
        <v>44714</v>
      </c>
      <c r="R72" s="803">
        <v>44718</v>
      </c>
      <c r="S72" s="12">
        <f t="shared" ca="1" si="3"/>
        <v>73</v>
      </c>
      <c r="T72" s="31">
        <v>44728</v>
      </c>
      <c r="U72" s="31"/>
      <c r="V72" s="31"/>
      <c r="W72" s="31"/>
      <c r="X72" s="197" t="s">
        <v>5157</v>
      </c>
      <c r="Y72" s="197"/>
      <c r="Z72" s="197"/>
      <c r="AA72" s="197" t="s">
        <v>5158</v>
      </c>
      <c r="AB72" s="197"/>
      <c r="AC72" s="729"/>
      <c r="AD72" s="1222"/>
      <c r="AE72" s="1275"/>
    </row>
    <row r="73" spans="1:31">
      <c r="A73" s="264" t="s">
        <v>1194</v>
      </c>
      <c r="B73" s="30" t="s">
        <v>5159</v>
      </c>
      <c r="C73" s="32" t="s">
        <v>256</v>
      </c>
      <c r="D73" s="40" t="s">
        <v>4424</v>
      </c>
      <c r="E73" s="30" t="s">
        <v>85</v>
      </c>
      <c r="F73" s="30" t="s">
        <v>1088</v>
      </c>
      <c r="G73" s="952">
        <v>661</v>
      </c>
      <c r="H73" s="41">
        <v>0.435</v>
      </c>
      <c r="I73" s="30" t="s">
        <v>5160</v>
      </c>
      <c r="J73" s="786">
        <v>44670</v>
      </c>
      <c r="K73" s="803">
        <v>44692</v>
      </c>
      <c r="L73" s="803"/>
      <c r="M73" s="803">
        <v>44693</v>
      </c>
      <c r="N73" s="803">
        <v>44694</v>
      </c>
      <c r="O73" s="7">
        <f t="shared" ca="1" si="2"/>
        <v>24</v>
      </c>
      <c r="P73" s="788">
        <v>44728</v>
      </c>
      <c r="Q73" s="803">
        <v>44706</v>
      </c>
      <c r="R73" s="803">
        <v>44719</v>
      </c>
      <c r="S73" s="12">
        <f t="shared" ca="1" si="3"/>
        <v>49</v>
      </c>
      <c r="T73" s="31">
        <v>44733</v>
      </c>
      <c r="U73" s="31"/>
      <c r="V73" s="31"/>
      <c r="W73" s="31"/>
      <c r="X73" s="197" t="s">
        <v>5161</v>
      </c>
      <c r="Y73" s="197"/>
      <c r="Z73" s="197"/>
      <c r="AA73" s="197"/>
      <c r="AB73" s="197"/>
      <c r="AC73" s="729"/>
      <c r="AD73" s="1222"/>
      <c r="AE73" s="1275"/>
    </row>
    <row r="74" spans="1:31">
      <c r="A74" s="264" t="s">
        <v>1194</v>
      </c>
      <c r="B74" s="30" t="s">
        <v>5162</v>
      </c>
      <c r="C74" s="32" t="s">
        <v>256</v>
      </c>
      <c r="D74" s="40" t="s">
        <v>4424</v>
      </c>
      <c r="E74" s="30" t="s">
        <v>85</v>
      </c>
      <c r="F74" s="30" t="s">
        <v>1088</v>
      </c>
      <c r="G74" s="952">
        <v>250</v>
      </c>
      <c r="H74" s="41">
        <v>0.44</v>
      </c>
      <c r="I74" s="30" t="s">
        <v>5160</v>
      </c>
      <c r="J74" s="786">
        <v>44690</v>
      </c>
      <c r="K74" s="803">
        <v>44692</v>
      </c>
      <c r="L74" s="803"/>
      <c r="M74" s="803">
        <v>44693</v>
      </c>
      <c r="N74" s="803">
        <v>44694</v>
      </c>
      <c r="O74" s="7">
        <f t="shared" ca="1" si="2"/>
        <v>4</v>
      </c>
      <c r="P74" s="788">
        <v>44728</v>
      </c>
      <c r="Q74" s="803">
        <v>44706</v>
      </c>
      <c r="R74" s="803">
        <v>44719</v>
      </c>
      <c r="S74" s="12">
        <f t="shared" ca="1" si="3"/>
        <v>29</v>
      </c>
      <c r="T74" s="31">
        <v>44733</v>
      </c>
      <c r="U74" s="31"/>
      <c r="V74" s="31"/>
      <c r="W74" s="31"/>
      <c r="X74" s="197" t="s">
        <v>5163</v>
      </c>
      <c r="Y74" s="197"/>
      <c r="Z74" s="197"/>
      <c r="AA74" s="197"/>
      <c r="AB74" s="197"/>
      <c r="AC74" s="729"/>
      <c r="AD74" s="1222"/>
      <c r="AE74" s="1275"/>
    </row>
    <row r="75" spans="1:31">
      <c r="A75" s="264" t="s">
        <v>5164</v>
      </c>
      <c r="B75" s="30" t="s">
        <v>5165</v>
      </c>
      <c r="C75" s="32" t="s">
        <v>717</v>
      </c>
      <c r="D75" s="40" t="s">
        <v>1836</v>
      </c>
      <c r="E75" s="30" t="s">
        <v>85</v>
      </c>
      <c r="F75" s="30" t="s">
        <v>1150</v>
      </c>
      <c r="G75" s="952">
        <v>2121</v>
      </c>
      <c r="H75" s="41">
        <v>3.0950000000000002</v>
      </c>
      <c r="I75" s="30" t="s">
        <v>5160</v>
      </c>
      <c r="J75" s="786">
        <v>44677</v>
      </c>
      <c r="K75" s="803">
        <v>44694</v>
      </c>
      <c r="L75" s="803"/>
      <c r="M75" s="803">
        <v>44691</v>
      </c>
      <c r="N75" s="803">
        <v>44694</v>
      </c>
      <c r="O75" s="7">
        <f t="shared" ca="1" si="2"/>
        <v>17</v>
      </c>
      <c r="P75" s="788">
        <v>44728</v>
      </c>
      <c r="Q75" s="803">
        <v>44706</v>
      </c>
      <c r="R75" s="803">
        <v>44719</v>
      </c>
      <c r="S75" s="12">
        <f t="shared" ca="1" si="3"/>
        <v>42</v>
      </c>
      <c r="T75" s="31">
        <v>44734</v>
      </c>
      <c r="U75" s="31"/>
      <c r="V75" s="31"/>
      <c r="W75" s="31"/>
      <c r="X75" s="197"/>
      <c r="Y75" s="197"/>
      <c r="Z75" s="197"/>
      <c r="AA75" s="197"/>
      <c r="AB75" s="197"/>
      <c r="AC75" s="729"/>
      <c r="AD75" s="1222"/>
      <c r="AE75" s="1275"/>
    </row>
    <row r="76" spans="1:31">
      <c r="A76" s="264" t="s">
        <v>1912</v>
      </c>
      <c r="B76" s="30" t="s">
        <v>5166</v>
      </c>
      <c r="C76" s="32" t="s">
        <v>256</v>
      </c>
      <c r="D76" s="40" t="s">
        <v>4424</v>
      </c>
      <c r="E76" s="30" t="s">
        <v>85</v>
      </c>
      <c r="F76" s="30" t="s">
        <v>1086</v>
      </c>
      <c r="G76" s="952">
        <v>1563</v>
      </c>
      <c r="H76" s="41">
        <v>1.68</v>
      </c>
      <c r="I76" s="30" t="s">
        <v>5160</v>
      </c>
      <c r="J76" s="786">
        <v>44673</v>
      </c>
      <c r="K76" s="803">
        <v>44689</v>
      </c>
      <c r="L76" s="803"/>
      <c r="M76" s="803">
        <v>44691</v>
      </c>
      <c r="N76" s="803">
        <v>44694</v>
      </c>
      <c r="O76" s="7">
        <f t="shared" ca="1" si="2"/>
        <v>21</v>
      </c>
      <c r="P76" s="788">
        <v>44728</v>
      </c>
      <c r="Q76" s="803">
        <v>44706</v>
      </c>
      <c r="R76" s="803">
        <v>44719</v>
      </c>
      <c r="S76" s="12">
        <f t="shared" ca="1" si="3"/>
        <v>46</v>
      </c>
      <c r="T76" s="31">
        <v>44735</v>
      </c>
      <c r="U76" s="31"/>
      <c r="V76" s="31"/>
      <c r="W76" s="31"/>
      <c r="X76" s="197" t="s">
        <v>5167</v>
      </c>
      <c r="Y76" s="197"/>
      <c r="Z76" s="197"/>
      <c r="AA76" s="197"/>
      <c r="AB76" s="197"/>
      <c r="AC76" s="729"/>
      <c r="AD76" s="1222"/>
      <c r="AE76" s="1275"/>
    </row>
    <row r="77" spans="1:31">
      <c r="A77" s="264" t="s">
        <v>2563</v>
      </c>
      <c r="B77" s="30" t="s">
        <v>5168</v>
      </c>
      <c r="C77" s="32" t="s">
        <v>256</v>
      </c>
      <c r="D77" s="40" t="s">
        <v>110</v>
      </c>
      <c r="E77" s="30" t="s">
        <v>85</v>
      </c>
      <c r="F77" s="30" t="s">
        <v>1106</v>
      </c>
      <c r="G77" s="952">
        <v>1419</v>
      </c>
      <c r="H77" s="41">
        <v>0.52200000000000002</v>
      </c>
      <c r="I77" s="30" t="s">
        <v>5169</v>
      </c>
      <c r="J77" s="786">
        <v>44686</v>
      </c>
      <c r="K77" s="803">
        <v>44690</v>
      </c>
      <c r="L77" s="803"/>
      <c r="M77" s="803">
        <v>44693</v>
      </c>
      <c r="N77" s="803">
        <v>44698</v>
      </c>
      <c r="O77" s="7">
        <f t="shared" ca="1" si="2"/>
        <v>12</v>
      </c>
      <c r="P77" s="788">
        <v>44737</v>
      </c>
      <c r="Q77" s="803">
        <v>44712</v>
      </c>
      <c r="R77" s="803">
        <v>44737</v>
      </c>
      <c r="S77" s="12">
        <f t="shared" ca="1" si="3"/>
        <v>51</v>
      </c>
      <c r="T77" s="31">
        <v>44740</v>
      </c>
      <c r="U77" s="31"/>
      <c r="V77" s="31"/>
      <c r="W77" s="31"/>
      <c r="X77" s="197" t="s">
        <v>5170</v>
      </c>
      <c r="Y77" s="197"/>
      <c r="Z77" s="197"/>
      <c r="AA77" s="197"/>
      <c r="AB77" s="197"/>
      <c r="AC77" s="729"/>
      <c r="AD77" s="1222"/>
      <c r="AE77" s="1275"/>
    </row>
    <row r="78" spans="1:31">
      <c r="A78" s="264" t="s">
        <v>1551</v>
      </c>
      <c r="B78" s="30" t="s">
        <v>5171</v>
      </c>
      <c r="C78" s="32" t="s">
        <v>256</v>
      </c>
      <c r="D78" s="40" t="s">
        <v>110</v>
      </c>
      <c r="E78" s="30" t="s">
        <v>85</v>
      </c>
      <c r="F78" s="30" t="s">
        <v>1106</v>
      </c>
      <c r="G78" s="952">
        <v>727</v>
      </c>
      <c r="H78" s="41">
        <v>1.018</v>
      </c>
      <c r="I78" s="30" t="s">
        <v>5169</v>
      </c>
      <c r="J78" s="786">
        <v>44691</v>
      </c>
      <c r="K78" s="803">
        <v>44691</v>
      </c>
      <c r="L78" s="803"/>
      <c r="M78" s="803">
        <v>44694</v>
      </c>
      <c r="N78" s="803">
        <v>44701</v>
      </c>
      <c r="O78" s="7">
        <f t="shared" ca="1" si="2"/>
        <v>10</v>
      </c>
      <c r="P78" s="788">
        <v>44737</v>
      </c>
      <c r="Q78" s="803">
        <v>44712</v>
      </c>
      <c r="R78" s="803">
        <v>44737</v>
      </c>
      <c r="S78" s="12">
        <f t="shared" ca="1" si="3"/>
        <v>46</v>
      </c>
      <c r="T78" s="31">
        <v>44740</v>
      </c>
      <c r="U78" s="31"/>
      <c r="V78" s="31"/>
      <c r="W78" s="31"/>
      <c r="X78" s="197" t="s">
        <v>5172</v>
      </c>
      <c r="Y78" s="197"/>
      <c r="Z78" s="197"/>
      <c r="AA78" s="197"/>
      <c r="AB78" s="197"/>
      <c r="AC78" s="729"/>
      <c r="AD78" s="1222"/>
      <c r="AE78" s="1275"/>
    </row>
    <row r="79" spans="1:31">
      <c r="A79" s="264" t="s">
        <v>1335</v>
      </c>
      <c r="B79" s="30" t="s">
        <v>5173</v>
      </c>
      <c r="C79" s="32" t="s">
        <v>46</v>
      </c>
      <c r="D79" s="40" t="s">
        <v>110</v>
      </c>
      <c r="E79" s="30" t="s">
        <v>85</v>
      </c>
      <c r="F79" s="30" t="s">
        <v>1363</v>
      </c>
      <c r="G79" s="952">
        <v>1242</v>
      </c>
      <c r="H79" s="41">
        <v>1</v>
      </c>
      <c r="I79" s="30" t="s">
        <v>5169</v>
      </c>
      <c r="J79" s="786">
        <v>44692</v>
      </c>
      <c r="K79" s="803">
        <v>44693</v>
      </c>
      <c r="L79" s="803"/>
      <c r="M79" s="803"/>
      <c r="N79" s="803">
        <v>44699</v>
      </c>
      <c r="O79" s="7">
        <f t="shared" ca="1" si="2"/>
        <v>7</v>
      </c>
      <c r="P79" s="788">
        <v>44737</v>
      </c>
      <c r="Q79" s="803">
        <v>44712</v>
      </c>
      <c r="R79" s="803">
        <v>44737</v>
      </c>
      <c r="S79" s="12">
        <f t="shared" ca="1" si="3"/>
        <v>45</v>
      </c>
      <c r="T79" s="31">
        <v>44740</v>
      </c>
      <c r="U79" s="31"/>
      <c r="V79" s="31"/>
      <c r="W79" s="31"/>
      <c r="X79" s="197" t="s">
        <v>5174</v>
      </c>
      <c r="Y79" s="197"/>
      <c r="Z79" s="197"/>
      <c r="AA79" s="197"/>
      <c r="AB79" s="197"/>
      <c r="AC79" s="729"/>
      <c r="AD79" s="1222"/>
      <c r="AE79" s="1275"/>
    </row>
    <row r="80" spans="1:31">
      <c r="A80" s="264" t="s">
        <v>5175</v>
      </c>
      <c r="B80" s="30" t="s">
        <v>5176</v>
      </c>
      <c r="C80" s="32" t="s">
        <v>46</v>
      </c>
      <c r="D80" s="40" t="s">
        <v>110</v>
      </c>
      <c r="E80" s="30" t="s">
        <v>85</v>
      </c>
      <c r="F80" s="30" t="s">
        <v>1363</v>
      </c>
      <c r="G80" s="952">
        <v>1410</v>
      </c>
      <c r="H80" s="41">
        <v>3.5529999999999999</v>
      </c>
      <c r="I80" s="30" t="s">
        <v>5169</v>
      </c>
      <c r="J80" s="786">
        <v>44692</v>
      </c>
      <c r="K80" s="803">
        <v>44697</v>
      </c>
      <c r="L80" s="803"/>
      <c r="M80" s="803"/>
      <c r="N80" s="803">
        <v>44701</v>
      </c>
      <c r="O80" s="7">
        <f t="shared" ca="1" si="2"/>
        <v>9</v>
      </c>
      <c r="P80" s="788">
        <v>44737</v>
      </c>
      <c r="Q80" s="803">
        <v>44712</v>
      </c>
      <c r="R80" s="803">
        <v>44737</v>
      </c>
      <c r="S80" s="12">
        <f t="shared" ca="1" si="3"/>
        <v>45</v>
      </c>
      <c r="T80" s="31">
        <v>44740</v>
      </c>
      <c r="U80" s="31"/>
      <c r="V80" s="31"/>
      <c r="W80" s="31"/>
      <c r="X80" s="197" t="s">
        <v>5177</v>
      </c>
      <c r="Y80" s="197"/>
      <c r="Z80" s="197"/>
      <c r="AA80" s="197"/>
      <c r="AB80" s="197"/>
      <c r="AC80" s="729"/>
      <c r="AD80" s="1222"/>
      <c r="AE80" s="1275"/>
    </row>
    <row r="81" spans="1:31">
      <c r="A81" s="264" t="s">
        <v>5178</v>
      </c>
      <c r="B81" s="30" t="s">
        <v>5179</v>
      </c>
      <c r="C81" s="32" t="s">
        <v>256</v>
      </c>
      <c r="D81" s="40" t="s">
        <v>110</v>
      </c>
      <c r="E81" s="30" t="s">
        <v>85</v>
      </c>
      <c r="F81" s="30" t="s">
        <v>1106</v>
      </c>
      <c r="G81" s="952">
        <v>2386</v>
      </c>
      <c r="H81" s="41">
        <v>2.4390000000000001</v>
      </c>
      <c r="I81" s="30" t="s">
        <v>5169</v>
      </c>
      <c r="J81" s="786">
        <v>44692</v>
      </c>
      <c r="K81" s="803">
        <v>44693</v>
      </c>
      <c r="L81" s="803"/>
      <c r="M81" s="803">
        <v>44694</v>
      </c>
      <c r="N81" s="803">
        <v>44701</v>
      </c>
      <c r="O81" s="7">
        <f t="shared" ca="1" si="2"/>
        <v>9</v>
      </c>
      <c r="P81" s="788">
        <v>44737</v>
      </c>
      <c r="Q81" s="803">
        <v>44712</v>
      </c>
      <c r="R81" s="803">
        <v>44737</v>
      </c>
      <c r="S81" s="12">
        <f t="shared" ca="1" si="3"/>
        <v>45</v>
      </c>
      <c r="T81" s="31">
        <v>44740</v>
      </c>
      <c r="U81" s="31"/>
      <c r="V81" s="31"/>
      <c r="W81" s="31"/>
      <c r="X81" s="197" t="s">
        <v>5180</v>
      </c>
      <c r="Y81" s="197"/>
      <c r="Z81" s="197"/>
      <c r="AA81" s="197"/>
      <c r="AB81" s="197"/>
      <c r="AC81" s="729"/>
      <c r="AD81" s="1222"/>
      <c r="AE81" s="1275"/>
    </row>
    <row r="82" spans="1:31">
      <c r="A82" s="264" t="s">
        <v>5181</v>
      </c>
      <c r="B82" s="30" t="s">
        <v>5182</v>
      </c>
      <c r="C82" s="32" t="s">
        <v>256</v>
      </c>
      <c r="D82" s="40" t="s">
        <v>110</v>
      </c>
      <c r="E82" s="30" t="s">
        <v>85</v>
      </c>
      <c r="F82" s="30" t="s">
        <v>1363</v>
      </c>
      <c r="G82" s="952">
        <v>309</v>
      </c>
      <c r="H82" s="41">
        <v>0.64700000000000002</v>
      </c>
      <c r="I82" s="30" t="s">
        <v>5169</v>
      </c>
      <c r="J82" s="786">
        <v>44698</v>
      </c>
      <c r="K82" s="803">
        <v>44694</v>
      </c>
      <c r="L82" s="803"/>
      <c r="M82" s="803">
        <v>44697</v>
      </c>
      <c r="N82" s="803">
        <v>44701</v>
      </c>
      <c r="O82" s="7">
        <f t="shared" ca="1" si="2"/>
        <v>3</v>
      </c>
      <c r="P82" s="788">
        <v>44737</v>
      </c>
      <c r="Q82" s="803">
        <v>44712</v>
      </c>
      <c r="R82" s="803">
        <v>44737</v>
      </c>
      <c r="S82" s="12">
        <f t="shared" ca="1" si="3"/>
        <v>39</v>
      </c>
      <c r="T82" s="31">
        <v>44740</v>
      </c>
      <c r="U82" s="31"/>
      <c r="V82" s="31"/>
      <c r="W82" s="31"/>
      <c r="X82" s="197" t="s">
        <v>5183</v>
      </c>
      <c r="Y82" s="197"/>
      <c r="Z82" s="197"/>
      <c r="AA82" s="197"/>
      <c r="AB82" s="197"/>
      <c r="AC82" s="729"/>
      <c r="AD82" s="1222"/>
      <c r="AE82" s="1275"/>
    </row>
    <row r="83" spans="1:31">
      <c r="A83" s="264" t="s">
        <v>5184</v>
      </c>
      <c r="B83" s="30" t="s">
        <v>5185</v>
      </c>
      <c r="C83" s="32" t="s">
        <v>256</v>
      </c>
      <c r="D83" s="40" t="s">
        <v>110</v>
      </c>
      <c r="E83" s="30" t="s">
        <v>85</v>
      </c>
      <c r="F83" s="30" t="s">
        <v>1363</v>
      </c>
      <c r="G83" s="952">
        <v>445</v>
      </c>
      <c r="H83" s="41">
        <v>2.1080000000000001</v>
      </c>
      <c r="I83" s="30" t="s">
        <v>5169</v>
      </c>
      <c r="J83" s="786">
        <v>44699</v>
      </c>
      <c r="K83" s="803">
        <v>44694</v>
      </c>
      <c r="L83" s="803"/>
      <c r="M83" s="803">
        <v>44697</v>
      </c>
      <c r="N83" s="803">
        <v>44701</v>
      </c>
      <c r="O83" s="7">
        <f t="shared" ca="1" si="2"/>
        <v>2</v>
      </c>
      <c r="P83" s="788">
        <v>44737</v>
      </c>
      <c r="Q83" s="803">
        <v>44712</v>
      </c>
      <c r="R83" s="803">
        <v>44737</v>
      </c>
      <c r="S83" s="12">
        <f t="shared" ca="1" si="3"/>
        <v>38</v>
      </c>
      <c r="T83" s="31">
        <v>44740</v>
      </c>
      <c r="U83" s="31"/>
      <c r="V83" s="31"/>
      <c r="W83" s="31"/>
      <c r="X83" s="197" t="s">
        <v>5186</v>
      </c>
      <c r="Y83" s="197"/>
      <c r="Z83" s="197"/>
      <c r="AA83" s="197"/>
      <c r="AB83" s="197"/>
      <c r="AC83" s="729"/>
      <c r="AD83" s="1222"/>
      <c r="AE83" s="1275"/>
    </row>
    <row r="84" spans="1:31">
      <c r="A84" s="264" t="s">
        <v>4995</v>
      </c>
      <c r="B84" s="30" t="s">
        <v>5187</v>
      </c>
      <c r="C84" s="32" t="s">
        <v>46</v>
      </c>
      <c r="D84" s="40" t="s">
        <v>110</v>
      </c>
      <c r="E84" s="30" t="s">
        <v>85</v>
      </c>
      <c r="F84" s="30" t="s">
        <v>1106</v>
      </c>
      <c r="G84" s="952">
        <v>1317</v>
      </c>
      <c r="H84" s="41">
        <v>1.242</v>
      </c>
      <c r="I84" s="30" t="s">
        <v>5169</v>
      </c>
      <c r="J84" s="786">
        <v>44694</v>
      </c>
      <c r="K84" s="803">
        <v>44697</v>
      </c>
      <c r="L84" s="803"/>
      <c r="M84" s="803"/>
      <c r="N84" s="803">
        <v>44705</v>
      </c>
      <c r="O84" s="7">
        <f t="shared" ca="1" si="2"/>
        <v>11</v>
      </c>
      <c r="P84" s="788">
        <v>44737</v>
      </c>
      <c r="Q84" s="803">
        <v>44723</v>
      </c>
      <c r="R84" s="803">
        <v>44737</v>
      </c>
      <c r="S84" s="12">
        <f t="shared" ca="1" si="3"/>
        <v>43</v>
      </c>
      <c r="T84" s="31">
        <v>44740</v>
      </c>
      <c r="U84" s="31"/>
      <c r="V84" s="31"/>
      <c r="W84" s="31"/>
      <c r="X84" s="197" t="s">
        <v>5188</v>
      </c>
      <c r="Y84" s="197"/>
      <c r="Z84" s="197"/>
      <c r="AA84" s="197"/>
      <c r="AB84" s="197"/>
      <c r="AC84" s="729"/>
      <c r="AD84" s="1222"/>
      <c r="AE84" s="1275"/>
    </row>
    <row r="85" spans="1:31">
      <c r="A85" s="264" t="s">
        <v>905</v>
      </c>
      <c r="B85" s="30" t="s">
        <v>5189</v>
      </c>
      <c r="C85" s="32" t="s">
        <v>46</v>
      </c>
      <c r="D85" s="40" t="s">
        <v>110</v>
      </c>
      <c r="E85" s="30" t="s">
        <v>85</v>
      </c>
      <c r="F85" s="30" t="s">
        <v>1106</v>
      </c>
      <c r="G85" s="952">
        <v>3905</v>
      </c>
      <c r="H85" s="41">
        <v>4.32</v>
      </c>
      <c r="I85" s="30" t="s">
        <v>5169</v>
      </c>
      <c r="J85" s="786">
        <v>44700</v>
      </c>
      <c r="K85" s="803">
        <v>44693</v>
      </c>
      <c r="L85" s="803"/>
      <c r="M85" s="803"/>
      <c r="N85" s="803">
        <v>44706</v>
      </c>
      <c r="O85" s="7">
        <f t="shared" ca="1" si="2"/>
        <v>6</v>
      </c>
      <c r="P85" s="788">
        <v>44737</v>
      </c>
      <c r="Q85" s="803">
        <v>44723</v>
      </c>
      <c r="R85" s="803">
        <v>44737</v>
      </c>
      <c r="S85" s="12">
        <f t="shared" ca="1" si="3"/>
        <v>37</v>
      </c>
      <c r="T85" s="31">
        <v>44740</v>
      </c>
      <c r="U85" s="31"/>
      <c r="V85" s="31"/>
      <c r="W85" s="31"/>
      <c r="X85" s="197" t="s">
        <v>5190</v>
      </c>
      <c r="Y85" s="197"/>
      <c r="Z85" s="197"/>
      <c r="AA85" s="197"/>
      <c r="AB85" s="197"/>
      <c r="AC85" s="729"/>
      <c r="AD85" s="1222"/>
      <c r="AE85" s="1275"/>
    </row>
    <row r="86" spans="1:31">
      <c r="A86" s="264" t="s">
        <v>5000</v>
      </c>
      <c r="B86" s="30" t="s">
        <v>5001</v>
      </c>
      <c r="C86" s="32" t="s">
        <v>256</v>
      </c>
      <c r="D86" s="40" t="s">
        <v>110</v>
      </c>
      <c r="E86" s="30" t="s">
        <v>85</v>
      </c>
      <c r="F86" s="30" t="s">
        <v>5191</v>
      </c>
      <c r="G86" s="952">
        <v>3220</v>
      </c>
      <c r="H86" s="41">
        <v>3.3149999999999999</v>
      </c>
      <c r="I86" s="30" t="s">
        <v>5169</v>
      </c>
      <c r="J86" s="786">
        <v>44704</v>
      </c>
      <c r="K86" s="803">
        <v>44700</v>
      </c>
      <c r="L86" s="803"/>
      <c r="M86" s="803">
        <v>44704</v>
      </c>
      <c r="N86" s="803">
        <v>44711</v>
      </c>
      <c r="O86" s="7">
        <f t="shared" ca="1" si="2"/>
        <v>7</v>
      </c>
      <c r="P86" s="788">
        <v>44737</v>
      </c>
      <c r="Q86" s="803">
        <v>44723</v>
      </c>
      <c r="R86" s="803">
        <v>44737</v>
      </c>
      <c r="S86" s="12">
        <f t="shared" ca="1" si="3"/>
        <v>33</v>
      </c>
      <c r="T86" s="31">
        <v>44740</v>
      </c>
      <c r="U86" s="31"/>
      <c r="V86" s="31"/>
      <c r="W86" s="31"/>
      <c r="X86" s="197" t="s">
        <v>5192</v>
      </c>
      <c r="Y86" s="197"/>
      <c r="Z86" s="197"/>
      <c r="AA86" s="197"/>
      <c r="AB86" s="197"/>
      <c r="AC86" s="729"/>
      <c r="AD86" s="1222"/>
      <c r="AE86" s="1275"/>
    </row>
    <row r="87" spans="1:31">
      <c r="A87" s="264" t="s">
        <v>5193</v>
      </c>
      <c r="B87" s="30" t="s">
        <v>5194</v>
      </c>
      <c r="C87" s="32" t="s">
        <v>46</v>
      </c>
      <c r="D87" s="40" t="s">
        <v>110</v>
      </c>
      <c r="E87" s="30" t="s">
        <v>85</v>
      </c>
      <c r="F87" s="30" t="s">
        <v>5195</v>
      </c>
      <c r="G87" s="952">
        <v>4700</v>
      </c>
      <c r="H87" s="41">
        <v>10.67</v>
      </c>
      <c r="I87" s="30" t="s">
        <v>5169</v>
      </c>
      <c r="J87" s="786">
        <v>44706</v>
      </c>
      <c r="K87" s="803">
        <v>44711</v>
      </c>
      <c r="L87" s="803"/>
      <c r="M87" s="803"/>
      <c r="N87" s="803">
        <v>44714</v>
      </c>
      <c r="O87" s="7">
        <f t="shared" ca="1" si="2"/>
        <v>8</v>
      </c>
      <c r="P87" s="788">
        <v>44737</v>
      </c>
      <c r="Q87" s="803">
        <v>44723</v>
      </c>
      <c r="R87" s="803">
        <v>44737</v>
      </c>
      <c r="S87" s="12">
        <f t="shared" ca="1" si="3"/>
        <v>31</v>
      </c>
      <c r="T87" s="31">
        <v>44740</v>
      </c>
      <c r="U87" s="31"/>
      <c r="V87" s="31"/>
      <c r="W87" s="31"/>
      <c r="X87" s="197" t="s">
        <v>5196</v>
      </c>
      <c r="Y87" s="197"/>
      <c r="Z87" s="197"/>
      <c r="AA87" s="197"/>
      <c r="AB87" s="197"/>
      <c r="AC87" s="729"/>
      <c r="AD87" s="1222"/>
      <c r="AE87" s="1275"/>
    </row>
    <row r="88" spans="1:31">
      <c r="A88" s="264" t="s">
        <v>905</v>
      </c>
      <c r="B88" s="30" t="s">
        <v>5197</v>
      </c>
      <c r="C88" s="32" t="s">
        <v>46</v>
      </c>
      <c r="D88" s="40" t="s">
        <v>110</v>
      </c>
      <c r="E88" s="30" t="s">
        <v>85</v>
      </c>
      <c r="F88" s="30" t="s">
        <v>5198</v>
      </c>
      <c r="G88" s="952">
        <v>280</v>
      </c>
      <c r="H88" s="41">
        <v>0.81399999999999995</v>
      </c>
      <c r="I88" s="30" t="s">
        <v>5169</v>
      </c>
      <c r="J88" s="786">
        <v>44708</v>
      </c>
      <c r="K88" s="803">
        <v>44711</v>
      </c>
      <c r="L88" s="803"/>
      <c r="M88" s="803"/>
      <c r="N88" s="803">
        <v>44713</v>
      </c>
      <c r="O88" s="7">
        <f t="shared" ca="1" si="2"/>
        <v>5</v>
      </c>
      <c r="P88" s="788">
        <v>44737</v>
      </c>
      <c r="Q88" s="803">
        <v>44723</v>
      </c>
      <c r="R88" s="803">
        <v>44737</v>
      </c>
      <c r="S88" s="12">
        <f t="shared" ca="1" si="3"/>
        <v>29</v>
      </c>
      <c r="T88" s="31">
        <v>44740</v>
      </c>
      <c r="U88" s="31"/>
      <c r="V88" s="31"/>
      <c r="W88" s="31"/>
      <c r="X88" s="197" t="s">
        <v>5199</v>
      </c>
      <c r="Y88" s="197"/>
      <c r="Z88" s="197"/>
      <c r="AA88" s="197"/>
      <c r="AB88" s="197"/>
      <c r="AC88" s="729"/>
      <c r="AD88" s="1222"/>
      <c r="AE88" s="1275"/>
    </row>
    <row r="89" spans="1:31">
      <c r="A89" s="264" t="s">
        <v>5010</v>
      </c>
      <c r="B89" s="30" t="s">
        <v>5200</v>
      </c>
      <c r="C89" s="32" t="s">
        <v>256</v>
      </c>
      <c r="D89" s="40" t="s">
        <v>110</v>
      </c>
      <c r="E89" s="30" t="s">
        <v>85</v>
      </c>
      <c r="F89" s="30" t="s">
        <v>1670</v>
      </c>
      <c r="G89" s="952">
        <v>1480</v>
      </c>
      <c r="H89" s="41">
        <v>6.8000000000000005E-2</v>
      </c>
      <c r="I89" s="30" t="s">
        <v>5169</v>
      </c>
      <c r="J89" s="786">
        <v>44677</v>
      </c>
      <c r="K89" s="803">
        <v>44680</v>
      </c>
      <c r="L89" s="803"/>
      <c r="M89" s="803">
        <v>44684</v>
      </c>
      <c r="N89" s="803">
        <v>44692</v>
      </c>
      <c r="O89" s="7">
        <f t="shared" ca="1" si="2"/>
        <v>15</v>
      </c>
      <c r="P89" s="788">
        <v>44737</v>
      </c>
      <c r="Q89" s="803">
        <v>44723</v>
      </c>
      <c r="R89" s="803">
        <v>44737</v>
      </c>
      <c r="S89" s="12">
        <f t="shared" ca="1" si="3"/>
        <v>60</v>
      </c>
      <c r="T89" s="31">
        <v>44740</v>
      </c>
      <c r="U89" s="31"/>
      <c r="V89" s="31"/>
      <c r="W89" s="31"/>
      <c r="X89" s="197" t="s">
        <v>5201</v>
      </c>
      <c r="Y89" s="197"/>
      <c r="Z89" s="197"/>
      <c r="AA89" s="197" t="s">
        <v>5202</v>
      </c>
      <c r="AB89" s="197"/>
      <c r="AC89" s="729"/>
      <c r="AD89" s="1222"/>
      <c r="AE89" s="1275"/>
    </row>
    <row r="90" spans="1:31">
      <c r="A90" s="264" t="s">
        <v>905</v>
      </c>
      <c r="B90" s="30" t="s">
        <v>5203</v>
      </c>
      <c r="C90" s="32" t="s">
        <v>46</v>
      </c>
      <c r="D90" s="40" t="s">
        <v>110</v>
      </c>
      <c r="E90" s="30" t="s">
        <v>85</v>
      </c>
      <c r="F90" s="30" t="s">
        <v>1106</v>
      </c>
      <c r="G90" s="952">
        <v>1055</v>
      </c>
      <c r="H90" s="41">
        <v>2.6040000000000001</v>
      </c>
      <c r="I90" s="30" t="s">
        <v>5204</v>
      </c>
      <c r="J90" s="786">
        <v>44712</v>
      </c>
      <c r="K90" s="803">
        <v>44713</v>
      </c>
      <c r="L90" s="803"/>
      <c r="M90" s="803"/>
      <c r="N90" s="803">
        <v>44714</v>
      </c>
      <c r="O90" s="7">
        <f t="shared" ca="1" si="2"/>
        <v>2</v>
      </c>
      <c r="P90" s="788">
        <v>44741</v>
      </c>
      <c r="Q90" s="803">
        <v>44731</v>
      </c>
      <c r="R90" s="803">
        <v>44741</v>
      </c>
      <c r="S90" s="12">
        <f t="shared" ca="1" si="3"/>
        <v>29</v>
      </c>
      <c r="T90" s="31">
        <v>44743</v>
      </c>
      <c r="U90" s="31"/>
      <c r="V90" s="31"/>
      <c r="W90" s="31"/>
      <c r="X90" s="197" t="s">
        <v>5205</v>
      </c>
      <c r="Y90" s="197"/>
      <c r="Z90" s="197"/>
      <c r="AA90" s="197" t="s">
        <v>5206</v>
      </c>
      <c r="AB90" s="197"/>
      <c r="AC90" s="729"/>
      <c r="AD90" s="1222"/>
      <c r="AE90" s="1275"/>
    </row>
    <row r="91" spans="1:31">
      <c r="A91" s="264" t="s">
        <v>5207</v>
      </c>
      <c r="B91" s="30" t="s">
        <v>5208</v>
      </c>
      <c r="C91" s="32" t="s">
        <v>46</v>
      </c>
      <c r="D91" s="40" t="s">
        <v>110</v>
      </c>
      <c r="E91" s="30" t="s">
        <v>85</v>
      </c>
      <c r="F91" s="30" t="s">
        <v>462</v>
      </c>
      <c r="G91" s="952">
        <v>3382</v>
      </c>
      <c r="H91" s="41">
        <v>1.034</v>
      </c>
      <c r="I91" s="30" t="s">
        <v>5204</v>
      </c>
      <c r="J91" s="786">
        <v>44700</v>
      </c>
      <c r="K91" s="803">
        <v>44719</v>
      </c>
      <c r="L91" s="803"/>
      <c r="M91" s="803">
        <v>44719</v>
      </c>
      <c r="N91" s="803">
        <v>44721</v>
      </c>
      <c r="O91" s="7">
        <f t="shared" ca="1" si="2"/>
        <v>21</v>
      </c>
      <c r="P91" s="788">
        <v>44741</v>
      </c>
      <c r="Q91" s="803">
        <v>44731</v>
      </c>
      <c r="R91" s="803">
        <v>44741</v>
      </c>
      <c r="S91" s="12">
        <f t="shared" ca="1" si="3"/>
        <v>41</v>
      </c>
      <c r="T91" s="31">
        <v>44743</v>
      </c>
      <c r="U91" s="31"/>
      <c r="V91" s="31"/>
      <c r="W91" s="31"/>
      <c r="X91" s="197" t="s">
        <v>5209</v>
      </c>
      <c r="Y91" s="197"/>
      <c r="Z91" s="197"/>
      <c r="AA91" s="197" t="s">
        <v>5206</v>
      </c>
      <c r="AB91" s="197"/>
      <c r="AC91" s="729"/>
      <c r="AD91" s="1222"/>
      <c r="AE91" s="1275"/>
    </row>
    <row r="92" spans="1:31">
      <c r="A92" s="264" t="s">
        <v>5210</v>
      </c>
      <c r="B92" s="30" t="s">
        <v>5211</v>
      </c>
      <c r="C92" s="32" t="s">
        <v>46</v>
      </c>
      <c r="D92" s="40" t="s">
        <v>110</v>
      </c>
      <c r="E92" s="30" t="s">
        <v>85</v>
      </c>
      <c r="F92" s="30" t="s">
        <v>1088</v>
      </c>
      <c r="G92" s="952">
        <v>1568</v>
      </c>
      <c r="H92" s="41">
        <v>2.66</v>
      </c>
      <c r="I92" s="30" t="s">
        <v>5204</v>
      </c>
      <c r="J92" s="786">
        <v>44708</v>
      </c>
      <c r="K92" s="803">
        <v>44712</v>
      </c>
      <c r="L92" s="803"/>
      <c r="M92" s="803"/>
      <c r="N92" s="803">
        <v>44727</v>
      </c>
      <c r="O92" s="7">
        <f t="shared" ca="1" si="2"/>
        <v>19</v>
      </c>
      <c r="P92" s="788">
        <v>44741</v>
      </c>
      <c r="Q92" s="803">
        <v>44731</v>
      </c>
      <c r="R92" s="803">
        <v>44741</v>
      </c>
      <c r="S92" s="12">
        <f t="shared" ca="1" si="3"/>
        <v>33</v>
      </c>
      <c r="T92" s="31">
        <v>44743</v>
      </c>
      <c r="U92" s="31"/>
      <c r="V92" s="31"/>
      <c r="W92" s="31"/>
      <c r="X92" s="197" t="s">
        <v>5212</v>
      </c>
      <c r="Y92" s="197"/>
      <c r="Z92" s="197"/>
      <c r="AA92" s="197" t="s">
        <v>5206</v>
      </c>
      <c r="AB92" s="197"/>
      <c r="AC92" s="729"/>
      <c r="AD92" s="1222"/>
      <c r="AE92" s="1275"/>
    </row>
    <row r="93" spans="1:31">
      <c r="A93" s="264" t="s">
        <v>1402</v>
      </c>
      <c r="B93" s="30" t="s">
        <v>5213</v>
      </c>
      <c r="C93" s="32" t="s">
        <v>256</v>
      </c>
      <c r="D93" s="40" t="s">
        <v>110</v>
      </c>
      <c r="E93" s="30" t="s">
        <v>85</v>
      </c>
      <c r="F93" s="30" t="s">
        <v>958</v>
      </c>
      <c r="G93" s="952">
        <v>4628</v>
      </c>
      <c r="H93" s="41">
        <v>11.539</v>
      </c>
      <c r="I93" s="30" t="s">
        <v>5204</v>
      </c>
      <c r="J93" s="786">
        <v>44713</v>
      </c>
      <c r="K93" s="803">
        <v>44719</v>
      </c>
      <c r="L93" s="803"/>
      <c r="M93" s="803">
        <v>44720</v>
      </c>
      <c r="N93" s="803">
        <v>44721</v>
      </c>
      <c r="O93" s="7">
        <f t="shared" ca="1" si="2"/>
        <v>8</v>
      </c>
      <c r="P93" s="788">
        <v>44741</v>
      </c>
      <c r="Q93" s="803">
        <v>44731</v>
      </c>
      <c r="R93" s="803">
        <v>44741</v>
      </c>
      <c r="S93" s="12">
        <f t="shared" ca="1" si="3"/>
        <v>28</v>
      </c>
      <c r="T93" s="31">
        <v>44743</v>
      </c>
      <c r="U93" s="31"/>
      <c r="V93" s="31"/>
      <c r="W93" s="31"/>
      <c r="X93" s="197" t="s">
        <v>5214</v>
      </c>
      <c r="Y93" s="197"/>
      <c r="Z93" s="197"/>
      <c r="AA93" s="197" t="s">
        <v>5206</v>
      </c>
      <c r="AB93" s="197"/>
      <c r="AC93" s="729"/>
      <c r="AD93" s="1222"/>
      <c r="AE93" s="1275"/>
    </row>
    <row r="94" spans="1:31">
      <c r="A94" s="264" t="s">
        <v>5184</v>
      </c>
      <c r="B94" s="30" t="s">
        <v>5215</v>
      </c>
      <c r="C94" s="32" t="s">
        <v>256</v>
      </c>
      <c r="D94" s="40" t="s">
        <v>110</v>
      </c>
      <c r="E94" s="30" t="s">
        <v>85</v>
      </c>
      <c r="F94" s="30" t="s">
        <v>5198</v>
      </c>
      <c r="G94" s="952">
        <v>2925</v>
      </c>
      <c r="H94" s="41">
        <v>6.8250000000000002</v>
      </c>
      <c r="I94" s="30" t="s">
        <v>5204</v>
      </c>
      <c r="J94" s="786">
        <v>44704</v>
      </c>
      <c r="K94" s="803">
        <v>44706</v>
      </c>
      <c r="L94" s="803"/>
      <c r="M94" s="803">
        <v>44720</v>
      </c>
      <c r="N94" s="803">
        <v>44722</v>
      </c>
      <c r="O94" s="7">
        <f t="shared" ca="1" si="2"/>
        <v>18</v>
      </c>
      <c r="P94" s="788">
        <v>44741</v>
      </c>
      <c r="Q94" s="803">
        <v>44731</v>
      </c>
      <c r="R94" s="803">
        <v>44741</v>
      </c>
      <c r="S94" s="12">
        <f t="shared" ca="1" si="3"/>
        <v>37</v>
      </c>
      <c r="T94" s="31">
        <v>44743</v>
      </c>
      <c r="U94" s="31"/>
      <c r="V94" s="31"/>
      <c r="W94" s="31"/>
      <c r="X94" s="197" t="s">
        <v>5216</v>
      </c>
      <c r="Y94" s="197"/>
      <c r="Z94" s="197"/>
      <c r="AA94" s="197" t="s">
        <v>5206</v>
      </c>
      <c r="AB94" s="197"/>
      <c r="AC94" s="729"/>
      <c r="AD94" s="1222"/>
      <c r="AE94" s="1275"/>
    </row>
    <row r="95" spans="1:31">
      <c r="A95" s="264" t="s">
        <v>537</v>
      </c>
      <c r="B95" s="30"/>
      <c r="C95" s="32" t="s">
        <v>29</v>
      </c>
      <c r="D95" s="40" t="s">
        <v>110</v>
      </c>
      <c r="E95" s="30" t="s">
        <v>5217</v>
      </c>
      <c r="F95" s="30" t="s">
        <v>1088</v>
      </c>
      <c r="G95" s="952">
        <v>672.7</v>
      </c>
      <c r="H95" s="41">
        <v>0.96899999999999997</v>
      </c>
      <c r="I95" s="30" t="s">
        <v>3045</v>
      </c>
      <c r="J95" s="786">
        <v>44722</v>
      </c>
      <c r="K95" s="803">
        <v>44725</v>
      </c>
      <c r="L95" s="803"/>
      <c r="M95" s="803">
        <v>44726</v>
      </c>
      <c r="N95" s="803">
        <v>44726</v>
      </c>
      <c r="O95" s="7">
        <f t="shared" ca="1" si="2"/>
        <v>4</v>
      </c>
      <c r="P95" s="788">
        <v>44745</v>
      </c>
      <c r="Q95" s="803">
        <v>44735</v>
      </c>
      <c r="R95" s="803">
        <v>44745</v>
      </c>
      <c r="S95" s="12">
        <f t="shared" ca="1" si="3"/>
        <v>23</v>
      </c>
      <c r="T95" s="31">
        <v>44747</v>
      </c>
      <c r="U95" s="31"/>
      <c r="V95" s="31"/>
      <c r="W95" s="31"/>
      <c r="X95" s="197" t="s">
        <v>5218</v>
      </c>
      <c r="Y95" s="197"/>
      <c r="Z95" s="197"/>
      <c r="AA95" s="197" t="s">
        <v>5206</v>
      </c>
      <c r="AB95" s="197"/>
      <c r="AC95" s="729"/>
      <c r="AD95" s="1222"/>
      <c r="AE95" s="1275"/>
    </row>
    <row r="96" spans="1:31">
      <c r="A96" s="264" t="s">
        <v>5219</v>
      </c>
      <c r="B96" s="30" t="s">
        <v>5220</v>
      </c>
      <c r="C96" s="32" t="s">
        <v>46</v>
      </c>
      <c r="D96" s="40" t="s">
        <v>110</v>
      </c>
      <c r="E96" s="30" t="s">
        <v>49</v>
      </c>
      <c r="F96" s="30" t="s">
        <v>462</v>
      </c>
      <c r="G96" s="952">
        <v>3300</v>
      </c>
      <c r="H96" s="41">
        <v>8.7200000000000006</v>
      </c>
      <c r="I96" s="30" t="s">
        <v>3045</v>
      </c>
      <c r="J96" s="786">
        <v>44687</v>
      </c>
      <c r="K96" s="803">
        <v>44714</v>
      </c>
      <c r="L96" s="803"/>
      <c r="M96" s="803"/>
      <c r="N96" s="803">
        <v>44721</v>
      </c>
      <c r="O96" s="7">
        <f t="shared" ca="1" si="2"/>
        <v>34</v>
      </c>
      <c r="P96" s="788">
        <v>44745</v>
      </c>
      <c r="Q96" s="803">
        <v>44735</v>
      </c>
      <c r="R96" s="803">
        <v>44745</v>
      </c>
      <c r="S96" s="12">
        <f t="shared" ca="1" si="3"/>
        <v>58</v>
      </c>
      <c r="T96" s="31">
        <v>44747</v>
      </c>
      <c r="U96" s="31"/>
      <c r="V96" s="31"/>
      <c r="W96" s="31"/>
      <c r="X96" s="197" t="s">
        <v>5221</v>
      </c>
      <c r="Y96" s="197"/>
      <c r="Z96" s="197"/>
      <c r="AA96" s="197" t="s">
        <v>5206</v>
      </c>
      <c r="AB96" s="197"/>
      <c r="AC96" s="729"/>
      <c r="AD96" s="1222"/>
      <c r="AE96" s="1275"/>
    </row>
    <row r="97" spans="1:31">
      <c r="A97" s="264" t="s">
        <v>5184</v>
      </c>
      <c r="B97" s="30" t="s">
        <v>5222</v>
      </c>
      <c r="C97" s="32" t="s">
        <v>46</v>
      </c>
      <c r="D97" s="40" t="s">
        <v>110</v>
      </c>
      <c r="E97" s="30" t="s">
        <v>49</v>
      </c>
      <c r="F97" s="30" t="s">
        <v>1088</v>
      </c>
      <c r="G97" s="952">
        <v>1190</v>
      </c>
      <c r="H97" s="41">
        <v>4.3129999999999997</v>
      </c>
      <c r="I97" s="30" t="s">
        <v>3045</v>
      </c>
      <c r="J97" s="786">
        <v>44714</v>
      </c>
      <c r="K97" s="803">
        <v>44720</v>
      </c>
      <c r="L97" s="803"/>
      <c r="M97" s="803">
        <v>44720</v>
      </c>
      <c r="N97" s="803">
        <v>44722</v>
      </c>
      <c r="O97" s="7">
        <f t="shared" ca="1" si="2"/>
        <v>8</v>
      </c>
      <c r="P97" s="788">
        <v>44745</v>
      </c>
      <c r="Q97" s="803">
        <v>44735</v>
      </c>
      <c r="R97" s="803">
        <v>44745</v>
      </c>
      <c r="S97" s="12">
        <f t="shared" ca="1" si="3"/>
        <v>31</v>
      </c>
      <c r="T97" s="31">
        <v>44747</v>
      </c>
      <c r="U97" s="31"/>
      <c r="V97" s="31"/>
      <c r="W97" s="31"/>
      <c r="X97" s="197" t="s">
        <v>5223</v>
      </c>
      <c r="Y97" s="197"/>
      <c r="Z97" s="197"/>
      <c r="AA97" s="197" t="s">
        <v>5206</v>
      </c>
      <c r="AB97" s="197"/>
      <c r="AC97" s="729"/>
      <c r="AD97" s="1222"/>
      <c r="AE97" s="1275"/>
    </row>
    <row r="98" spans="1:31">
      <c r="A98" s="264" t="s">
        <v>5000</v>
      </c>
      <c r="B98" s="30" t="s">
        <v>5224</v>
      </c>
      <c r="C98" s="32" t="s">
        <v>256</v>
      </c>
      <c r="D98" s="40" t="s">
        <v>110</v>
      </c>
      <c r="E98" s="30" t="s">
        <v>85</v>
      </c>
      <c r="F98" s="30" t="s">
        <v>1088</v>
      </c>
      <c r="G98" s="952">
        <v>877</v>
      </c>
      <c r="H98" s="41">
        <v>0.76700000000000002</v>
      </c>
      <c r="I98" s="30" t="s">
        <v>5225</v>
      </c>
      <c r="J98" s="786">
        <v>44740</v>
      </c>
      <c r="K98" s="803">
        <v>44743</v>
      </c>
      <c r="L98" s="803"/>
      <c r="M98" s="803">
        <v>44746</v>
      </c>
      <c r="N98" s="803">
        <v>44747</v>
      </c>
      <c r="O98" s="7">
        <f t="shared" ca="1" si="2"/>
        <v>7</v>
      </c>
      <c r="P98" s="788">
        <v>44769</v>
      </c>
      <c r="Q98" s="803">
        <v>44764</v>
      </c>
      <c r="R98" s="803"/>
      <c r="S98" s="12">
        <f t="shared" ca="1" si="3"/>
        <v>1365</v>
      </c>
      <c r="T98" s="31"/>
      <c r="U98" s="31"/>
      <c r="V98" s="31"/>
      <c r="W98" s="31"/>
      <c r="X98" s="197" t="s">
        <v>5226</v>
      </c>
      <c r="Y98" s="197"/>
      <c r="Z98" s="197"/>
      <c r="AA98" s="197" t="s">
        <v>5227</v>
      </c>
      <c r="AB98" s="197"/>
      <c r="AC98" s="729"/>
      <c r="AD98" s="1222"/>
      <c r="AE98" s="1275"/>
    </row>
    <row r="99" spans="1:31">
      <c r="A99" s="264" t="s">
        <v>5228</v>
      </c>
      <c r="B99" s="30" t="s">
        <v>5113</v>
      </c>
      <c r="C99" s="32" t="s">
        <v>46</v>
      </c>
      <c r="D99" s="40" t="s">
        <v>189</v>
      </c>
      <c r="E99" s="30" t="s">
        <v>85</v>
      </c>
      <c r="F99" s="30" t="s">
        <v>1088</v>
      </c>
      <c r="G99" s="952">
        <v>966</v>
      </c>
      <c r="H99" s="41">
        <v>0.79500000000000004</v>
      </c>
      <c r="I99" s="30" t="s">
        <v>4984</v>
      </c>
      <c r="J99" s="786">
        <v>44732</v>
      </c>
      <c r="K99" s="803">
        <v>44734</v>
      </c>
      <c r="L99" s="803"/>
      <c r="M99" s="803">
        <v>44735</v>
      </c>
      <c r="N99" s="803">
        <v>44739</v>
      </c>
      <c r="O99" s="7">
        <f t="shared" ca="1" si="2"/>
        <v>7</v>
      </c>
      <c r="P99" s="788">
        <v>44747</v>
      </c>
      <c r="Q99" s="803">
        <v>44742</v>
      </c>
      <c r="R99" s="803">
        <v>44750</v>
      </c>
      <c r="S99" s="12">
        <f t="shared" ca="1" si="3"/>
        <v>18</v>
      </c>
      <c r="T99" s="31">
        <v>44754</v>
      </c>
      <c r="U99" s="31"/>
      <c r="V99" s="31"/>
      <c r="W99" s="31"/>
      <c r="X99" s="197" t="s">
        <v>5229</v>
      </c>
      <c r="Y99" s="197"/>
      <c r="Z99" s="197"/>
      <c r="AA99" s="197" t="s">
        <v>5206</v>
      </c>
      <c r="AB99" s="197"/>
      <c r="AC99" s="729"/>
      <c r="AD99" s="1222"/>
      <c r="AE99" s="1275"/>
    </row>
    <row r="100" spans="1:31">
      <c r="A100" s="264" t="s">
        <v>1206</v>
      </c>
      <c r="B100" s="30" t="s">
        <v>5230</v>
      </c>
      <c r="C100" s="32" t="s">
        <v>46</v>
      </c>
      <c r="D100" s="40" t="s">
        <v>189</v>
      </c>
      <c r="E100" s="30" t="s">
        <v>85</v>
      </c>
      <c r="F100" s="30" t="s">
        <v>1088</v>
      </c>
      <c r="G100" s="952">
        <v>1620</v>
      </c>
      <c r="H100" s="41">
        <v>2.1419999999999999</v>
      </c>
      <c r="I100" s="30" t="s">
        <v>4984</v>
      </c>
      <c r="J100" s="786">
        <v>44734</v>
      </c>
      <c r="K100" s="803">
        <v>44735</v>
      </c>
      <c r="L100" s="803"/>
      <c r="M100" s="803"/>
      <c r="N100" s="803">
        <v>44739</v>
      </c>
      <c r="O100" s="7">
        <f t="shared" ca="1" si="2"/>
        <v>5</v>
      </c>
      <c r="P100" s="788">
        <v>44747</v>
      </c>
      <c r="Q100" s="803">
        <v>44742</v>
      </c>
      <c r="R100" s="803">
        <v>44750</v>
      </c>
      <c r="S100" s="12">
        <f t="shared" ca="1" si="3"/>
        <v>16</v>
      </c>
      <c r="T100" s="31">
        <v>44754</v>
      </c>
      <c r="U100" s="31"/>
      <c r="V100" s="31"/>
      <c r="W100" s="31"/>
      <c r="X100" s="197" t="s">
        <v>5231</v>
      </c>
      <c r="Y100" s="197"/>
      <c r="Z100" s="197"/>
      <c r="AA100" s="197" t="s">
        <v>5206</v>
      </c>
      <c r="AB100" s="197"/>
      <c r="AC100" s="729"/>
      <c r="AD100" s="1222"/>
      <c r="AE100" s="1275"/>
    </row>
    <row r="101" spans="1:31">
      <c r="A101" s="264" t="s">
        <v>5000</v>
      </c>
      <c r="B101" s="30" t="s">
        <v>5232</v>
      </c>
      <c r="C101" s="32" t="s">
        <v>256</v>
      </c>
      <c r="D101" s="40" t="s">
        <v>110</v>
      </c>
      <c r="E101" s="30" t="s">
        <v>85</v>
      </c>
      <c r="F101" s="30" t="s">
        <v>1088</v>
      </c>
      <c r="G101" s="952">
        <v>404</v>
      </c>
      <c r="H101" s="41">
        <v>0.29299999999999998</v>
      </c>
      <c r="I101" s="30" t="s">
        <v>5233</v>
      </c>
      <c r="J101" s="786">
        <v>44715</v>
      </c>
      <c r="K101" s="803">
        <v>44721</v>
      </c>
      <c r="L101" s="803"/>
      <c r="M101" s="803">
        <v>44725</v>
      </c>
      <c r="N101" s="803">
        <v>44729</v>
      </c>
      <c r="O101" s="7">
        <f t="shared" ca="1" si="2"/>
        <v>14</v>
      </c>
      <c r="P101" s="788">
        <v>44746</v>
      </c>
      <c r="Q101" s="803">
        <v>44737</v>
      </c>
      <c r="R101" s="803">
        <v>44748</v>
      </c>
      <c r="S101" s="12">
        <f t="shared" ca="1" si="3"/>
        <v>33</v>
      </c>
      <c r="T101" s="31">
        <v>44760</v>
      </c>
      <c r="U101" s="31"/>
      <c r="V101" s="31"/>
      <c r="W101" s="31"/>
      <c r="X101" s="197" t="s">
        <v>5234</v>
      </c>
      <c r="Y101" s="197"/>
      <c r="Z101" s="197"/>
      <c r="AA101" s="197" t="s">
        <v>5235</v>
      </c>
      <c r="AB101" s="197"/>
      <c r="AC101" s="729"/>
      <c r="AD101" s="1222"/>
      <c r="AE101" s="1275"/>
    </row>
    <row r="102" spans="1:31">
      <c r="A102" s="264" t="s">
        <v>4995</v>
      </c>
      <c r="B102" s="30" t="s">
        <v>5236</v>
      </c>
      <c r="C102" s="32" t="s">
        <v>46</v>
      </c>
      <c r="D102" s="40" t="s">
        <v>110</v>
      </c>
      <c r="E102" s="30" t="s">
        <v>85</v>
      </c>
      <c r="F102" s="30" t="s">
        <v>1106</v>
      </c>
      <c r="G102" s="952">
        <v>1014</v>
      </c>
      <c r="H102" s="41">
        <v>0.98199999999999998</v>
      </c>
      <c r="I102" s="30" t="s">
        <v>5233</v>
      </c>
      <c r="J102" s="786">
        <v>44721</v>
      </c>
      <c r="K102" s="803">
        <v>44722</v>
      </c>
      <c r="L102" s="803"/>
      <c r="M102" s="803"/>
      <c r="N102" s="803">
        <v>44732</v>
      </c>
      <c r="O102" s="7">
        <f t="shared" ca="1" si="2"/>
        <v>11</v>
      </c>
      <c r="P102" s="788">
        <v>44746</v>
      </c>
      <c r="Q102" s="803">
        <v>44737</v>
      </c>
      <c r="R102" s="803">
        <v>44748</v>
      </c>
      <c r="S102" s="12">
        <f t="shared" ca="1" si="3"/>
        <v>27</v>
      </c>
      <c r="T102" s="31">
        <v>44760</v>
      </c>
      <c r="U102" s="31"/>
      <c r="V102" s="31"/>
      <c r="W102" s="31"/>
      <c r="X102" s="197" t="s">
        <v>5237</v>
      </c>
      <c r="Y102" s="197"/>
      <c r="Z102" s="197"/>
      <c r="AA102" s="197" t="s">
        <v>5235</v>
      </c>
      <c r="AB102" s="197"/>
      <c r="AC102" s="729"/>
      <c r="AD102" s="1222"/>
      <c r="AE102" s="1275"/>
    </row>
    <row r="103" spans="1:31">
      <c r="A103" s="264" t="s">
        <v>4995</v>
      </c>
      <c r="B103" s="30" t="s">
        <v>5238</v>
      </c>
      <c r="C103" s="32" t="s">
        <v>46</v>
      </c>
      <c r="D103" s="40" t="s">
        <v>110</v>
      </c>
      <c r="E103" s="30" t="s">
        <v>85</v>
      </c>
      <c r="F103" s="30" t="s">
        <v>1088</v>
      </c>
      <c r="G103" s="952">
        <v>402</v>
      </c>
      <c r="H103" s="41">
        <v>0.47499999999999998</v>
      </c>
      <c r="I103" s="30" t="s">
        <v>5233</v>
      </c>
      <c r="J103" s="786">
        <v>44725</v>
      </c>
      <c r="K103" s="803">
        <v>44726</v>
      </c>
      <c r="L103" s="803"/>
      <c r="M103" s="803"/>
      <c r="N103" s="803">
        <v>44732</v>
      </c>
      <c r="O103" s="7">
        <f t="shared" ca="1" si="2"/>
        <v>7</v>
      </c>
      <c r="P103" s="788">
        <v>44746</v>
      </c>
      <c r="Q103" s="803">
        <v>44737</v>
      </c>
      <c r="R103" s="803">
        <v>44748</v>
      </c>
      <c r="S103" s="12">
        <f t="shared" ca="1" si="3"/>
        <v>23</v>
      </c>
      <c r="T103" s="31">
        <v>44760</v>
      </c>
      <c r="U103" s="31"/>
      <c r="V103" s="31"/>
      <c r="W103" s="31"/>
      <c r="X103" s="197" t="s">
        <v>5239</v>
      </c>
      <c r="Y103" s="197"/>
      <c r="Z103" s="197"/>
      <c r="AA103" s="197" t="s">
        <v>5235</v>
      </c>
      <c r="AB103" s="197"/>
      <c r="AC103" s="729"/>
      <c r="AD103" s="1222"/>
      <c r="AE103" s="1275"/>
    </row>
    <row r="104" spans="1:31">
      <c r="A104" s="264" t="s">
        <v>3450</v>
      </c>
      <c r="B104" s="30" t="s">
        <v>5240</v>
      </c>
      <c r="C104" s="32" t="s">
        <v>256</v>
      </c>
      <c r="D104" s="40" t="s">
        <v>110</v>
      </c>
      <c r="E104" s="30" t="s">
        <v>85</v>
      </c>
      <c r="F104" s="30" t="s">
        <v>1106</v>
      </c>
      <c r="G104" s="952">
        <v>1072</v>
      </c>
      <c r="H104" s="41">
        <v>11.103</v>
      </c>
      <c r="I104" s="30" t="s">
        <v>5233</v>
      </c>
      <c r="J104" s="786">
        <v>44722</v>
      </c>
      <c r="K104" s="803">
        <v>44727</v>
      </c>
      <c r="L104" s="803"/>
      <c r="M104" s="803">
        <v>44732</v>
      </c>
      <c r="N104" s="803">
        <v>44734</v>
      </c>
      <c r="O104" s="7">
        <f t="shared" ca="1" si="2"/>
        <v>12</v>
      </c>
      <c r="P104" s="788">
        <v>44746</v>
      </c>
      <c r="Q104" s="803">
        <v>44737</v>
      </c>
      <c r="R104" s="803">
        <v>44748</v>
      </c>
      <c r="S104" s="12">
        <f t="shared" ca="1" si="3"/>
        <v>26</v>
      </c>
      <c r="T104" s="31">
        <v>44760</v>
      </c>
      <c r="U104" s="31"/>
      <c r="V104" s="31"/>
      <c r="W104" s="31"/>
      <c r="X104" s="197" t="s">
        <v>5241</v>
      </c>
      <c r="Y104" s="197"/>
      <c r="Z104" s="197"/>
      <c r="AA104" s="197" t="s">
        <v>5235</v>
      </c>
      <c r="AB104" s="197"/>
      <c r="AC104" s="729"/>
      <c r="AD104" s="1222"/>
      <c r="AE104" s="1275"/>
    </row>
    <row r="105" spans="1:31">
      <c r="A105" s="264" t="s">
        <v>2976</v>
      </c>
      <c r="B105" s="30" t="s">
        <v>5242</v>
      </c>
      <c r="C105" s="32" t="s">
        <v>256</v>
      </c>
      <c r="D105" s="40" t="s">
        <v>110</v>
      </c>
      <c r="E105" s="30" t="s">
        <v>85</v>
      </c>
      <c r="F105" s="30" t="s">
        <v>1088</v>
      </c>
      <c r="G105" s="952">
        <v>1160</v>
      </c>
      <c r="H105" s="41">
        <v>4.0880000000000001</v>
      </c>
      <c r="I105" s="30" t="s">
        <v>5233</v>
      </c>
      <c r="J105" s="786">
        <v>44726</v>
      </c>
      <c r="K105" s="803">
        <v>44727</v>
      </c>
      <c r="L105" s="803"/>
      <c r="M105" s="803">
        <v>44733</v>
      </c>
      <c r="N105" s="803">
        <v>44734</v>
      </c>
      <c r="O105" s="7">
        <f t="shared" ca="1" si="2"/>
        <v>8</v>
      </c>
      <c r="P105" s="788">
        <v>44746</v>
      </c>
      <c r="Q105" s="803">
        <v>44737</v>
      </c>
      <c r="R105" s="803">
        <v>44748</v>
      </c>
      <c r="S105" s="12">
        <f t="shared" ca="1" si="3"/>
        <v>22</v>
      </c>
      <c r="T105" s="31">
        <v>44760</v>
      </c>
      <c r="U105" s="31"/>
      <c r="V105" s="31"/>
      <c r="W105" s="31"/>
      <c r="X105" s="197" t="s">
        <v>5243</v>
      </c>
      <c r="Y105" s="197"/>
      <c r="Z105" s="197"/>
      <c r="AA105" s="197" t="s">
        <v>5235</v>
      </c>
      <c r="AB105" s="197"/>
      <c r="AC105" s="729"/>
      <c r="AD105" s="1222"/>
      <c r="AE105" s="1275"/>
    </row>
    <row r="106" spans="1:31">
      <c r="A106" s="264" t="s">
        <v>5244</v>
      </c>
      <c r="B106" s="30" t="s">
        <v>5245</v>
      </c>
      <c r="C106" s="32" t="s">
        <v>256</v>
      </c>
      <c r="D106" s="40" t="s">
        <v>110</v>
      </c>
      <c r="E106" s="30" t="s">
        <v>85</v>
      </c>
      <c r="F106" s="30" t="s">
        <v>1088</v>
      </c>
      <c r="G106" s="952">
        <v>294</v>
      </c>
      <c r="H106" s="41">
        <v>1.7949999999999999</v>
      </c>
      <c r="I106" s="30" t="s">
        <v>5233</v>
      </c>
      <c r="J106" s="786">
        <v>44729</v>
      </c>
      <c r="K106" s="803">
        <v>44732</v>
      </c>
      <c r="L106" s="803"/>
      <c r="M106" s="803">
        <v>44732</v>
      </c>
      <c r="N106" s="803">
        <v>44733</v>
      </c>
      <c r="O106" s="7">
        <f t="shared" ca="1" si="2"/>
        <v>4</v>
      </c>
      <c r="P106" s="788">
        <v>44746</v>
      </c>
      <c r="Q106" s="803">
        <v>44741</v>
      </c>
      <c r="R106" s="803">
        <v>44748</v>
      </c>
      <c r="S106" s="12">
        <f t="shared" ca="1" si="3"/>
        <v>19</v>
      </c>
      <c r="T106" s="31">
        <v>44760</v>
      </c>
      <c r="U106" s="31"/>
      <c r="V106" s="31"/>
      <c r="W106" s="31"/>
      <c r="X106" s="197" t="s">
        <v>5246</v>
      </c>
      <c r="Y106" s="197"/>
      <c r="Z106" s="197"/>
      <c r="AA106" s="197" t="s">
        <v>5247</v>
      </c>
      <c r="AB106" s="197"/>
      <c r="AC106" s="729"/>
      <c r="AD106" s="1222"/>
      <c r="AE106" s="1275"/>
    </row>
    <row r="107" spans="1:31">
      <c r="A107" s="264" t="s">
        <v>1535</v>
      </c>
      <c r="B107" s="30"/>
      <c r="C107" s="32" t="s">
        <v>29</v>
      </c>
      <c r="D107" s="40" t="s">
        <v>110</v>
      </c>
      <c r="E107" s="30" t="s">
        <v>893</v>
      </c>
      <c r="F107" s="30" t="s">
        <v>1106</v>
      </c>
      <c r="G107" s="952">
        <v>1222</v>
      </c>
      <c r="H107" s="41">
        <v>1.7050000000000001</v>
      </c>
      <c r="I107" s="30" t="s">
        <v>5248</v>
      </c>
      <c r="J107" s="786">
        <v>44736</v>
      </c>
      <c r="K107" s="803">
        <v>44739</v>
      </c>
      <c r="L107" s="803"/>
      <c r="M107" s="803">
        <v>44739</v>
      </c>
      <c r="N107" s="803">
        <v>44740</v>
      </c>
      <c r="O107" s="7">
        <f t="shared" ca="1" si="2"/>
        <v>4</v>
      </c>
      <c r="P107" s="788">
        <v>44760</v>
      </c>
      <c r="Q107" s="803">
        <v>44750</v>
      </c>
      <c r="R107" s="803" t="s">
        <v>2926</v>
      </c>
      <c r="S107" s="12" t="e">
        <f t="shared" ca="1" si="3"/>
        <v>#VALUE!</v>
      </c>
      <c r="T107" s="31">
        <v>44762</v>
      </c>
      <c r="U107" s="31"/>
      <c r="V107" s="31"/>
      <c r="W107" s="31"/>
      <c r="X107" s="197" t="s">
        <v>5249</v>
      </c>
      <c r="Y107" s="197"/>
      <c r="Z107" s="197"/>
      <c r="AA107" s="197"/>
      <c r="AB107" s="197"/>
      <c r="AC107" s="729"/>
      <c r="AD107" s="1222"/>
      <c r="AE107" s="1275"/>
    </row>
    <row r="108" spans="1:31">
      <c r="A108" s="264" t="s">
        <v>1535</v>
      </c>
      <c r="B108" s="30"/>
      <c r="C108" s="32" t="s">
        <v>29</v>
      </c>
      <c r="D108" s="40" t="s">
        <v>110</v>
      </c>
      <c r="E108" s="30" t="s">
        <v>893</v>
      </c>
      <c r="F108" s="30" t="s">
        <v>1106</v>
      </c>
      <c r="G108" s="952">
        <v>1394</v>
      </c>
      <c r="H108" s="41">
        <v>1.97</v>
      </c>
      <c r="I108" s="30" t="s">
        <v>5248</v>
      </c>
      <c r="J108" s="786">
        <v>44743</v>
      </c>
      <c r="K108" s="803">
        <v>44747</v>
      </c>
      <c r="L108" s="803"/>
      <c r="M108" s="803">
        <v>44747</v>
      </c>
      <c r="N108" s="803">
        <v>44746</v>
      </c>
      <c r="O108" s="7">
        <f t="shared" ca="1" si="2"/>
        <v>3</v>
      </c>
      <c r="P108" s="788">
        <v>44760</v>
      </c>
      <c r="Q108" s="803">
        <v>44750</v>
      </c>
      <c r="R108" s="803" t="s">
        <v>2926</v>
      </c>
      <c r="S108" s="12" t="e">
        <f t="shared" ca="1" si="3"/>
        <v>#VALUE!</v>
      </c>
      <c r="T108" s="31">
        <v>44762</v>
      </c>
      <c r="U108" s="31"/>
      <c r="V108" s="31"/>
      <c r="W108" s="31"/>
      <c r="X108" s="197" t="s">
        <v>5249</v>
      </c>
      <c r="Y108" s="197"/>
      <c r="Z108" s="197"/>
      <c r="AA108" s="197"/>
      <c r="AB108" s="197"/>
      <c r="AC108" s="729"/>
      <c r="AD108" s="1222"/>
      <c r="AE108" s="1275"/>
    </row>
    <row r="109" spans="1:31">
      <c r="A109" s="264" t="s">
        <v>5219</v>
      </c>
      <c r="B109" s="30" t="s">
        <v>5250</v>
      </c>
      <c r="C109" s="32" t="s">
        <v>46</v>
      </c>
      <c r="D109" s="40" t="s">
        <v>110</v>
      </c>
      <c r="E109" s="30" t="s">
        <v>49</v>
      </c>
      <c r="F109" s="30" t="s">
        <v>1106</v>
      </c>
      <c r="G109" s="952">
        <v>1130</v>
      </c>
      <c r="H109" s="41">
        <v>4.0570000000000004</v>
      </c>
      <c r="I109" s="30" t="s">
        <v>3064</v>
      </c>
      <c r="J109" s="786">
        <v>44727</v>
      </c>
      <c r="K109" s="803">
        <v>44732</v>
      </c>
      <c r="L109" s="803"/>
      <c r="M109" s="803"/>
      <c r="N109" s="803">
        <v>44735</v>
      </c>
      <c r="O109" s="7">
        <f t="shared" ca="1" si="2"/>
        <v>8</v>
      </c>
      <c r="P109" s="788">
        <v>44761</v>
      </c>
      <c r="Q109" s="803">
        <v>44742</v>
      </c>
      <c r="R109" s="803">
        <v>44761</v>
      </c>
      <c r="S109" s="12">
        <f t="shared" ca="1" si="3"/>
        <v>34</v>
      </c>
      <c r="T109" s="31">
        <v>44764</v>
      </c>
      <c r="U109" s="31"/>
      <c r="V109" s="31"/>
      <c r="W109" s="31"/>
      <c r="X109" s="197" t="s">
        <v>5251</v>
      </c>
      <c r="Y109" s="197"/>
      <c r="Z109" s="197"/>
      <c r="AA109" s="197"/>
      <c r="AB109" s="197"/>
      <c r="AC109" s="729"/>
      <c r="AD109" s="1222"/>
      <c r="AE109" s="1275"/>
    </row>
    <row r="110" spans="1:31">
      <c r="A110" s="264" t="s">
        <v>779</v>
      </c>
      <c r="B110" s="30">
        <v>4110026131</v>
      </c>
      <c r="C110" s="32" t="s">
        <v>29</v>
      </c>
      <c r="D110" s="40" t="s">
        <v>728</v>
      </c>
      <c r="E110" s="30" t="s">
        <v>4977</v>
      </c>
      <c r="F110" s="30" t="s">
        <v>1088</v>
      </c>
      <c r="G110" s="952">
        <v>775</v>
      </c>
      <c r="H110" s="41">
        <v>0.57999999999999996</v>
      </c>
      <c r="I110" s="30" t="s">
        <v>5039</v>
      </c>
      <c r="J110" s="786">
        <v>44757</v>
      </c>
      <c r="K110" s="803">
        <v>44760</v>
      </c>
      <c r="L110" s="803"/>
      <c r="M110" s="803">
        <v>44761</v>
      </c>
      <c r="N110" s="803">
        <v>44761</v>
      </c>
      <c r="O110" s="7">
        <f t="shared" ca="1" si="2"/>
        <v>4</v>
      </c>
      <c r="P110" s="788">
        <v>44769</v>
      </c>
      <c r="Q110" s="803">
        <v>44769</v>
      </c>
      <c r="R110" s="803">
        <v>44769</v>
      </c>
      <c r="S110" s="12">
        <f t="shared" ca="1" si="3"/>
        <v>12</v>
      </c>
      <c r="T110" s="31">
        <v>44769</v>
      </c>
      <c r="U110" s="31"/>
      <c r="V110" s="31"/>
      <c r="W110" s="31"/>
      <c r="X110" s="197" t="s">
        <v>5252</v>
      </c>
      <c r="Y110" s="197"/>
      <c r="Z110" s="197"/>
      <c r="AA110" s="197"/>
      <c r="AB110" s="197"/>
      <c r="AC110" s="729"/>
      <c r="AD110" s="1222"/>
      <c r="AE110" s="1275"/>
    </row>
    <row r="111" spans="1:31">
      <c r="A111" s="264" t="s">
        <v>1101</v>
      </c>
      <c r="B111" s="30" t="s">
        <v>5253</v>
      </c>
      <c r="C111" s="32" t="s">
        <v>29</v>
      </c>
      <c r="D111" s="40" t="s">
        <v>1469</v>
      </c>
      <c r="E111" s="30" t="s">
        <v>85</v>
      </c>
      <c r="F111" s="30" t="s">
        <v>1088</v>
      </c>
      <c r="G111" s="952">
        <v>163</v>
      </c>
      <c r="H111" s="41">
        <v>0.39</v>
      </c>
      <c r="I111" s="30" t="s">
        <v>5039</v>
      </c>
      <c r="J111" s="786">
        <v>44748</v>
      </c>
      <c r="K111" s="803">
        <v>44753</v>
      </c>
      <c r="L111" s="803"/>
      <c r="M111" s="803"/>
      <c r="N111" s="803">
        <v>44755</v>
      </c>
      <c r="O111" s="7">
        <f t="shared" ca="1" si="2"/>
        <v>7</v>
      </c>
      <c r="P111" s="788">
        <v>44765</v>
      </c>
      <c r="Q111" s="803">
        <v>44765</v>
      </c>
      <c r="R111" s="803">
        <v>44769</v>
      </c>
      <c r="S111" s="12">
        <f t="shared" ca="1" si="3"/>
        <v>21</v>
      </c>
      <c r="T111" s="31">
        <v>44769</v>
      </c>
      <c r="U111" s="31"/>
      <c r="V111" s="31"/>
      <c r="W111" s="31"/>
      <c r="X111" s="197" t="s">
        <v>5254</v>
      </c>
      <c r="Y111" s="197"/>
      <c r="Z111" s="197"/>
      <c r="AA111" s="197" t="s">
        <v>5255</v>
      </c>
      <c r="AB111" s="197"/>
      <c r="AC111" s="729"/>
      <c r="AD111" s="1222"/>
      <c r="AE111" s="1275"/>
    </row>
    <row r="112" spans="1:31">
      <c r="A112" s="264" t="s">
        <v>5256</v>
      </c>
      <c r="B112" s="30" t="s">
        <v>5257</v>
      </c>
      <c r="C112" s="32" t="s">
        <v>1144</v>
      </c>
      <c r="D112" s="40" t="s">
        <v>189</v>
      </c>
      <c r="E112" s="30" t="s">
        <v>85</v>
      </c>
      <c r="F112" s="30" t="s">
        <v>1088</v>
      </c>
      <c r="G112" s="952">
        <v>360</v>
      </c>
      <c r="H112" s="41">
        <v>0.27300000000000002</v>
      </c>
      <c r="I112" s="30" t="s">
        <v>5258</v>
      </c>
      <c r="J112" s="786">
        <v>44729</v>
      </c>
      <c r="K112" s="803">
        <v>44746</v>
      </c>
      <c r="L112" s="803"/>
      <c r="M112" s="803">
        <v>44747</v>
      </c>
      <c r="N112" s="803">
        <v>44749</v>
      </c>
      <c r="O112" s="7">
        <f t="shared" ca="1" si="2"/>
        <v>20</v>
      </c>
      <c r="P112" s="788">
        <v>44763</v>
      </c>
      <c r="Q112" s="803">
        <v>44759</v>
      </c>
      <c r="R112" s="803">
        <v>44765</v>
      </c>
      <c r="S112" s="12">
        <f t="shared" ca="1" si="3"/>
        <v>36</v>
      </c>
      <c r="T112" s="31">
        <v>44769</v>
      </c>
      <c r="U112" s="31"/>
      <c r="V112" s="31"/>
      <c r="W112" s="31"/>
      <c r="X112" s="197" t="s">
        <v>5259</v>
      </c>
      <c r="Y112" s="197"/>
      <c r="Z112" s="197"/>
      <c r="AA112" s="197" t="s">
        <v>5260</v>
      </c>
      <c r="AB112" s="197"/>
      <c r="AC112" s="729"/>
      <c r="AD112" s="1222"/>
      <c r="AE112" s="1275"/>
    </row>
    <row r="113" spans="1:31">
      <c r="A113" s="264" t="s">
        <v>4966</v>
      </c>
      <c r="B113" s="30" t="s">
        <v>5261</v>
      </c>
      <c r="C113" s="32" t="s">
        <v>256</v>
      </c>
      <c r="D113" s="40" t="s">
        <v>189</v>
      </c>
      <c r="E113" s="30" t="s">
        <v>85</v>
      </c>
      <c r="F113" s="30" t="s">
        <v>1088</v>
      </c>
      <c r="G113" s="952">
        <v>565</v>
      </c>
      <c r="H113" s="41">
        <v>0.95599999999999996</v>
      </c>
      <c r="I113" s="30" t="s">
        <v>5258</v>
      </c>
      <c r="J113" s="786">
        <v>44746</v>
      </c>
      <c r="K113" s="803">
        <v>44747</v>
      </c>
      <c r="L113" s="803"/>
      <c r="M113" s="803">
        <v>44749</v>
      </c>
      <c r="N113" s="803">
        <v>44750</v>
      </c>
      <c r="O113" s="7">
        <f t="shared" ca="1" si="2"/>
        <v>4</v>
      </c>
      <c r="P113" s="788">
        <v>44763</v>
      </c>
      <c r="Q113" s="803">
        <v>44759</v>
      </c>
      <c r="R113" s="803">
        <v>44765</v>
      </c>
      <c r="S113" s="12">
        <f t="shared" ca="1" si="3"/>
        <v>19</v>
      </c>
      <c r="T113" s="31">
        <v>44769</v>
      </c>
      <c r="U113" s="31"/>
      <c r="V113" s="31"/>
      <c r="W113" s="31"/>
      <c r="X113" s="197" t="s">
        <v>5262</v>
      </c>
      <c r="Y113" s="197"/>
      <c r="Z113" s="197"/>
      <c r="AA113" s="197"/>
      <c r="AB113" s="197"/>
      <c r="AC113" s="729"/>
      <c r="AD113" s="1222"/>
      <c r="AE113" s="1275"/>
    </row>
    <row r="114" spans="1:31">
      <c r="A114" s="264" t="s">
        <v>1119</v>
      </c>
      <c r="B114" s="30" t="s">
        <v>5263</v>
      </c>
      <c r="C114" s="32" t="s">
        <v>46</v>
      </c>
      <c r="D114" s="40" t="s">
        <v>189</v>
      </c>
      <c r="E114" s="30" t="s">
        <v>85</v>
      </c>
      <c r="F114" s="30" t="s">
        <v>1086</v>
      </c>
      <c r="G114" s="952">
        <v>1440</v>
      </c>
      <c r="H114" s="41">
        <v>1.984</v>
      </c>
      <c r="I114" s="30" t="s">
        <v>5258</v>
      </c>
      <c r="J114" s="786">
        <v>44748</v>
      </c>
      <c r="K114" s="803">
        <v>44750</v>
      </c>
      <c r="L114" s="803"/>
      <c r="M114" s="803">
        <v>44750</v>
      </c>
      <c r="N114" s="803">
        <v>44754</v>
      </c>
      <c r="O114" s="7">
        <f t="shared" ca="1" si="2"/>
        <v>6</v>
      </c>
      <c r="P114" s="788">
        <v>44763</v>
      </c>
      <c r="Q114" s="803">
        <v>44759</v>
      </c>
      <c r="R114" s="803">
        <v>44765</v>
      </c>
      <c r="S114" s="12">
        <f t="shared" ca="1" si="3"/>
        <v>17</v>
      </c>
      <c r="T114" s="31">
        <v>44769</v>
      </c>
      <c r="U114" s="31"/>
      <c r="V114" s="31"/>
      <c r="W114" s="31"/>
      <c r="X114" s="197" t="s">
        <v>5264</v>
      </c>
      <c r="Y114" s="197"/>
      <c r="Z114" s="197"/>
      <c r="AA114" s="197"/>
      <c r="AB114" s="197"/>
      <c r="AC114" s="729"/>
      <c r="AD114" s="1222"/>
      <c r="AE114" s="1275"/>
    </row>
    <row r="115" spans="1:31">
      <c r="A115" s="264" t="s">
        <v>5265</v>
      </c>
      <c r="B115" s="30" t="s">
        <v>5266</v>
      </c>
      <c r="C115" s="32" t="s">
        <v>256</v>
      </c>
      <c r="D115" s="40" t="s">
        <v>110</v>
      </c>
      <c r="E115" s="30" t="s">
        <v>49</v>
      </c>
      <c r="F115" s="30" t="s">
        <v>462</v>
      </c>
      <c r="G115" s="952">
        <v>1328</v>
      </c>
      <c r="H115" s="41">
        <v>4.109</v>
      </c>
      <c r="I115" s="30" t="s">
        <v>5267</v>
      </c>
      <c r="J115" s="786">
        <v>44735</v>
      </c>
      <c r="K115" s="803">
        <v>44736</v>
      </c>
      <c r="L115" s="803"/>
      <c r="M115" s="803">
        <v>44739</v>
      </c>
      <c r="N115" s="803">
        <v>44741</v>
      </c>
      <c r="O115" s="7">
        <f t="shared" ca="1" si="2"/>
        <v>6</v>
      </c>
      <c r="P115" s="788">
        <v>44768</v>
      </c>
      <c r="Q115" s="803" t="s">
        <v>5268</v>
      </c>
      <c r="R115" s="803">
        <v>44770</v>
      </c>
      <c r="S115" s="12">
        <f t="shared" ca="1" si="3"/>
        <v>35</v>
      </c>
      <c r="T115" s="31">
        <v>44772</v>
      </c>
      <c r="U115" s="31"/>
      <c r="V115" s="31"/>
      <c r="W115" s="31"/>
      <c r="X115" s="197" t="s">
        <v>5269</v>
      </c>
      <c r="Y115" s="197"/>
      <c r="Z115" s="197"/>
      <c r="AA115" s="197" t="s">
        <v>5270</v>
      </c>
      <c r="AB115" s="197"/>
      <c r="AC115" s="729"/>
      <c r="AD115" s="1222"/>
      <c r="AE115" s="1275"/>
    </row>
    <row r="116" spans="1:31">
      <c r="A116" s="264" t="s">
        <v>4966</v>
      </c>
      <c r="B116" s="30" t="s">
        <v>5271</v>
      </c>
      <c r="C116" s="32" t="s">
        <v>256</v>
      </c>
      <c r="D116" s="40" t="s">
        <v>189</v>
      </c>
      <c r="E116" s="30" t="s">
        <v>85</v>
      </c>
      <c r="F116" s="30" t="s">
        <v>1088</v>
      </c>
      <c r="G116" s="952">
        <v>1620</v>
      </c>
      <c r="H116" s="41">
        <v>1.5449999999999999</v>
      </c>
      <c r="I116" s="30" t="s">
        <v>3751</v>
      </c>
      <c r="J116" s="786">
        <v>44755</v>
      </c>
      <c r="K116" s="803">
        <v>44757</v>
      </c>
      <c r="L116" s="803"/>
      <c r="M116" s="803">
        <v>44757</v>
      </c>
      <c r="N116" s="803">
        <v>44761</v>
      </c>
      <c r="O116" s="7">
        <f t="shared" ca="1" si="2"/>
        <v>6</v>
      </c>
      <c r="P116" s="788">
        <v>44771</v>
      </c>
      <c r="Q116" s="803">
        <v>44771</v>
      </c>
      <c r="R116" s="803">
        <v>44776</v>
      </c>
      <c r="S116" s="12">
        <f t="shared" ca="1" si="3"/>
        <v>21</v>
      </c>
      <c r="T116" s="31">
        <v>44781</v>
      </c>
      <c r="U116" s="31"/>
      <c r="V116" s="31"/>
      <c r="W116" s="31"/>
      <c r="X116" s="197" t="s">
        <v>5272</v>
      </c>
      <c r="Y116" s="197"/>
      <c r="Z116" s="197"/>
      <c r="AA116" s="197"/>
      <c r="AB116" s="197"/>
      <c r="AC116" s="729"/>
      <c r="AD116" s="1222"/>
      <c r="AE116" s="1275"/>
    </row>
    <row r="117" spans="1:31">
      <c r="A117" s="264" t="s">
        <v>5273</v>
      </c>
      <c r="B117" s="30" t="s">
        <v>5274</v>
      </c>
      <c r="C117" s="32" t="s">
        <v>46</v>
      </c>
      <c r="D117" s="40" t="s">
        <v>189</v>
      </c>
      <c r="E117" s="30" t="s">
        <v>85</v>
      </c>
      <c r="F117" s="30" t="s">
        <v>1088</v>
      </c>
      <c r="G117" s="952">
        <v>1500</v>
      </c>
      <c r="H117" s="41">
        <v>3.004</v>
      </c>
      <c r="I117" s="30" t="s">
        <v>3751</v>
      </c>
      <c r="J117" s="786">
        <v>44755</v>
      </c>
      <c r="K117" s="803">
        <v>44757</v>
      </c>
      <c r="L117" s="803"/>
      <c r="M117" s="803"/>
      <c r="N117" s="803">
        <v>44760</v>
      </c>
      <c r="O117" s="7">
        <f t="shared" ca="1" si="2"/>
        <v>5</v>
      </c>
      <c r="P117" s="788">
        <v>44771</v>
      </c>
      <c r="Q117" s="803">
        <v>44771</v>
      </c>
      <c r="R117" s="803">
        <v>44776</v>
      </c>
      <c r="S117" s="12">
        <f t="shared" ca="1" si="3"/>
        <v>21</v>
      </c>
      <c r="T117" s="31">
        <v>44781</v>
      </c>
      <c r="U117" s="31"/>
      <c r="V117" s="31"/>
      <c r="W117" s="31"/>
      <c r="X117" s="197" t="s">
        <v>5275</v>
      </c>
      <c r="Y117" s="197"/>
      <c r="Z117" s="197"/>
      <c r="AA117" s="197"/>
      <c r="AB117" s="197"/>
      <c r="AC117" s="729"/>
      <c r="AD117" s="1222"/>
      <c r="AE117" s="1275"/>
    </row>
    <row r="118" spans="1:31">
      <c r="A118" s="264" t="s">
        <v>5276</v>
      </c>
      <c r="B118" s="30" t="s">
        <v>5277</v>
      </c>
      <c r="C118" s="32" t="s">
        <v>256</v>
      </c>
      <c r="D118" s="40" t="s">
        <v>215</v>
      </c>
      <c r="E118" s="30" t="s">
        <v>85</v>
      </c>
      <c r="F118" s="30" t="s">
        <v>1088</v>
      </c>
      <c r="G118" s="952">
        <v>2490</v>
      </c>
      <c r="H118" s="41">
        <v>2.7730000000000001</v>
      </c>
      <c r="I118" s="30" t="s">
        <v>5278</v>
      </c>
      <c r="J118" s="786">
        <v>44757</v>
      </c>
      <c r="K118" s="803">
        <v>44760</v>
      </c>
      <c r="L118" s="803"/>
      <c r="M118" s="803">
        <v>44760</v>
      </c>
      <c r="N118" s="803">
        <v>44761</v>
      </c>
      <c r="O118" s="7">
        <f t="shared" ca="1" si="2"/>
        <v>4</v>
      </c>
      <c r="P118" s="788">
        <v>44769</v>
      </c>
      <c r="Q118" s="803">
        <v>44769</v>
      </c>
      <c r="R118" s="803">
        <v>44776</v>
      </c>
      <c r="S118" s="12">
        <f t="shared" ca="1" si="3"/>
        <v>19</v>
      </c>
      <c r="T118" s="31">
        <v>44784</v>
      </c>
      <c r="U118" s="31"/>
      <c r="V118" s="31"/>
      <c r="W118" s="31"/>
      <c r="X118" s="197" t="s">
        <v>5279</v>
      </c>
      <c r="Y118" s="197"/>
      <c r="Z118" s="197"/>
      <c r="AA118" s="197"/>
      <c r="AB118" s="197"/>
      <c r="AC118" s="729"/>
      <c r="AD118" s="1222"/>
      <c r="AE118" s="1275"/>
    </row>
    <row r="119" spans="1:31">
      <c r="A119" s="264" t="s">
        <v>5280</v>
      </c>
      <c r="B119" s="30" t="s">
        <v>5281</v>
      </c>
      <c r="C119" s="32" t="s">
        <v>256</v>
      </c>
      <c r="D119" s="40" t="s">
        <v>349</v>
      </c>
      <c r="E119" s="30" t="s">
        <v>85</v>
      </c>
      <c r="F119" s="30" t="s">
        <v>1106</v>
      </c>
      <c r="G119" s="952">
        <v>1361</v>
      </c>
      <c r="H119" s="41">
        <v>3.0830000000000002</v>
      </c>
      <c r="I119" s="30" t="s">
        <v>5282</v>
      </c>
      <c r="J119" s="786">
        <v>44746</v>
      </c>
      <c r="K119" s="803">
        <v>44749</v>
      </c>
      <c r="L119" s="803"/>
      <c r="M119" s="803">
        <v>44749</v>
      </c>
      <c r="N119" s="803">
        <v>44750</v>
      </c>
      <c r="O119" s="7">
        <f t="shared" ca="1" si="2"/>
        <v>4</v>
      </c>
      <c r="P119" s="788">
        <v>44767</v>
      </c>
      <c r="Q119" s="803">
        <v>44767</v>
      </c>
      <c r="R119" s="803">
        <v>44776</v>
      </c>
      <c r="S119" s="12">
        <f t="shared" ca="1" si="3"/>
        <v>30</v>
      </c>
      <c r="T119" s="31">
        <v>44784</v>
      </c>
      <c r="U119" s="31"/>
      <c r="V119" s="31"/>
      <c r="W119" s="31"/>
      <c r="X119" s="197" t="s">
        <v>5283</v>
      </c>
      <c r="Y119" s="197"/>
      <c r="Z119" s="197"/>
      <c r="AA119" s="197" t="s">
        <v>5284</v>
      </c>
      <c r="AB119" s="197"/>
      <c r="AC119" s="729"/>
      <c r="AD119" s="1222"/>
      <c r="AE119" s="1275"/>
    </row>
    <row r="120" spans="1:31">
      <c r="A120" s="264" t="s">
        <v>1301</v>
      </c>
      <c r="B120" s="30" t="s">
        <v>5285</v>
      </c>
      <c r="C120" s="32" t="s">
        <v>256</v>
      </c>
      <c r="D120" s="40" t="s">
        <v>349</v>
      </c>
      <c r="E120" s="30" t="s">
        <v>85</v>
      </c>
      <c r="F120" s="30" t="s">
        <v>1088</v>
      </c>
      <c r="G120" s="952">
        <v>785</v>
      </c>
      <c r="H120" s="41">
        <v>2.254</v>
      </c>
      <c r="I120" s="30" t="s">
        <v>5286</v>
      </c>
      <c r="J120" s="786">
        <v>44753</v>
      </c>
      <c r="K120" s="803">
        <v>44754</v>
      </c>
      <c r="L120" s="803"/>
      <c r="M120" s="803">
        <v>44754</v>
      </c>
      <c r="N120" s="803">
        <v>44756</v>
      </c>
      <c r="O120" s="7">
        <f t="shared" ca="1" si="2"/>
        <v>3</v>
      </c>
      <c r="P120" s="788">
        <v>44769</v>
      </c>
      <c r="Q120" s="803">
        <v>44769</v>
      </c>
      <c r="R120" s="803">
        <v>44779</v>
      </c>
      <c r="S120" s="12">
        <f t="shared" ca="1" si="3"/>
        <v>26</v>
      </c>
      <c r="T120" s="31">
        <v>44784</v>
      </c>
      <c r="U120" s="31"/>
      <c r="V120" s="31"/>
      <c r="W120" s="31"/>
      <c r="X120" s="197" t="s">
        <v>5287</v>
      </c>
      <c r="Y120" s="197"/>
      <c r="Z120" s="197"/>
      <c r="AA120" s="197"/>
      <c r="AB120" s="197"/>
      <c r="AC120" s="729"/>
      <c r="AD120" s="1222"/>
      <c r="AE120" s="1275"/>
    </row>
    <row r="121" spans="1:31">
      <c r="A121" s="264" t="s">
        <v>5288</v>
      </c>
      <c r="B121" s="30" t="s">
        <v>5289</v>
      </c>
      <c r="C121" s="32" t="s">
        <v>46</v>
      </c>
      <c r="D121" s="40" t="s">
        <v>5290</v>
      </c>
      <c r="E121" s="30" t="s">
        <v>85</v>
      </c>
      <c r="F121" s="30" t="s">
        <v>1088</v>
      </c>
      <c r="G121" s="952">
        <v>360</v>
      </c>
      <c r="H121" s="41">
        <v>1.17</v>
      </c>
      <c r="I121" s="30" t="s">
        <v>5291</v>
      </c>
      <c r="J121" s="786">
        <v>44763</v>
      </c>
      <c r="K121" s="803">
        <v>44767</v>
      </c>
      <c r="L121" s="803"/>
      <c r="M121" s="803"/>
      <c r="N121" s="803">
        <v>44769</v>
      </c>
      <c r="O121" s="7">
        <f t="shared" ca="1" si="2"/>
        <v>6</v>
      </c>
      <c r="P121" s="788">
        <v>44776</v>
      </c>
      <c r="Q121" s="803">
        <v>44776</v>
      </c>
      <c r="R121" s="803">
        <v>44777</v>
      </c>
      <c r="S121" s="12">
        <f t="shared" ca="1" si="3"/>
        <v>14</v>
      </c>
      <c r="T121" s="31">
        <v>44781</v>
      </c>
      <c r="U121" s="31"/>
      <c r="V121" s="31"/>
      <c r="W121" s="31"/>
      <c r="X121" s="197" t="s">
        <v>5292</v>
      </c>
      <c r="Y121" s="197"/>
      <c r="Z121" s="197"/>
      <c r="AA121" s="197"/>
      <c r="AB121" s="197"/>
      <c r="AC121" s="729"/>
      <c r="AD121" s="1222"/>
      <c r="AE121" s="1275"/>
    </row>
    <row r="122" spans="1:31">
      <c r="A122" s="264" t="s">
        <v>397</v>
      </c>
      <c r="B122" s="30" t="s">
        <v>5293</v>
      </c>
      <c r="C122" s="32" t="s">
        <v>256</v>
      </c>
      <c r="D122" s="40" t="s">
        <v>110</v>
      </c>
      <c r="E122" s="30" t="s">
        <v>85</v>
      </c>
      <c r="F122" s="30" t="s">
        <v>1088</v>
      </c>
      <c r="G122" s="952">
        <v>270</v>
      </c>
      <c r="H122" s="41">
        <v>1.01</v>
      </c>
      <c r="I122" s="30" t="s">
        <v>983</v>
      </c>
      <c r="J122" s="786">
        <v>44728</v>
      </c>
      <c r="K122" s="803">
        <v>44732</v>
      </c>
      <c r="L122" s="803"/>
      <c r="M122" s="803">
        <v>44732</v>
      </c>
      <c r="N122" s="803">
        <v>44735</v>
      </c>
      <c r="O122" s="7">
        <f t="shared" ca="1" si="2"/>
        <v>7</v>
      </c>
      <c r="P122" s="788">
        <v>44777</v>
      </c>
      <c r="Q122" s="803">
        <v>44741</v>
      </c>
      <c r="R122" s="803">
        <v>44774</v>
      </c>
      <c r="S122" s="12">
        <f t="shared" ca="1" si="3"/>
        <v>46</v>
      </c>
      <c r="T122" s="31">
        <v>44778</v>
      </c>
      <c r="U122" s="31"/>
      <c r="V122" s="31"/>
      <c r="W122" s="31"/>
      <c r="X122" s="197" t="s">
        <v>5294</v>
      </c>
      <c r="Y122" s="197"/>
      <c r="Z122" s="197"/>
      <c r="AA122" s="197"/>
      <c r="AB122" s="197"/>
      <c r="AC122" s="729"/>
      <c r="AD122" s="1222"/>
      <c r="AE122" s="1275"/>
    </row>
    <row r="123" spans="1:31">
      <c r="A123" s="264" t="s">
        <v>1127</v>
      </c>
      <c r="B123" s="30" t="s">
        <v>2737</v>
      </c>
      <c r="C123" s="32" t="s">
        <v>46</v>
      </c>
      <c r="D123" s="40" t="s">
        <v>110</v>
      </c>
      <c r="E123" s="30" t="s">
        <v>85</v>
      </c>
      <c r="F123" s="30" t="s">
        <v>1106</v>
      </c>
      <c r="G123" s="952">
        <v>2240</v>
      </c>
      <c r="H123" s="41">
        <v>1.601</v>
      </c>
      <c r="I123" s="30" t="s">
        <v>983</v>
      </c>
      <c r="J123" s="786">
        <v>44734</v>
      </c>
      <c r="K123" s="803">
        <v>44734</v>
      </c>
      <c r="L123" s="803"/>
      <c r="M123" s="803"/>
      <c r="N123" s="803">
        <v>44743</v>
      </c>
      <c r="O123" s="7">
        <f t="shared" ca="1" si="2"/>
        <v>9</v>
      </c>
      <c r="P123" s="788">
        <v>44777</v>
      </c>
      <c r="Q123" s="803">
        <v>44756</v>
      </c>
      <c r="R123" s="803">
        <v>44774</v>
      </c>
      <c r="S123" s="12">
        <f t="shared" ca="1" si="3"/>
        <v>40</v>
      </c>
      <c r="T123" s="31">
        <v>44778</v>
      </c>
      <c r="U123" s="31"/>
      <c r="V123" s="31"/>
      <c r="W123" s="31"/>
      <c r="X123" s="197" t="s">
        <v>5295</v>
      </c>
      <c r="Y123" s="197"/>
      <c r="Z123" s="197"/>
      <c r="AA123" s="197"/>
      <c r="AB123" s="197"/>
      <c r="AC123" s="729"/>
      <c r="AD123" s="1222"/>
      <c r="AE123" s="1275"/>
    </row>
    <row r="124" spans="1:31">
      <c r="A124" s="264" t="s">
        <v>5013</v>
      </c>
      <c r="B124" s="30" t="s">
        <v>5296</v>
      </c>
      <c r="C124" s="32" t="s">
        <v>46</v>
      </c>
      <c r="D124" s="40" t="s">
        <v>110</v>
      </c>
      <c r="E124" s="30" t="s">
        <v>85</v>
      </c>
      <c r="F124" s="30" t="s">
        <v>1176</v>
      </c>
      <c r="G124" s="952">
        <v>1892</v>
      </c>
      <c r="H124" s="41">
        <v>4.6719999999999997</v>
      </c>
      <c r="I124" s="30" t="s">
        <v>983</v>
      </c>
      <c r="J124" s="786">
        <v>44734</v>
      </c>
      <c r="K124" s="803">
        <v>44734</v>
      </c>
      <c r="L124" s="803"/>
      <c r="M124" s="803"/>
      <c r="N124" s="803">
        <v>44741</v>
      </c>
      <c r="O124" s="7">
        <f t="shared" ca="1" si="2"/>
        <v>7</v>
      </c>
      <c r="P124" s="788">
        <v>44777</v>
      </c>
      <c r="Q124" s="803">
        <v>44756</v>
      </c>
      <c r="R124" s="803">
        <v>44774</v>
      </c>
      <c r="S124" s="12">
        <f t="shared" ca="1" si="3"/>
        <v>40</v>
      </c>
      <c r="T124" s="31">
        <v>44778</v>
      </c>
      <c r="U124" s="31"/>
      <c r="V124" s="31"/>
      <c r="W124" s="31"/>
      <c r="X124" s="197" t="s">
        <v>5297</v>
      </c>
      <c r="Y124" s="197"/>
      <c r="Z124" s="197"/>
      <c r="AA124" s="197"/>
      <c r="AB124" s="197"/>
      <c r="AC124" s="729"/>
      <c r="AD124" s="1222"/>
      <c r="AE124" s="1275"/>
    </row>
    <row r="125" spans="1:31">
      <c r="A125" s="264" t="s">
        <v>5298</v>
      </c>
      <c r="B125" s="30"/>
      <c r="C125" s="32" t="s">
        <v>29</v>
      </c>
      <c r="D125" s="40" t="s">
        <v>110</v>
      </c>
      <c r="E125" s="30" t="s">
        <v>85</v>
      </c>
      <c r="F125" s="30" t="s">
        <v>1088</v>
      </c>
      <c r="G125" s="952">
        <v>202</v>
      </c>
      <c r="H125" s="41">
        <v>0.24</v>
      </c>
      <c r="I125" s="30" t="s">
        <v>983</v>
      </c>
      <c r="J125" s="786">
        <v>44739</v>
      </c>
      <c r="K125" s="803">
        <v>44739</v>
      </c>
      <c r="L125" s="803"/>
      <c r="M125" s="803">
        <v>44741</v>
      </c>
      <c r="N125" s="803">
        <v>44743</v>
      </c>
      <c r="O125" s="7">
        <f t="shared" ca="1" si="2"/>
        <v>4</v>
      </c>
      <c r="P125" s="788">
        <v>44777</v>
      </c>
      <c r="Q125" s="803">
        <v>44756</v>
      </c>
      <c r="R125" s="803">
        <v>44774</v>
      </c>
      <c r="S125" s="12">
        <f t="shared" ca="1" si="3"/>
        <v>35</v>
      </c>
      <c r="T125" s="31">
        <v>44778</v>
      </c>
      <c r="U125" s="31"/>
      <c r="V125" s="31"/>
      <c r="W125" s="31"/>
      <c r="X125" s="197" t="s">
        <v>5299</v>
      </c>
      <c r="Y125" s="197"/>
      <c r="Z125" s="197"/>
      <c r="AA125" s="197"/>
      <c r="AB125" s="197"/>
      <c r="AC125" s="729"/>
      <c r="AD125" s="1222"/>
      <c r="AE125" s="1275"/>
    </row>
    <row r="126" spans="1:31">
      <c r="A126" s="264" t="s">
        <v>537</v>
      </c>
      <c r="B126" s="30"/>
      <c r="C126" s="32" t="s">
        <v>29</v>
      </c>
      <c r="D126" s="40" t="s">
        <v>110</v>
      </c>
      <c r="E126" s="30" t="s">
        <v>249</v>
      </c>
      <c r="F126" s="30" t="s">
        <v>5300</v>
      </c>
      <c r="G126" s="952">
        <v>5214.6000000000004</v>
      </c>
      <c r="H126" s="41">
        <v>5.8220000000000001</v>
      </c>
      <c r="I126" s="30" t="s">
        <v>5139</v>
      </c>
      <c r="J126" s="786">
        <v>44733</v>
      </c>
      <c r="K126" s="803">
        <v>44734</v>
      </c>
      <c r="L126" s="803"/>
      <c r="M126" s="803">
        <v>44734</v>
      </c>
      <c r="N126" s="803">
        <v>44735</v>
      </c>
      <c r="O126" s="7">
        <f t="shared" ca="1" si="2"/>
        <v>2</v>
      </c>
      <c r="P126" s="788">
        <v>44779</v>
      </c>
      <c r="Q126" s="803">
        <v>44757</v>
      </c>
      <c r="R126" s="803">
        <v>44778</v>
      </c>
      <c r="S126" s="12">
        <f t="shared" ca="1" si="3"/>
        <v>45</v>
      </c>
      <c r="T126" s="31">
        <v>44782</v>
      </c>
      <c r="U126" s="31"/>
      <c r="V126" s="31"/>
      <c r="W126" s="31"/>
      <c r="X126" s="197" t="s">
        <v>5301</v>
      </c>
      <c r="Y126" s="197"/>
      <c r="Z126" s="197"/>
      <c r="AA126" s="197"/>
      <c r="AB126" s="197"/>
      <c r="AC126" s="729"/>
      <c r="AD126" s="1222"/>
      <c r="AE126" s="1275"/>
    </row>
    <row r="127" spans="1:31">
      <c r="A127" s="264" t="s">
        <v>5302</v>
      </c>
      <c r="B127" s="30" t="s">
        <v>5303</v>
      </c>
      <c r="C127" s="32" t="s">
        <v>256</v>
      </c>
      <c r="D127" s="40" t="s">
        <v>110</v>
      </c>
      <c r="E127" s="30" t="s">
        <v>85</v>
      </c>
      <c r="F127" s="30" t="s">
        <v>1088</v>
      </c>
      <c r="G127" s="952">
        <v>282</v>
      </c>
      <c r="H127" s="41">
        <v>1.0209999999999999</v>
      </c>
      <c r="I127" s="30" t="s">
        <v>5225</v>
      </c>
      <c r="J127" s="786">
        <v>44743</v>
      </c>
      <c r="K127" s="803">
        <v>44746</v>
      </c>
      <c r="L127" s="803"/>
      <c r="M127" s="803">
        <v>44747</v>
      </c>
      <c r="N127" s="803">
        <v>44749</v>
      </c>
      <c r="O127" s="7">
        <f t="shared" ca="1" si="2"/>
        <v>6</v>
      </c>
      <c r="P127" s="788">
        <v>44784</v>
      </c>
      <c r="Q127" s="803">
        <v>44764</v>
      </c>
      <c r="R127" s="803">
        <v>44785</v>
      </c>
      <c r="S127" s="12">
        <f t="shared" ca="1" si="3"/>
        <v>42</v>
      </c>
      <c r="T127" s="31">
        <v>44790</v>
      </c>
      <c r="U127" s="31"/>
      <c r="V127" s="31"/>
      <c r="W127" s="31"/>
      <c r="X127" s="197" t="s">
        <v>5304</v>
      </c>
      <c r="Y127" s="197"/>
      <c r="Z127" s="197"/>
      <c r="AA127" s="197"/>
      <c r="AB127" s="197"/>
      <c r="AC127" s="729"/>
      <c r="AD127" s="1222"/>
      <c r="AE127" s="1275"/>
    </row>
    <row r="128" spans="1:31">
      <c r="A128" s="264" t="s">
        <v>5305</v>
      </c>
      <c r="B128" s="30" t="s">
        <v>5306</v>
      </c>
      <c r="C128" s="32" t="s">
        <v>46</v>
      </c>
      <c r="D128" s="40" t="s">
        <v>110</v>
      </c>
      <c r="E128" s="30" t="s">
        <v>85</v>
      </c>
      <c r="F128" s="30" t="s">
        <v>1088</v>
      </c>
      <c r="G128" s="952">
        <v>4980.7</v>
      </c>
      <c r="H128" s="41">
        <v>5.577</v>
      </c>
      <c r="I128" s="30" t="s">
        <v>5225</v>
      </c>
      <c r="J128" s="786">
        <v>44740</v>
      </c>
      <c r="K128" s="803">
        <v>44744</v>
      </c>
      <c r="L128" s="803"/>
      <c r="M128" s="803">
        <v>44749</v>
      </c>
      <c r="N128" s="803">
        <v>44757</v>
      </c>
      <c r="O128" s="7">
        <f t="shared" ca="1" si="2"/>
        <v>17</v>
      </c>
      <c r="P128" s="788">
        <v>44784</v>
      </c>
      <c r="Q128" s="803">
        <v>44764</v>
      </c>
      <c r="R128" s="803">
        <v>44785</v>
      </c>
      <c r="S128" s="12">
        <f t="shared" ca="1" si="3"/>
        <v>45</v>
      </c>
      <c r="T128" s="31">
        <v>44790</v>
      </c>
      <c r="U128" s="31"/>
      <c r="V128" s="31"/>
      <c r="W128" s="31"/>
      <c r="X128" s="197" t="s">
        <v>5307</v>
      </c>
      <c r="Y128" s="197"/>
      <c r="Z128" s="197"/>
      <c r="AA128" s="197"/>
      <c r="AB128" s="197"/>
      <c r="AC128" s="729"/>
      <c r="AD128" s="1222"/>
      <c r="AE128" s="1275"/>
    </row>
    <row r="129" spans="1:31">
      <c r="A129" s="264" t="s">
        <v>5244</v>
      </c>
      <c r="B129" s="30" t="s">
        <v>5308</v>
      </c>
      <c r="C129" s="32" t="s">
        <v>717</v>
      </c>
      <c r="D129" s="40" t="s">
        <v>110</v>
      </c>
      <c r="E129" s="30" t="s">
        <v>85</v>
      </c>
      <c r="F129" s="30" t="s">
        <v>1088</v>
      </c>
      <c r="G129" s="952">
        <v>265</v>
      </c>
      <c r="H129" s="41">
        <v>0.20599999999999999</v>
      </c>
      <c r="I129" s="30" t="s">
        <v>5225</v>
      </c>
      <c r="J129" s="786">
        <v>44747</v>
      </c>
      <c r="K129" s="803">
        <v>44750</v>
      </c>
      <c r="L129" s="803"/>
      <c r="M129" s="803">
        <v>44754</v>
      </c>
      <c r="N129" s="803">
        <v>44756</v>
      </c>
      <c r="O129" s="7">
        <f t="shared" ca="1" si="2"/>
        <v>9</v>
      </c>
      <c r="P129" s="788">
        <v>44784</v>
      </c>
      <c r="Q129" s="803">
        <v>44764</v>
      </c>
      <c r="R129" s="803">
        <v>44785</v>
      </c>
      <c r="S129" s="12">
        <f t="shared" ca="1" si="3"/>
        <v>38</v>
      </c>
      <c r="T129" s="31">
        <v>44790</v>
      </c>
      <c r="U129" s="31"/>
      <c r="V129" s="31"/>
      <c r="W129" s="31"/>
      <c r="X129" s="197" t="s">
        <v>5309</v>
      </c>
      <c r="Y129" s="197"/>
      <c r="Z129" s="197"/>
      <c r="AA129" s="197"/>
      <c r="AB129" s="197"/>
      <c r="AC129" s="729"/>
      <c r="AD129" s="1222"/>
      <c r="AE129" s="1275"/>
    </row>
    <row r="130" spans="1:31">
      <c r="A130" s="264" t="s">
        <v>5244</v>
      </c>
      <c r="B130" s="30" t="s">
        <v>5310</v>
      </c>
      <c r="C130" s="32" t="s">
        <v>717</v>
      </c>
      <c r="D130" s="40" t="s">
        <v>110</v>
      </c>
      <c r="E130" s="30" t="s">
        <v>85</v>
      </c>
      <c r="F130" s="30" t="s">
        <v>1106</v>
      </c>
      <c r="G130" s="952">
        <v>284</v>
      </c>
      <c r="H130" s="41">
        <v>1.216</v>
      </c>
      <c r="I130" s="30" t="s">
        <v>5225</v>
      </c>
      <c r="J130" s="786">
        <v>44747</v>
      </c>
      <c r="K130" s="803">
        <v>44750</v>
      </c>
      <c r="L130" s="803"/>
      <c r="M130" s="803">
        <v>44754</v>
      </c>
      <c r="N130" s="803">
        <v>44756</v>
      </c>
      <c r="O130" s="7">
        <f t="shared" ref="O130:O193" ca="1" si="4">IF(ISBLANK(N130)=TRUE,TODAY()-J130,N130-J130)</f>
        <v>9</v>
      </c>
      <c r="P130" s="788">
        <v>44784</v>
      </c>
      <c r="Q130" s="803">
        <v>44764</v>
      </c>
      <c r="R130" s="803">
        <v>44785</v>
      </c>
      <c r="S130" s="12">
        <f t="shared" ref="S130:S193" ca="1" si="5">IF(ISBLANK(R130)=TRUE,TODAY()-J130,R130-J130)</f>
        <v>38</v>
      </c>
      <c r="T130" s="31">
        <v>44790</v>
      </c>
      <c r="U130" s="31"/>
      <c r="V130" s="31"/>
      <c r="W130" s="31"/>
      <c r="X130" s="197" t="s">
        <v>5311</v>
      </c>
      <c r="Y130" s="197"/>
      <c r="Z130" s="197"/>
      <c r="AA130" s="197"/>
      <c r="AB130" s="197"/>
      <c r="AC130" s="729"/>
      <c r="AD130" s="1222"/>
      <c r="AE130" s="1275"/>
    </row>
    <row r="131" spans="1:31">
      <c r="A131" s="264" t="s">
        <v>5312</v>
      </c>
      <c r="B131" s="30" t="s">
        <v>5313</v>
      </c>
      <c r="C131" s="32" t="s">
        <v>256</v>
      </c>
      <c r="D131" s="40" t="s">
        <v>110</v>
      </c>
      <c r="E131" s="30" t="s">
        <v>85</v>
      </c>
      <c r="F131" s="30" t="s">
        <v>1088</v>
      </c>
      <c r="G131" s="952">
        <v>433</v>
      </c>
      <c r="H131" s="41">
        <v>1.198</v>
      </c>
      <c r="I131" s="30" t="s">
        <v>5225</v>
      </c>
      <c r="J131" s="786">
        <v>44748</v>
      </c>
      <c r="K131" s="803">
        <v>44749</v>
      </c>
      <c r="L131" s="803"/>
      <c r="M131" s="803">
        <v>44753</v>
      </c>
      <c r="N131" s="803">
        <v>44756</v>
      </c>
      <c r="O131" s="7">
        <f t="shared" ca="1" si="4"/>
        <v>8</v>
      </c>
      <c r="P131" s="788">
        <v>44784</v>
      </c>
      <c r="Q131" s="803">
        <v>44769</v>
      </c>
      <c r="R131" s="803">
        <v>44785</v>
      </c>
      <c r="S131" s="12">
        <f t="shared" ca="1" si="5"/>
        <v>37</v>
      </c>
      <c r="T131" s="31">
        <v>44790</v>
      </c>
      <c r="U131" s="31"/>
      <c r="V131" s="31"/>
      <c r="W131" s="31"/>
      <c r="X131" s="197" t="s">
        <v>5314</v>
      </c>
      <c r="Y131" s="197"/>
      <c r="Z131" s="197"/>
      <c r="AA131" s="197"/>
      <c r="AB131" s="197"/>
      <c r="AC131" s="729"/>
      <c r="AD131" s="1222"/>
      <c r="AE131" s="1275"/>
    </row>
    <row r="132" spans="1:31">
      <c r="A132" s="264" t="s">
        <v>5312</v>
      </c>
      <c r="B132" s="30" t="s">
        <v>5315</v>
      </c>
      <c r="C132" s="32" t="s">
        <v>256</v>
      </c>
      <c r="D132" s="40" t="s">
        <v>110</v>
      </c>
      <c r="E132" s="30" t="s">
        <v>85</v>
      </c>
      <c r="F132" s="30" t="s">
        <v>1106</v>
      </c>
      <c r="G132" s="952">
        <v>955</v>
      </c>
      <c r="H132" s="41">
        <v>2.173</v>
      </c>
      <c r="I132" s="30" t="s">
        <v>5225</v>
      </c>
      <c r="J132" s="786">
        <v>44746</v>
      </c>
      <c r="K132" s="803">
        <v>44749</v>
      </c>
      <c r="L132" s="803"/>
      <c r="M132" s="803">
        <v>44753</v>
      </c>
      <c r="N132" s="803">
        <v>44756</v>
      </c>
      <c r="O132" s="7">
        <f t="shared" ca="1" si="4"/>
        <v>10</v>
      </c>
      <c r="P132" s="788">
        <v>44784</v>
      </c>
      <c r="Q132" s="803">
        <v>44769</v>
      </c>
      <c r="R132" s="803">
        <v>44785</v>
      </c>
      <c r="S132" s="12">
        <f t="shared" ca="1" si="5"/>
        <v>39</v>
      </c>
      <c r="T132" s="31">
        <v>44790</v>
      </c>
      <c r="U132" s="31"/>
      <c r="V132" s="31"/>
      <c r="W132" s="31"/>
      <c r="X132" s="197" t="s">
        <v>5316</v>
      </c>
      <c r="Y132" s="197"/>
      <c r="Z132" s="197"/>
      <c r="AA132" s="197"/>
      <c r="AB132" s="197"/>
      <c r="AC132" s="729"/>
      <c r="AD132" s="1222"/>
      <c r="AE132" s="1275"/>
    </row>
    <row r="133" spans="1:31">
      <c r="A133" s="264" t="s">
        <v>5317</v>
      </c>
      <c r="B133" s="30" t="s">
        <v>5318</v>
      </c>
      <c r="C133" s="32" t="s">
        <v>46</v>
      </c>
      <c r="D133" s="40" t="s">
        <v>110</v>
      </c>
      <c r="E133" s="30" t="s">
        <v>85</v>
      </c>
      <c r="F133" s="30" t="s">
        <v>1088</v>
      </c>
      <c r="G133" s="952">
        <v>663</v>
      </c>
      <c r="H133" s="41">
        <v>1.252</v>
      </c>
      <c r="I133" s="30" t="s">
        <v>5225</v>
      </c>
      <c r="J133" s="786">
        <v>44743</v>
      </c>
      <c r="K133" s="803">
        <v>44755</v>
      </c>
      <c r="L133" s="803"/>
      <c r="M133" s="803">
        <v>44757</v>
      </c>
      <c r="N133" s="803">
        <v>44764</v>
      </c>
      <c r="O133" s="7">
        <f t="shared" ca="1" si="4"/>
        <v>21</v>
      </c>
      <c r="P133" s="788">
        <v>44784</v>
      </c>
      <c r="Q133" s="803">
        <v>44769</v>
      </c>
      <c r="R133" s="803">
        <v>44785</v>
      </c>
      <c r="S133" s="12">
        <f t="shared" ca="1" si="5"/>
        <v>42</v>
      </c>
      <c r="T133" s="31">
        <v>44790</v>
      </c>
      <c r="U133" s="31"/>
      <c r="V133" s="31"/>
      <c r="W133" s="31"/>
      <c r="X133" s="197" t="s">
        <v>5319</v>
      </c>
      <c r="Y133" s="197"/>
      <c r="Z133" s="197"/>
      <c r="AA133" s="197" t="s">
        <v>5320</v>
      </c>
      <c r="AB133" s="197"/>
      <c r="AC133" s="729"/>
      <c r="AD133" s="1222"/>
      <c r="AE133" s="1275"/>
    </row>
    <row r="134" spans="1:31">
      <c r="A134" s="264" t="s">
        <v>905</v>
      </c>
      <c r="B134" s="30" t="s">
        <v>5321</v>
      </c>
      <c r="C134" s="32" t="s">
        <v>46</v>
      </c>
      <c r="D134" s="40" t="s">
        <v>110</v>
      </c>
      <c r="E134" s="30" t="s">
        <v>85</v>
      </c>
      <c r="F134" s="30" t="s">
        <v>1363</v>
      </c>
      <c r="G134" s="952">
        <v>528</v>
      </c>
      <c r="H134" s="41">
        <v>1.8440000000000001</v>
      </c>
      <c r="I134" s="30" t="s">
        <v>5225</v>
      </c>
      <c r="J134" s="786">
        <v>44755</v>
      </c>
      <c r="K134" s="803">
        <v>44757</v>
      </c>
      <c r="L134" s="803"/>
      <c r="M134" s="803"/>
      <c r="N134" s="803">
        <v>44759</v>
      </c>
      <c r="O134" s="7">
        <f t="shared" ca="1" si="4"/>
        <v>4</v>
      </c>
      <c r="P134" s="788">
        <v>44784</v>
      </c>
      <c r="Q134" s="803">
        <v>44772</v>
      </c>
      <c r="R134" s="803">
        <v>44785</v>
      </c>
      <c r="S134" s="12">
        <f t="shared" ca="1" si="5"/>
        <v>30</v>
      </c>
      <c r="T134" s="31">
        <v>44790</v>
      </c>
      <c r="U134" s="31"/>
      <c r="V134" s="31"/>
      <c r="W134" s="31"/>
      <c r="X134" s="197" t="s">
        <v>5322</v>
      </c>
      <c r="Y134" s="197"/>
      <c r="Z134" s="197"/>
      <c r="AA134" s="197"/>
      <c r="AB134" s="197"/>
      <c r="AC134" s="729"/>
      <c r="AD134" s="1222"/>
      <c r="AE134" s="1275"/>
    </row>
    <row r="135" spans="1:31">
      <c r="A135" s="264" t="s">
        <v>5323</v>
      </c>
      <c r="B135" s="30" t="s">
        <v>5324</v>
      </c>
      <c r="C135" s="32" t="s">
        <v>256</v>
      </c>
      <c r="D135" s="40" t="s">
        <v>110</v>
      </c>
      <c r="E135" s="30" t="s">
        <v>85</v>
      </c>
      <c r="F135" s="30" t="s">
        <v>1088</v>
      </c>
      <c r="G135" s="952">
        <v>316</v>
      </c>
      <c r="H135" s="41">
        <v>0.57399999999999995</v>
      </c>
      <c r="I135" s="30" t="s">
        <v>5225</v>
      </c>
      <c r="J135" s="786">
        <v>44755</v>
      </c>
      <c r="K135" s="803">
        <v>44757</v>
      </c>
      <c r="L135" s="803"/>
      <c r="M135" s="803">
        <v>44757</v>
      </c>
      <c r="N135" s="803">
        <v>44761</v>
      </c>
      <c r="O135" s="7">
        <f t="shared" ca="1" si="4"/>
        <v>6</v>
      </c>
      <c r="P135" s="788">
        <v>44784</v>
      </c>
      <c r="Q135" s="803">
        <v>44772</v>
      </c>
      <c r="R135" s="803">
        <v>44785</v>
      </c>
      <c r="S135" s="12">
        <f t="shared" ca="1" si="5"/>
        <v>30</v>
      </c>
      <c r="T135" s="31">
        <v>44790</v>
      </c>
      <c r="U135" s="31"/>
      <c r="V135" s="31"/>
      <c r="W135" s="31"/>
      <c r="X135" s="197" t="s">
        <v>5325</v>
      </c>
      <c r="Y135" s="197"/>
      <c r="Z135" s="197"/>
      <c r="AA135" s="197"/>
      <c r="AB135" s="197"/>
      <c r="AC135" s="729"/>
      <c r="AD135" s="1222"/>
      <c r="AE135" s="1275"/>
    </row>
    <row r="136" spans="1:31">
      <c r="A136" s="264" t="s">
        <v>5326</v>
      </c>
      <c r="B136" s="30" t="s">
        <v>5327</v>
      </c>
      <c r="C136" s="32" t="s">
        <v>256</v>
      </c>
      <c r="D136" s="40" t="s">
        <v>728</v>
      </c>
      <c r="E136" s="30" t="s">
        <v>85</v>
      </c>
      <c r="F136" s="30" t="s">
        <v>1088</v>
      </c>
      <c r="G136" s="952">
        <v>270</v>
      </c>
      <c r="H136" s="41">
        <v>0.6</v>
      </c>
      <c r="I136" s="30" t="s">
        <v>5328</v>
      </c>
      <c r="J136" s="786">
        <v>44774</v>
      </c>
      <c r="K136" s="803">
        <v>44775</v>
      </c>
      <c r="L136" s="803"/>
      <c r="M136" s="803">
        <v>44775</v>
      </c>
      <c r="N136" s="803">
        <v>44777</v>
      </c>
      <c r="O136" s="7">
        <f t="shared" ca="1" si="4"/>
        <v>3</v>
      </c>
      <c r="P136" s="788">
        <v>44787</v>
      </c>
      <c r="Q136" s="803">
        <v>44779</v>
      </c>
      <c r="R136" s="803">
        <v>44790</v>
      </c>
      <c r="S136" s="12">
        <f t="shared" ca="1" si="5"/>
        <v>16</v>
      </c>
      <c r="T136" s="31">
        <v>44791</v>
      </c>
      <c r="U136" s="31"/>
      <c r="V136" s="31"/>
      <c r="W136" s="31"/>
      <c r="X136" s="197" t="s">
        <v>5329</v>
      </c>
      <c r="Y136" s="197"/>
      <c r="Z136" s="197"/>
      <c r="AA136" s="197"/>
      <c r="AB136" s="197"/>
      <c r="AC136" s="729"/>
      <c r="AD136" s="1222"/>
      <c r="AE136" s="1275"/>
    </row>
    <row r="137" spans="1:31">
      <c r="A137" s="264" t="s">
        <v>1535</v>
      </c>
      <c r="B137" s="30"/>
      <c r="C137" s="32" t="s">
        <v>29</v>
      </c>
      <c r="D137" s="40" t="s">
        <v>110</v>
      </c>
      <c r="E137" s="30" t="s">
        <v>893</v>
      </c>
      <c r="F137" s="30" t="s">
        <v>462</v>
      </c>
      <c r="G137" s="952">
        <v>2760</v>
      </c>
      <c r="H137" s="41">
        <v>3.8969999999999998</v>
      </c>
      <c r="I137" s="30" t="s">
        <v>5330</v>
      </c>
      <c r="J137" s="786">
        <v>44754</v>
      </c>
      <c r="K137" s="803">
        <v>44756</v>
      </c>
      <c r="L137" s="803"/>
      <c r="M137" s="803">
        <v>44760</v>
      </c>
      <c r="N137" s="803">
        <v>44761</v>
      </c>
      <c r="O137" s="7">
        <f t="shared" ca="1" si="4"/>
        <v>7</v>
      </c>
      <c r="P137" s="788">
        <v>44776</v>
      </c>
      <c r="Q137" s="803">
        <v>44776</v>
      </c>
      <c r="R137" s="803">
        <v>44779</v>
      </c>
      <c r="S137" s="12">
        <f t="shared" ca="1" si="5"/>
        <v>25</v>
      </c>
      <c r="T137" s="31">
        <v>44780</v>
      </c>
      <c r="U137" s="31"/>
      <c r="V137" s="31"/>
      <c r="W137" s="31"/>
      <c r="X137" s="197" t="s">
        <v>5331</v>
      </c>
      <c r="Y137" s="197"/>
      <c r="Z137" s="197"/>
      <c r="AA137" s="197"/>
      <c r="AB137" s="197"/>
      <c r="AC137" s="729"/>
      <c r="AD137" s="1222"/>
      <c r="AE137" s="1275"/>
    </row>
    <row r="138" spans="1:31">
      <c r="A138" s="264" t="s">
        <v>5332</v>
      </c>
      <c r="B138" s="30"/>
      <c r="C138" s="32" t="s">
        <v>29</v>
      </c>
      <c r="D138" s="40" t="s">
        <v>110</v>
      </c>
      <c r="E138" s="30" t="s">
        <v>49</v>
      </c>
      <c r="F138" s="30" t="s">
        <v>1088</v>
      </c>
      <c r="G138" s="952">
        <v>211</v>
      </c>
      <c r="H138" s="41">
        <v>0.17799999999999999</v>
      </c>
      <c r="I138" s="30" t="s">
        <v>2866</v>
      </c>
      <c r="J138" s="786">
        <v>44749</v>
      </c>
      <c r="K138" s="803">
        <v>44753</v>
      </c>
      <c r="L138" s="803"/>
      <c r="M138" s="803">
        <v>44760</v>
      </c>
      <c r="N138" s="803">
        <v>44762</v>
      </c>
      <c r="O138" s="7">
        <f t="shared" ca="1" si="4"/>
        <v>13</v>
      </c>
      <c r="P138" s="788">
        <v>44789</v>
      </c>
      <c r="Q138" s="803">
        <v>44769</v>
      </c>
      <c r="R138" s="803">
        <v>44789</v>
      </c>
      <c r="S138" s="12">
        <f t="shared" ca="1" si="5"/>
        <v>40</v>
      </c>
      <c r="T138" s="31">
        <v>44791</v>
      </c>
      <c r="U138" s="31"/>
      <c r="V138" s="31"/>
      <c r="W138" s="31"/>
      <c r="X138" s="197" t="s">
        <v>5333</v>
      </c>
      <c r="Y138" s="197"/>
      <c r="Z138" s="197"/>
      <c r="AA138" s="197"/>
      <c r="AB138" s="197"/>
      <c r="AC138" s="729"/>
      <c r="AD138" s="1222"/>
      <c r="AE138" s="1275"/>
    </row>
    <row r="139" spans="1:31">
      <c r="A139" s="264" t="s">
        <v>5326</v>
      </c>
      <c r="B139" s="30" t="s">
        <v>5327</v>
      </c>
      <c r="C139" s="32" t="s">
        <v>256</v>
      </c>
      <c r="D139" s="40" t="s">
        <v>728</v>
      </c>
      <c r="E139" s="30" t="s">
        <v>85</v>
      </c>
      <c r="F139" s="30" t="s">
        <v>1088</v>
      </c>
      <c r="G139" s="952">
        <v>270</v>
      </c>
      <c r="H139" s="41">
        <v>0.6</v>
      </c>
      <c r="I139" s="30" t="s">
        <v>5328</v>
      </c>
      <c r="J139" s="786">
        <v>44774</v>
      </c>
      <c r="K139" s="803">
        <v>44775</v>
      </c>
      <c r="L139" s="803"/>
      <c r="M139" s="803">
        <v>44775</v>
      </c>
      <c r="N139" s="803">
        <v>44777</v>
      </c>
      <c r="O139" s="7">
        <f t="shared" ca="1" si="4"/>
        <v>3</v>
      </c>
      <c r="P139" s="788">
        <v>44786</v>
      </c>
      <c r="Q139" s="803">
        <v>44787</v>
      </c>
      <c r="R139" s="803">
        <v>44790</v>
      </c>
      <c r="S139" s="12">
        <f t="shared" ca="1" si="5"/>
        <v>16</v>
      </c>
      <c r="T139" s="31">
        <v>44791</v>
      </c>
      <c r="U139" s="31"/>
      <c r="V139" s="31"/>
      <c r="W139" s="31"/>
      <c r="X139" s="197" t="s">
        <v>5329</v>
      </c>
      <c r="Y139" s="197"/>
      <c r="Z139" s="197"/>
      <c r="AA139" s="197"/>
      <c r="AB139" s="197"/>
      <c r="AC139" s="729"/>
      <c r="AD139" s="1222"/>
      <c r="AE139" s="1275"/>
    </row>
    <row r="140" spans="1:31">
      <c r="A140" s="264" t="s">
        <v>1101</v>
      </c>
      <c r="B140" s="30" t="s">
        <v>5334</v>
      </c>
      <c r="C140" s="32" t="s">
        <v>29</v>
      </c>
      <c r="D140" s="40" t="s">
        <v>1469</v>
      </c>
      <c r="E140" s="30" t="s">
        <v>85</v>
      </c>
      <c r="F140" s="30" t="s">
        <v>1088</v>
      </c>
      <c r="G140" s="952">
        <v>27</v>
      </c>
      <c r="H140" s="41">
        <v>8.5000000000000006E-2</v>
      </c>
      <c r="I140" s="30" t="s">
        <v>5335</v>
      </c>
      <c r="J140" s="786">
        <v>44760</v>
      </c>
      <c r="K140" s="803">
        <v>44763</v>
      </c>
      <c r="L140" s="803"/>
      <c r="M140" s="803"/>
      <c r="N140" s="803">
        <v>44767</v>
      </c>
      <c r="O140" s="7">
        <f t="shared" ca="1" si="4"/>
        <v>7</v>
      </c>
      <c r="P140" s="788">
        <v>44789</v>
      </c>
      <c r="Q140" s="803">
        <v>44778</v>
      </c>
      <c r="R140" s="803">
        <v>44790</v>
      </c>
      <c r="S140" s="12">
        <f t="shared" ca="1" si="5"/>
        <v>30</v>
      </c>
      <c r="T140" s="31">
        <v>44792</v>
      </c>
      <c r="U140" s="31"/>
      <c r="V140" s="31"/>
      <c r="W140" s="31"/>
      <c r="X140" s="197" t="s">
        <v>5336</v>
      </c>
      <c r="Y140" s="197"/>
      <c r="Z140" s="197"/>
      <c r="AA140" s="197" t="s">
        <v>5255</v>
      </c>
      <c r="AB140" s="197"/>
      <c r="AC140" s="729"/>
      <c r="AD140" s="1222"/>
      <c r="AE140" s="1275"/>
    </row>
    <row r="141" spans="1:31">
      <c r="A141" s="264" t="s">
        <v>1101</v>
      </c>
      <c r="B141" s="30" t="s">
        <v>5337</v>
      </c>
      <c r="C141" s="32" t="s">
        <v>46</v>
      </c>
      <c r="D141" s="40" t="s">
        <v>5338</v>
      </c>
      <c r="E141" s="30" t="s">
        <v>85</v>
      </c>
      <c r="F141" s="30" t="s">
        <v>1176</v>
      </c>
      <c r="G141" s="952">
        <v>5535</v>
      </c>
      <c r="H141" s="41">
        <v>4.617</v>
      </c>
      <c r="I141" s="30" t="s">
        <v>5335</v>
      </c>
      <c r="J141" s="786">
        <v>44764</v>
      </c>
      <c r="K141" s="803">
        <v>44763</v>
      </c>
      <c r="L141" s="803"/>
      <c r="M141" s="803"/>
      <c r="N141" s="803">
        <v>44776</v>
      </c>
      <c r="O141" s="7">
        <f t="shared" ca="1" si="4"/>
        <v>12</v>
      </c>
      <c r="P141" s="788">
        <v>44789</v>
      </c>
      <c r="Q141" s="803">
        <v>44778</v>
      </c>
      <c r="R141" s="803">
        <v>44790</v>
      </c>
      <c r="S141" s="12">
        <f t="shared" ca="1" si="5"/>
        <v>26</v>
      </c>
      <c r="T141" s="31">
        <v>44792</v>
      </c>
      <c r="U141" s="31"/>
      <c r="V141" s="31"/>
      <c r="W141" s="31"/>
      <c r="X141" s="197" t="s">
        <v>5339</v>
      </c>
      <c r="Y141" s="197"/>
      <c r="Z141" s="197"/>
      <c r="AA141" s="197"/>
      <c r="AB141" s="197"/>
      <c r="AC141" s="729"/>
      <c r="AD141" s="1222"/>
      <c r="AE141" s="1275"/>
    </row>
    <row r="142" spans="1:31">
      <c r="A142" s="264" t="s">
        <v>1101</v>
      </c>
      <c r="B142" s="30" t="s">
        <v>5340</v>
      </c>
      <c r="C142" s="32" t="s">
        <v>46</v>
      </c>
      <c r="D142" s="40" t="s">
        <v>1469</v>
      </c>
      <c r="E142" s="30" t="s">
        <v>85</v>
      </c>
      <c r="F142" s="30" t="s">
        <v>1106</v>
      </c>
      <c r="G142" s="952">
        <v>1257</v>
      </c>
      <c r="H142" s="41">
        <v>2.2189999999999999</v>
      </c>
      <c r="I142" s="30" t="s">
        <v>5335</v>
      </c>
      <c r="J142" s="786">
        <v>44764</v>
      </c>
      <c r="K142" s="803">
        <v>44763</v>
      </c>
      <c r="L142" s="803"/>
      <c r="M142" s="803"/>
      <c r="N142" s="803">
        <v>44776</v>
      </c>
      <c r="O142" s="7">
        <f t="shared" ca="1" si="4"/>
        <v>12</v>
      </c>
      <c r="P142" s="788">
        <v>44789</v>
      </c>
      <c r="Q142" s="803">
        <v>44778</v>
      </c>
      <c r="R142" s="803">
        <v>44790</v>
      </c>
      <c r="S142" s="12">
        <f t="shared" ca="1" si="5"/>
        <v>26</v>
      </c>
      <c r="T142" s="31">
        <v>44792</v>
      </c>
      <c r="U142" s="31"/>
      <c r="V142" s="31"/>
      <c r="W142" s="31"/>
      <c r="X142" s="197" t="s">
        <v>5341</v>
      </c>
      <c r="Y142" s="197"/>
      <c r="Z142" s="197"/>
      <c r="AA142" s="197"/>
      <c r="AB142" s="197"/>
      <c r="AC142" s="729"/>
      <c r="AD142" s="1222"/>
      <c r="AE142" s="1275"/>
    </row>
    <row r="143" spans="1:31">
      <c r="A143" s="264" t="s">
        <v>1305</v>
      </c>
      <c r="B143" s="30"/>
      <c r="C143" s="32" t="s">
        <v>29</v>
      </c>
      <c r="D143" s="40" t="s">
        <v>110</v>
      </c>
      <c r="E143" s="30" t="s">
        <v>5342</v>
      </c>
      <c r="F143" s="30" t="s">
        <v>1088</v>
      </c>
      <c r="G143" s="952">
        <v>14</v>
      </c>
      <c r="H143" s="41">
        <v>5.3999999999999999E-2</v>
      </c>
      <c r="I143" s="30" t="s">
        <v>5343</v>
      </c>
      <c r="J143" s="786">
        <v>44748</v>
      </c>
      <c r="K143" s="803">
        <v>44760</v>
      </c>
      <c r="L143" s="803"/>
      <c r="M143" s="803">
        <v>44761</v>
      </c>
      <c r="N143" s="803">
        <v>44762</v>
      </c>
      <c r="O143" s="7">
        <f t="shared" ca="1" si="4"/>
        <v>14</v>
      </c>
      <c r="P143" s="788">
        <v>44791</v>
      </c>
      <c r="Q143" s="803">
        <v>44771</v>
      </c>
      <c r="R143" s="803">
        <v>44791</v>
      </c>
      <c r="S143" s="12">
        <f t="shared" ca="1" si="5"/>
        <v>43</v>
      </c>
      <c r="T143" s="31">
        <v>44791</v>
      </c>
      <c r="U143" s="31"/>
      <c r="V143" s="31"/>
      <c r="W143" s="31"/>
      <c r="X143" s="197" t="s">
        <v>5344</v>
      </c>
      <c r="Y143" s="197"/>
      <c r="Z143" s="197"/>
      <c r="AA143" s="197"/>
      <c r="AB143" s="197"/>
      <c r="AC143" s="729"/>
      <c r="AD143" s="1222"/>
      <c r="AE143" s="1275"/>
    </row>
    <row r="144" spans="1:31">
      <c r="A144" s="264" t="s">
        <v>779</v>
      </c>
      <c r="B144" s="30">
        <v>4300027001</v>
      </c>
      <c r="C144" s="32" t="s">
        <v>29</v>
      </c>
      <c r="D144" s="40" t="s">
        <v>110</v>
      </c>
      <c r="E144" s="30" t="s">
        <v>4977</v>
      </c>
      <c r="F144" s="30" t="s">
        <v>462</v>
      </c>
      <c r="G144" s="952">
        <v>818</v>
      </c>
      <c r="H144" s="41">
        <v>4.0439999999999996</v>
      </c>
      <c r="I144" s="30" t="s">
        <v>5345</v>
      </c>
      <c r="J144" s="786">
        <v>44757</v>
      </c>
      <c r="K144" s="803">
        <v>44760</v>
      </c>
      <c r="L144" s="803"/>
      <c r="M144" s="803">
        <v>44761</v>
      </c>
      <c r="N144" s="803">
        <v>44770</v>
      </c>
      <c r="O144" s="7">
        <f t="shared" ca="1" si="4"/>
        <v>13</v>
      </c>
      <c r="P144" s="788">
        <v>44792</v>
      </c>
      <c r="Q144" s="803">
        <v>44771</v>
      </c>
      <c r="R144" s="803">
        <v>44791</v>
      </c>
      <c r="S144" s="12">
        <f t="shared" ca="1" si="5"/>
        <v>34</v>
      </c>
      <c r="T144" s="31">
        <v>44791</v>
      </c>
      <c r="U144" s="31"/>
      <c r="V144" s="31"/>
      <c r="W144" s="31"/>
      <c r="X144" s="197" t="s">
        <v>5346</v>
      </c>
      <c r="Y144" s="197"/>
      <c r="Z144" s="197"/>
      <c r="AA144" s="197"/>
      <c r="AB144" s="197"/>
      <c r="AC144" s="729"/>
      <c r="AD144" s="1222"/>
      <c r="AE144" s="1275"/>
    </row>
    <row r="145" spans="1:31">
      <c r="A145" s="264" t="s">
        <v>1232</v>
      </c>
      <c r="B145" s="30" t="s">
        <v>5347</v>
      </c>
      <c r="C145" s="32" t="s">
        <v>46</v>
      </c>
      <c r="D145" s="40" t="s">
        <v>189</v>
      </c>
      <c r="E145" s="30" t="s">
        <v>85</v>
      </c>
      <c r="F145" s="30" t="s">
        <v>1088</v>
      </c>
      <c r="G145" s="952">
        <v>1685</v>
      </c>
      <c r="H145" s="41">
        <v>1.9379999999999999</v>
      </c>
      <c r="I145" s="30" t="s">
        <v>5348</v>
      </c>
      <c r="J145" s="786">
        <v>44762</v>
      </c>
      <c r="K145" s="803">
        <v>44778</v>
      </c>
      <c r="L145" s="803"/>
      <c r="M145" s="803"/>
      <c r="N145" s="803">
        <v>44781</v>
      </c>
      <c r="O145" s="7">
        <f t="shared" ca="1" si="4"/>
        <v>19</v>
      </c>
      <c r="P145" s="788">
        <v>44793</v>
      </c>
      <c r="Q145" s="803">
        <v>37482</v>
      </c>
      <c r="R145" s="803">
        <v>44793</v>
      </c>
      <c r="S145" s="12">
        <f t="shared" ca="1" si="5"/>
        <v>31</v>
      </c>
      <c r="T145" s="31">
        <v>44799</v>
      </c>
      <c r="U145" s="31"/>
      <c r="V145" s="31"/>
      <c r="W145" s="31"/>
      <c r="X145" s="197" t="s">
        <v>5349</v>
      </c>
      <c r="Y145" s="197"/>
      <c r="Z145" s="197"/>
      <c r="AA145" s="197"/>
      <c r="AB145" s="197"/>
      <c r="AC145" s="729"/>
      <c r="AD145" s="1222"/>
      <c r="AE145" s="1275"/>
    </row>
    <row r="146" spans="1:31">
      <c r="A146" s="264" t="s">
        <v>4966</v>
      </c>
      <c r="B146" s="30" t="s">
        <v>5350</v>
      </c>
      <c r="C146" s="32" t="s">
        <v>256</v>
      </c>
      <c r="D146" s="40" t="s">
        <v>189</v>
      </c>
      <c r="E146" s="30" t="s">
        <v>85</v>
      </c>
      <c r="F146" s="30" t="s">
        <v>1088</v>
      </c>
      <c r="G146" s="952">
        <v>325</v>
      </c>
      <c r="H146" s="41">
        <v>0.38400000000000001</v>
      </c>
      <c r="I146" s="30" t="s">
        <v>5348</v>
      </c>
      <c r="J146" s="786">
        <v>44776</v>
      </c>
      <c r="K146" s="803">
        <v>44777</v>
      </c>
      <c r="L146" s="803"/>
      <c r="M146" s="803">
        <v>44782</v>
      </c>
      <c r="N146" s="803">
        <v>44781</v>
      </c>
      <c r="O146" s="7">
        <f t="shared" ca="1" si="4"/>
        <v>5</v>
      </c>
      <c r="P146" s="788">
        <v>44793</v>
      </c>
      <c r="Q146" s="803">
        <v>44787</v>
      </c>
      <c r="R146" s="803">
        <v>44793</v>
      </c>
      <c r="S146" s="12">
        <f t="shared" ca="1" si="5"/>
        <v>17</v>
      </c>
      <c r="T146" s="31">
        <v>44799</v>
      </c>
      <c r="U146" s="31"/>
      <c r="V146" s="31"/>
      <c r="W146" s="31"/>
      <c r="X146" s="197" t="s">
        <v>5351</v>
      </c>
      <c r="Y146" s="197"/>
      <c r="Z146" s="197"/>
      <c r="AA146" s="197"/>
      <c r="AB146" s="197"/>
      <c r="AC146" s="729"/>
      <c r="AD146" s="1222"/>
      <c r="AE146" s="1275"/>
    </row>
    <row r="147" spans="1:31">
      <c r="A147" s="264" t="s">
        <v>5352</v>
      </c>
      <c r="B147" s="30" t="s">
        <v>5353</v>
      </c>
      <c r="C147" s="32" t="s">
        <v>46</v>
      </c>
      <c r="D147" s="40" t="s">
        <v>189</v>
      </c>
      <c r="E147" s="30" t="s">
        <v>85</v>
      </c>
      <c r="F147" s="30" t="s">
        <v>1086</v>
      </c>
      <c r="G147" s="952">
        <v>1830</v>
      </c>
      <c r="H147" s="41">
        <v>2.052</v>
      </c>
      <c r="I147" s="30" t="s">
        <v>5348</v>
      </c>
      <c r="J147" s="786">
        <v>44775</v>
      </c>
      <c r="K147" s="803">
        <v>44781</v>
      </c>
      <c r="L147" s="803"/>
      <c r="M147" s="803">
        <v>44782</v>
      </c>
      <c r="N147" s="803">
        <v>44783</v>
      </c>
      <c r="O147" s="7">
        <f t="shared" ca="1" si="4"/>
        <v>8</v>
      </c>
      <c r="P147" s="788">
        <v>44793</v>
      </c>
      <c r="Q147" s="803">
        <v>37482</v>
      </c>
      <c r="R147" s="803">
        <v>44793</v>
      </c>
      <c r="S147" s="12">
        <f t="shared" ca="1" si="5"/>
        <v>18</v>
      </c>
      <c r="T147" s="31">
        <v>44799</v>
      </c>
      <c r="U147" s="31"/>
      <c r="V147" s="31"/>
      <c r="W147" s="31"/>
      <c r="X147" s="197" t="s">
        <v>5354</v>
      </c>
      <c r="Y147" s="197"/>
      <c r="Z147" s="197"/>
      <c r="AA147" s="197"/>
      <c r="AB147" s="197"/>
      <c r="AC147" s="729"/>
      <c r="AD147" s="1222"/>
      <c r="AE147" s="1275"/>
    </row>
    <row r="148" spans="1:31">
      <c r="A148" s="264" t="s">
        <v>5352</v>
      </c>
      <c r="B148" s="30" t="s">
        <v>5355</v>
      </c>
      <c r="C148" s="32" t="s">
        <v>46</v>
      </c>
      <c r="D148" s="40" t="s">
        <v>189</v>
      </c>
      <c r="E148" s="30" t="s">
        <v>85</v>
      </c>
      <c r="F148" s="30" t="s">
        <v>1106</v>
      </c>
      <c r="G148" s="952">
        <v>1227</v>
      </c>
      <c r="H148" s="41">
        <v>1.496</v>
      </c>
      <c r="I148" s="30" t="s">
        <v>5348</v>
      </c>
      <c r="J148" s="786">
        <v>44775</v>
      </c>
      <c r="K148" s="803">
        <v>44781</v>
      </c>
      <c r="L148" s="803"/>
      <c r="M148" s="803">
        <v>44782</v>
      </c>
      <c r="N148" s="803">
        <v>44783</v>
      </c>
      <c r="O148" s="7">
        <f t="shared" ca="1" si="4"/>
        <v>8</v>
      </c>
      <c r="P148" s="788">
        <v>44793</v>
      </c>
      <c r="Q148" s="803">
        <v>37482</v>
      </c>
      <c r="R148" s="803">
        <v>44793</v>
      </c>
      <c r="S148" s="12">
        <f t="shared" ca="1" si="5"/>
        <v>18</v>
      </c>
      <c r="T148" s="31">
        <v>44799</v>
      </c>
      <c r="U148" s="31"/>
      <c r="V148" s="31"/>
      <c r="W148" s="31"/>
      <c r="X148" s="197" t="s">
        <v>5356</v>
      </c>
      <c r="Y148" s="197"/>
      <c r="Z148" s="197"/>
      <c r="AA148" s="197"/>
      <c r="AB148" s="197"/>
      <c r="AC148" s="729"/>
      <c r="AD148" s="1222"/>
      <c r="AE148" s="1275"/>
    </row>
    <row r="149" spans="1:31">
      <c r="A149" s="264" t="s">
        <v>5219</v>
      </c>
      <c r="B149" s="30" t="s">
        <v>5357</v>
      </c>
      <c r="C149" s="32" t="s">
        <v>46</v>
      </c>
      <c r="D149" s="40" t="s">
        <v>110</v>
      </c>
      <c r="E149" s="30" t="s">
        <v>85</v>
      </c>
      <c r="F149" s="30" t="s">
        <v>1088</v>
      </c>
      <c r="G149" s="952">
        <v>750</v>
      </c>
      <c r="H149" s="41">
        <v>1.6279999999999999</v>
      </c>
      <c r="I149" s="30" t="s">
        <v>5358</v>
      </c>
      <c r="J149" s="786">
        <v>44755</v>
      </c>
      <c r="K149" s="803">
        <v>44757</v>
      </c>
      <c r="L149" s="803"/>
      <c r="M149" s="803"/>
      <c r="N149" s="803">
        <v>44767</v>
      </c>
      <c r="O149" s="7">
        <f t="shared" ca="1" si="4"/>
        <v>12</v>
      </c>
      <c r="P149" s="788">
        <v>44790</v>
      </c>
      <c r="Q149" s="803">
        <v>44781</v>
      </c>
      <c r="R149" s="803">
        <v>44791</v>
      </c>
      <c r="S149" s="12">
        <f t="shared" ca="1" si="5"/>
        <v>36</v>
      </c>
      <c r="T149" s="31">
        <v>44798</v>
      </c>
      <c r="U149" s="31"/>
      <c r="V149" s="31"/>
      <c r="W149" s="31"/>
      <c r="X149" s="197" t="s">
        <v>5359</v>
      </c>
      <c r="Y149" s="197"/>
      <c r="Z149" s="197"/>
      <c r="AA149" s="197"/>
      <c r="AB149" s="197"/>
      <c r="AC149" s="729"/>
      <c r="AD149" s="1222"/>
      <c r="AE149" s="1275"/>
    </row>
    <row r="150" spans="1:31">
      <c r="A150" s="264" t="s">
        <v>1551</v>
      </c>
      <c r="B150" s="30" t="s">
        <v>5360</v>
      </c>
      <c r="C150" s="32" t="s">
        <v>256</v>
      </c>
      <c r="D150" s="40" t="s">
        <v>110</v>
      </c>
      <c r="E150" s="30" t="s">
        <v>85</v>
      </c>
      <c r="F150" s="30" t="s">
        <v>1106</v>
      </c>
      <c r="G150" s="952">
        <v>350</v>
      </c>
      <c r="H150" s="41">
        <v>1.7470000000000001</v>
      </c>
      <c r="I150" s="30" t="s">
        <v>5358</v>
      </c>
      <c r="J150" s="786">
        <v>44757</v>
      </c>
      <c r="K150" s="803">
        <v>44763</v>
      </c>
      <c r="L150" s="803"/>
      <c r="M150" s="803">
        <v>44763</v>
      </c>
      <c r="N150" s="803">
        <v>44768</v>
      </c>
      <c r="O150" s="7">
        <f t="shared" ca="1" si="4"/>
        <v>11</v>
      </c>
      <c r="P150" s="788">
        <v>44790</v>
      </c>
      <c r="Q150" s="803">
        <v>44781</v>
      </c>
      <c r="R150" s="803">
        <v>44791</v>
      </c>
      <c r="S150" s="12">
        <f t="shared" ca="1" si="5"/>
        <v>34</v>
      </c>
      <c r="T150" s="31">
        <v>44798</v>
      </c>
      <c r="U150" s="31"/>
      <c r="V150" s="31"/>
      <c r="W150" s="31"/>
      <c r="X150" s="197" t="s">
        <v>5361</v>
      </c>
      <c r="Y150" s="197"/>
      <c r="Z150" s="197"/>
      <c r="AA150" s="197"/>
      <c r="AB150" s="197"/>
      <c r="AC150" s="729"/>
      <c r="AD150" s="1222"/>
      <c r="AE150" s="1275"/>
    </row>
    <row r="151" spans="1:31">
      <c r="A151" s="264" t="s">
        <v>5000</v>
      </c>
      <c r="B151" s="30" t="s">
        <v>5224</v>
      </c>
      <c r="C151" s="32" t="s">
        <v>256</v>
      </c>
      <c r="D151" s="40" t="s">
        <v>110</v>
      </c>
      <c r="E151" s="30" t="s">
        <v>85</v>
      </c>
      <c r="F151" s="30" t="s">
        <v>1088</v>
      </c>
      <c r="G151" s="952">
        <v>668</v>
      </c>
      <c r="H151" s="41">
        <v>0.80600000000000005</v>
      </c>
      <c r="I151" s="30" t="s">
        <v>5358</v>
      </c>
      <c r="J151" s="786">
        <v>44757</v>
      </c>
      <c r="K151" s="803">
        <v>44761</v>
      </c>
      <c r="L151" s="803"/>
      <c r="M151" s="803">
        <v>44762</v>
      </c>
      <c r="N151" s="803">
        <v>44764</v>
      </c>
      <c r="O151" s="7">
        <f t="shared" ca="1" si="4"/>
        <v>7</v>
      </c>
      <c r="P151" s="788">
        <v>44790</v>
      </c>
      <c r="Q151" s="803">
        <v>44781</v>
      </c>
      <c r="R151" s="803">
        <v>44791</v>
      </c>
      <c r="S151" s="12">
        <f t="shared" ca="1" si="5"/>
        <v>34</v>
      </c>
      <c r="T151" s="31">
        <v>44798</v>
      </c>
      <c r="U151" s="31"/>
      <c r="V151" s="31"/>
      <c r="W151" s="31"/>
      <c r="X151" s="197" t="s">
        <v>5362</v>
      </c>
      <c r="Y151" s="197"/>
      <c r="Z151" s="197"/>
      <c r="AA151" s="197"/>
      <c r="AB151" s="197"/>
      <c r="AC151" s="729"/>
      <c r="AD151" s="1222"/>
      <c r="AE151" s="1275"/>
    </row>
    <row r="152" spans="1:31">
      <c r="A152" s="264" t="s">
        <v>2563</v>
      </c>
      <c r="B152" s="30" t="s">
        <v>5363</v>
      </c>
      <c r="C152" s="32" t="s">
        <v>256</v>
      </c>
      <c r="D152" s="40" t="s">
        <v>110</v>
      </c>
      <c r="E152" s="30" t="s">
        <v>85</v>
      </c>
      <c r="F152" s="30" t="s">
        <v>1088</v>
      </c>
      <c r="G152" s="952">
        <v>1530</v>
      </c>
      <c r="H152" s="41">
        <v>1.0920000000000001</v>
      </c>
      <c r="I152" s="30" t="s">
        <v>5358</v>
      </c>
      <c r="J152" s="786">
        <v>44761</v>
      </c>
      <c r="K152" s="803">
        <v>44763</v>
      </c>
      <c r="L152" s="803"/>
      <c r="M152" s="803">
        <v>44763</v>
      </c>
      <c r="N152" s="803">
        <v>44768</v>
      </c>
      <c r="O152" s="7">
        <f t="shared" ca="1" si="4"/>
        <v>7</v>
      </c>
      <c r="P152" s="788">
        <v>44790</v>
      </c>
      <c r="Q152" s="803">
        <v>44781</v>
      </c>
      <c r="R152" s="803">
        <v>44791</v>
      </c>
      <c r="S152" s="12">
        <f t="shared" ca="1" si="5"/>
        <v>30</v>
      </c>
      <c r="T152" s="31">
        <v>44798</v>
      </c>
      <c r="U152" s="31"/>
      <c r="V152" s="31"/>
      <c r="W152" s="31"/>
      <c r="X152" s="197" t="s">
        <v>5364</v>
      </c>
      <c r="Y152" s="197"/>
      <c r="Z152" s="197"/>
      <c r="AA152" s="197"/>
      <c r="AB152" s="197"/>
      <c r="AC152" s="729"/>
      <c r="AD152" s="1222"/>
      <c r="AE152" s="1275"/>
    </row>
    <row r="153" spans="1:31">
      <c r="A153" s="264" t="s">
        <v>5365</v>
      </c>
      <c r="B153" s="30" t="s">
        <v>5366</v>
      </c>
      <c r="C153" s="32" t="s">
        <v>46</v>
      </c>
      <c r="D153" s="40" t="s">
        <v>110</v>
      </c>
      <c r="E153" s="30" t="s">
        <v>85</v>
      </c>
      <c r="F153" s="30" t="s">
        <v>1176</v>
      </c>
      <c r="G153" s="952">
        <v>369</v>
      </c>
      <c r="H153" s="41">
        <v>1.248</v>
      </c>
      <c r="I153" s="30" t="s">
        <v>5358</v>
      </c>
      <c r="J153" s="786">
        <v>44764</v>
      </c>
      <c r="K153" s="803">
        <v>44764</v>
      </c>
      <c r="L153" s="803"/>
      <c r="M153" s="803"/>
      <c r="N153" s="803">
        <v>44770</v>
      </c>
      <c r="O153" s="7">
        <f t="shared" ca="1" si="4"/>
        <v>6</v>
      </c>
      <c r="P153" s="788">
        <v>44790</v>
      </c>
      <c r="Q153" s="803">
        <v>44781</v>
      </c>
      <c r="R153" s="803">
        <v>44791</v>
      </c>
      <c r="S153" s="12">
        <f t="shared" ca="1" si="5"/>
        <v>27</v>
      </c>
      <c r="T153" s="31">
        <v>44798</v>
      </c>
      <c r="U153" s="31"/>
      <c r="V153" s="31"/>
      <c r="W153" s="31"/>
      <c r="X153" s="197" t="s">
        <v>5367</v>
      </c>
      <c r="Y153" s="197"/>
      <c r="Z153" s="197"/>
      <c r="AA153" s="197"/>
      <c r="AB153" s="197"/>
      <c r="AC153" s="729"/>
      <c r="AD153" s="1222"/>
      <c r="AE153" s="1275"/>
    </row>
    <row r="154" spans="1:31">
      <c r="A154" s="264" t="s">
        <v>905</v>
      </c>
      <c r="B154" s="30" t="s">
        <v>5368</v>
      </c>
      <c r="C154" s="32" t="s">
        <v>46</v>
      </c>
      <c r="D154" s="40" t="s">
        <v>110</v>
      </c>
      <c r="E154" s="30" t="s">
        <v>85</v>
      </c>
      <c r="F154" s="30" t="s">
        <v>1088</v>
      </c>
      <c r="G154" s="952">
        <v>350</v>
      </c>
      <c r="H154" s="41">
        <v>0.65300000000000002</v>
      </c>
      <c r="I154" s="30" t="s">
        <v>5358</v>
      </c>
      <c r="J154" s="786">
        <v>44767</v>
      </c>
      <c r="K154" s="803">
        <v>44767</v>
      </c>
      <c r="L154" s="803"/>
      <c r="M154" s="803"/>
      <c r="N154" s="803">
        <v>44771</v>
      </c>
      <c r="O154" s="7">
        <f t="shared" ca="1" si="4"/>
        <v>4</v>
      </c>
      <c r="P154" s="788">
        <v>44790</v>
      </c>
      <c r="Q154" s="803">
        <v>44781</v>
      </c>
      <c r="R154" s="803">
        <v>44791</v>
      </c>
      <c r="S154" s="12">
        <f t="shared" ca="1" si="5"/>
        <v>24</v>
      </c>
      <c r="T154" s="31">
        <v>44798</v>
      </c>
      <c r="U154" s="31"/>
      <c r="V154" s="31"/>
      <c r="W154" s="31"/>
      <c r="X154" s="197" t="s">
        <v>5369</v>
      </c>
      <c r="Y154" s="197"/>
      <c r="Z154" s="197"/>
      <c r="AA154" s="197"/>
      <c r="AB154" s="197"/>
      <c r="AC154" s="729"/>
      <c r="AD154" s="1222"/>
      <c r="AE154" s="1275"/>
    </row>
    <row r="155" spans="1:31">
      <c r="A155" s="264" t="s">
        <v>1551</v>
      </c>
      <c r="B155" s="30" t="s">
        <v>5370</v>
      </c>
      <c r="C155" s="32" t="s">
        <v>256</v>
      </c>
      <c r="D155" s="40" t="s">
        <v>110</v>
      </c>
      <c r="E155" s="30" t="s">
        <v>85</v>
      </c>
      <c r="F155" s="30" t="s">
        <v>1088</v>
      </c>
      <c r="G155" s="952">
        <v>315.2</v>
      </c>
      <c r="H155" s="41">
        <v>1.4550000000000001</v>
      </c>
      <c r="I155" s="30" t="s">
        <v>5358</v>
      </c>
      <c r="J155" s="786">
        <v>44732</v>
      </c>
      <c r="K155" s="803">
        <v>44734</v>
      </c>
      <c r="L155" s="803"/>
      <c r="M155" s="803">
        <v>44771</v>
      </c>
      <c r="N155" s="803">
        <v>44777</v>
      </c>
      <c r="O155" s="7">
        <f t="shared" ca="1" si="4"/>
        <v>45</v>
      </c>
      <c r="P155" s="788">
        <v>44790</v>
      </c>
      <c r="Q155" s="803">
        <v>44781</v>
      </c>
      <c r="R155" s="803">
        <v>44791</v>
      </c>
      <c r="S155" s="12">
        <f t="shared" ca="1" si="5"/>
        <v>59</v>
      </c>
      <c r="T155" s="31">
        <v>44798</v>
      </c>
      <c r="U155" s="31"/>
      <c r="V155" s="31"/>
      <c r="W155" s="31"/>
      <c r="X155" s="197" t="s">
        <v>5371</v>
      </c>
      <c r="Y155" s="197"/>
      <c r="Z155" s="197"/>
      <c r="AA155" s="197"/>
      <c r="AB155" s="197"/>
      <c r="AC155" s="729"/>
      <c r="AD155" s="1222"/>
      <c r="AE155" s="1275"/>
    </row>
    <row r="156" spans="1:31">
      <c r="A156" s="264" t="s">
        <v>5372</v>
      </c>
      <c r="B156" s="30" t="s">
        <v>5373</v>
      </c>
      <c r="C156" s="32" t="s">
        <v>256</v>
      </c>
      <c r="D156" s="40" t="s">
        <v>110</v>
      </c>
      <c r="E156" s="30" t="s">
        <v>85</v>
      </c>
      <c r="F156" s="30" t="s">
        <v>1088</v>
      </c>
      <c r="G156" s="952">
        <v>965</v>
      </c>
      <c r="H156" s="41">
        <v>4.1120000000000001</v>
      </c>
      <c r="I156" s="30" t="s">
        <v>5358</v>
      </c>
      <c r="J156" s="786">
        <v>44769</v>
      </c>
      <c r="K156" s="803">
        <v>44771</v>
      </c>
      <c r="L156" s="803"/>
      <c r="M156" s="803">
        <v>44775</v>
      </c>
      <c r="N156" s="803">
        <v>44777</v>
      </c>
      <c r="O156" s="7">
        <f t="shared" ca="1" si="4"/>
        <v>8</v>
      </c>
      <c r="P156" s="788">
        <v>44790</v>
      </c>
      <c r="Q156" s="803">
        <v>44781</v>
      </c>
      <c r="R156" s="803">
        <v>44791</v>
      </c>
      <c r="S156" s="12">
        <f t="shared" ca="1" si="5"/>
        <v>22</v>
      </c>
      <c r="T156" s="31">
        <v>44798</v>
      </c>
      <c r="U156" s="31"/>
      <c r="V156" s="31"/>
      <c r="W156" s="31"/>
      <c r="X156" s="197" t="s">
        <v>5374</v>
      </c>
      <c r="Y156" s="197"/>
      <c r="Z156" s="197"/>
      <c r="AA156" s="197"/>
      <c r="AB156" s="197"/>
      <c r="AC156" s="729"/>
      <c r="AD156" s="1222"/>
      <c r="AE156" s="1275"/>
    </row>
    <row r="157" spans="1:31">
      <c r="A157" s="264" t="s">
        <v>1551</v>
      </c>
      <c r="B157" s="30" t="s">
        <v>5375</v>
      </c>
      <c r="C157" s="32" t="s">
        <v>256</v>
      </c>
      <c r="D157" s="40" t="s">
        <v>110</v>
      </c>
      <c r="E157" s="30" t="s">
        <v>85</v>
      </c>
      <c r="F157" s="30" t="s">
        <v>1086</v>
      </c>
      <c r="G157" s="952">
        <v>423</v>
      </c>
      <c r="H157" s="41">
        <v>2.621</v>
      </c>
      <c r="I157" s="30" t="s">
        <v>5358</v>
      </c>
      <c r="J157" s="786">
        <v>44770</v>
      </c>
      <c r="K157" s="803">
        <v>44774</v>
      </c>
      <c r="L157" s="803"/>
      <c r="M157" s="803">
        <v>44771</v>
      </c>
      <c r="N157" s="803">
        <v>44777</v>
      </c>
      <c r="O157" s="7">
        <f t="shared" ca="1" si="4"/>
        <v>7</v>
      </c>
      <c r="P157" s="788">
        <v>44790</v>
      </c>
      <c r="Q157" s="803">
        <v>44781</v>
      </c>
      <c r="R157" s="803">
        <v>44791</v>
      </c>
      <c r="S157" s="12">
        <f t="shared" ca="1" si="5"/>
        <v>21</v>
      </c>
      <c r="T157" s="31">
        <v>44798</v>
      </c>
      <c r="U157" s="31"/>
      <c r="V157" s="31"/>
      <c r="W157" s="31"/>
      <c r="X157" s="197" t="s">
        <v>5376</v>
      </c>
      <c r="Y157" s="197"/>
      <c r="Z157" s="197"/>
      <c r="AA157" s="197"/>
      <c r="AB157" s="197"/>
      <c r="AC157" s="729"/>
      <c r="AD157" s="1222"/>
      <c r="AE157" s="1275"/>
    </row>
    <row r="158" spans="1:31">
      <c r="A158" s="264" t="s">
        <v>5377</v>
      </c>
      <c r="B158" s="30" t="s">
        <v>5378</v>
      </c>
      <c r="C158" s="32" t="s">
        <v>256</v>
      </c>
      <c r="D158" s="40" t="s">
        <v>110</v>
      </c>
      <c r="E158" s="30" t="s">
        <v>85</v>
      </c>
      <c r="F158" s="30" t="s">
        <v>1088</v>
      </c>
      <c r="G158" s="952">
        <v>585</v>
      </c>
      <c r="H158" s="41">
        <v>0.82</v>
      </c>
      <c r="I158" s="30" t="s">
        <v>5358</v>
      </c>
      <c r="J158" s="786">
        <v>44770</v>
      </c>
      <c r="K158" s="803">
        <v>44774</v>
      </c>
      <c r="L158" s="803"/>
      <c r="M158" s="803">
        <v>44774</v>
      </c>
      <c r="N158" s="803">
        <v>44775</v>
      </c>
      <c r="O158" s="7">
        <f t="shared" ca="1" si="4"/>
        <v>5</v>
      </c>
      <c r="P158" s="788">
        <v>44790</v>
      </c>
      <c r="Q158" s="803">
        <v>44781</v>
      </c>
      <c r="R158" s="803">
        <v>44791</v>
      </c>
      <c r="S158" s="12">
        <f t="shared" ca="1" si="5"/>
        <v>21</v>
      </c>
      <c r="T158" s="31">
        <v>44798</v>
      </c>
      <c r="U158" s="31"/>
      <c r="V158" s="31"/>
      <c r="W158" s="31"/>
      <c r="X158" s="197" t="s">
        <v>5379</v>
      </c>
      <c r="Y158" s="197"/>
      <c r="Z158" s="197"/>
      <c r="AA158" s="197"/>
      <c r="AB158" s="197"/>
      <c r="AC158" s="729"/>
      <c r="AD158" s="1222"/>
      <c r="AE158" s="1275"/>
    </row>
    <row r="159" spans="1:31">
      <c r="A159" s="264" t="s">
        <v>5312</v>
      </c>
      <c r="B159" s="30" t="s">
        <v>5380</v>
      </c>
      <c r="C159" s="32" t="s">
        <v>256</v>
      </c>
      <c r="D159" s="40" t="s">
        <v>110</v>
      </c>
      <c r="E159" s="30" t="s">
        <v>85</v>
      </c>
      <c r="F159" s="30" t="s">
        <v>1086</v>
      </c>
      <c r="G159" s="952">
        <v>1628</v>
      </c>
      <c r="H159" s="41">
        <v>3.7050000000000001</v>
      </c>
      <c r="I159" s="30" t="s">
        <v>5358</v>
      </c>
      <c r="J159" s="786">
        <v>44771</v>
      </c>
      <c r="K159" s="803">
        <v>44774</v>
      </c>
      <c r="L159" s="803"/>
      <c r="M159" s="803">
        <v>44775</v>
      </c>
      <c r="N159" s="803">
        <v>44777</v>
      </c>
      <c r="O159" s="7">
        <f t="shared" ca="1" si="4"/>
        <v>6</v>
      </c>
      <c r="P159" s="788">
        <v>44790</v>
      </c>
      <c r="Q159" s="803">
        <v>44781</v>
      </c>
      <c r="R159" s="803">
        <v>44791</v>
      </c>
      <c r="S159" s="12">
        <f t="shared" ca="1" si="5"/>
        <v>20</v>
      </c>
      <c r="T159" s="31">
        <v>44798</v>
      </c>
      <c r="U159" s="31"/>
      <c r="V159" s="31"/>
      <c r="W159" s="31"/>
      <c r="X159" s="197" t="s">
        <v>5381</v>
      </c>
      <c r="Y159" s="197"/>
      <c r="Z159" s="197"/>
      <c r="AA159" s="197"/>
      <c r="AB159" s="197"/>
      <c r="AC159" s="729"/>
      <c r="AD159" s="1222"/>
      <c r="AE159" s="1275"/>
    </row>
    <row r="160" spans="1:31">
      <c r="A160" s="264" t="s">
        <v>2563</v>
      </c>
      <c r="B160" s="30" t="s">
        <v>5382</v>
      </c>
      <c r="C160" s="32" t="s">
        <v>256</v>
      </c>
      <c r="D160" s="40" t="s">
        <v>110</v>
      </c>
      <c r="E160" s="30" t="s">
        <v>85</v>
      </c>
      <c r="F160" s="30" t="s">
        <v>1176</v>
      </c>
      <c r="G160" s="952">
        <v>5014</v>
      </c>
      <c r="H160" s="41">
        <v>6.4850000000000003</v>
      </c>
      <c r="I160" s="30" t="s">
        <v>5358</v>
      </c>
      <c r="J160" s="786">
        <v>44775</v>
      </c>
      <c r="K160" s="803">
        <v>44776</v>
      </c>
      <c r="L160" s="803"/>
      <c r="M160" s="803">
        <v>44777</v>
      </c>
      <c r="N160" s="803">
        <v>44781</v>
      </c>
      <c r="O160" s="7">
        <f t="shared" ca="1" si="4"/>
        <v>6</v>
      </c>
      <c r="P160" s="788">
        <v>44790</v>
      </c>
      <c r="Q160" s="803">
        <v>44788</v>
      </c>
      <c r="R160" s="803">
        <v>44791</v>
      </c>
      <c r="S160" s="12">
        <f t="shared" ca="1" si="5"/>
        <v>16</v>
      </c>
      <c r="T160" s="31">
        <v>44798</v>
      </c>
      <c r="U160" s="31"/>
      <c r="V160" s="31"/>
      <c r="W160" s="31"/>
      <c r="X160" s="197" t="s">
        <v>5383</v>
      </c>
      <c r="Y160" s="197"/>
      <c r="Z160" s="197"/>
      <c r="AA160" s="197"/>
      <c r="AB160" s="197"/>
      <c r="AC160" s="729"/>
      <c r="AD160" s="1222"/>
      <c r="AE160" s="1275"/>
    </row>
    <row r="161" spans="1:31">
      <c r="A161" s="264" t="s">
        <v>1430</v>
      </c>
      <c r="B161" s="30" t="s">
        <v>5384</v>
      </c>
      <c r="C161" s="32" t="s">
        <v>256</v>
      </c>
      <c r="D161" s="40" t="s">
        <v>110</v>
      </c>
      <c r="E161" s="30" t="s">
        <v>85</v>
      </c>
      <c r="F161" s="30" t="s">
        <v>1088</v>
      </c>
      <c r="G161" s="952">
        <v>350</v>
      </c>
      <c r="H161" s="41">
        <v>1.1659999999999999</v>
      </c>
      <c r="I161" s="30" t="s">
        <v>5358</v>
      </c>
      <c r="J161" s="786">
        <v>44775</v>
      </c>
      <c r="K161" s="803">
        <v>44777</v>
      </c>
      <c r="L161" s="803"/>
      <c r="M161" s="803">
        <v>44777</v>
      </c>
      <c r="N161" s="803">
        <v>44781</v>
      </c>
      <c r="O161" s="7">
        <f t="shared" ca="1" si="4"/>
        <v>6</v>
      </c>
      <c r="P161" s="788">
        <v>44790</v>
      </c>
      <c r="Q161" s="803">
        <v>44788</v>
      </c>
      <c r="R161" s="803">
        <v>44791</v>
      </c>
      <c r="S161" s="12">
        <f t="shared" ca="1" si="5"/>
        <v>16</v>
      </c>
      <c r="T161" s="31">
        <v>44798</v>
      </c>
      <c r="U161" s="31"/>
      <c r="V161" s="31"/>
      <c r="W161" s="31"/>
      <c r="X161" s="197" t="s">
        <v>5385</v>
      </c>
      <c r="Y161" s="197"/>
      <c r="Z161" s="197"/>
      <c r="AA161" s="197"/>
      <c r="AB161" s="197"/>
      <c r="AC161" s="729"/>
      <c r="AD161" s="1222"/>
      <c r="AE161" s="1275"/>
    </row>
    <row r="162" spans="1:31">
      <c r="A162" s="264" t="s">
        <v>2976</v>
      </c>
      <c r="B162" s="30" t="s">
        <v>5386</v>
      </c>
      <c r="C162" s="32" t="s">
        <v>256</v>
      </c>
      <c r="D162" s="40" t="s">
        <v>110</v>
      </c>
      <c r="E162" s="30" t="s">
        <v>85</v>
      </c>
      <c r="F162" s="30" t="s">
        <v>1088</v>
      </c>
      <c r="G162" s="952">
        <v>269</v>
      </c>
      <c r="H162" s="41">
        <v>0.25600000000000001</v>
      </c>
      <c r="I162" s="30" t="s">
        <v>5358</v>
      </c>
      <c r="J162" s="786">
        <v>44776</v>
      </c>
      <c r="K162" s="803">
        <v>44776</v>
      </c>
      <c r="L162" s="803"/>
      <c r="M162" s="803">
        <v>44777</v>
      </c>
      <c r="N162" s="803">
        <v>44782</v>
      </c>
      <c r="O162" s="7">
        <f t="shared" ca="1" si="4"/>
        <v>6</v>
      </c>
      <c r="P162" s="788">
        <v>44790</v>
      </c>
      <c r="Q162" s="803">
        <v>44790</v>
      </c>
      <c r="R162" s="803">
        <v>44791</v>
      </c>
      <c r="S162" s="12">
        <f t="shared" ca="1" si="5"/>
        <v>15</v>
      </c>
      <c r="T162" s="31">
        <v>44798</v>
      </c>
      <c r="U162" s="31"/>
      <c r="V162" s="31"/>
      <c r="W162" s="31"/>
      <c r="X162" s="197" t="s">
        <v>5387</v>
      </c>
      <c r="Y162" s="197"/>
      <c r="Z162" s="197"/>
      <c r="AA162" s="197"/>
      <c r="AB162" s="197"/>
      <c r="AC162" s="729"/>
      <c r="AD162" s="1222"/>
      <c r="AE162" s="1275"/>
    </row>
    <row r="163" spans="1:31">
      <c r="A163" s="264" t="s">
        <v>905</v>
      </c>
      <c r="B163" s="30" t="s">
        <v>5388</v>
      </c>
      <c r="C163" s="32" t="s">
        <v>46</v>
      </c>
      <c r="D163" s="40" t="s">
        <v>110</v>
      </c>
      <c r="E163" s="30" t="s">
        <v>85</v>
      </c>
      <c r="F163" s="30">
        <v>1</v>
      </c>
      <c r="G163" s="952">
        <v>5020</v>
      </c>
      <c r="H163" s="41">
        <v>15.679</v>
      </c>
      <c r="I163" s="30" t="s">
        <v>5389</v>
      </c>
      <c r="J163" s="786">
        <v>44782</v>
      </c>
      <c r="K163" s="803">
        <v>44784</v>
      </c>
      <c r="L163" s="803"/>
      <c r="M163" s="803"/>
      <c r="N163" s="803">
        <v>44789</v>
      </c>
      <c r="O163" s="7">
        <f t="shared" ca="1" si="4"/>
        <v>7</v>
      </c>
      <c r="P163" s="788">
        <v>44792</v>
      </c>
      <c r="Q163" s="803">
        <v>44792</v>
      </c>
      <c r="R163" s="803">
        <v>44792</v>
      </c>
      <c r="S163" s="12">
        <f t="shared" ca="1" si="5"/>
        <v>10</v>
      </c>
      <c r="T163" s="31">
        <v>44796</v>
      </c>
      <c r="U163" s="31"/>
      <c r="V163" s="31"/>
      <c r="W163" s="31"/>
      <c r="X163" s="197" t="s">
        <v>5390</v>
      </c>
      <c r="Y163" s="197"/>
      <c r="Z163" s="197"/>
      <c r="AA163" s="197" t="s">
        <v>5391</v>
      </c>
      <c r="AB163" s="197"/>
      <c r="AC163" s="729"/>
      <c r="AD163" s="1222"/>
      <c r="AE163" s="1275"/>
    </row>
    <row r="164" spans="1:31">
      <c r="A164" s="264" t="s">
        <v>1206</v>
      </c>
      <c r="B164" s="30" t="s">
        <v>5392</v>
      </c>
      <c r="C164" s="32" t="s">
        <v>46</v>
      </c>
      <c r="D164" s="40" t="s">
        <v>189</v>
      </c>
      <c r="E164" s="30" t="s">
        <v>85</v>
      </c>
      <c r="F164" s="30" t="s">
        <v>1106</v>
      </c>
      <c r="G164" s="952">
        <v>3200</v>
      </c>
      <c r="H164" s="41">
        <v>4.18</v>
      </c>
      <c r="I164" s="30" t="s">
        <v>5114</v>
      </c>
      <c r="J164" s="786">
        <v>44762</v>
      </c>
      <c r="K164" s="803">
        <v>44767</v>
      </c>
      <c r="L164" s="803"/>
      <c r="M164" s="803">
        <v>44767</v>
      </c>
      <c r="N164" s="803">
        <v>44768</v>
      </c>
      <c r="O164" s="7">
        <f t="shared" ca="1" si="4"/>
        <v>6</v>
      </c>
      <c r="P164" s="788">
        <v>44785</v>
      </c>
      <c r="Q164" s="803">
        <v>44781</v>
      </c>
      <c r="R164" s="803">
        <v>44785</v>
      </c>
      <c r="S164" s="12">
        <f t="shared" ca="1" si="5"/>
        <v>23</v>
      </c>
      <c r="T164" s="31">
        <v>44799</v>
      </c>
      <c r="U164" s="31"/>
      <c r="V164" s="31"/>
      <c r="W164" s="31"/>
      <c r="X164" s="197" t="s">
        <v>5393</v>
      </c>
      <c r="Y164" s="197"/>
      <c r="Z164" s="197"/>
      <c r="AA164" s="197"/>
      <c r="AB164" s="197"/>
      <c r="AC164" s="729"/>
      <c r="AD164" s="1222"/>
      <c r="AE164" s="1275"/>
    </row>
    <row r="165" spans="1:31">
      <c r="A165" s="264" t="s">
        <v>4966</v>
      </c>
      <c r="B165" s="30" t="s">
        <v>5394</v>
      </c>
      <c r="C165" s="32" t="s">
        <v>256</v>
      </c>
      <c r="D165" s="40" t="s">
        <v>189</v>
      </c>
      <c r="E165" s="30" t="s">
        <v>85</v>
      </c>
      <c r="F165" s="30" t="s">
        <v>1088</v>
      </c>
      <c r="G165" s="952">
        <v>1565</v>
      </c>
      <c r="H165" s="41">
        <v>2.7210000000000001</v>
      </c>
      <c r="I165" s="30" t="s">
        <v>5114</v>
      </c>
      <c r="J165" s="786">
        <v>44770</v>
      </c>
      <c r="K165" s="803">
        <v>44774</v>
      </c>
      <c r="L165" s="803"/>
      <c r="M165" s="803">
        <v>44775</v>
      </c>
      <c r="N165" s="803">
        <v>44774</v>
      </c>
      <c r="O165" s="7">
        <f t="shared" ca="1" si="4"/>
        <v>4</v>
      </c>
      <c r="P165" s="788">
        <v>44785</v>
      </c>
      <c r="Q165" s="803">
        <v>44781</v>
      </c>
      <c r="R165" s="803">
        <v>44785</v>
      </c>
      <c r="S165" s="12">
        <f t="shared" ca="1" si="5"/>
        <v>15</v>
      </c>
      <c r="T165" s="31">
        <v>44799</v>
      </c>
      <c r="U165" s="31"/>
      <c r="V165" s="31"/>
      <c r="W165" s="31"/>
      <c r="X165" s="197" t="s">
        <v>5395</v>
      </c>
      <c r="Y165" s="197"/>
      <c r="Z165" s="197"/>
      <c r="AA165" s="197"/>
      <c r="AB165" s="197"/>
      <c r="AC165" s="729"/>
      <c r="AD165" s="1222"/>
      <c r="AE165" s="1275"/>
    </row>
    <row r="166" spans="1:31">
      <c r="A166" s="264" t="s">
        <v>4966</v>
      </c>
      <c r="B166" s="30" t="s">
        <v>5396</v>
      </c>
      <c r="C166" s="32" t="s">
        <v>256</v>
      </c>
      <c r="D166" s="40" t="s">
        <v>189</v>
      </c>
      <c r="E166" s="30" t="s">
        <v>85</v>
      </c>
      <c r="F166" s="30" t="s">
        <v>1088</v>
      </c>
      <c r="G166" s="952">
        <v>640</v>
      </c>
      <c r="H166" s="41">
        <v>0.4</v>
      </c>
      <c r="I166" s="30" t="s">
        <v>5114</v>
      </c>
      <c r="J166" s="786">
        <v>44771</v>
      </c>
      <c r="K166" s="803">
        <v>44774</v>
      </c>
      <c r="L166" s="803"/>
      <c r="M166" s="803">
        <v>44775</v>
      </c>
      <c r="N166" s="803">
        <v>44774</v>
      </c>
      <c r="O166" s="7">
        <f t="shared" ca="1" si="4"/>
        <v>3</v>
      </c>
      <c r="P166" s="788">
        <v>44785</v>
      </c>
      <c r="Q166" s="803">
        <v>44781</v>
      </c>
      <c r="R166" s="803">
        <v>44785</v>
      </c>
      <c r="S166" s="12">
        <f t="shared" ca="1" si="5"/>
        <v>14</v>
      </c>
      <c r="T166" s="31">
        <v>44799</v>
      </c>
      <c r="U166" s="31"/>
      <c r="V166" s="31"/>
      <c r="W166" s="31"/>
      <c r="X166" s="197" t="s">
        <v>5397</v>
      </c>
      <c r="Y166" s="197"/>
      <c r="Z166" s="197"/>
      <c r="AA166" s="197"/>
      <c r="AB166" s="197"/>
      <c r="AC166" s="729"/>
      <c r="AD166" s="1222"/>
      <c r="AE166" s="1275"/>
    </row>
    <row r="167" spans="1:31">
      <c r="A167" s="264" t="s">
        <v>5398</v>
      </c>
      <c r="B167" s="30" t="s">
        <v>5399</v>
      </c>
      <c r="C167" s="32" t="s">
        <v>46</v>
      </c>
      <c r="D167" s="40" t="s">
        <v>663</v>
      </c>
      <c r="E167" s="30" t="s">
        <v>85</v>
      </c>
      <c r="F167" s="30" t="s">
        <v>1088</v>
      </c>
      <c r="G167" s="952">
        <v>525</v>
      </c>
      <c r="H167" s="41">
        <v>3.5059999999999998</v>
      </c>
      <c r="I167" s="30" t="s">
        <v>5400</v>
      </c>
      <c r="J167" s="786">
        <v>44769</v>
      </c>
      <c r="K167" s="803">
        <v>44770</v>
      </c>
      <c r="L167" s="803"/>
      <c r="M167" s="803"/>
      <c r="N167" s="803">
        <v>44778</v>
      </c>
      <c r="O167" s="7">
        <f t="shared" ca="1" si="4"/>
        <v>9</v>
      </c>
      <c r="P167" s="788">
        <v>44797</v>
      </c>
      <c r="Q167" s="803">
        <v>44788</v>
      </c>
      <c r="R167" s="803">
        <v>44797</v>
      </c>
      <c r="S167" s="12">
        <f t="shared" ca="1" si="5"/>
        <v>28</v>
      </c>
      <c r="T167" s="31">
        <v>44800</v>
      </c>
      <c r="U167" s="31"/>
      <c r="V167" s="31"/>
      <c r="W167" s="31"/>
      <c r="X167" s="197" t="s">
        <v>5401</v>
      </c>
      <c r="Y167" s="197"/>
      <c r="Z167" s="197"/>
      <c r="AA167" s="197"/>
      <c r="AB167" s="197"/>
      <c r="AC167" s="729"/>
      <c r="AD167" s="1222"/>
      <c r="AE167" s="1275"/>
    </row>
    <row r="168" spans="1:31">
      <c r="A168" s="264" t="s">
        <v>5402</v>
      </c>
      <c r="B168" s="30" t="s">
        <v>5403</v>
      </c>
      <c r="C168" s="32" t="s">
        <v>256</v>
      </c>
      <c r="D168" s="40" t="s">
        <v>110</v>
      </c>
      <c r="E168" s="30" t="s">
        <v>85</v>
      </c>
      <c r="F168" s="30" t="s">
        <v>5404</v>
      </c>
      <c r="G168" s="952">
        <v>1450</v>
      </c>
      <c r="H168" s="41">
        <v>4.3339999999999996</v>
      </c>
      <c r="I168" s="30" t="s">
        <v>5405</v>
      </c>
      <c r="J168" s="786">
        <v>44777</v>
      </c>
      <c r="K168" s="803">
        <v>44783</v>
      </c>
      <c r="L168" s="803"/>
      <c r="M168" s="803">
        <v>44784</v>
      </c>
      <c r="N168" s="803">
        <v>44788</v>
      </c>
      <c r="O168" s="7">
        <f t="shared" ca="1" si="4"/>
        <v>11</v>
      </c>
      <c r="P168" s="788">
        <v>44801</v>
      </c>
      <c r="Q168" s="803">
        <v>44801</v>
      </c>
      <c r="R168" s="803">
        <v>44802</v>
      </c>
      <c r="S168" s="12">
        <f t="shared" ca="1" si="5"/>
        <v>25</v>
      </c>
      <c r="T168" s="31">
        <v>44805</v>
      </c>
      <c r="U168" s="31" t="s">
        <v>5406</v>
      </c>
      <c r="V168" s="31"/>
      <c r="W168" s="31"/>
      <c r="X168" s="197" t="s">
        <v>5407</v>
      </c>
      <c r="Y168" s="197"/>
      <c r="Z168" s="197"/>
      <c r="AA168" s="197"/>
      <c r="AB168" s="197"/>
      <c r="AC168" s="729"/>
      <c r="AD168" s="1222"/>
      <c r="AE168" s="1275"/>
    </row>
    <row r="169" spans="1:31">
      <c r="A169" s="264" t="s">
        <v>5408</v>
      </c>
      <c r="B169" s="30" t="s">
        <v>5409</v>
      </c>
      <c r="C169" s="32" t="s">
        <v>46</v>
      </c>
      <c r="D169" s="40" t="s">
        <v>110</v>
      </c>
      <c r="E169" s="30" t="s">
        <v>85</v>
      </c>
      <c r="F169" s="30" t="s">
        <v>1106</v>
      </c>
      <c r="G169" s="952">
        <v>2461</v>
      </c>
      <c r="H169" s="41">
        <v>0.70899999999999996</v>
      </c>
      <c r="I169" s="30" t="s">
        <v>5405</v>
      </c>
      <c r="J169" s="786">
        <v>44777</v>
      </c>
      <c r="K169" s="803">
        <v>44788</v>
      </c>
      <c r="L169" s="803"/>
      <c r="M169" s="803">
        <v>44788</v>
      </c>
      <c r="N169" s="803">
        <v>44789</v>
      </c>
      <c r="O169" s="7">
        <f t="shared" ca="1" si="4"/>
        <v>12</v>
      </c>
      <c r="P169" s="788">
        <v>44801</v>
      </c>
      <c r="Q169" s="803">
        <v>44801</v>
      </c>
      <c r="R169" s="803">
        <v>44802</v>
      </c>
      <c r="S169" s="12">
        <f t="shared" ca="1" si="5"/>
        <v>25</v>
      </c>
      <c r="T169" s="31">
        <v>44805</v>
      </c>
      <c r="U169" s="31" t="s">
        <v>5410</v>
      </c>
      <c r="V169" s="31"/>
      <c r="W169" s="31"/>
      <c r="X169" s="197" t="s">
        <v>5411</v>
      </c>
      <c r="Y169" s="197"/>
      <c r="Z169" s="197"/>
      <c r="AA169" s="197"/>
      <c r="AB169" s="197"/>
      <c r="AC169" s="729"/>
      <c r="AD169" s="1222"/>
      <c r="AE169" s="1275"/>
    </row>
    <row r="170" spans="1:31">
      <c r="A170" s="264" t="s">
        <v>905</v>
      </c>
      <c r="B170" s="30" t="s">
        <v>5412</v>
      </c>
      <c r="C170" s="32" t="s">
        <v>46</v>
      </c>
      <c r="D170" s="40" t="s">
        <v>110</v>
      </c>
      <c r="E170" s="30" t="s">
        <v>85</v>
      </c>
      <c r="F170" s="30" t="s">
        <v>5404</v>
      </c>
      <c r="G170" s="952">
        <v>360</v>
      </c>
      <c r="H170" s="41">
        <v>0.72</v>
      </c>
      <c r="I170" s="30" t="s">
        <v>5405</v>
      </c>
      <c r="J170" s="786">
        <v>44778</v>
      </c>
      <c r="K170" s="803">
        <v>44783</v>
      </c>
      <c r="L170" s="803"/>
      <c r="M170" s="803"/>
      <c r="N170" s="803">
        <v>44784</v>
      </c>
      <c r="O170" s="7">
        <f t="shared" ca="1" si="4"/>
        <v>6</v>
      </c>
      <c r="P170" s="788">
        <v>44801</v>
      </c>
      <c r="Q170" s="803">
        <v>44801</v>
      </c>
      <c r="R170" s="803">
        <v>44802</v>
      </c>
      <c r="S170" s="12">
        <f t="shared" ca="1" si="5"/>
        <v>24</v>
      </c>
      <c r="T170" s="31">
        <v>44805</v>
      </c>
      <c r="U170" s="31" t="s">
        <v>5413</v>
      </c>
      <c r="V170" s="31"/>
      <c r="W170" s="31"/>
      <c r="X170" s="197" t="s">
        <v>5414</v>
      </c>
      <c r="Y170" s="197"/>
      <c r="Z170" s="197"/>
      <c r="AA170" s="197"/>
      <c r="AB170" s="197"/>
      <c r="AC170" s="729"/>
      <c r="AD170" s="1222"/>
      <c r="AE170" s="1275"/>
    </row>
    <row r="171" spans="1:31">
      <c r="A171" s="264" t="s">
        <v>905</v>
      </c>
      <c r="B171" s="30" t="s">
        <v>5415</v>
      </c>
      <c r="C171" s="32" t="s">
        <v>46</v>
      </c>
      <c r="D171" s="40" t="s">
        <v>110</v>
      </c>
      <c r="E171" s="30" t="s">
        <v>85</v>
      </c>
      <c r="F171" s="30" t="s">
        <v>5404</v>
      </c>
      <c r="G171" s="952">
        <v>830</v>
      </c>
      <c r="H171" s="41">
        <v>0.57999999999999996</v>
      </c>
      <c r="I171" s="30" t="s">
        <v>5405</v>
      </c>
      <c r="J171" s="786">
        <v>44778</v>
      </c>
      <c r="K171" s="803">
        <v>44783</v>
      </c>
      <c r="L171" s="803"/>
      <c r="M171" s="803"/>
      <c r="N171" s="803">
        <v>44784</v>
      </c>
      <c r="O171" s="7">
        <f t="shared" ca="1" si="4"/>
        <v>6</v>
      </c>
      <c r="P171" s="788">
        <v>44801</v>
      </c>
      <c r="Q171" s="803">
        <v>44801</v>
      </c>
      <c r="R171" s="803">
        <v>44802</v>
      </c>
      <c r="S171" s="12">
        <f t="shared" ca="1" si="5"/>
        <v>24</v>
      </c>
      <c r="T171" s="31">
        <v>44805</v>
      </c>
      <c r="U171" s="31" t="s">
        <v>5416</v>
      </c>
      <c r="V171" s="31"/>
      <c r="W171" s="31"/>
      <c r="X171" s="197" t="s">
        <v>5417</v>
      </c>
      <c r="Y171" s="197"/>
      <c r="Z171" s="197"/>
      <c r="AA171" s="197"/>
      <c r="AB171" s="197"/>
      <c r="AC171" s="729"/>
      <c r="AD171" s="1222"/>
      <c r="AE171" s="1275"/>
    </row>
    <row r="172" spans="1:31">
      <c r="A172" s="264" t="s">
        <v>397</v>
      </c>
      <c r="B172" s="30" t="s">
        <v>5418</v>
      </c>
      <c r="C172" s="32" t="s">
        <v>256</v>
      </c>
      <c r="D172" s="40" t="s">
        <v>110</v>
      </c>
      <c r="E172" s="30" t="s">
        <v>85</v>
      </c>
      <c r="F172" s="30" t="s">
        <v>1088</v>
      </c>
      <c r="G172" s="952">
        <v>360</v>
      </c>
      <c r="H172" s="41">
        <v>1.7390000000000001</v>
      </c>
      <c r="I172" s="30" t="s">
        <v>5405</v>
      </c>
      <c r="J172" s="786">
        <v>44779</v>
      </c>
      <c r="K172" s="803">
        <v>44783</v>
      </c>
      <c r="L172" s="803"/>
      <c r="M172" s="803">
        <v>44784</v>
      </c>
      <c r="N172" s="803">
        <v>44789</v>
      </c>
      <c r="O172" s="7">
        <f t="shared" ca="1" si="4"/>
        <v>10</v>
      </c>
      <c r="P172" s="788">
        <v>44801</v>
      </c>
      <c r="Q172" s="803">
        <v>44801</v>
      </c>
      <c r="R172" s="803">
        <v>44802</v>
      </c>
      <c r="S172" s="12">
        <f t="shared" ca="1" si="5"/>
        <v>23</v>
      </c>
      <c r="T172" s="31">
        <v>44805</v>
      </c>
      <c r="U172" s="31" t="s">
        <v>5419</v>
      </c>
      <c r="V172" s="31"/>
      <c r="W172" s="31"/>
      <c r="X172" s="197" t="s">
        <v>5420</v>
      </c>
      <c r="Y172" s="197"/>
      <c r="Z172" s="197"/>
      <c r="AA172" s="197"/>
      <c r="AB172" s="197"/>
      <c r="AC172" s="729"/>
      <c r="AD172" s="1222"/>
      <c r="AE172" s="1275"/>
    </row>
    <row r="173" spans="1:31">
      <c r="A173" s="264" t="s">
        <v>905</v>
      </c>
      <c r="B173" s="30" t="s">
        <v>5421</v>
      </c>
      <c r="C173" s="32" t="s">
        <v>46</v>
      </c>
      <c r="D173" s="40" t="s">
        <v>110</v>
      </c>
      <c r="E173" s="30" t="s">
        <v>85</v>
      </c>
      <c r="F173" s="30" t="s">
        <v>1088</v>
      </c>
      <c r="G173" s="952">
        <v>955</v>
      </c>
      <c r="H173" s="41">
        <v>2.0259999999999998</v>
      </c>
      <c r="I173" s="30" t="s">
        <v>5405</v>
      </c>
      <c r="J173" s="786">
        <v>44782</v>
      </c>
      <c r="K173" s="803"/>
      <c r="L173" s="803"/>
      <c r="M173" s="803"/>
      <c r="N173" s="803">
        <v>44789</v>
      </c>
      <c r="O173" s="7">
        <f t="shared" ca="1" si="4"/>
        <v>7</v>
      </c>
      <c r="P173" s="788">
        <v>44801</v>
      </c>
      <c r="Q173" s="803">
        <v>44801</v>
      </c>
      <c r="R173" s="803">
        <v>44802</v>
      </c>
      <c r="S173" s="12">
        <f t="shared" ca="1" si="5"/>
        <v>20</v>
      </c>
      <c r="T173" s="31">
        <v>44805</v>
      </c>
      <c r="U173" s="31" t="s">
        <v>5422</v>
      </c>
      <c r="V173" s="31"/>
      <c r="W173" s="31"/>
      <c r="X173" s="197" t="s">
        <v>5423</v>
      </c>
      <c r="Y173" s="197"/>
      <c r="Z173" s="197"/>
      <c r="AA173" s="197"/>
      <c r="AB173" s="197"/>
      <c r="AC173" s="729"/>
      <c r="AD173" s="1222"/>
      <c r="AE173" s="1275"/>
    </row>
    <row r="174" spans="1:31">
      <c r="A174" s="264" t="s">
        <v>905</v>
      </c>
      <c r="B174" s="30" t="s">
        <v>5424</v>
      </c>
      <c r="C174" s="32" t="s">
        <v>46</v>
      </c>
      <c r="D174" s="40" t="s">
        <v>110</v>
      </c>
      <c r="E174" s="30" t="s">
        <v>85</v>
      </c>
      <c r="F174" s="30" t="s">
        <v>1088</v>
      </c>
      <c r="G174" s="952">
        <v>1065</v>
      </c>
      <c r="H174" s="41">
        <v>1.528</v>
      </c>
      <c r="I174" s="30" t="s">
        <v>5405</v>
      </c>
      <c r="J174" s="786">
        <v>44782</v>
      </c>
      <c r="K174" s="803"/>
      <c r="L174" s="803"/>
      <c r="M174" s="803"/>
      <c r="N174" s="803">
        <v>44789</v>
      </c>
      <c r="O174" s="7">
        <f t="shared" ca="1" si="4"/>
        <v>7</v>
      </c>
      <c r="P174" s="788">
        <v>44801</v>
      </c>
      <c r="Q174" s="803">
        <v>44801</v>
      </c>
      <c r="R174" s="803">
        <v>44802</v>
      </c>
      <c r="S174" s="12">
        <f t="shared" ca="1" si="5"/>
        <v>20</v>
      </c>
      <c r="T174" s="31">
        <v>44805</v>
      </c>
      <c r="U174" s="31" t="s">
        <v>5425</v>
      </c>
      <c r="V174" s="31"/>
      <c r="W174" s="31"/>
      <c r="X174" s="197" t="s">
        <v>5426</v>
      </c>
      <c r="Y174" s="197"/>
      <c r="Z174" s="197"/>
      <c r="AA174" s="197"/>
      <c r="AB174" s="197"/>
      <c r="AC174" s="729"/>
      <c r="AD174" s="1222"/>
      <c r="AE174" s="1275"/>
    </row>
    <row r="175" spans="1:31">
      <c r="A175" s="264" t="s">
        <v>5402</v>
      </c>
      <c r="B175" s="30" t="s">
        <v>5427</v>
      </c>
      <c r="C175" s="32" t="s">
        <v>256</v>
      </c>
      <c r="D175" s="40" t="s">
        <v>110</v>
      </c>
      <c r="E175" s="30" t="s">
        <v>85</v>
      </c>
      <c r="F175" s="30" t="s">
        <v>1086</v>
      </c>
      <c r="G175" s="952">
        <v>1536</v>
      </c>
      <c r="H175" s="41">
        <v>4.7240000000000002</v>
      </c>
      <c r="I175" s="30" t="s">
        <v>5405</v>
      </c>
      <c r="J175" s="786">
        <v>44783</v>
      </c>
      <c r="K175" s="803">
        <v>44784</v>
      </c>
      <c r="L175" s="803"/>
      <c r="M175" s="803">
        <v>44785</v>
      </c>
      <c r="N175" s="803">
        <v>44788</v>
      </c>
      <c r="O175" s="7">
        <f t="shared" ca="1" si="4"/>
        <v>5</v>
      </c>
      <c r="P175" s="788">
        <v>44801</v>
      </c>
      <c r="Q175" s="803">
        <v>44801</v>
      </c>
      <c r="R175" s="803">
        <v>44802</v>
      </c>
      <c r="S175" s="12">
        <f t="shared" ca="1" si="5"/>
        <v>19</v>
      </c>
      <c r="T175" s="31">
        <v>44805</v>
      </c>
      <c r="U175" s="31" t="s">
        <v>5428</v>
      </c>
      <c r="V175" s="31"/>
      <c r="W175" s="31"/>
      <c r="X175" s="197" t="s">
        <v>5429</v>
      </c>
      <c r="Y175" s="197"/>
      <c r="Z175" s="197"/>
      <c r="AA175" s="197"/>
      <c r="AB175" s="197"/>
      <c r="AC175" s="729"/>
      <c r="AD175" s="1222"/>
      <c r="AE175" s="1275"/>
    </row>
    <row r="176" spans="1:31">
      <c r="A176" s="264" t="s">
        <v>5430</v>
      </c>
      <c r="B176" s="30" t="s">
        <v>5431</v>
      </c>
      <c r="C176" s="32" t="s">
        <v>256</v>
      </c>
      <c r="D176" s="40" t="s">
        <v>110</v>
      </c>
      <c r="E176" s="30" t="s">
        <v>85</v>
      </c>
      <c r="F176" s="30" t="s">
        <v>1088</v>
      </c>
      <c r="G176" s="952">
        <v>254</v>
      </c>
      <c r="H176" s="41">
        <v>0.34599999999999997</v>
      </c>
      <c r="I176" s="30" t="s">
        <v>5405</v>
      </c>
      <c r="J176" s="786">
        <v>44783</v>
      </c>
      <c r="K176" s="803">
        <v>44783</v>
      </c>
      <c r="L176" s="803"/>
      <c r="M176" s="803">
        <v>44784</v>
      </c>
      <c r="N176" s="803">
        <v>44789</v>
      </c>
      <c r="O176" s="7">
        <f t="shared" ca="1" si="4"/>
        <v>6</v>
      </c>
      <c r="P176" s="788">
        <v>44801</v>
      </c>
      <c r="Q176" s="803">
        <v>44801</v>
      </c>
      <c r="R176" s="803">
        <v>44802</v>
      </c>
      <c r="S176" s="12">
        <f t="shared" ca="1" si="5"/>
        <v>19</v>
      </c>
      <c r="T176" s="31">
        <v>44805</v>
      </c>
      <c r="U176" s="31" t="s">
        <v>5432</v>
      </c>
      <c r="V176" s="31"/>
      <c r="W176" s="31"/>
      <c r="X176" s="197" t="s">
        <v>5433</v>
      </c>
      <c r="Y176" s="197"/>
      <c r="Z176" s="197"/>
      <c r="AA176" s="197"/>
      <c r="AB176" s="197"/>
      <c r="AC176" s="729"/>
      <c r="AD176" s="1222"/>
      <c r="AE176" s="1275"/>
    </row>
    <row r="177" spans="1:31">
      <c r="A177" s="264" t="s">
        <v>5434</v>
      </c>
      <c r="B177" s="30" t="s">
        <v>5435</v>
      </c>
      <c r="C177" s="32" t="s">
        <v>256</v>
      </c>
      <c r="D177" s="40" t="s">
        <v>4862</v>
      </c>
      <c r="E177" s="30" t="s">
        <v>85</v>
      </c>
      <c r="F177" s="30" t="s">
        <v>1088</v>
      </c>
      <c r="G177" s="952">
        <v>1543</v>
      </c>
      <c r="H177" s="41">
        <v>1.9179999999999999</v>
      </c>
      <c r="I177" s="30" t="s">
        <v>5436</v>
      </c>
      <c r="J177" s="786">
        <v>44775</v>
      </c>
      <c r="K177" s="803">
        <v>44783</v>
      </c>
      <c r="L177" s="803"/>
      <c r="M177" s="803">
        <v>44784</v>
      </c>
      <c r="N177" s="803">
        <v>44788</v>
      </c>
      <c r="O177" s="7">
        <f t="shared" ca="1" si="4"/>
        <v>13</v>
      </c>
      <c r="P177" s="788">
        <v>44799</v>
      </c>
      <c r="Q177" s="803">
        <v>44793</v>
      </c>
      <c r="R177" s="803">
        <v>44799</v>
      </c>
      <c r="S177" s="12">
        <f t="shared" ca="1" si="5"/>
        <v>24</v>
      </c>
      <c r="T177" s="31">
        <v>44814</v>
      </c>
      <c r="U177" s="31"/>
      <c r="V177" s="31"/>
      <c r="W177" s="31"/>
      <c r="X177" s="197" t="s">
        <v>5437</v>
      </c>
      <c r="Y177" s="197"/>
      <c r="Z177" s="197"/>
      <c r="AA177" s="197"/>
      <c r="AB177" s="197"/>
      <c r="AC177" s="729"/>
      <c r="AD177" s="1222"/>
      <c r="AE177" s="1275"/>
    </row>
    <row r="178" spans="1:31">
      <c r="A178" s="264" t="s">
        <v>5438</v>
      </c>
      <c r="B178" s="30" t="s">
        <v>5439</v>
      </c>
      <c r="C178" s="32" t="s">
        <v>46</v>
      </c>
      <c r="D178" s="40" t="s">
        <v>1407</v>
      </c>
      <c r="E178" s="30" t="s">
        <v>85</v>
      </c>
      <c r="F178" s="30" t="s">
        <v>1088</v>
      </c>
      <c r="G178" s="952">
        <v>340</v>
      </c>
      <c r="H178" s="41">
        <v>0.82599999999999996</v>
      </c>
      <c r="I178" s="30" t="s">
        <v>5440</v>
      </c>
      <c r="J178" s="786">
        <v>44774</v>
      </c>
      <c r="K178" s="803">
        <v>44795</v>
      </c>
      <c r="L178" s="803"/>
      <c r="M178" s="803"/>
      <c r="N178" s="803">
        <v>44797</v>
      </c>
      <c r="O178" s="7">
        <f t="shared" ca="1" si="4"/>
        <v>23</v>
      </c>
      <c r="P178" s="788">
        <v>44808</v>
      </c>
      <c r="Q178" s="803">
        <v>44800</v>
      </c>
      <c r="R178" s="803">
        <v>44808</v>
      </c>
      <c r="S178" s="12">
        <f t="shared" ca="1" si="5"/>
        <v>34</v>
      </c>
      <c r="T178" s="31">
        <v>44814</v>
      </c>
      <c r="U178" s="31"/>
      <c r="V178" s="31"/>
      <c r="W178" s="31"/>
      <c r="X178" s="197" t="s">
        <v>5441</v>
      </c>
      <c r="Y178" s="197"/>
      <c r="Z178" s="197"/>
      <c r="AA178" s="197"/>
      <c r="AB178" s="197"/>
      <c r="AC178" s="729"/>
      <c r="AD178" s="1222"/>
      <c r="AE178" s="1275"/>
    </row>
    <row r="179" spans="1:31">
      <c r="A179" s="264" t="s">
        <v>4989</v>
      </c>
      <c r="B179" s="30"/>
      <c r="C179" s="32" t="s">
        <v>29</v>
      </c>
      <c r="D179" s="40" t="s">
        <v>110</v>
      </c>
      <c r="E179" s="30" t="s">
        <v>267</v>
      </c>
      <c r="F179" s="30" t="s">
        <v>462</v>
      </c>
      <c r="G179" s="952">
        <v>3663</v>
      </c>
      <c r="H179" s="41">
        <v>5.0369999999999999</v>
      </c>
      <c r="I179" s="30" t="s">
        <v>2895</v>
      </c>
      <c r="J179" s="786">
        <v>44798</v>
      </c>
      <c r="K179" s="803">
        <v>44803</v>
      </c>
      <c r="L179" s="803"/>
      <c r="M179" s="803">
        <v>44805</v>
      </c>
      <c r="N179" s="803">
        <v>44806</v>
      </c>
      <c r="O179" s="7">
        <f t="shared" ca="1" si="4"/>
        <v>8</v>
      </c>
      <c r="P179" s="788">
        <v>44812</v>
      </c>
      <c r="Q179" s="803">
        <v>44812</v>
      </c>
      <c r="R179" s="803">
        <v>44815</v>
      </c>
      <c r="S179" s="12">
        <f t="shared" ca="1" si="5"/>
        <v>17</v>
      </c>
      <c r="T179" s="31">
        <v>44817</v>
      </c>
      <c r="U179" s="31" t="s">
        <v>5442</v>
      </c>
      <c r="V179" s="31"/>
      <c r="W179" s="31"/>
      <c r="X179" s="197" t="s">
        <v>5443</v>
      </c>
      <c r="Y179" s="197"/>
      <c r="Z179" s="197"/>
      <c r="AA179" s="197"/>
      <c r="AB179" s="197"/>
      <c r="AC179" s="729"/>
      <c r="AD179" s="1222"/>
      <c r="AE179" s="1275"/>
    </row>
    <row r="180" spans="1:31">
      <c r="A180" s="264" t="s">
        <v>1405</v>
      </c>
      <c r="B180" s="30" t="s">
        <v>5444</v>
      </c>
      <c r="C180" s="32" t="s">
        <v>46</v>
      </c>
      <c r="D180" s="40" t="s">
        <v>2955</v>
      </c>
      <c r="E180" s="30" t="s">
        <v>85</v>
      </c>
      <c r="F180" s="30" t="s">
        <v>462</v>
      </c>
      <c r="G180" s="952">
        <v>5260</v>
      </c>
      <c r="H180" s="41">
        <v>8.6440000000000001</v>
      </c>
      <c r="I180" s="30" t="s">
        <v>5445</v>
      </c>
      <c r="J180" s="786">
        <v>44774</v>
      </c>
      <c r="K180" s="803">
        <v>44788</v>
      </c>
      <c r="L180" s="803"/>
      <c r="M180" s="803"/>
      <c r="N180" s="803">
        <v>44799</v>
      </c>
      <c r="O180" s="7">
        <f t="shared" ca="1" si="4"/>
        <v>25</v>
      </c>
      <c r="P180" s="788">
        <v>44801</v>
      </c>
      <c r="Q180" s="803">
        <v>44794</v>
      </c>
      <c r="R180" s="803">
        <v>44801</v>
      </c>
      <c r="S180" s="12">
        <f t="shared" ca="1" si="5"/>
        <v>27</v>
      </c>
      <c r="T180" s="31">
        <v>44816</v>
      </c>
      <c r="U180" s="31"/>
      <c r="V180" s="31"/>
      <c r="W180" s="31"/>
      <c r="X180" s="197" t="s">
        <v>5446</v>
      </c>
      <c r="Y180" s="197"/>
      <c r="Z180" s="197"/>
      <c r="AA180" s="197"/>
      <c r="AB180" s="197"/>
      <c r="AC180" s="729"/>
      <c r="AD180" s="1222"/>
      <c r="AE180" s="1275"/>
    </row>
    <row r="181" spans="1:31">
      <c r="A181" s="264" t="s">
        <v>1405</v>
      </c>
      <c r="B181" s="30" t="s">
        <v>5447</v>
      </c>
      <c r="C181" s="32" t="s">
        <v>46</v>
      </c>
      <c r="D181" s="40" t="s">
        <v>2955</v>
      </c>
      <c r="E181" s="30" t="s">
        <v>85</v>
      </c>
      <c r="F181" s="30" t="s">
        <v>462</v>
      </c>
      <c r="G181" s="952">
        <v>5250</v>
      </c>
      <c r="H181" s="41">
        <v>8.6440000000000001</v>
      </c>
      <c r="I181" s="30" t="s">
        <v>5445</v>
      </c>
      <c r="J181" s="786">
        <v>44782</v>
      </c>
      <c r="K181" s="803">
        <v>44788</v>
      </c>
      <c r="L181" s="803"/>
      <c r="M181" s="803"/>
      <c r="N181" s="803">
        <v>44799</v>
      </c>
      <c r="O181" s="7">
        <f t="shared" ca="1" si="4"/>
        <v>17</v>
      </c>
      <c r="P181" s="788">
        <v>44801</v>
      </c>
      <c r="Q181" s="803">
        <v>44801</v>
      </c>
      <c r="R181" s="803">
        <v>44801</v>
      </c>
      <c r="S181" s="12">
        <f t="shared" ca="1" si="5"/>
        <v>19</v>
      </c>
      <c r="T181" s="31">
        <v>44816</v>
      </c>
      <c r="U181" s="31"/>
      <c r="V181" s="31"/>
      <c r="W181" s="31"/>
      <c r="X181" s="197" t="s">
        <v>5448</v>
      </c>
      <c r="Y181" s="197"/>
      <c r="Z181" s="197"/>
      <c r="AA181" s="197"/>
      <c r="AB181" s="197"/>
      <c r="AC181" s="729"/>
      <c r="AD181" s="1222"/>
      <c r="AE181" s="1275"/>
    </row>
    <row r="182" spans="1:31">
      <c r="A182" s="264" t="s">
        <v>5449</v>
      </c>
      <c r="B182" s="30" t="s">
        <v>5450</v>
      </c>
      <c r="C182" s="32" t="s">
        <v>256</v>
      </c>
      <c r="D182" s="40" t="s">
        <v>5451</v>
      </c>
      <c r="E182" s="30" t="s">
        <v>85</v>
      </c>
      <c r="F182" s="30" t="s">
        <v>1088</v>
      </c>
      <c r="G182" s="952">
        <v>504</v>
      </c>
      <c r="H182" s="41">
        <v>0.96399999999999997</v>
      </c>
      <c r="I182" s="30" t="s">
        <v>5452</v>
      </c>
      <c r="J182" s="786">
        <v>44753</v>
      </c>
      <c r="K182" s="803">
        <v>44755</v>
      </c>
      <c r="L182" s="803"/>
      <c r="M182" s="803">
        <v>44755</v>
      </c>
      <c r="N182" s="803">
        <v>44757</v>
      </c>
      <c r="O182" s="7">
        <f t="shared" ca="1" si="4"/>
        <v>4</v>
      </c>
      <c r="P182" s="788">
        <v>44811</v>
      </c>
      <c r="Q182" s="803">
        <v>44775</v>
      </c>
      <c r="R182" s="803">
        <v>44813</v>
      </c>
      <c r="S182" s="12">
        <f t="shared" ca="1" si="5"/>
        <v>60</v>
      </c>
      <c r="T182" s="31">
        <v>44817</v>
      </c>
      <c r="U182" s="31"/>
      <c r="V182" s="31"/>
      <c r="W182" s="31"/>
      <c r="X182" s="197" t="s">
        <v>5453</v>
      </c>
      <c r="Y182" s="197"/>
      <c r="Z182" s="197"/>
      <c r="AA182" s="197" t="s">
        <v>5454</v>
      </c>
      <c r="AB182" s="197"/>
      <c r="AC182" s="729"/>
      <c r="AD182" s="1222"/>
      <c r="AE182" s="1275"/>
    </row>
    <row r="183" spans="1:31">
      <c r="A183" s="264" t="s">
        <v>779</v>
      </c>
      <c r="B183" s="30" t="s">
        <v>5455</v>
      </c>
      <c r="C183" s="32" t="s">
        <v>29</v>
      </c>
      <c r="D183" s="40" t="s">
        <v>3918</v>
      </c>
      <c r="E183" s="30" t="s">
        <v>5456</v>
      </c>
      <c r="F183" s="30" t="s">
        <v>462</v>
      </c>
      <c r="G183" s="952">
        <v>2058</v>
      </c>
      <c r="H183" s="41">
        <v>2.1909999999999998</v>
      </c>
      <c r="I183" s="30" t="s">
        <v>5457</v>
      </c>
      <c r="J183" s="786">
        <v>44791</v>
      </c>
      <c r="K183" s="803">
        <v>44791</v>
      </c>
      <c r="L183" s="803"/>
      <c r="M183" s="803">
        <v>44795</v>
      </c>
      <c r="N183" s="803">
        <v>44810</v>
      </c>
      <c r="O183" s="7">
        <f t="shared" ca="1" si="4"/>
        <v>19</v>
      </c>
      <c r="P183" s="788">
        <v>44817</v>
      </c>
      <c r="Q183" s="803">
        <v>44801</v>
      </c>
      <c r="R183" s="803">
        <v>44818</v>
      </c>
      <c r="S183" s="12">
        <f t="shared" ca="1" si="5"/>
        <v>27</v>
      </c>
      <c r="T183" s="31">
        <v>44727</v>
      </c>
      <c r="U183" s="31"/>
      <c r="V183" s="31"/>
      <c r="W183" s="31"/>
      <c r="X183" s="197" t="s">
        <v>5458</v>
      </c>
      <c r="Y183" s="197"/>
      <c r="Z183" s="197"/>
      <c r="AA183" s="197"/>
      <c r="AB183" s="197"/>
      <c r="AC183" s="729"/>
      <c r="AD183" s="1222"/>
      <c r="AE183" s="1275"/>
    </row>
    <row r="184" spans="1:31">
      <c r="A184" s="264" t="s">
        <v>1416</v>
      </c>
      <c r="B184" s="30" t="s">
        <v>5459</v>
      </c>
      <c r="C184" s="32" t="s">
        <v>46</v>
      </c>
      <c r="D184" s="40" t="s">
        <v>60</v>
      </c>
      <c r="E184" s="30" t="s">
        <v>85</v>
      </c>
      <c r="F184" s="30" t="s">
        <v>1106</v>
      </c>
      <c r="G184" s="952">
        <v>719.4</v>
      </c>
      <c r="H184" s="41">
        <v>0.249</v>
      </c>
      <c r="I184" s="30" t="s">
        <v>4513</v>
      </c>
      <c r="J184" s="786">
        <v>44785</v>
      </c>
      <c r="K184" s="803">
        <v>44797</v>
      </c>
      <c r="L184" s="803"/>
      <c r="M184" s="803"/>
      <c r="N184" s="803">
        <v>44806</v>
      </c>
      <c r="O184" s="7">
        <f t="shared" ca="1" si="4"/>
        <v>21</v>
      </c>
      <c r="P184" s="788">
        <v>44818</v>
      </c>
      <c r="Q184" s="803">
        <v>44815</v>
      </c>
      <c r="R184" s="803">
        <v>44818</v>
      </c>
      <c r="S184" s="12">
        <f t="shared" ca="1" si="5"/>
        <v>33</v>
      </c>
      <c r="T184" s="31">
        <v>44820</v>
      </c>
      <c r="U184" s="31"/>
      <c r="V184" s="31"/>
      <c r="W184" s="31"/>
      <c r="X184" s="197" t="s">
        <v>5460</v>
      </c>
      <c r="Y184" s="197"/>
      <c r="Z184" s="197"/>
      <c r="AA184" s="197"/>
      <c r="AB184" s="197"/>
      <c r="AC184" s="729"/>
      <c r="AD184" s="1222"/>
      <c r="AE184" s="1275"/>
    </row>
    <row r="185" spans="1:31">
      <c r="A185" s="264" t="s">
        <v>5461</v>
      </c>
      <c r="B185" s="30" t="s">
        <v>5462</v>
      </c>
      <c r="C185" s="32" t="s">
        <v>46</v>
      </c>
      <c r="D185" s="40" t="s">
        <v>189</v>
      </c>
      <c r="E185" s="30" t="s">
        <v>85</v>
      </c>
      <c r="F185" s="30" t="s">
        <v>1088</v>
      </c>
      <c r="G185" s="952">
        <v>5105</v>
      </c>
      <c r="H185" s="41">
        <v>5.3239999999999998</v>
      </c>
      <c r="I185" s="30" t="s">
        <v>5463</v>
      </c>
      <c r="J185" s="786">
        <v>44789</v>
      </c>
      <c r="K185" s="803">
        <v>44804</v>
      </c>
      <c r="L185" s="803"/>
      <c r="M185" s="803">
        <v>44809</v>
      </c>
      <c r="N185" s="803">
        <v>44811</v>
      </c>
      <c r="O185" s="7">
        <f t="shared" ca="1" si="4"/>
        <v>22</v>
      </c>
      <c r="P185" s="788">
        <v>44814</v>
      </c>
      <c r="Q185" s="803">
        <v>44814</v>
      </c>
      <c r="R185" s="803">
        <v>44815</v>
      </c>
      <c r="S185" s="12">
        <f t="shared" ca="1" si="5"/>
        <v>26</v>
      </c>
      <c r="T185" s="31">
        <v>44820</v>
      </c>
      <c r="U185" s="31"/>
      <c r="V185" s="31"/>
      <c r="W185" s="31"/>
      <c r="X185" s="197" t="s">
        <v>5464</v>
      </c>
      <c r="Y185" s="197"/>
      <c r="Z185" s="197"/>
      <c r="AA185" s="197"/>
      <c r="AB185" s="197"/>
      <c r="AC185" s="729"/>
      <c r="AD185" s="1222"/>
      <c r="AE185" s="1275"/>
    </row>
    <row r="186" spans="1:31">
      <c r="A186" s="264" t="s">
        <v>5465</v>
      </c>
      <c r="B186" s="30" t="s">
        <v>5466</v>
      </c>
      <c r="C186" s="32" t="s">
        <v>256</v>
      </c>
      <c r="D186" s="40" t="s">
        <v>189</v>
      </c>
      <c r="E186" s="30" t="s">
        <v>85</v>
      </c>
      <c r="F186" s="30" t="s">
        <v>1106</v>
      </c>
      <c r="G186" s="952">
        <v>344</v>
      </c>
      <c r="H186" s="41">
        <v>3.302</v>
      </c>
      <c r="I186" s="30" t="s">
        <v>5463</v>
      </c>
      <c r="J186" s="786">
        <v>44802</v>
      </c>
      <c r="K186" s="803">
        <v>44805</v>
      </c>
      <c r="L186" s="803"/>
      <c r="M186" s="803">
        <v>44809</v>
      </c>
      <c r="N186" s="803">
        <v>44811</v>
      </c>
      <c r="O186" s="7">
        <f t="shared" ca="1" si="4"/>
        <v>9</v>
      </c>
      <c r="P186" s="788">
        <v>44814</v>
      </c>
      <c r="Q186" s="803">
        <v>44814</v>
      </c>
      <c r="R186" s="803">
        <v>44815</v>
      </c>
      <c r="S186" s="12">
        <f t="shared" ca="1" si="5"/>
        <v>13</v>
      </c>
      <c r="T186" s="31">
        <v>44820</v>
      </c>
      <c r="U186" s="31"/>
      <c r="V186" s="31"/>
      <c r="W186" s="31"/>
      <c r="X186" s="197" t="s">
        <v>5467</v>
      </c>
      <c r="Y186" s="197"/>
      <c r="Z186" s="197"/>
      <c r="AA186" s="197"/>
      <c r="AB186" s="197"/>
      <c r="AC186" s="729"/>
      <c r="AD186" s="1222"/>
      <c r="AE186" s="1275"/>
    </row>
    <row r="187" spans="1:31">
      <c r="A187" s="264" t="s">
        <v>740</v>
      </c>
      <c r="B187" s="30" t="s">
        <v>5468</v>
      </c>
      <c r="C187" s="32" t="s">
        <v>46</v>
      </c>
      <c r="D187" s="40" t="s">
        <v>110</v>
      </c>
      <c r="E187" s="30" t="s">
        <v>85</v>
      </c>
      <c r="F187" s="30" t="s">
        <v>1086</v>
      </c>
      <c r="G187" s="952">
        <v>2322</v>
      </c>
      <c r="H187" s="41">
        <v>8.7780000000000005</v>
      </c>
      <c r="I187" s="30" t="s">
        <v>5469</v>
      </c>
      <c r="J187" s="786">
        <v>44784</v>
      </c>
      <c r="K187" s="803">
        <v>44789</v>
      </c>
      <c r="L187" s="803"/>
      <c r="M187" s="803"/>
      <c r="N187" s="803">
        <v>44802</v>
      </c>
      <c r="O187" s="7">
        <f t="shared" ca="1" si="4"/>
        <v>18</v>
      </c>
      <c r="P187" s="788">
        <v>44812</v>
      </c>
      <c r="Q187" s="803">
        <v>44801</v>
      </c>
      <c r="R187" s="803">
        <v>44819</v>
      </c>
      <c r="S187" s="12">
        <f t="shared" ca="1" si="5"/>
        <v>35</v>
      </c>
      <c r="T187" s="31">
        <v>44820</v>
      </c>
      <c r="U187" s="31" t="s">
        <v>5470</v>
      </c>
      <c r="V187" s="31"/>
      <c r="W187" s="31"/>
      <c r="X187" s="197" t="s">
        <v>5471</v>
      </c>
      <c r="Y187" s="197"/>
      <c r="Z187" s="197"/>
      <c r="AA187" s="197" t="s">
        <v>5028</v>
      </c>
      <c r="AB187" s="197"/>
      <c r="AC187" s="729"/>
      <c r="AD187" s="1222"/>
      <c r="AE187" s="1275"/>
    </row>
    <row r="188" spans="1:31">
      <c r="A188" s="264" t="s">
        <v>5071</v>
      </c>
      <c r="B188" s="30" t="s">
        <v>5472</v>
      </c>
      <c r="C188" s="32" t="s">
        <v>256</v>
      </c>
      <c r="D188" s="40" t="s">
        <v>110</v>
      </c>
      <c r="E188" s="30" t="s">
        <v>85</v>
      </c>
      <c r="F188" s="30" t="s">
        <v>1088</v>
      </c>
      <c r="G188" s="952">
        <v>585</v>
      </c>
      <c r="H188" s="41">
        <v>0.82899999999999996</v>
      </c>
      <c r="I188" s="30" t="s">
        <v>5469</v>
      </c>
      <c r="J188" s="786">
        <v>44784</v>
      </c>
      <c r="K188" s="803">
        <v>44790</v>
      </c>
      <c r="L188" s="803"/>
      <c r="M188" s="803">
        <v>44790</v>
      </c>
      <c r="N188" s="803">
        <v>44792</v>
      </c>
      <c r="O188" s="7">
        <f t="shared" ca="1" si="4"/>
        <v>8</v>
      </c>
      <c r="P188" s="788">
        <v>44812</v>
      </c>
      <c r="Q188" s="803">
        <v>44809</v>
      </c>
      <c r="R188" s="803">
        <v>44819</v>
      </c>
      <c r="S188" s="12">
        <f t="shared" ca="1" si="5"/>
        <v>35</v>
      </c>
      <c r="T188" s="31">
        <v>44820</v>
      </c>
      <c r="U188" s="31" t="s">
        <v>5473</v>
      </c>
      <c r="V188" s="31"/>
      <c r="W188" s="31"/>
      <c r="X188" s="197" t="s">
        <v>5474</v>
      </c>
      <c r="Y188" s="197"/>
      <c r="Z188" s="197"/>
      <c r="AA188" s="197" t="s">
        <v>5028</v>
      </c>
      <c r="AB188" s="197"/>
      <c r="AC188" s="729"/>
      <c r="AD188" s="1222"/>
      <c r="AE188" s="1275"/>
    </row>
    <row r="189" spans="1:31">
      <c r="A189" s="264" t="s">
        <v>905</v>
      </c>
      <c r="B189" s="30" t="s">
        <v>5197</v>
      </c>
      <c r="C189" s="32" t="s">
        <v>46</v>
      </c>
      <c r="D189" s="40" t="s">
        <v>110</v>
      </c>
      <c r="E189" s="30" t="s">
        <v>85</v>
      </c>
      <c r="F189" s="30" t="s">
        <v>1088</v>
      </c>
      <c r="G189" s="952">
        <v>360</v>
      </c>
      <c r="H189" s="41">
        <v>0.52800000000000002</v>
      </c>
      <c r="I189" s="30" t="s">
        <v>5469</v>
      </c>
      <c r="J189" s="786">
        <v>44785</v>
      </c>
      <c r="K189" s="803">
        <v>44788</v>
      </c>
      <c r="L189" s="803"/>
      <c r="M189" s="803"/>
      <c r="N189" s="803">
        <v>44795</v>
      </c>
      <c r="O189" s="7">
        <f t="shared" ca="1" si="4"/>
        <v>10</v>
      </c>
      <c r="P189" s="788">
        <v>44812</v>
      </c>
      <c r="Q189" s="803">
        <v>44809</v>
      </c>
      <c r="R189" s="803">
        <v>44819</v>
      </c>
      <c r="S189" s="12">
        <f t="shared" ca="1" si="5"/>
        <v>34</v>
      </c>
      <c r="T189" s="31">
        <v>44820</v>
      </c>
      <c r="U189" s="31" t="s">
        <v>5475</v>
      </c>
      <c r="V189" s="31"/>
      <c r="W189" s="31"/>
      <c r="X189" s="197" t="s">
        <v>5476</v>
      </c>
      <c r="Y189" s="197"/>
      <c r="Z189" s="197"/>
      <c r="AA189" s="197" t="s">
        <v>5028</v>
      </c>
      <c r="AB189" s="197"/>
      <c r="AC189" s="729"/>
      <c r="AD189" s="1222"/>
      <c r="AE189" s="1275"/>
    </row>
    <row r="190" spans="1:31">
      <c r="A190" s="264" t="s">
        <v>905</v>
      </c>
      <c r="B190" s="30" t="s">
        <v>5477</v>
      </c>
      <c r="C190" s="32" t="s">
        <v>46</v>
      </c>
      <c r="D190" s="40" t="s">
        <v>110</v>
      </c>
      <c r="E190" s="30" t="s">
        <v>85</v>
      </c>
      <c r="F190" s="30" t="s">
        <v>1088</v>
      </c>
      <c r="G190" s="952">
        <v>895</v>
      </c>
      <c r="H190" s="41">
        <v>2.3919999999999999</v>
      </c>
      <c r="I190" s="30" t="s">
        <v>5469</v>
      </c>
      <c r="J190" s="786">
        <v>44796</v>
      </c>
      <c r="K190" s="803">
        <v>44797</v>
      </c>
      <c r="L190" s="803"/>
      <c r="M190" s="803"/>
      <c r="N190" s="803">
        <v>44802</v>
      </c>
      <c r="O190" s="7">
        <f t="shared" ca="1" si="4"/>
        <v>6</v>
      </c>
      <c r="P190" s="788">
        <v>44812</v>
      </c>
      <c r="Q190" s="803">
        <v>44809</v>
      </c>
      <c r="R190" s="803">
        <v>44819</v>
      </c>
      <c r="S190" s="12">
        <f t="shared" ca="1" si="5"/>
        <v>23</v>
      </c>
      <c r="T190" s="31">
        <v>44820</v>
      </c>
      <c r="U190" s="31" t="s">
        <v>5478</v>
      </c>
      <c r="V190" s="31"/>
      <c r="W190" s="31"/>
      <c r="X190" s="197" t="s">
        <v>5479</v>
      </c>
      <c r="Y190" s="197"/>
      <c r="Z190" s="197"/>
      <c r="AA190" s="197" t="s">
        <v>5028</v>
      </c>
      <c r="AB190" s="197"/>
      <c r="AC190" s="729"/>
      <c r="AD190" s="1222"/>
      <c r="AE190" s="1275"/>
    </row>
    <row r="191" spans="1:31">
      <c r="A191" s="264" t="s">
        <v>1165</v>
      </c>
      <c r="B191" s="30" t="s">
        <v>5480</v>
      </c>
      <c r="C191" s="32" t="s">
        <v>46</v>
      </c>
      <c r="D191" s="40" t="s">
        <v>110</v>
      </c>
      <c r="E191" s="30" t="s">
        <v>85</v>
      </c>
      <c r="F191" s="30" t="s">
        <v>1088</v>
      </c>
      <c r="G191" s="952">
        <v>400</v>
      </c>
      <c r="H191" s="41">
        <v>0.64200000000000002</v>
      </c>
      <c r="I191" s="30" t="s">
        <v>5469</v>
      </c>
      <c r="J191" s="786">
        <v>44797</v>
      </c>
      <c r="K191" s="803">
        <v>44798</v>
      </c>
      <c r="L191" s="803"/>
      <c r="M191" s="803">
        <v>44798</v>
      </c>
      <c r="N191" s="803">
        <v>44802</v>
      </c>
      <c r="O191" s="7">
        <f t="shared" ca="1" si="4"/>
        <v>5</v>
      </c>
      <c r="P191" s="788">
        <v>44812</v>
      </c>
      <c r="Q191" s="803">
        <v>44809</v>
      </c>
      <c r="R191" s="803">
        <v>44819</v>
      </c>
      <c r="S191" s="12">
        <f t="shared" ca="1" si="5"/>
        <v>22</v>
      </c>
      <c r="T191" s="31">
        <v>44820</v>
      </c>
      <c r="U191" s="31" t="s">
        <v>5481</v>
      </c>
      <c r="V191" s="31"/>
      <c r="W191" s="31"/>
      <c r="X191" s="197" t="s">
        <v>5482</v>
      </c>
      <c r="Y191" s="197"/>
      <c r="Z191" s="197"/>
      <c r="AA191" s="197" t="s">
        <v>5028</v>
      </c>
      <c r="AB191" s="197"/>
      <c r="AC191" s="729"/>
      <c r="AD191" s="1222"/>
      <c r="AE191" s="1275"/>
    </row>
    <row r="192" spans="1:31">
      <c r="A192" s="264" t="s">
        <v>1375</v>
      </c>
      <c r="B192" s="30" t="s">
        <v>5483</v>
      </c>
      <c r="C192" s="32" t="s">
        <v>46</v>
      </c>
      <c r="D192" s="40" t="s">
        <v>110</v>
      </c>
      <c r="E192" s="30" t="s">
        <v>85</v>
      </c>
      <c r="F192" s="30" t="s">
        <v>1176</v>
      </c>
      <c r="G192" s="952">
        <v>3217</v>
      </c>
      <c r="H192" s="41">
        <v>5.0069999999999997</v>
      </c>
      <c r="I192" s="30" t="s">
        <v>5484</v>
      </c>
      <c r="J192" s="786">
        <v>44796</v>
      </c>
      <c r="K192" s="803">
        <v>44805</v>
      </c>
      <c r="L192" s="803"/>
      <c r="M192" s="803">
        <v>44809</v>
      </c>
      <c r="N192" s="803">
        <v>44810</v>
      </c>
      <c r="O192" s="7">
        <f t="shared" ca="1" si="4"/>
        <v>14</v>
      </c>
      <c r="P192" s="788">
        <v>44818</v>
      </c>
      <c r="Q192" s="803">
        <v>44818</v>
      </c>
      <c r="R192" s="803"/>
      <c r="S192" s="12">
        <f t="shared" ca="1" si="5"/>
        <v>1309</v>
      </c>
      <c r="T192" s="31">
        <v>44819</v>
      </c>
      <c r="U192" s="31" t="s">
        <v>5485</v>
      </c>
      <c r="V192" s="31"/>
      <c r="W192" s="31"/>
      <c r="X192" s="197" t="s">
        <v>5486</v>
      </c>
      <c r="Y192" s="197"/>
      <c r="Z192" s="197"/>
      <c r="AA192" s="197" t="s">
        <v>5487</v>
      </c>
      <c r="AB192" s="197"/>
      <c r="AC192" s="729"/>
      <c r="AD192" s="1222"/>
      <c r="AE192" s="1275"/>
    </row>
    <row r="193" spans="1:31">
      <c r="A193" s="264" t="s">
        <v>5488</v>
      </c>
      <c r="B193" s="30"/>
      <c r="C193" s="32" t="s">
        <v>29</v>
      </c>
      <c r="D193" s="40" t="s">
        <v>110</v>
      </c>
      <c r="E193" s="30" t="s">
        <v>267</v>
      </c>
      <c r="F193" s="30" t="s">
        <v>1106</v>
      </c>
      <c r="G193" s="952">
        <v>1544</v>
      </c>
      <c r="H193" s="41">
        <v>2.0059999999999998</v>
      </c>
      <c r="I193" s="30" t="s">
        <v>3059</v>
      </c>
      <c r="J193" s="786">
        <v>44805</v>
      </c>
      <c r="K193" s="803">
        <v>44806</v>
      </c>
      <c r="L193" s="803"/>
      <c r="M193" s="803">
        <v>44809</v>
      </c>
      <c r="N193" s="803">
        <v>44810</v>
      </c>
      <c r="O193" s="7">
        <f t="shared" ca="1" si="4"/>
        <v>5</v>
      </c>
      <c r="P193" s="788">
        <v>44818</v>
      </c>
      <c r="Q193" s="803">
        <v>44818</v>
      </c>
      <c r="R193" s="803">
        <v>44822</v>
      </c>
      <c r="S193" s="12">
        <f t="shared" ca="1" si="5"/>
        <v>17</v>
      </c>
      <c r="T193" s="31">
        <v>44824</v>
      </c>
      <c r="U193" s="31" t="s">
        <v>5489</v>
      </c>
      <c r="V193" s="31"/>
      <c r="W193" s="31"/>
      <c r="X193" s="197" t="s">
        <v>5490</v>
      </c>
      <c r="Y193" s="197"/>
      <c r="Z193" s="197"/>
      <c r="AA193" s="197"/>
      <c r="AB193" s="197"/>
      <c r="AC193" s="729"/>
      <c r="AD193" s="1222"/>
      <c r="AE193" s="1275"/>
    </row>
    <row r="194" spans="1:31">
      <c r="A194" s="264" t="s">
        <v>5491</v>
      </c>
      <c r="B194" s="30" t="s">
        <v>5492</v>
      </c>
      <c r="C194" s="32" t="s">
        <v>256</v>
      </c>
      <c r="D194" s="40" t="s">
        <v>349</v>
      </c>
      <c r="E194" s="30" t="s">
        <v>85</v>
      </c>
      <c r="F194" s="30" t="s">
        <v>1088</v>
      </c>
      <c r="G194" s="952">
        <v>235.9</v>
      </c>
      <c r="H194" s="41">
        <v>0.40899999999999997</v>
      </c>
      <c r="I194" s="30" t="s">
        <v>5493</v>
      </c>
      <c r="J194" s="786">
        <v>44784</v>
      </c>
      <c r="K194" s="803">
        <v>44789</v>
      </c>
      <c r="L194" s="803"/>
      <c r="M194" s="803"/>
      <c r="N194" s="803">
        <v>44799</v>
      </c>
      <c r="O194" s="7">
        <f t="shared" ref="O194:O257" ca="1" si="6">IF(ISBLANK(N194)=TRUE,TODAY()-J194,N194-J194)</f>
        <v>15</v>
      </c>
      <c r="P194" s="788">
        <v>44819</v>
      </c>
      <c r="Q194" s="803">
        <v>44813</v>
      </c>
      <c r="R194" s="803">
        <v>44820</v>
      </c>
      <c r="S194" s="12">
        <f t="shared" ref="S194:S257" ca="1" si="7">IF(ISBLANK(R194)=TRUE,TODAY()-J194,R194-J194)</f>
        <v>36</v>
      </c>
      <c r="T194" s="31">
        <v>44825</v>
      </c>
      <c r="U194" s="31"/>
      <c r="V194" s="31"/>
      <c r="W194" s="31"/>
      <c r="X194" s="197"/>
      <c r="Y194" s="197"/>
      <c r="Z194" s="197"/>
      <c r="AA194" s="197"/>
      <c r="AB194" s="197"/>
      <c r="AC194" s="729"/>
      <c r="AD194" s="1222"/>
      <c r="AE194" s="1275"/>
    </row>
    <row r="195" spans="1:31">
      <c r="A195" s="264" t="s">
        <v>1551</v>
      </c>
      <c r="B195" s="30" t="s">
        <v>5494</v>
      </c>
      <c r="C195" s="32" t="s">
        <v>256</v>
      </c>
      <c r="D195" s="40" t="s">
        <v>110</v>
      </c>
      <c r="E195" s="30" t="s">
        <v>85</v>
      </c>
      <c r="F195" s="30" t="s">
        <v>1088</v>
      </c>
      <c r="G195" s="952">
        <v>602</v>
      </c>
      <c r="H195" s="41">
        <v>1.37</v>
      </c>
      <c r="I195" s="30" t="s">
        <v>5495</v>
      </c>
      <c r="J195" s="786">
        <v>44797</v>
      </c>
      <c r="K195" s="803">
        <v>44797</v>
      </c>
      <c r="L195" s="803"/>
      <c r="M195" s="803">
        <v>44798</v>
      </c>
      <c r="N195" s="803">
        <v>44804</v>
      </c>
      <c r="O195" s="7">
        <f t="shared" ca="1" si="6"/>
        <v>7</v>
      </c>
      <c r="P195" s="788">
        <v>44824</v>
      </c>
      <c r="Q195" s="803">
        <v>44818</v>
      </c>
      <c r="R195" s="803">
        <v>44825</v>
      </c>
      <c r="S195" s="12">
        <f t="shared" ca="1" si="7"/>
        <v>28</v>
      </c>
      <c r="T195" s="31">
        <v>44831</v>
      </c>
      <c r="U195" s="31" t="s">
        <v>5496</v>
      </c>
      <c r="V195" s="31"/>
      <c r="W195" s="31"/>
      <c r="X195" s="197" t="s">
        <v>5497</v>
      </c>
      <c r="Y195" s="197"/>
      <c r="Z195" s="197"/>
      <c r="AA195" s="197"/>
      <c r="AB195" s="197"/>
      <c r="AC195" s="729"/>
      <c r="AD195" s="1222"/>
      <c r="AE195" s="1275"/>
    </row>
    <row r="196" spans="1:31">
      <c r="A196" s="264" t="s">
        <v>5365</v>
      </c>
      <c r="B196" s="30" t="s">
        <v>5498</v>
      </c>
      <c r="C196" s="32" t="s">
        <v>46</v>
      </c>
      <c r="D196" s="40" t="s">
        <v>110</v>
      </c>
      <c r="E196" s="30" t="s">
        <v>85</v>
      </c>
      <c r="F196" s="30" t="s">
        <v>1088</v>
      </c>
      <c r="G196" s="952">
        <v>1600</v>
      </c>
      <c r="H196" s="41">
        <v>3.984</v>
      </c>
      <c r="I196" s="30" t="s">
        <v>5495</v>
      </c>
      <c r="J196" s="786">
        <v>44803</v>
      </c>
      <c r="K196" s="803">
        <v>44809</v>
      </c>
      <c r="L196" s="803"/>
      <c r="M196" s="803">
        <v>44809</v>
      </c>
      <c r="N196" s="803">
        <v>44810</v>
      </c>
      <c r="O196" s="7">
        <f t="shared" ca="1" si="6"/>
        <v>7</v>
      </c>
      <c r="P196" s="788">
        <v>44824</v>
      </c>
      <c r="Q196" s="803">
        <v>44818</v>
      </c>
      <c r="R196" s="803">
        <v>44825</v>
      </c>
      <c r="S196" s="12">
        <f t="shared" ca="1" si="7"/>
        <v>22</v>
      </c>
      <c r="T196" s="31">
        <v>44831</v>
      </c>
      <c r="U196" s="31" t="s">
        <v>5499</v>
      </c>
      <c r="V196" s="31"/>
      <c r="W196" s="31"/>
      <c r="X196" s="197" t="s">
        <v>5500</v>
      </c>
      <c r="Y196" s="197"/>
      <c r="Z196" s="197"/>
      <c r="AA196" s="197"/>
      <c r="AB196" s="197"/>
      <c r="AC196" s="729"/>
      <c r="AD196" s="1222"/>
      <c r="AE196" s="1275"/>
    </row>
    <row r="197" spans="1:31">
      <c r="A197" s="264" t="s">
        <v>905</v>
      </c>
      <c r="B197" s="30" t="s">
        <v>5501</v>
      </c>
      <c r="C197" s="32" t="s">
        <v>46</v>
      </c>
      <c r="D197" s="40" t="s">
        <v>110</v>
      </c>
      <c r="E197" s="30" t="s">
        <v>85</v>
      </c>
      <c r="F197" s="30" t="s">
        <v>1088</v>
      </c>
      <c r="G197" s="952">
        <v>652</v>
      </c>
      <c r="H197" s="41">
        <v>1.069</v>
      </c>
      <c r="I197" s="30" t="s">
        <v>5495</v>
      </c>
      <c r="J197" s="786">
        <v>44804</v>
      </c>
      <c r="K197" s="803">
        <v>44805</v>
      </c>
      <c r="L197" s="803"/>
      <c r="M197" s="803"/>
      <c r="N197" s="803">
        <v>44810</v>
      </c>
      <c r="O197" s="7">
        <f t="shared" ca="1" si="6"/>
        <v>6</v>
      </c>
      <c r="P197" s="788">
        <v>44824</v>
      </c>
      <c r="Q197" s="803">
        <v>44818</v>
      </c>
      <c r="R197" s="803">
        <v>44825</v>
      </c>
      <c r="S197" s="12">
        <f t="shared" ca="1" si="7"/>
        <v>21</v>
      </c>
      <c r="T197" s="31">
        <v>44831</v>
      </c>
      <c r="U197" s="31" t="s">
        <v>5502</v>
      </c>
      <c r="V197" s="31"/>
      <c r="W197" s="31"/>
      <c r="X197" s="197" t="s">
        <v>5503</v>
      </c>
      <c r="Y197" s="197"/>
      <c r="Z197" s="197"/>
      <c r="AA197" s="197"/>
      <c r="AB197" s="197"/>
      <c r="AC197" s="729"/>
      <c r="AD197" s="1222"/>
      <c r="AE197" s="1275"/>
    </row>
    <row r="198" spans="1:31">
      <c r="A198" s="264" t="s">
        <v>5244</v>
      </c>
      <c r="B198" s="30" t="s">
        <v>5504</v>
      </c>
      <c r="C198" s="32" t="s">
        <v>717</v>
      </c>
      <c r="D198" s="40" t="s">
        <v>110</v>
      </c>
      <c r="E198" s="30" t="s">
        <v>85</v>
      </c>
      <c r="F198" s="30" t="s">
        <v>1088</v>
      </c>
      <c r="G198" s="952">
        <v>320</v>
      </c>
      <c r="H198" s="41">
        <v>0.51800000000000002</v>
      </c>
      <c r="I198" s="30" t="s">
        <v>5495</v>
      </c>
      <c r="J198" s="786">
        <v>44804</v>
      </c>
      <c r="K198" s="803">
        <v>44805</v>
      </c>
      <c r="L198" s="803"/>
      <c r="M198" s="803">
        <v>44806</v>
      </c>
      <c r="N198" s="803">
        <v>44810</v>
      </c>
      <c r="O198" s="7">
        <f t="shared" ca="1" si="6"/>
        <v>6</v>
      </c>
      <c r="P198" s="788">
        <v>44824</v>
      </c>
      <c r="Q198" s="803">
        <v>44818</v>
      </c>
      <c r="R198" s="803">
        <v>44825</v>
      </c>
      <c r="S198" s="12">
        <f t="shared" ca="1" si="7"/>
        <v>21</v>
      </c>
      <c r="T198" s="31">
        <v>44831</v>
      </c>
      <c r="U198" s="31" t="s">
        <v>5505</v>
      </c>
      <c r="V198" s="31"/>
      <c r="W198" s="31"/>
      <c r="X198" s="197" t="s">
        <v>5506</v>
      </c>
      <c r="Y198" s="197"/>
      <c r="Z198" s="197"/>
      <c r="AA198" s="197"/>
      <c r="AB198" s="197"/>
      <c r="AC198" s="729"/>
      <c r="AD198" s="1222"/>
      <c r="AE198" s="1275"/>
    </row>
    <row r="199" spans="1:31">
      <c r="A199" s="264" t="s">
        <v>905</v>
      </c>
      <c r="B199" s="30" t="s">
        <v>5507</v>
      </c>
      <c r="C199" s="32" t="s">
        <v>46</v>
      </c>
      <c r="D199" s="40" t="s">
        <v>110</v>
      </c>
      <c r="E199" s="30" t="s">
        <v>85</v>
      </c>
      <c r="F199" s="30" t="s">
        <v>1088</v>
      </c>
      <c r="G199" s="952">
        <v>1220</v>
      </c>
      <c r="H199" s="41">
        <v>2.2440000000000002</v>
      </c>
      <c r="I199" s="30" t="s">
        <v>5495</v>
      </c>
      <c r="J199" s="786">
        <v>44805</v>
      </c>
      <c r="K199" s="803">
        <v>44805</v>
      </c>
      <c r="L199" s="803"/>
      <c r="M199" s="803"/>
      <c r="N199" s="803">
        <v>44810</v>
      </c>
      <c r="O199" s="7">
        <f t="shared" ca="1" si="6"/>
        <v>5</v>
      </c>
      <c r="P199" s="788">
        <v>44824</v>
      </c>
      <c r="Q199" s="803">
        <v>44818</v>
      </c>
      <c r="R199" s="803">
        <v>44825</v>
      </c>
      <c r="S199" s="12">
        <f t="shared" ca="1" si="7"/>
        <v>20</v>
      </c>
      <c r="T199" s="31">
        <v>44831</v>
      </c>
      <c r="U199" s="31" t="s">
        <v>5508</v>
      </c>
      <c r="V199" s="31"/>
      <c r="W199" s="31"/>
      <c r="X199" s="197" t="s">
        <v>5509</v>
      </c>
      <c r="Y199" s="197"/>
      <c r="Z199" s="197"/>
      <c r="AA199" s="197"/>
      <c r="AB199" s="197"/>
      <c r="AC199" s="729"/>
      <c r="AD199" s="1222"/>
      <c r="AE199" s="1275"/>
    </row>
    <row r="200" spans="1:31">
      <c r="A200" s="264" t="s">
        <v>905</v>
      </c>
      <c r="B200" s="30" t="s">
        <v>5510</v>
      </c>
      <c r="C200" s="32" t="s">
        <v>46</v>
      </c>
      <c r="D200" s="40" t="s">
        <v>110</v>
      </c>
      <c r="E200" s="30" t="s">
        <v>85</v>
      </c>
      <c r="F200" s="30" t="s">
        <v>1106</v>
      </c>
      <c r="G200" s="952">
        <v>1100</v>
      </c>
      <c r="H200" s="41">
        <v>1.0369999999999999</v>
      </c>
      <c r="I200" s="30" t="s">
        <v>5495</v>
      </c>
      <c r="J200" s="786">
        <v>44805</v>
      </c>
      <c r="K200" s="803">
        <v>44805</v>
      </c>
      <c r="L200" s="803"/>
      <c r="M200" s="803"/>
      <c r="N200" s="803">
        <v>44810</v>
      </c>
      <c r="O200" s="7">
        <f t="shared" ca="1" si="6"/>
        <v>5</v>
      </c>
      <c r="P200" s="788">
        <v>44824</v>
      </c>
      <c r="Q200" s="803">
        <v>44818</v>
      </c>
      <c r="R200" s="803">
        <v>44825</v>
      </c>
      <c r="S200" s="12">
        <f t="shared" ca="1" si="7"/>
        <v>20</v>
      </c>
      <c r="T200" s="31">
        <v>44831</v>
      </c>
      <c r="U200" s="31" t="s">
        <v>5511</v>
      </c>
      <c r="V200" s="31"/>
      <c r="W200" s="31"/>
      <c r="X200" s="197" t="s">
        <v>5512</v>
      </c>
      <c r="Y200" s="197"/>
      <c r="Z200" s="197"/>
      <c r="AA200" s="197"/>
      <c r="AB200" s="197"/>
      <c r="AC200" s="729"/>
      <c r="AD200" s="1222"/>
      <c r="AE200" s="1275"/>
    </row>
    <row r="201" spans="1:31">
      <c r="A201" s="264" t="s">
        <v>905</v>
      </c>
      <c r="B201" s="30" t="s">
        <v>5513</v>
      </c>
      <c r="C201" s="32" t="s">
        <v>46</v>
      </c>
      <c r="D201" s="40" t="s">
        <v>110</v>
      </c>
      <c r="E201" s="30" t="s">
        <v>85</v>
      </c>
      <c r="F201" s="30" t="s">
        <v>1088</v>
      </c>
      <c r="G201" s="952">
        <v>300</v>
      </c>
      <c r="H201" s="41">
        <v>0.63</v>
      </c>
      <c r="I201" s="30" t="s">
        <v>5495</v>
      </c>
      <c r="J201" s="786">
        <v>44809</v>
      </c>
      <c r="K201" s="803">
        <v>44809</v>
      </c>
      <c r="L201" s="803"/>
      <c r="M201" s="803"/>
      <c r="N201" s="803">
        <v>44810</v>
      </c>
      <c r="O201" s="7">
        <f t="shared" ca="1" si="6"/>
        <v>1</v>
      </c>
      <c r="P201" s="788">
        <v>44824</v>
      </c>
      <c r="Q201" s="803">
        <v>44818</v>
      </c>
      <c r="R201" s="803">
        <v>44825</v>
      </c>
      <c r="S201" s="12">
        <f t="shared" ca="1" si="7"/>
        <v>16</v>
      </c>
      <c r="T201" s="31">
        <v>44831</v>
      </c>
      <c r="U201" s="31" t="s">
        <v>5514</v>
      </c>
      <c r="V201" s="31"/>
      <c r="W201" s="31"/>
      <c r="X201" s="197" t="s">
        <v>5515</v>
      </c>
      <c r="Y201" s="197"/>
      <c r="Z201" s="197"/>
      <c r="AA201" s="197"/>
      <c r="AB201" s="197"/>
      <c r="AC201" s="729"/>
      <c r="AD201" s="1222"/>
      <c r="AE201" s="1275"/>
    </row>
    <row r="202" spans="1:31">
      <c r="A202" s="264" t="s">
        <v>905</v>
      </c>
      <c r="B202" s="30" t="s">
        <v>5516</v>
      </c>
      <c r="C202" s="32" t="s">
        <v>46</v>
      </c>
      <c r="D202" s="40" t="s">
        <v>110</v>
      </c>
      <c r="E202" s="30" t="s">
        <v>85</v>
      </c>
      <c r="F202" s="30" t="s">
        <v>1088</v>
      </c>
      <c r="G202" s="952">
        <v>340</v>
      </c>
      <c r="H202" s="41">
        <v>0.66700000000000004</v>
      </c>
      <c r="I202" s="30" t="s">
        <v>5495</v>
      </c>
      <c r="J202" s="786">
        <v>44809</v>
      </c>
      <c r="K202" s="803">
        <v>44809</v>
      </c>
      <c r="L202" s="803"/>
      <c r="M202" s="803"/>
      <c r="N202" s="803">
        <v>44810</v>
      </c>
      <c r="O202" s="7">
        <f t="shared" ca="1" si="6"/>
        <v>1</v>
      </c>
      <c r="P202" s="788">
        <v>44824</v>
      </c>
      <c r="Q202" s="803">
        <v>44818</v>
      </c>
      <c r="R202" s="803">
        <v>44825</v>
      </c>
      <c r="S202" s="12">
        <f t="shared" ca="1" si="7"/>
        <v>16</v>
      </c>
      <c r="T202" s="31">
        <v>44831</v>
      </c>
      <c r="U202" s="31" t="s">
        <v>5517</v>
      </c>
      <c r="V202" s="31"/>
      <c r="W202" s="31"/>
      <c r="X202" s="197" t="s">
        <v>5518</v>
      </c>
      <c r="Y202" s="197"/>
      <c r="Z202" s="197"/>
      <c r="AA202" s="197"/>
      <c r="AB202" s="197"/>
      <c r="AC202" s="729"/>
      <c r="AD202" s="1222"/>
      <c r="AE202" s="1275"/>
    </row>
    <row r="203" spans="1:31">
      <c r="A203" s="264" t="s">
        <v>5256</v>
      </c>
      <c r="B203" s="30" t="s">
        <v>5519</v>
      </c>
      <c r="C203" s="32" t="s">
        <v>256</v>
      </c>
      <c r="D203" s="40" t="s">
        <v>189</v>
      </c>
      <c r="E203" s="30" t="s">
        <v>85</v>
      </c>
      <c r="F203" s="30" t="s">
        <v>1088</v>
      </c>
      <c r="G203" s="952">
        <v>272</v>
      </c>
      <c r="H203" s="41">
        <v>0.45400000000000001</v>
      </c>
      <c r="I203" s="30" t="s">
        <v>4984</v>
      </c>
      <c r="J203" s="786">
        <v>44803</v>
      </c>
      <c r="K203" s="803">
        <v>44805</v>
      </c>
      <c r="L203" s="803"/>
      <c r="M203" s="803">
        <v>44812</v>
      </c>
      <c r="N203" s="803">
        <v>44816</v>
      </c>
      <c r="O203" s="7">
        <f t="shared" ca="1" si="6"/>
        <v>13</v>
      </c>
      <c r="P203" s="788">
        <v>44825</v>
      </c>
      <c r="Q203" s="803">
        <v>44814</v>
      </c>
      <c r="R203" s="803">
        <v>44826</v>
      </c>
      <c r="S203" s="12">
        <f t="shared" ca="1" si="7"/>
        <v>23</v>
      </c>
      <c r="T203" s="31">
        <v>44832</v>
      </c>
      <c r="U203" s="31"/>
      <c r="V203" s="31"/>
      <c r="W203" s="31"/>
      <c r="X203" s="197" t="s">
        <v>5520</v>
      </c>
      <c r="Y203" s="197"/>
      <c r="Z203" s="197"/>
      <c r="AA203" s="197" t="s">
        <v>5521</v>
      </c>
      <c r="AB203" s="197"/>
      <c r="AC203" s="729"/>
      <c r="AD203" s="1222"/>
      <c r="AE203" s="1275"/>
    </row>
    <row r="204" spans="1:31">
      <c r="A204" s="264" t="s">
        <v>1194</v>
      </c>
      <c r="B204" s="30" t="s">
        <v>5522</v>
      </c>
      <c r="C204" s="32" t="s">
        <v>256</v>
      </c>
      <c r="D204" s="40" t="s">
        <v>3633</v>
      </c>
      <c r="E204" s="30" t="s">
        <v>85</v>
      </c>
      <c r="F204" s="30" t="s">
        <v>1088</v>
      </c>
      <c r="G204" s="952">
        <v>338</v>
      </c>
      <c r="H204" s="41">
        <v>0.58399999999999996</v>
      </c>
      <c r="I204" s="30" t="s">
        <v>5523</v>
      </c>
      <c r="J204" s="786">
        <v>44770</v>
      </c>
      <c r="K204" s="803">
        <v>44775</v>
      </c>
      <c r="L204" s="803"/>
      <c r="M204" s="803">
        <v>44775</v>
      </c>
      <c r="N204" s="803"/>
      <c r="O204" s="7">
        <f t="shared" ca="1" si="6"/>
        <v>1335</v>
      </c>
      <c r="P204" s="788">
        <v>44800</v>
      </c>
      <c r="Q204" s="803">
        <v>44792</v>
      </c>
      <c r="R204" s="803">
        <v>44797</v>
      </c>
      <c r="S204" s="12">
        <f t="shared" ca="1" si="7"/>
        <v>27</v>
      </c>
      <c r="T204" s="31">
        <v>44832</v>
      </c>
      <c r="U204" s="31"/>
      <c r="V204" s="31"/>
      <c r="W204" s="31"/>
      <c r="X204" s="197" t="s">
        <v>5524</v>
      </c>
      <c r="Y204" s="197"/>
      <c r="Z204" s="197"/>
      <c r="AA204" s="197"/>
      <c r="AB204" s="197"/>
      <c r="AC204" s="729"/>
      <c r="AD204" s="1222"/>
      <c r="AE204" s="1275"/>
    </row>
    <row r="205" spans="1:31">
      <c r="A205" s="264" t="s">
        <v>5305</v>
      </c>
      <c r="B205" s="30" t="s">
        <v>5525</v>
      </c>
      <c r="C205" s="32" t="s">
        <v>256</v>
      </c>
      <c r="D205" s="40" t="s">
        <v>5526</v>
      </c>
      <c r="E205" s="30" t="s">
        <v>85</v>
      </c>
      <c r="F205" s="30" t="s">
        <v>1088</v>
      </c>
      <c r="G205" s="952">
        <v>3010</v>
      </c>
      <c r="H205" s="41">
        <v>4.0510000000000002</v>
      </c>
      <c r="I205" s="30" t="s">
        <v>5527</v>
      </c>
      <c r="J205" s="786">
        <v>44785</v>
      </c>
      <c r="K205" s="803">
        <v>44792</v>
      </c>
      <c r="L205" s="803"/>
      <c r="M205" s="803">
        <v>44792</v>
      </c>
      <c r="N205" s="803">
        <v>44793</v>
      </c>
      <c r="O205" s="7">
        <f t="shared" ca="1" si="6"/>
        <v>8</v>
      </c>
      <c r="P205" s="788">
        <v>44822</v>
      </c>
      <c r="Q205" s="803">
        <v>44822</v>
      </c>
      <c r="R205" s="803">
        <v>44830</v>
      </c>
      <c r="S205" s="12">
        <f t="shared" ca="1" si="7"/>
        <v>45</v>
      </c>
      <c r="T205" s="31">
        <v>44838</v>
      </c>
      <c r="U205" s="31">
        <v>44865</v>
      </c>
      <c r="V205" s="31"/>
      <c r="W205" s="31"/>
      <c r="X205" s="197" t="s">
        <v>5528</v>
      </c>
      <c r="Y205" s="197"/>
      <c r="Z205" s="197"/>
      <c r="AA205" s="197"/>
      <c r="AB205" s="197"/>
      <c r="AC205" s="729"/>
      <c r="AD205" s="1222"/>
      <c r="AE205" s="1275"/>
    </row>
    <row r="206" spans="1:31">
      <c r="A206" s="264" t="s">
        <v>1305</v>
      </c>
      <c r="B206" s="30"/>
      <c r="C206" s="32" t="s">
        <v>29</v>
      </c>
      <c r="D206" s="40" t="s">
        <v>110</v>
      </c>
      <c r="E206" s="30" t="s">
        <v>5529</v>
      </c>
      <c r="F206" s="30" t="s">
        <v>1088</v>
      </c>
      <c r="G206" s="952">
        <v>204</v>
      </c>
      <c r="H206" s="41">
        <v>3.2629999999999999</v>
      </c>
      <c r="I206" s="30" t="s">
        <v>5495</v>
      </c>
      <c r="J206" s="786">
        <v>44795</v>
      </c>
      <c r="K206" s="803">
        <v>44801</v>
      </c>
      <c r="L206" s="803"/>
      <c r="M206" s="803">
        <v>44808</v>
      </c>
      <c r="N206" s="803">
        <v>44810</v>
      </c>
      <c r="O206" s="7">
        <f t="shared" ca="1" si="6"/>
        <v>15</v>
      </c>
      <c r="P206" s="788">
        <v>44829</v>
      </c>
      <c r="Q206" s="803">
        <v>44821</v>
      </c>
      <c r="R206" s="803">
        <v>44824</v>
      </c>
      <c r="S206" s="12">
        <f t="shared" ca="1" si="7"/>
        <v>29</v>
      </c>
      <c r="T206" s="31">
        <v>44825</v>
      </c>
      <c r="U206" s="31" t="s">
        <v>5530</v>
      </c>
      <c r="V206" s="31"/>
      <c r="W206" s="31"/>
      <c r="X206" s="197" t="s">
        <v>5531</v>
      </c>
      <c r="Y206" s="197"/>
      <c r="Z206" s="197"/>
      <c r="AA206" s="197"/>
      <c r="AB206" s="197"/>
      <c r="AC206" s="729"/>
      <c r="AD206" s="1222"/>
      <c r="AE206" s="1275"/>
    </row>
    <row r="207" spans="1:31">
      <c r="A207" s="264" t="s">
        <v>5488</v>
      </c>
      <c r="B207" s="30"/>
      <c r="C207" s="32" t="s">
        <v>29</v>
      </c>
      <c r="D207" s="40" t="s">
        <v>110</v>
      </c>
      <c r="E207" s="30" t="s">
        <v>267</v>
      </c>
      <c r="F207" s="30" t="s">
        <v>1106</v>
      </c>
      <c r="G207" s="952">
        <v>1544</v>
      </c>
      <c r="H207" s="41">
        <v>2.0059999999999998</v>
      </c>
      <c r="I207" s="30" t="s">
        <v>3059</v>
      </c>
      <c r="J207" s="786">
        <v>44805</v>
      </c>
      <c r="K207" s="803">
        <v>44806</v>
      </c>
      <c r="L207" s="803"/>
      <c r="M207" s="803">
        <v>44809</v>
      </c>
      <c r="N207" s="803">
        <v>44810</v>
      </c>
      <c r="O207" s="7">
        <f t="shared" ca="1" si="6"/>
        <v>5</v>
      </c>
      <c r="P207" s="788">
        <v>44818</v>
      </c>
      <c r="Q207" s="803">
        <v>44818</v>
      </c>
      <c r="R207" s="803">
        <v>44822</v>
      </c>
      <c r="S207" s="12">
        <f t="shared" ca="1" si="7"/>
        <v>17</v>
      </c>
      <c r="T207" s="31">
        <v>44824</v>
      </c>
      <c r="U207" s="31" t="s">
        <v>5489</v>
      </c>
      <c r="V207" s="31"/>
      <c r="W207" s="31"/>
      <c r="X207" s="197" t="s">
        <v>5490</v>
      </c>
      <c r="Y207" s="197"/>
      <c r="Z207" s="197"/>
      <c r="AA207" s="197"/>
      <c r="AB207" s="197"/>
      <c r="AC207" s="729"/>
      <c r="AD207" s="1222"/>
      <c r="AE207" s="1275"/>
    </row>
    <row r="208" spans="1:31">
      <c r="A208" s="264" t="s">
        <v>5532</v>
      </c>
      <c r="B208" s="30" t="s">
        <v>5533</v>
      </c>
      <c r="C208" s="32" t="s">
        <v>46</v>
      </c>
      <c r="D208" s="40" t="s">
        <v>1836</v>
      </c>
      <c r="E208" s="30" t="s">
        <v>85</v>
      </c>
      <c r="F208" s="30" t="s">
        <v>1106</v>
      </c>
      <c r="G208" s="952">
        <v>1160.7</v>
      </c>
      <c r="H208" s="41">
        <v>1.236</v>
      </c>
      <c r="I208" s="30" t="s">
        <v>5534</v>
      </c>
      <c r="J208" s="786">
        <v>44771</v>
      </c>
      <c r="K208" s="803">
        <v>44791</v>
      </c>
      <c r="L208" s="803"/>
      <c r="M208" s="803">
        <v>44792</v>
      </c>
      <c r="N208" s="803">
        <v>44796</v>
      </c>
      <c r="O208" s="7">
        <f t="shared" ca="1" si="6"/>
        <v>25</v>
      </c>
      <c r="P208" s="788">
        <v>44821</v>
      </c>
      <c r="Q208" s="803">
        <v>44802</v>
      </c>
      <c r="R208" s="803">
        <v>44822</v>
      </c>
      <c r="S208" s="12">
        <f t="shared" ca="1" si="7"/>
        <v>51</v>
      </c>
      <c r="T208" s="31">
        <v>44824</v>
      </c>
      <c r="U208" s="31"/>
      <c r="V208" s="31"/>
      <c r="W208" s="31"/>
      <c r="X208" s="197" t="s">
        <v>5535</v>
      </c>
      <c r="Y208" s="197"/>
      <c r="Z208" s="197"/>
      <c r="AA208" s="197"/>
      <c r="AB208" s="197"/>
      <c r="AC208" s="729"/>
      <c r="AD208" s="1222"/>
      <c r="AE208" s="1275"/>
    </row>
    <row r="209" spans="1:31">
      <c r="A209" s="264" t="s">
        <v>5536</v>
      </c>
      <c r="B209" s="30" t="s">
        <v>5537</v>
      </c>
      <c r="C209" s="32" t="s">
        <v>46</v>
      </c>
      <c r="D209" s="40" t="s">
        <v>2955</v>
      </c>
      <c r="E209" s="30" t="s">
        <v>85</v>
      </c>
      <c r="F209" s="30" t="s">
        <v>1086</v>
      </c>
      <c r="G209" s="952">
        <v>1460</v>
      </c>
      <c r="H209" s="41">
        <v>3.4769999999999999</v>
      </c>
      <c r="I209" s="30" t="s">
        <v>5538</v>
      </c>
      <c r="J209" s="786">
        <v>44810</v>
      </c>
      <c r="K209" s="803"/>
      <c r="L209" s="803"/>
      <c r="M209" s="803"/>
      <c r="N209" s="803"/>
      <c r="O209" s="7">
        <f t="shared" ca="1" si="6"/>
        <v>1295</v>
      </c>
      <c r="P209" s="788">
        <v>44822</v>
      </c>
      <c r="Q209" s="803">
        <v>44822</v>
      </c>
      <c r="R209" s="803"/>
      <c r="S209" s="12">
        <f t="shared" ca="1" si="7"/>
        <v>1295</v>
      </c>
      <c r="T209" s="31">
        <v>44838</v>
      </c>
      <c r="U209" s="31"/>
      <c r="V209" s="31"/>
      <c r="W209" s="31"/>
      <c r="X209" s="197" t="s">
        <v>5539</v>
      </c>
      <c r="Y209" s="197"/>
      <c r="Z209" s="197"/>
      <c r="AA209" s="197"/>
      <c r="AB209" s="197"/>
      <c r="AC209" s="729"/>
      <c r="AD209" s="1222"/>
      <c r="AE209" s="1275"/>
    </row>
    <row r="210" spans="1:31">
      <c r="A210" s="264" t="s">
        <v>2044</v>
      </c>
      <c r="B210" s="30"/>
      <c r="C210" s="32" t="s">
        <v>29</v>
      </c>
      <c r="D210" s="40" t="s">
        <v>110</v>
      </c>
      <c r="E210" s="30" t="s">
        <v>73</v>
      </c>
      <c r="F210" s="30" t="s">
        <v>1106</v>
      </c>
      <c r="G210" s="952">
        <v>543</v>
      </c>
      <c r="H210" s="41">
        <v>2.0830000000000002</v>
      </c>
      <c r="I210" s="30" t="s">
        <v>5540</v>
      </c>
      <c r="J210" s="786">
        <v>44756</v>
      </c>
      <c r="K210" s="803">
        <v>44816</v>
      </c>
      <c r="L210" s="803"/>
      <c r="M210" s="803">
        <v>44816</v>
      </c>
      <c r="N210" s="803">
        <v>44817</v>
      </c>
      <c r="O210" s="7">
        <f t="shared" ca="1" si="6"/>
        <v>61</v>
      </c>
      <c r="P210" s="788">
        <v>44833</v>
      </c>
      <c r="Q210" s="803">
        <v>44833</v>
      </c>
      <c r="R210" s="803">
        <v>44834</v>
      </c>
      <c r="S210" s="12">
        <f t="shared" ca="1" si="7"/>
        <v>78</v>
      </c>
      <c r="T210" s="31">
        <v>44839</v>
      </c>
      <c r="U210" s="31" t="s">
        <v>5541</v>
      </c>
      <c r="V210" s="31"/>
      <c r="W210" s="31"/>
      <c r="X210" s="197" t="s">
        <v>5542</v>
      </c>
      <c r="Y210" s="197"/>
      <c r="Z210" s="197"/>
      <c r="AA210" s="197"/>
      <c r="AB210" s="197"/>
      <c r="AC210" s="729"/>
      <c r="AD210" s="1222"/>
      <c r="AE210" s="1275"/>
    </row>
    <row r="211" spans="1:31">
      <c r="A211" s="264" t="s">
        <v>905</v>
      </c>
      <c r="B211" s="30" t="s">
        <v>5543</v>
      </c>
      <c r="C211" s="32" t="s">
        <v>46</v>
      </c>
      <c r="D211" s="40" t="s">
        <v>110</v>
      </c>
      <c r="E211" s="30" t="s">
        <v>85</v>
      </c>
      <c r="F211" s="30" t="s">
        <v>1088</v>
      </c>
      <c r="G211" s="952">
        <v>430</v>
      </c>
      <c r="H211" s="41">
        <v>1.3</v>
      </c>
      <c r="I211" s="30" t="s">
        <v>2903</v>
      </c>
      <c r="J211" s="786">
        <v>44811</v>
      </c>
      <c r="K211" s="803">
        <v>44812</v>
      </c>
      <c r="L211" s="803"/>
      <c r="M211" s="803"/>
      <c r="N211" s="803">
        <v>44816</v>
      </c>
      <c r="O211" s="7">
        <f t="shared" ca="1" si="6"/>
        <v>5</v>
      </c>
      <c r="P211" s="788">
        <v>44833</v>
      </c>
      <c r="Q211" s="803">
        <v>44827</v>
      </c>
      <c r="R211" s="803">
        <v>44831</v>
      </c>
      <c r="S211" s="12">
        <f t="shared" ca="1" si="7"/>
        <v>20</v>
      </c>
      <c r="T211" s="31">
        <v>44842</v>
      </c>
      <c r="U211" s="31" t="s">
        <v>5544</v>
      </c>
      <c r="V211" s="31"/>
      <c r="W211" s="31"/>
      <c r="X211" s="197" t="s">
        <v>5545</v>
      </c>
      <c r="Y211" s="197"/>
      <c r="Z211" s="197"/>
      <c r="AA211" s="197"/>
      <c r="AB211" s="197"/>
      <c r="AC211" s="729"/>
      <c r="AD211" s="1222"/>
      <c r="AE211" s="1275"/>
    </row>
    <row r="212" spans="1:31">
      <c r="A212" s="264" t="s">
        <v>905</v>
      </c>
      <c r="B212" s="30" t="s">
        <v>5546</v>
      </c>
      <c r="C212" s="32" t="s">
        <v>46</v>
      </c>
      <c r="D212" s="40" t="s">
        <v>110</v>
      </c>
      <c r="E212" s="30" t="s">
        <v>85</v>
      </c>
      <c r="F212" s="30" t="s">
        <v>1088</v>
      </c>
      <c r="G212" s="952">
        <v>530</v>
      </c>
      <c r="H212" s="41">
        <v>0.72499999999999998</v>
      </c>
      <c r="I212" s="30" t="s">
        <v>2903</v>
      </c>
      <c r="J212" s="786">
        <v>44811</v>
      </c>
      <c r="K212" s="803">
        <v>44812</v>
      </c>
      <c r="L212" s="803"/>
      <c r="M212" s="803"/>
      <c r="N212" s="803">
        <v>44816</v>
      </c>
      <c r="O212" s="7">
        <f t="shared" ca="1" si="6"/>
        <v>5</v>
      </c>
      <c r="P212" s="788">
        <v>44833</v>
      </c>
      <c r="Q212" s="803">
        <v>44827</v>
      </c>
      <c r="R212" s="803">
        <v>44831</v>
      </c>
      <c r="S212" s="12">
        <f t="shared" ca="1" si="7"/>
        <v>20</v>
      </c>
      <c r="T212" s="31">
        <v>44842</v>
      </c>
      <c r="U212" s="31" t="s">
        <v>5547</v>
      </c>
      <c r="V212" s="31"/>
      <c r="W212" s="31"/>
      <c r="X212" s="197" t="s">
        <v>5548</v>
      </c>
      <c r="Y212" s="197"/>
      <c r="Z212" s="197"/>
      <c r="AA212" s="197"/>
      <c r="AB212" s="197"/>
      <c r="AC212" s="729"/>
      <c r="AD212" s="1222"/>
      <c r="AE212" s="1275"/>
    </row>
    <row r="213" spans="1:31">
      <c r="A213" s="264" t="s">
        <v>5244</v>
      </c>
      <c r="B213" s="30" t="s">
        <v>5549</v>
      </c>
      <c r="C213" s="32" t="s">
        <v>717</v>
      </c>
      <c r="D213" s="40" t="s">
        <v>110</v>
      </c>
      <c r="E213" s="30" t="s">
        <v>85</v>
      </c>
      <c r="F213" s="30" t="s">
        <v>1088</v>
      </c>
      <c r="G213" s="952">
        <v>300</v>
      </c>
      <c r="H213" s="41">
        <v>0.34599999999999997</v>
      </c>
      <c r="I213" s="30" t="s">
        <v>2903</v>
      </c>
      <c r="J213" s="786">
        <v>44813</v>
      </c>
      <c r="K213" s="803">
        <v>44816</v>
      </c>
      <c r="L213" s="803"/>
      <c r="M213" s="803"/>
      <c r="N213" s="803">
        <v>44819</v>
      </c>
      <c r="O213" s="7">
        <f t="shared" ca="1" si="6"/>
        <v>6</v>
      </c>
      <c r="P213" s="788">
        <v>44833</v>
      </c>
      <c r="Q213" s="803">
        <v>44827</v>
      </c>
      <c r="R213" s="803">
        <v>44831</v>
      </c>
      <c r="S213" s="12">
        <f t="shared" ca="1" si="7"/>
        <v>18</v>
      </c>
      <c r="T213" s="31">
        <v>44842</v>
      </c>
      <c r="U213" s="31" t="s">
        <v>5550</v>
      </c>
      <c r="V213" s="31"/>
      <c r="W213" s="31"/>
      <c r="X213" s="197" t="s">
        <v>5551</v>
      </c>
      <c r="Y213" s="197"/>
      <c r="Z213" s="197"/>
      <c r="AA213" s="197"/>
      <c r="AB213" s="197"/>
      <c r="AC213" s="729"/>
      <c r="AD213" s="1222"/>
      <c r="AE213" s="1275"/>
    </row>
    <row r="214" spans="1:31">
      <c r="A214" s="264" t="s">
        <v>5552</v>
      </c>
      <c r="B214" s="30" t="s">
        <v>5553</v>
      </c>
      <c r="C214" s="32" t="s">
        <v>46</v>
      </c>
      <c r="D214" s="40" t="s">
        <v>110</v>
      </c>
      <c r="E214" s="30" t="s">
        <v>85</v>
      </c>
      <c r="F214" s="30" t="s">
        <v>1106</v>
      </c>
      <c r="G214" s="952">
        <v>1760</v>
      </c>
      <c r="H214" s="41">
        <v>11.997</v>
      </c>
      <c r="I214" s="30" t="s">
        <v>2903</v>
      </c>
      <c r="J214" s="786">
        <v>44816</v>
      </c>
      <c r="K214" s="803"/>
      <c r="L214" s="803"/>
      <c r="M214" s="803"/>
      <c r="N214" s="803">
        <v>44824</v>
      </c>
      <c r="O214" s="7">
        <f t="shared" ca="1" si="6"/>
        <v>8</v>
      </c>
      <c r="P214" s="788">
        <v>44833</v>
      </c>
      <c r="Q214" s="803">
        <v>44827</v>
      </c>
      <c r="R214" s="803">
        <v>44831</v>
      </c>
      <c r="S214" s="12">
        <f t="shared" ca="1" si="7"/>
        <v>15</v>
      </c>
      <c r="T214" s="31">
        <v>44842</v>
      </c>
      <c r="U214" s="31" t="s">
        <v>5554</v>
      </c>
      <c r="V214" s="31"/>
      <c r="W214" s="31"/>
      <c r="X214" s="197" t="s">
        <v>5555</v>
      </c>
      <c r="Y214" s="197"/>
      <c r="Z214" s="197"/>
      <c r="AA214" s="197"/>
      <c r="AB214" s="197"/>
      <c r="AC214" s="729"/>
      <c r="AD214" s="1222"/>
      <c r="AE214" s="1275"/>
    </row>
    <row r="215" spans="1:31">
      <c r="A215" s="264" t="s">
        <v>5552</v>
      </c>
      <c r="B215" s="30" t="s">
        <v>5556</v>
      </c>
      <c r="C215" s="32" t="s">
        <v>46</v>
      </c>
      <c r="D215" s="40" t="s">
        <v>110</v>
      </c>
      <c r="E215" s="30" t="s">
        <v>85</v>
      </c>
      <c r="F215" s="30" t="s">
        <v>1106</v>
      </c>
      <c r="G215" s="952">
        <v>1760</v>
      </c>
      <c r="H215" s="41">
        <v>11.997</v>
      </c>
      <c r="I215" s="30" t="s">
        <v>2903</v>
      </c>
      <c r="J215" s="786">
        <v>44816</v>
      </c>
      <c r="K215" s="803"/>
      <c r="L215" s="803"/>
      <c r="M215" s="803"/>
      <c r="N215" s="803">
        <v>44824</v>
      </c>
      <c r="O215" s="7">
        <f t="shared" ca="1" si="6"/>
        <v>8</v>
      </c>
      <c r="P215" s="788">
        <v>44833</v>
      </c>
      <c r="Q215" s="803">
        <v>44827</v>
      </c>
      <c r="R215" s="803">
        <v>44831</v>
      </c>
      <c r="S215" s="12">
        <f t="shared" ca="1" si="7"/>
        <v>15</v>
      </c>
      <c r="T215" s="31">
        <v>44842</v>
      </c>
      <c r="U215" s="31" t="s">
        <v>5557</v>
      </c>
      <c r="V215" s="31"/>
      <c r="W215" s="31"/>
      <c r="X215" s="197" t="s">
        <v>5558</v>
      </c>
      <c r="Y215" s="197"/>
      <c r="Z215" s="197"/>
      <c r="AA215" s="197"/>
      <c r="AB215" s="197"/>
      <c r="AC215" s="729"/>
      <c r="AD215" s="1222"/>
      <c r="AE215" s="1275"/>
    </row>
    <row r="216" spans="1:31">
      <c r="A216" s="264" t="s">
        <v>5312</v>
      </c>
      <c r="B216" s="30" t="s">
        <v>5559</v>
      </c>
      <c r="C216" s="32" t="s">
        <v>256</v>
      </c>
      <c r="D216" s="40" t="s">
        <v>110</v>
      </c>
      <c r="E216" s="30" t="s">
        <v>85</v>
      </c>
      <c r="F216" s="30" t="s">
        <v>1088</v>
      </c>
      <c r="G216" s="952">
        <v>337</v>
      </c>
      <c r="H216" s="41">
        <v>0.83099999999999996</v>
      </c>
      <c r="I216" s="30" t="s">
        <v>2903</v>
      </c>
      <c r="J216" s="786">
        <v>44816</v>
      </c>
      <c r="K216" s="803">
        <v>44817</v>
      </c>
      <c r="L216" s="803"/>
      <c r="M216" s="803"/>
      <c r="N216" s="803">
        <v>44823</v>
      </c>
      <c r="O216" s="7">
        <f t="shared" ca="1" si="6"/>
        <v>7</v>
      </c>
      <c r="P216" s="788">
        <v>44833</v>
      </c>
      <c r="Q216" s="803">
        <v>44827</v>
      </c>
      <c r="R216" s="803">
        <v>44831</v>
      </c>
      <c r="S216" s="12">
        <f t="shared" ca="1" si="7"/>
        <v>15</v>
      </c>
      <c r="T216" s="31">
        <v>44842</v>
      </c>
      <c r="U216" s="31" t="s">
        <v>5560</v>
      </c>
      <c r="V216" s="31"/>
      <c r="W216" s="31"/>
      <c r="X216" s="197" t="s">
        <v>5561</v>
      </c>
      <c r="Y216" s="197"/>
      <c r="Z216" s="197"/>
      <c r="AA216" s="197"/>
      <c r="AB216" s="197"/>
      <c r="AC216" s="729"/>
      <c r="AD216" s="1222"/>
      <c r="AE216" s="1275"/>
    </row>
    <row r="217" spans="1:31">
      <c r="A217" s="264" t="s">
        <v>1119</v>
      </c>
      <c r="B217" s="30" t="s">
        <v>5263</v>
      </c>
      <c r="C217" s="32" t="s">
        <v>46</v>
      </c>
      <c r="D217" s="40" t="s">
        <v>189</v>
      </c>
      <c r="E217" s="30" t="s">
        <v>85</v>
      </c>
      <c r="F217" s="30" t="s">
        <v>1106</v>
      </c>
      <c r="G217" s="952">
        <v>1367</v>
      </c>
      <c r="H217" s="41">
        <v>1.4490000000000001</v>
      </c>
      <c r="I217" s="30" t="s">
        <v>5258</v>
      </c>
      <c r="J217" s="786">
        <v>44818</v>
      </c>
      <c r="K217" s="803">
        <v>44824</v>
      </c>
      <c r="L217" s="803"/>
      <c r="M217" s="803">
        <v>44824</v>
      </c>
      <c r="N217" s="803">
        <v>44825</v>
      </c>
      <c r="O217" s="7">
        <f t="shared" ca="1" si="6"/>
        <v>7</v>
      </c>
      <c r="P217" s="788">
        <v>44838</v>
      </c>
      <c r="Q217" s="803">
        <v>44835</v>
      </c>
      <c r="R217" s="803">
        <v>44838</v>
      </c>
      <c r="S217" s="12">
        <f t="shared" ca="1" si="7"/>
        <v>20</v>
      </c>
      <c r="T217" s="31">
        <v>44846</v>
      </c>
      <c r="U217" s="31"/>
      <c r="V217" s="31"/>
      <c r="W217" s="31"/>
      <c r="X217" s="197" t="s">
        <v>5562</v>
      </c>
      <c r="Y217" s="197"/>
      <c r="Z217" s="197"/>
      <c r="AA217" s="197"/>
      <c r="AB217" s="197"/>
      <c r="AC217" s="729"/>
      <c r="AD217" s="1222"/>
      <c r="AE217" s="1275"/>
    </row>
    <row r="218" spans="1:31">
      <c r="A218" s="264" t="s">
        <v>1382</v>
      </c>
      <c r="B218" s="30" t="s">
        <v>5563</v>
      </c>
      <c r="C218" s="32" t="s">
        <v>256</v>
      </c>
      <c r="D218" s="40" t="s">
        <v>189</v>
      </c>
      <c r="E218" s="30" t="s">
        <v>85</v>
      </c>
      <c r="F218" s="30" t="s">
        <v>1088</v>
      </c>
      <c r="G218" s="952">
        <v>275</v>
      </c>
      <c r="H218" s="41">
        <v>0.36</v>
      </c>
      <c r="I218" s="30" t="s">
        <v>5258</v>
      </c>
      <c r="J218" s="786">
        <v>44819</v>
      </c>
      <c r="K218" s="803">
        <v>44824</v>
      </c>
      <c r="L218" s="803"/>
      <c r="M218" s="803">
        <v>44824</v>
      </c>
      <c r="N218" s="803">
        <v>44825</v>
      </c>
      <c r="O218" s="7">
        <f t="shared" ca="1" si="6"/>
        <v>6</v>
      </c>
      <c r="P218" s="788">
        <v>44838</v>
      </c>
      <c r="Q218" s="803">
        <v>44835</v>
      </c>
      <c r="R218" s="803">
        <v>44838</v>
      </c>
      <c r="S218" s="12">
        <f t="shared" ca="1" si="7"/>
        <v>19</v>
      </c>
      <c r="T218" s="31">
        <v>44846</v>
      </c>
      <c r="U218" s="31"/>
      <c r="V218" s="31"/>
      <c r="W218" s="31"/>
      <c r="X218" s="197" t="s">
        <v>5564</v>
      </c>
      <c r="Y218" s="197"/>
      <c r="Z218" s="197"/>
      <c r="AA218" s="197"/>
      <c r="AB218" s="197"/>
      <c r="AC218" s="729"/>
      <c r="AD218" s="1222"/>
      <c r="AE218" s="1275"/>
    </row>
    <row r="219" spans="1:31">
      <c r="A219" s="264" t="s">
        <v>5565</v>
      </c>
      <c r="B219" s="30" t="s">
        <v>5566</v>
      </c>
      <c r="C219" s="32" t="s">
        <v>46</v>
      </c>
      <c r="D219" s="40" t="s">
        <v>189</v>
      </c>
      <c r="E219" s="30" t="s">
        <v>85</v>
      </c>
      <c r="F219" s="30" t="s">
        <v>1106</v>
      </c>
      <c r="G219" s="952">
        <v>4040</v>
      </c>
      <c r="H219" s="41">
        <v>6.6760000000000002</v>
      </c>
      <c r="I219" s="30" t="s">
        <v>5258</v>
      </c>
      <c r="J219" s="786">
        <v>44819</v>
      </c>
      <c r="K219" s="803">
        <v>44826</v>
      </c>
      <c r="L219" s="803"/>
      <c r="M219" s="803">
        <v>44826</v>
      </c>
      <c r="N219" s="803">
        <v>44827</v>
      </c>
      <c r="O219" s="7">
        <f t="shared" ca="1" si="6"/>
        <v>8</v>
      </c>
      <c r="P219" s="788">
        <v>44838</v>
      </c>
      <c r="Q219" s="803">
        <v>44835</v>
      </c>
      <c r="R219" s="803">
        <v>44838</v>
      </c>
      <c r="S219" s="12">
        <f t="shared" ca="1" si="7"/>
        <v>19</v>
      </c>
      <c r="T219" s="31">
        <v>44846</v>
      </c>
      <c r="U219" s="31"/>
      <c r="V219" s="31"/>
      <c r="W219" s="31"/>
      <c r="X219" s="197" t="s">
        <v>5567</v>
      </c>
      <c r="Y219" s="197"/>
      <c r="Z219" s="197"/>
      <c r="AA219" s="197"/>
      <c r="AB219" s="197"/>
      <c r="AC219" s="729"/>
      <c r="AD219" s="1222"/>
      <c r="AE219" s="1275"/>
    </row>
    <row r="220" spans="1:31">
      <c r="A220" s="264" t="s">
        <v>5568</v>
      </c>
      <c r="B220" s="30" t="s">
        <v>5569</v>
      </c>
      <c r="C220" s="32" t="s">
        <v>256</v>
      </c>
      <c r="D220" s="40" t="s">
        <v>1650</v>
      </c>
      <c r="E220" s="30" t="s">
        <v>85</v>
      </c>
      <c r="F220" s="30" t="s">
        <v>1086</v>
      </c>
      <c r="G220" s="952">
        <v>283</v>
      </c>
      <c r="H220" s="41">
        <v>1.2789999999999999</v>
      </c>
      <c r="I220" s="30" t="s">
        <v>3506</v>
      </c>
      <c r="J220" s="786">
        <v>44819</v>
      </c>
      <c r="K220" s="803">
        <v>44820</v>
      </c>
      <c r="L220" s="803"/>
      <c r="M220" s="803">
        <v>44823</v>
      </c>
      <c r="N220" s="803">
        <v>44825</v>
      </c>
      <c r="O220" s="7">
        <f t="shared" ca="1" si="6"/>
        <v>6</v>
      </c>
      <c r="P220" s="788">
        <v>44841</v>
      </c>
      <c r="Q220" s="803">
        <v>44841</v>
      </c>
      <c r="R220" s="803">
        <v>44841</v>
      </c>
      <c r="S220" s="12">
        <f t="shared" ca="1" si="7"/>
        <v>22</v>
      </c>
      <c r="T220" s="31">
        <v>44844</v>
      </c>
      <c r="U220" s="31"/>
      <c r="V220" s="31"/>
      <c r="W220" s="31"/>
      <c r="X220" s="197" t="s">
        <v>5570</v>
      </c>
      <c r="Y220" s="197"/>
      <c r="Z220" s="197"/>
      <c r="AA220" s="197"/>
      <c r="AB220" s="197"/>
      <c r="AC220" s="729"/>
      <c r="AD220" s="1222"/>
      <c r="AE220" s="1275"/>
    </row>
    <row r="221" spans="1:31">
      <c r="A221" s="264" t="s">
        <v>1535</v>
      </c>
      <c r="B221" s="30"/>
      <c r="C221" s="32" t="s">
        <v>29</v>
      </c>
      <c r="D221" s="40" t="s">
        <v>110</v>
      </c>
      <c r="E221" s="30" t="s">
        <v>267</v>
      </c>
      <c r="F221" s="30" t="s">
        <v>462</v>
      </c>
      <c r="G221" s="952">
        <v>3666</v>
      </c>
      <c r="H221" s="41">
        <v>5.1210000000000004</v>
      </c>
      <c r="I221" s="30" t="s">
        <v>5571</v>
      </c>
      <c r="J221" s="786">
        <v>44823</v>
      </c>
      <c r="K221" s="803">
        <v>44826</v>
      </c>
      <c r="L221" s="803"/>
      <c r="M221" s="803">
        <v>44827</v>
      </c>
      <c r="N221" s="803">
        <v>44830</v>
      </c>
      <c r="O221" s="7">
        <f t="shared" ca="1" si="6"/>
        <v>7</v>
      </c>
      <c r="P221" s="788">
        <v>44842</v>
      </c>
      <c r="Q221" s="803">
        <v>44842</v>
      </c>
      <c r="R221" s="803">
        <v>44842</v>
      </c>
      <c r="S221" s="12">
        <f t="shared" ca="1" si="7"/>
        <v>19</v>
      </c>
      <c r="T221" s="31">
        <v>44851</v>
      </c>
      <c r="U221" s="31" t="s">
        <v>5572</v>
      </c>
      <c r="V221" s="31"/>
      <c r="W221" s="31"/>
      <c r="X221" s="197" t="s">
        <v>5573</v>
      </c>
      <c r="Y221" s="197"/>
      <c r="Z221" s="197"/>
      <c r="AA221" s="197"/>
      <c r="AB221" s="197"/>
      <c r="AC221" s="729"/>
      <c r="AD221" s="1222"/>
      <c r="AE221" s="1275"/>
    </row>
    <row r="222" spans="1:31">
      <c r="A222" s="264" t="s">
        <v>5574</v>
      </c>
      <c r="B222" s="30"/>
      <c r="C222" s="32" t="s">
        <v>29</v>
      </c>
      <c r="D222" s="40" t="s">
        <v>110</v>
      </c>
      <c r="E222" s="30" t="s">
        <v>893</v>
      </c>
      <c r="F222" s="30" t="s">
        <v>1106</v>
      </c>
      <c r="G222" s="952">
        <v>1236</v>
      </c>
      <c r="H222" s="41">
        <v>1.6679999999999999</v>
      </c>
      <c r="I222" s="30" t="s">
        <v>5575</v>
      </c>
      <c r="J222" s="786">
        <v>44611</v>
      </c>
      <c r="K222" s="803">
        <v>44826</v>
      </c>
      <c r="L222" s="803"/>
      <c r="M222" s="803">
        <v>44827</v>
      </c>
      <c r="N222" s="803">
        <v>44830</v>
      </c>
      <c r="O222" s="7">
        <f t="shared" ca="1" si="6"/>
        <v>219</v>
      </c>
      <c r="P222" s="788">
        <v>44838</v>
      </c>
      <c r="Q222" s="803">
        <v>44838</v>
      </c>
      <c r="R222" s="803">
        <v>44843</v>
      </c>
      <c r="S222" s="12">
        <f t="shared" ca="1" si="7"/>
        <v>232</v>
      </c>
      <c r="T222" s="31">
        <v>44848</v>
      </c>
      <c r="U222" s="31" t="s">
        <v>5576</v>
      </c>
      <c r="V222" s="31"/>
      <c r="W222" s="31"/>
      <c r="X222" s="197" t="s">
        <v>5577</v>
      </c>
      <c r="Y222" s="197"/>
      <c r="Z222" s="197"/>
      <c r="AA222" s="197"/>
      <c r="AB222" s="197"/>
      <c r="AC222" s="729"/>
      <c r="AD222" s="1222"/>
      <c r="AE222" s="1275"/>
    </row>
    <row r="223" spans="1:31">
      <c r="A223" s="264" t="s">
        <v>905</v>
      </c>
      <c r="B223" s="30" t="s">
        <v>5578</v>
      </c>
      <c r="C223" s="32" t="s">
        <v>46</v>
      </c>
      <c r="D223" s="40" t="s">
        <v>110</v>
      </c>
      <c r="E223" s="30" t="s">
        <v>85</v>
      </c>
      <c r="F223" s="30" t="s">
        <v>1106</v>
      </c>
      <c r="G223" s="952">
        <v>583</v>
      </c>
      <c r="H223" s="41">
        <v>0.73499999999999999</v>
      </c>
      <c r="I223" s="30" t="s">
        <v>5579</v>
      </c>
      <c r="J223" s="786">
        <v>44823</v>
      </c>
      <c r="K223" s="803">
        <v>44826</v>
      </c>
      <c r="L223" s="803"/>
      <c r="M223" s="803"/>
      <c r="N223" s="803">
        <v>44830</v>
      </c>
      <c r="O223" s="7">
        <f t="shared" ca="1" si="6"/>
        <v>7</v>
      </c>
      <c r="P223" s="788">
        <v>44843</v>
      </c>
      <c r="Q223" s="803">
        <v>44843</v>
      </c>
      <c r="R223" s="803">
        <v>44840</v>
      </c>
      <c r="S223" s="12">
        <f t="shared" ca="1" si="7"/>
        <v>17</v>
      </c>
      <c r="T223" s="31">
        <v>44848</v>
      </c>
      <c r="U223" s="31" t="s">
        <v>5580</v>
      </c>
      <c r="V223" s="31"/>
      <c r="W223" s="31"/>
      <c r="X223" s="197" t="s">
        <v>5581</v>
      </c>
      <c r="Y223" s="197"/>
      <c r="Z223" s="197"/>
      <c r="AA223" s="197"/>
      <c r="AB223" s="197"/>
      <c r="AC223" s="729"/>
      <c r="AD223" s="1222"/>
      <c r="AE223" s="1275"/>
    </row>
    <row r="224" spans="1:31">
      <c r="A224" s="264" t="s">
        <v>905</v>
      </c>
      <c r="B224" s="30" t="s">
        <v>5582</v>
      </c>
      <c r="C224" s="32" t="s">
        <v>46</v>
      </c>
      <c r="D224" s="40" t="s">
        <v>110</v>
      </c>
      <c r="E224" s="30" t="s">
        <v>85</v>
      </c>
      <c r="F224" s="30" t="s">
        <v>1088</v>
      </c>
      <c r="G224" s="952">
        <v>405</v>
      </c>
      <c r="H224" s="41">
        <v>0.36799999999999999</v>
      </c>
      <c r="I224" s="30" t="s">
        <v>5579</v>
      </c>
      <c r="J224" s="786">
        <v>44823</v>
      </c>
      <c r="K224" s="803">
        <v>44826</v>
      </c>
      <c r="L224" s="803"/>
      <c r="M224" s="803"/>
      <c r="N224" s="803">
        <v>44830</v>
      </c>
      <c r="O224" s="7">
        <f t="shared" ca="1" si="6"/>
        <v>7</v>
      </c>
      <c r="P224" s="788">
        <v>44843</v>
      </c>
      <c r="Q224" s="803">
        <v>44843</v>
      </c>
      <c r="R224" s="803">
        <v>44840</v>
      </c>
      <c r="S224" s="12">
        <f t="shared" ca="1" si="7"/>
        <v>17</v>
      </c>
      <c r="T224" s="31">
        <v>44848</v>
      </c>
      <c r="U224" s="31" t="s">
        <v>5583</v>
      </c>
      <c r="V224" s="31"/>
      <c r="W224" s="31"/>
      <c r="X224" s="197" t="s">
        <v>5584</v>
      </c>
      <c r="Y224" s="197"/>
      <c r="Z224" s="197"/>
      <c r="AA224" s="197"/>
      <c r="AB224" s="197"/>
      <c r="AC224" s="729"/>
      <c r="AD224" s="1222"/>
      <c r="AE224" s="1275"/>
    </row>
    <row r="225" spans="1:31">
      <c r="A225" s="264" t="s">
        <v>905</v>
      </c>
      <c r="B225" s="30" t="s">
        <v>5585</v>
      </c>
      <c r="C225" s="32" t="s">
        <v>46</v>
      </c>
      <c r="D225" s="40" t="s">
        <v>110</v>
      </c>
      <c r="E225" s="30" t="s">
        <v>85</v>
      </c>
      <c r="F225" s="30" t="s">
        <v>1633</v>
      </c>
      <c r="G225" s="952">
        <v>11080</v>
      </c>
      <c r="H225" s="41">
        <v>11.66</v>
      </c>
      <c r="I225" s="30" t="s">
        <v>5579</v>
      </c>
      <c r="J225" s="786">
        <v>44823</v>
      </c>
      <c r="K225" s="803">
        <v>44826</v>
      </c>
      <c r="L225" s="803"/>
      <c r="M225" s="803"/>
      <c r="N225" s="803">
        <v>44830</v>
      </c>
      <c r="O225" s="7">
        <f t="shared" ca="1" si="6"/>
        <v>7</v>
      </c>
      <c r="P225" s="788">
        <v>44843</v>
      </c>
      <c r="Q225" s="803">
        <v>44843</v>
      </c>
      <c r="R225" s="803">
        <v>44840</v>
      </c>
      <c r="S225" s="12">
        <f t="shared" ca="1" si="7"/>
        <v>17</v>
      </c>
      <c r="T225" s="31">
        <v>44848</v>
      </c>
      <c r="U225" s="31" t="s">
        <v>5586</v>
      </c>
      <c r="V225" s="31"/>
      <c r="W225" s="31"/>
      <c r="X225" s="197" t="s">
        <v>5587</v>
      </c>
      <c r="Y225" s="197"/>
      <c r="Z225" s="197"/>
      <c r="AA225" s="197"/>
      <c r="AB225" s="197"/>
      <c r="AC225" s="729"/>
      <c r="AD225" s="1222"/>
      <c r="AE225" s="1275"/>
    </row>
    <row r="226" spans="1:31">
      <c r="A226" s="264" t="s">
        <v>5317</v>
      </c>
      <c r="B226" s="30" t="s">
        <v>5588</v>
      </c>
      <c r="C226" s="32" t="s">
        <v>46</v>
      </c>
      <c r="D226" s="40" t="s">
        <v>110</v>
      </c>
      <c r="E226" s="30" t="s">
        <v>85</v>
      </c>
      <c r="F226" s="30" t="s">
        <v>1088</v>
      </c>
      <c r="G226" s="952">
        <v>153</v>
      </c>
      <c r="H226" s="41">
        <v>0.38400000000000001</v>
      </c>
      <c r="I226" s="30" t="s">
        <v>5579</v>
      </c>
      <c r="J226" s="786">
        <v>44825</v>
      </c>
      <c r="K226" s="803">
        <v>44826</v>
      </c>
      <c r="L226" s="803"/>
      <c r="M226" s="803"/>
      <c r="N226" s="803">
        <v>44831</v>
      </c>
      <c r="O226" s="7">
        <f t="shared" ca="1" si="6"/>
        <v>6</v>
      </c>
      <c r="P226" s="788">
        <v>44843</v>
      </c>
      <c r="Q226" s="803">
        <v>44843</v>
      </c>
      <c r="R226" s="803">
        <v>44840</v>
      </c>
      <c r="S226" s="12">
        <f t="shared" ca="1" si="7"/>
        <v>15</v>
      </c>
      <c r="T226" s="31">
        <v>44848</v>
      </c>
      <c r="U226" s="31" t="s">
        <v>5589</v>
      </c>
      <c r="V226" s="31"/>
      <c r="W226" s="31"/>
      <c r="X226" s="197" t="s">
        <v>5590</v>
      </c>
      <c r="Y226" s="197"/>
      <c r="Z226" s="197"/>
      <c r="AA226" s="197"/>
      <c r="AB226" s="197"/>
      <c r="AC226" s="729"/>
      <c r="AD226" s="1222"/>
      <c r="AE226" s="1275"/>
    </row>
    <row r="227" spans="1:31">
      <c r="A227" s="264" t="s">
        <v>5591</v>
      </c>
      <c r="B227" s="30" t="s">
        <v>5592</v>
      </c>
      <c r="C227" s="32" t="s">
        <v>46</v>
      </c>
      <c r="D227" s="40" t="s">
        <v>1407</v>
      </c>
      <c r="E227" s="30" t="s">
        <v>85</v>
      </c>
      <c r="F227" s="30" t="s">
        <v>1106</v>
      </c>
      <c r="G227" s="952">
        <v>576</v>
      </c>
      <c r="H227" s="41">
        <v>2.94</v>
      </c>
      <c r="I227" s="30" t="s">
        <v>5593</v>
      </c>
      <c r="J227" s="786">
        <v>44816</v>
      </c>
      <c r="K227" s="803"/>
      <c r="L227" s="803"/>
      <c r="M227" s="803"/>
      <c r="N227" s="803"/>
      <c r="O227" s="7">
        <f t="shared" ca="1" si="6"/>
        <v>1289</v>
      </c>
      <c r="P227" s="788">
        <v>44837</v>
      </c>
      <c r="Q227" s="803">
        <v>44837</v>
      </c>
      <c r="R227" s="803">
        <v>44837</v>
      </c>
      <c r="S227" s="12">
        <f t="shared" ca="1" si="7"/>
        <v>21</v>
      </c>
      <c r="T227" s="31">
        <v>44848</v>
      </c>
      <c r="U227" s="31"/>
      <c r="V227" s="31"/>
      <c r="W227" s="31"/>
      <c r="X227" s="197"/>
      <c r="Y227" s="197"/>
      <c r="Z227" s="197"/>
      <c r="AA227" s="197"/>
      <c r="AB227" s="197"/>
      <c r="AC227" s="729"/>
      <c r="AD227" s="1222"/>
      <c r="AE227" s="1275"/>
    </row>
    <row r="228" spans="1:31">
      <c r="A228" s="264" t="s">
        <v>1405</v>
      </c>
      <c r="B228" s="30" t="s">
        <v>5594</v>
      </c>
      <c r="C228" s="32" t="s">
        <v>46</v>
      </c>
      <c r="D228" s="40" t="s">
        <v>1407</v>
      </c>
      <c r="E228" s="30" t="s">
        <v>85</v>
      </c>
      <c r="F228" s="30" t="s">
        <v>462</v>
      </c>
      <c r="G228" s="952">
        <v>5040</v>
      </c>
      <c r="H228" s="41">
        <v>7.2149999999999999</v>
      </c>
      <c r="I228" s="30" t="s">
        <v>5595</v>
      </c>
      <c r="J228" s="786">
        <v>44825</v>
      </c>
      <c r="K228" s="803"/>
      <c r="L228" s="803"/>
      <c r="M228" s="803"/>
      <c r="N228" s="803"/>
      <c r="O228" s="7">
        <f t="shared" ca="1" si="6"/>
        <v>1280</v>
      </c>
      <c r="P228" s="788">
        <v>44844</v>
      </c>
      <c r="Q228" s="803">
        <v>44844</v>
      </c>
      <c r="R228" s="803">
        <v>44844</v>
      </c>
      <c r="S228" s="12">
        <f t="shared" ca="1" si="7"/>
        <v>19</v>
      </c>
      <c r="T228" s="31">
        <v>44848</v>
      </c>
      <c r="U228" s="31"/>
      <c r="V228" s="31"/>
      <c r="W228" s="31"/>
      <c r="X228" s="197"/>
      <c r="Y228" s="197"/>
      <c r="Z228" s="197"/>
      <c r="AA228" s="197"/>
      <c r="AB228" s="197"/>
      <c r="AC228" s="729"/>
      <c r="AD228" s="1222"/>
      <c r="AE228" s="1275"/>
    </row>
    <row r="229" spans="1:31">
      <c r="A229" s="264" t="s">
        <v>5596</v>
      </c>
      <c r="B229" s="30" t="s">
        <v>5597</v>
      </c>
      <c r="C229" s="32" t="s">
        <v>1454</v>
      </c>
      <c r="D229" s="40" t="s">
        <v>110</v>
      </c>
      <c r="E229" s="30" t="s">
        <v>49</v>
      </c>
      <c r="F229" s="30" t="s">
        <v>1086</v>
      </c>
      <c r="G229" s="952">
        <v>773</v>
      </c>
      <c r="H229" s="41">
        <v>5.8710000000000004</v>
      </c>
      <c r="I229" s="30" t="s">
        <v>2866</v>
      </c>
      <c r="J229" s="786">
        <v>44832</v>
      </c>
      <c r="K229" s="803">
        <v>44832</v>
      </c>
      <c r="L229" s="803"/>
      <c r="M229" s="803"/>
      <c r="N229" s="803">
        <v>44834</v>
      </c>
      <c r="O229" s="7">
        <f t="shared" ca="1" si="6"/>
        <v>2</v>
      </c>
      <c r="P229" s="788">
        <v>44848</v>
      </c>
      <c r="Q229" s="803">
        <v>44848</v>
      </c>
      <c r="R229" s="803">
        <v>44851</v>
      </c>
      <c r="S229" s="12">
        <f t="shared" ca="1" si="7"/>
        <v>19</v>
      </c>
      <c r="T229" s="31">
        <v>44853</v>
      </c>
      <c r="U229" s="31" t="s">
        <v>5598</v>
      </c>
      <c r="V229" s="31"/>
      <c r="W229" s="31"/>
      <c r="X229" s="197" t="s">
        <v>5599</v>
      </c>
      <c r="Y229" s="197"/>
      <c r="Z229" s="197"/>
      <c r="AA229" s="197"/>
      <c r="AB229" s="197"/>
      <c r="AC229" s="729"/>
      <c r="AD229" s="1222"/>
      <c r="AE229" s="1275"/>
    </row>
    <row r="230" spans="1:31">
      <c r="A230" s="264" t="s">
        <v>905</v>
      </c>
      <c r="B230" s="30" t="s">
        <v>5600</v>
      </c>
      <c r="C230" s="32" t="s">
        <v>46</v>
      </c>
      <c r="D230" s="40" t="s">
        <v>110</v>
      </c>
      <c r="E230" s="30" t="s">
        <v>85</v>
      </c>
      <c r="F230" s="30" t="s">
        <v>1088</v>
      </c>
      <c r="G230" s="952">
        <v>710</v>
      </c>
      <c r="H230" s="41">
        <v>0.55000000000000004</v>
      </c>
      <c r="I230" s="30" t="s">
        <v>3744</v>
      </c>
      <c r="J230" s="786">
        <v>44831</v>
      </c>
      <c r="K230" s="803">
        <v>44832</v>
      </c>
      <c r="L230" s="803"/>
      <c r="M230" s="803"/>
      <c r="N230" s="803">
        <v>44844</v>
      </c>
      <c r="O230" s="7">
        <f t="shared" ca="1" si="6"/>
        <v>13</v>
      </c>
      <c r="P230" s="788">
        <v>44852</v>
      </c>
      <c r="Q230" s="803">
        <v>44852</v>
      </c>
      <c r="R230" s="803">
        <v>44853</v>
      </c>
      <c r="S230" s="12">
        <f t="shared" ca="1" si="7"/>
        <v>22</v>
      </c>
      <c r="T230" s="31">
        <v>44855</v>
      </c>
      <c r="U230" s="31" t="s">
        <v>5601</v>
      </c>
      <c r="V230" s="31"/>
      <c r="W230" s="31"/>
      <c r="X230" s="197" t="s">
        <v>5602</v>
      </c>
      <c r="Y230" s="197"/>
      <c r="Z230" s="197"/>
      <c r="AA230" s="197"/>
      <c r="AB230" s="197"/>
      <c r="AC230" s="729"/>
      <c r="AD230" s="1222"/>
      <c r="AE230" s="1275"/>
    </row>
    <row r="231" spans="1:31">
      <c r="A231" s="264" t="s">
        <v>5603</v>
      </c>
      <c r="B231" s="30" t="s">
        <v>5604</v>
      </c>
      <c r="C231" s="32" t="s">
        <v>256</v>
      </c>
      <c r="D231" s="40" t="s">
        <v>110</v>
      </c>
      <c r="E231" s="30" t="s">
        <v>85</v>
      </c>
      <c r="F231" s="30" t="s">
        <v>1088</v>
      </c>
      <c r="G231" s="952">
        <v>346</v>
      </c>
      <c r="H231" s="41">
        <v>1.258</v>
      </c>
      <c r="I231" s="30" t="s">
        <v>3744</v>
      </c>
      <c r="J231" s="786">
        <v>44831</v>
      </c>
      <c r="K231" s="803">
        <v>44833</v>
      </c>
      <c r="L231" s="803"/>
      <c r="M231" s="803">
        <v>44833</v>
      </c>
      <c r="N231" s="803">
        <v>44841</v>
      </c>
      <c r="O231" s="7">
        <f t="shared" ca="1" si="6"/>
        <v>10</v>
      </c>
      <c r="P231" s="788">
        <v>44852</v>
      </c>
      <c r="Q231" s="803">
        <v>44852</v>
      </c>
      <c r="R231" s="803">
        <v>44853</v>
      </c>
      <c r="S231" s="12">
        <f t="shared" ca="1" si="7"/>
        <v>22</v>
      </c>
      <c r="T231" s="31">
        <v>44855</v>
      </c>
      <c r="U231" s="31" t="s">
        <v>5605</v>
      </c>
      <c r="V231" s="31"/>
      <c r="W231" s="31"/>
      <c r="X231" s="197" t="s">
        <v>5606</v>
      </c>
      <c r="Y231" s="197"/>
      <c r="Z231" s="197"/>
      <c r="AA231" s="197"/>
      <c r="AB231" s="197"/>
      <c r="AC231" s="729"/>
      <c r="AD231" s="1222"/>
      <c r="AE231" s="1275"/>
    </row>
    <row r="232" spans="1:31">
      <c r="A232" s="264" t="s">
        <v>5607</v>
      </c>
      <c r="B232" s="30" t="s">
        <v>5608</v>
      </c>
      <c r="C232" s="32" t="s">
        <v>256</v>
      </c>
      <c r="D232" s="40" t="s">
        <v>110</v>
      </c>
      <c r="E232" s="30" t="s">
        <v>85</v>
      </c>
      <c r="F232" s="30" t="s">
        <v>1106</v>
      </c>
      <c r="G232" s="952">
        <v>898</v>
      </c>
      <c r="H232" s="41">
        <v>3.44</v>
      </c>
      <c r="I232" s="30" t="s">
        <v>3744</v>
      </c>
      <c r="J232" s="786">
        <v>44792</v>
      </c>
      <c r="K232" s="803">
        <v>44832</v>
      </c>
      <c r="L232" s="803"/>
      <c r="M232" s="803">
        <v>44833</v>
      </c>
      <c r="N232" s="803">
        <v>44838</v>
      </c>
      <c r="O232" s="7">
        <f t="shared" ca="1" si="6"/>
        <v>46</v>
      </c>
      <c r="P232" s="788">
        <v>44852</v>
      </c>
      <c r="Q232" s="803">
        <v>44852</v>
      </c>
      <c r="R232" s="803">
        <v>44853</v>
      </c>
      <c r="S232" s="12">
        <f t="shared" ca="1" si="7"/>
        <v>61</v>
      </c>
      <c r="T232" s="31">
        <v>44855</v>
      </c>
      <c r="U232" s="31" t="s">
        <v>5609</v>
      </c>
      <c r="V232" s="31"/>
      <c r="W232" s="31"/>
      <c r="X232" s="197" t="s">
        <v>5610</v>
      </c>
      <c r="Y232" s="197"/>
      <c r="Z232" s="197"/>
      <c r="AA232" s="197"/>
      <c r="AB232" s="197"/>
      <c r="AC232" s="729"/>
      <c r="AD232" s="1222"/>
      <c r="AE232" s="1275"/>
    </row>
    <row r="233" spans="1:31">
      <c r="A233" s="264" t="s">
        <v>905</v>
      </c>
      <c r="B233" s="30" t="s">
        <v>5611</v>
      </c>
      <c r="C233" s="32" t="s">
        <v>46</v>
      </c>
      <c r="D233" s="40" t="s">
        <v>110</v>
      </c>
      <c r="E233" s="30" t="s">
        <v>85</v>
      </c>
      <c r="F233" s="30" t="s">
        <v>1106</v>
      </c>
      <c r="G233" s="952">
        <v>1539</v>
      </c>
      <c r="H233" s="41">
        <v>4.3550000000000004</v>
      </c>
      <c r="I233" s="30" t="s">
        <v>3744</v>
      </c>
      <c r="J233" s="786">
        <v>44833</v>
      </c>
      <c r="K233" s="803">
        <v>44838</v>
      </c>
      <c r="L233" s="803"/>
      <c r="M233" s="803"/>
      <c r="N233" s="803">
        <v>44844</v>
      </c>
      <c r="O233" s="7">
        <f t="shared" ca="1" si="6"/>
        <v>11</v>
      </c>
      <c r="P233" s="788">
        <v>44852</v>
      </c>
      <c r="Q233" s="803">
        <v>44852</v>
      </c>
      <c r="R233" s="803">
        <v>44853</v>
      </c>
      <c r="S233" s="12">
        <f t="shared" ca="1" si="7"/>
        <v>20</v>
      </c>
      <c r="T233" s="31">
        <v>44855</v>
      </c>
      <c r="U233" s="31" t="s">
        <v>5612</v>
      </c>
      <c r="V233" s="31"/>
      <c r="W233" s="31"/>
      <c r="X233" s="197" t="s">
        <v>5613</v>
      </c>
      <c r="Y233" s="197"/>
      <c r="Z233" s="197"/>
      <c r="AA233" s="197"/>
      <c r="AB233" s="197"/>
      <c r="AC233" s="729"/>
      <c r="AD233" s="1222"/>
      <c r="AE233" s="1275"/>
    </row>
    <row r="234" spans="1:31">
      <c r="A234" s="264" t="s">
        <v>905</v>
      </c>
      <c r="B234" s="30" t="s">
        <v>5614</v>
      </c>
      <c r="C234" s="32" t="s">
        <v>46</v>
      </c>
      <c r="D234" s="40" t="s">
        <v>110</v>
      </c>
      <c r="E234" s="30" t="s">
        <v>85</v>
      </c>
      <c r="F234" s="30" t="s">
        <v>1088</v>
      </c>
      <c r="G234" s="952">
        <v>790</v>
      </c>
      <c r="H234" s="41">
        <v>0.504</v>
      </c>
      <c r="I234" s="30" t="s">
        <v>3744</v>
      </c>
      <c r="J234" s="786">
        <v>44834</v>
      </c>
      <c r="K234" s="803">
        <v>44838</v>
      </c>
      <c r="L234" s="803"/>
      <c r="M234" s="803"/>
      <c r="N234" s="803">
        <v>44844</v>
      </c>
      <c r="O234" s="7">
        <f t="shared" ca="1" si="6"/>
        <v>10</v>
      </c>
      <c r="P234" s="788">
        <v>44852</v>
      </c>
      <c r="Q234" s="803">
        <v>44852</v>
      </c>
      <c r="R234" s="803">
        <v>44853</v>
      </c>
      <c r="S234" s="12">
        <f t="shared" ca="1" si="7"/>
        <v>19</v>
      </c>
      <c r="T234" s="31">
        <v>44855</v>
      </c>
      <c r="U234" s="31" t="s">
        <v>5615</v>
      </c>
      <c r="V234" s="31"/>
      <c r="W234" s="31"/>
      <c r="X234" s="197" t="s">
        <v>5616</v>
      </c>
      <c r="Y234" s="197"/>
      <c r="Z234" s="197"/>
      <c r="AA234" s="197"/>
      <c r="AB234" s="197"/>
      <c r="AC234" s="729"/>
      <c r="AD234" s="1222"/>
      <c r="AE234" s="1275"/>
    </row>
    <row r="235" spans="1:31">
      <c r="A235" s="264" t="s">
        <v>5617</v>
      </c>
      <c r="B235" s="30" t="s">
        <v>5618</v>
      </c>
      <c r="C235" s="32" t="s">
        <v>256</v>
      </c>
      <c r="D235" s="40" t="s">
        <v>110</v>
      </c>
      <c r="E235" s="30" t="s">
        <v>85</v>
      </c>
      <c r="F235" s="30" t="s">
        <v>1088</v>
      </c>
      <c r="G235" s="952">
        <v>1092</v>
      </c>
      <c r="H235" s="41">
        <v>0.99099999999999999</v>
      </c>
      <c r="I235" s="30" t="s">
        <v>3744</v>
      </c>
      <c r="J235" s="786">
        <v>44838</v>
      </c>
      <c r="K235" s="803">
        <v>44840</v>
      </c>
      <c r="L235" s="803"/>
      <c r="M235" s="803">
        <v>44840</v>
      </c>
      <c r="N235" s="803">
        <v>44845</v>
      </c>
      <c r="O235" s="7">
        <f t="shared" ca="1" si="6"/>
        <v>7</v>
      </c>
      <c r="P235" s="788">
        <v>44852</v>
      </c>
      <c r="Q235" s="803">
        <v>44852</v>
      </c>
      <c r="R235" s="803">
        <v>44853</v>
      </c>
      <c r="S235" s="12">
        <f t="shared" ca="1" si="7"/>
        <v>15</v>
      </c>
      <c r="T235" s="31">
        <v>44855</v>
      </c>
      <c r="U235" s="31" t="s">
        <v>5619</v>
      </c>
      <c r="V235" s="31"/>
      <c r="W235" s="31"/>
      <c r="X235" s="197" t="s">
        <v>5620</v>
      </c>
      <c r="Y235" s="197"/>
      <c r="Z235" s="197"/>
      <c r="AA235" s="197"/>
      <c r="AB235" s="197"/>
      <c r="AC235" s="729"/>
      <c r="AD235" s="1222"/>
      <c r="AE235" s="1275"/>
    </row>
    <row r="236" spans="1:31">
      <c r="A236" s="264" t="s">
        <v>1830</v>
      </c>
      <c r="B236" s="30" t="s">
        <v>5621</v>
      </c>
      <c r="C236" s="32" t="s">
        <v>46</v>
      </c>
      <c r="D236" s="40" t="s">
        <v>110</v>
      </c>
      <c r="E236" s="30" t="s">
        <v>85</v>
      </c>
      <c r="F236" s="30" t="s">
        <v>1088</v>
      </c>
      <c r="G236" s="952">
        <v>1723</v>
      </c>
      <c r="H236" s="41">
        <v>1.8240000000000001</v>
      </c>
      <c r="I236" s="30" t="s">
        <v>3744</v>
      </c>
      <c r="J236" s="786">
        <v>44839</v>
      </c>
      <c r="K236" s="803">
        <v>44841</v>
      </c>
      <c r="L236" s="803"/>
      <c r="M236" s="803">
        <v>44841</v>
      </c>
      <c r="N236" s="803">
        <v>44847</v>
      </c>
      <c r="O236" s="7">
        <f t="shared" ca="1" si="6"/>
        <v>8</v>
      </c>
      <c r="P236" s="788">
        <v>44852</v>
      </c>
      <c r="Q236" s="803">
        <v>44852</v>
      </c>
      <c r="R236" s="803">
        <v>44853</v>
      </c>
      <c r="S236" s="12">
        <f t="shared" ca="1" si="7"/>
        <v>14</v>
      </c>
      <c r="T236" s="31">
        <v>44855</v>
      </c>
      <c r="U236" s="31" t="s">
        <v>5622</v>
      </c>
      <c r="V236" s="31"/>
      <c r="W236" s="31"/>
      <c r="X236" s="197" t="s">
        <v>5623</v>
      </c>
      <c r="Y236" s="197"/>
      <c r="Z236" s="197"/>
      <c r="AA236" s="197"/>
      <c r="AB236" s="197"/>
      <c r="AC236" s="729"/>
      <c r="AD236" s="1222"/>
      <c r="AE236" s="1275"/>
    </row>
    <row r="237" spans="1:31">
      <c r="A237" s="264" t="s">
        <v>5624</v>
      </c>
      <c r="B237" s="30" t="s">
        <v>5625</v>
      </c>
      <c r="C237" s="32" t="s">
        <v>46</v>
      </c>
      <c r="D237" s="40" t="s">
        <v>110</v>
      </c>
      <c r="E237" s="30" t="s">
        <v>85</v>
      </c>
      <c r="F237" s="30" t="s">
        <v>1088</v>
      </c>
      <c r="G237" s="952">
        <v>421</v>
      </c>
      <c r="H237" s="41">
        <v>1.7230000000000001</v>
      </c>
      <c r="I237" s="30" t="s">
        <v>3744</v>
      </c>
      <c r="J237" s="786">
        <v>44840</v>
      </c>
      <c r="K237" s="803"/>
      <c r="L237" s="803"/>
      <c r="M237" s="803"/>
      <c r="N237" s="803">
        <v>44847</v>
      </c>
      <c r="O237" s="7">
        <f t="shared" ca="1" si="6"/>
        <v>7</v>
      </c>
      <c r="P237" s="788">
        <v>44852</v>
      </c>
      <c r="Q237" s="803">
        <v>44852</v>
      </c>
      <c r="R237" s="803">
        <v>44853</v>
      </c>
      <c r="S237" s="12">
        <f t="shared" ca="1" si="7"/>
        <v>13</v>
      </c>
      <c r="T237" s="31">
        <v>44855</v>
      </c>
      <c r="U237" s="31" t="s">
        <v>5626</v>
      </c>
      <c r="V237" s="31"/>
      <c r="W237" s="31"/>
      <c r="X237" s="197" t="s">
        <v>5627</v>
      </c>
      <c r="Y237" s="197"/>
      <c r="Z237" s="197"/>
      <c r="AA237" s="197"/>
      <c r="AB237" s="197"/>
      <c r="AC237" s="729"/>
      <c r="AD237" s="1222"/>
      <c r="AE237" s="1275"/>
    </row>
    <row r="238" spans="1:31">
      <c r="A238" s="264" t="s">
        <v>1375</v>
      </c>
      <c r="B238" s="30" t="s">
        <v>5628</v>
      </c>
      <c r="C238" s="32" t="s">
        <v>46</v>
      </c>
      <c r="D238" s="40" t="s">
        <v>110</v>
      </c>
      <c r="E238" s="30" t="s">
        <v>85</v>
      </c>
      <c r="F238" s="30" t="s">
        <v>1106</v>
      </c>
      <c r="G238" s="952">
        <v>1390</v>
      </c>
      <c r="H238" s="41">
        <v>2.0030000000000001</v>
      </c>
      <c r="I238" s="30" t="s">
        <v>3744</v>
      </c>
      <c r="J238" s="786">
        <v>44840</v>
      </c>
      <c r="K238" s="803">
        <v>44844</v>
      </c>
      <c r="L238" s="803"/>
      <c r="M238" s="803">
        <v>44844</v>
      </c>
      <c r="N238" s="803">
        <v>44845</v>
      </c>
      <c r="O238" s="7">
        <f t="shared" ca="1" si="6"/>
        <v>5</v>
      </c>
      <c r="P238" s="788">
        <v>44852</v>
      </c>
      <c r="Q238" s="803">
        <v>44852</v>
      </c>
      <c r="R238" s="803">
        <v>44853</v>
      </c>
      <c r="S238" s="12">
        <f t="shared" ca="1" si="7"/>
        <v>13</v>
      </c>
      <c r="T238" s="31">
        <v>44855</v>
      </c>
      <c r="U238" s="31" t="s">
        <v>5629</v>
      </c>
      <c r="V238" s="31"/>
      <c r="W238" s="31"/>
      <c r="X238" s="197" t="s">
        <v>5630</v>
      </c>
      <c r="Y238" s="197"/>
      <c r="Z238" s="197"/>
      <c r="AA238" s="197"/>
      <c r="AB238" s="197"/>
      <c r="AC238" s="729"/>
      <c r="AD238" s="1222"/>
      <c r="AE238" s="1275"/>
    </row>
    <row r="239" spans="1:31">
      <c r="A239" s="264" t="s">
        <v>1232</v>
      </c>
      <c r="B239" s="30" t="s">
        <v>5631</v>
      </c>
      <c r="C239" s="32" t="s">
        <v>46</v>
      </c>
      <c r="D239" s="40" t="s">
        <v>189</v>
      </c>
      <c r="E239" s="30" t="s">
        <v>85</v>
      </c>
      <c r="F239" s="30" t="s">
        <v>1086</v>
      </c>
      <c r="G239" s="952">
        <v>3479</v>
      </c>
      <c r="H239" s="41">
        <v>2.859</v>
      </c>
      <c r="I239" s="30" t="s">
        <v>5632</v>
      </c>
      <c r="J239" s="786">
        <v>44824</v>
      </c>
      <c r="K239" s="803">
        <v>44826</v>
      </c>
      <c r="L239" s="803"/>
      <c r="M239" s="803"/>
      <c r="N239" s="803">
        <v>44834</v>
      </c>
      <c r="O239" s="7">
        <f t="shared" ca="1" si="6"/>
        <v>10</v>
      </c>
      <c r="P239" s="788">
        <v>44854</v>
      </c>
      <c r="Q239" s="803">
        <v>44850</v>
      </c>
      <c r="R239" s="803">
        <v>44854</v>
      </c>
      <c r="S239" s="12">
        <f t="shared" ca="1" si="7"/>
        <v>30</v>
      </c>
      <c r="T239" s="31">
        <v>44856</v>
      </c>
      <c r="U239" s="31"/>
      <c r="V239" s="31"/>
      <c r="W239" s="31"/>
      <c r="X239" s="197" t="s">
        <v>5633</v>
      </c>
      <c r="Y239" s="197"/>
      <c r="Z239" s="197"/>
      <c r="AA239" s="197"/>
      <c r="AB239" s="197"/>
      <c r="AC239" s="729"/>
      <c r="AD239" s="1222"/>
      <c r="AE239" s="1275"/>
    </row>
    <row r="240" spans="1:31">
      <c r="A240" s="264" t="s">
        <v>205</v>
      </c>
      <c r="B240" s="30"/>
      <c r="C240" s="32" t="s">
        <v>29</v>
      </c>
      <c r="D240" s="40" t="s">
        <v>110</v>
      </c>
      <c r="E240" s="30" t="s">
        <v>49</v>
      </c>
      <c r="F240" s="30" t="s">
        <v>1086</v>
      </c>
      <c r="G240" s="952">
        <v>340</v>
      </c>
      <c r="H240" s="41">
        <v>3.3319999999999999</v>
      </c>
      <c r="I240" s="30" t="s">
        <v>3011</v>
      </c>
      <c r="J240" s="786">
        <v>44840</v>
      </c>
      <c r="K240" s="803">
        <v>44844</v>
      </c>
      <c r="L240" s="803"/>
      <c r="M240" s="803">
        <v>44844</v>
      </c>
      <c r="N240" s="803">
        <v>44845</v>
      </c>
      <c r="O240" s="7">
        <f t="shared" ca="1" si="6"/>
        <v>5</v>
      </c>
      <c r="P240" s="788">
        <v>44858</v>
      </c>
      <c r="Q240" s="803">
        <v>44853</v>
      </c>
      <c r="R240" s="803">
        <v>44858</v>
      </c>
      <c r="S240" s="12">
        <f t="shared" ca="1" si="7"/>
        <v>18</v>
      </c>
      <c r="T240" s="31">
        <v>44859</v>
      </c>
      <c r="U240" s="31" t="s">
        <v>5634</v>
      </c>
      <c r="V240" s="31"/>
      <c r="W240" s="31"/>
      <c r="X240" s="197" t="s">
        <v>5635</v>
      </c>
      <c r="Y240" s="197"/>
      <c r="Z240" s="197"/>
      <c r="AA240" s="197"/>
      <c r="AB240" s="197"/>
      <c r="AC240" s="729"/>
      <c r="AD240" s="1222"/>
      <c r="AE240" s="1275"/>
    </row>
    <row r="241" spans="1:31">
      <c r="A241" s="264" t="s">
        <v>1405</v>
      </c>
      <c r="B241" s="30" t="s">
        <v>5636</v>
      </c>
      <c r="C241" s="32" t="s">
        <v>46</v>
      </c>
      <c r="D241" s="40" t="s">
        <v>2955</v>
      </c>
      <c r="E241" s="30" t="s">
        <v>85</v>
      </c>
      <c r="F241" s="30" t="s">
        <v>462</v>
      </c>
      <c r="G241" s="952">
        <v>4790</v>
      </c>
      <c r="H241" s="41">
        <v>8.6440000000000001</v>
      </c>
      <c r="I241" s="30" t="s">
        <v>5637</v>
      </c>
      <c r="J241" s="786">
        <v>44825</v>
      </c>
      <c r="K241" s="803"/>
      <c r="L241" s="803"/>
      <c r="M241" s="803"/>
      <c r="N241" s="803"/>
      <c r="O241" s="7">
        <f t="shared" ca="1" si="6"/>
        <v>1280</v>
      </c>
      <c r="P241" s="788">
        <v>44850</v>
      </c>
      <c r="Q241" s="803">
        <v>44850</v>
      </c>
      <c r="R241" s="803">
        <v>44855</v>
      </c>
      <c r="S241" s="12">
        <f t="shared" ca="1" si="7"/>
        <v>30</v>
      </c>
      <c r="T241" s="31">
        <v>44859</v>
      </c>
      <c r="U241" s="31"/>
      <c r="V241" s="31"/>
      <c r="W241" s="31"/>
      <c r="X241" s="197" t="s">
        <v>5638</v>
      </c>
      <c r="Y241" s="197"/>
      <c r="Z241" s="197"/>
      <c r="AA241" s="197"/>
      <c r="AB241" s="197"/>
      <c r="AC241" s="729"/>
      <c r="AD241" s="1222"/>
      <c r="AE241" s="1275"/>
    </row>
    <row r="242" spans="1:31">
      <c r="A242" s="264" t="s">
        <v>1535</v>
      </c>
      <c r="B242" s="30"/>
      <c r="C242" s="32" t="s">
        <v>29</v>
      </c>
      <c r="D242" s="40" t="s">
        <v>110</v>
      </c>
      <c r="E242" s="30" t="s">
        <v>267</v>
      </c>
      <c r="F242" s="30" t="s">
        <v>1176</v>
      </c>
      <c r="G242" s="952">
        <v>3865</v>
      </c>
      <c r="H242" s="41">
        <v>5.14</v>
      </c>
      <c r="I242" s="30" t="s">
        <v>5639</v>
      </c>
      <c r="J242" s="786">
        <v>44839</v>
      </c>
      <c r="K242" s="803">
        <v>44840</v>
      </c>
      <c r="L242" s="803"/>
      <c r="M242" s="803">
        <v>44844</v>
      </c>
      <c r="N242" s="803">
        <v>44845</v>
      </c>
      <c r="O242" s="7">
        <f t="shared" ca="1" si="6"/>
        <v>6</v>
      </c>
      <c r="P242" s="788">
        <v>44861</v>
      </c>
      <c r="Q242" s="803" t="s">
        <v>5640</v>
      </c>
      <c r="R242" s="803">
        <v>44859</v>
      </c>
      <c r="S242" s="12">
        <f t="shared" ca="1" si="7"/>
        <v>20</v>
      </c>
      <c r="T242" s="31">
        <v>44861</v>
      </c>
      <c r="U242" s="31" t="s">
        <v>5641</v>
      </c>
      <c r="V242" s="31"/>
      <c r="W242" s="31"/>
      <c r="X242" s="197" t="s">
        <v>5642</v>
      </c>
      <c r="Y242" s="197"/>
      <c r="Z242" s="197"/>
      <c r="AA242" s="197"/>
      <c r="AB242" s="197"/>
      <c r="AC242" s="729"/>
      <c r="AD242" s="1222"/>
      <c r="AE242" s="1275"/>
    </row>
    <row r="243" spans="1:31">
      <c r="A243" s="264" t="s">
        <v>5568</v>
      </c>
      <c r="B243" s="30" t="s">
        <v>5569</v>
      </c>
      <c r="C243" s="32" t="s">
        <v>256</v>
      </c>
      <c r="D243" s="40" t="s">
        <v>1650</v>
      </c>
      <c r="E243" s="30" t="s">
        <v>85</v>
      </c>
      <c r="F243" s="30" t="s">
        <v>1106</v>
      </c>
      <c r="G243" s="952">
        <v>307</v>
      </c>
      <c r="H243" s="41">
        <v>1.0529999999999999</v>
      </c>
      <c r="I243" s="30" t="s">
        <v>5643</v>
      </c>
      <c r="J243" s="786">
        <v>44834</v>
      </c>
      <c r="K243" s="803">
        <v>44844</v>
      </c>
      <c r="L243" s="803"/>
      <c r="M243" s="803">
        <v>44844</v>
      </c>
      <c r="N243" s="803">
        <v>44847</v>
      </c>
      <c r="O243" s="7">
        <f t="shared" ca="1" si="6"/>
        <v>13</v>
      </c>
      <c r="P243" s="788">
        <v>44875</v>
      </c>
      <c r="Q243" s="803">
        <v>44856</v>
      </c>
      <c r="R243" s="803" t="s">
        <v>2926</v>
      </c>
      <c r="S243" s="12" t="e">
        <f t="shared" ca="1" si="7"/>
        <v>#VALUE!</v>
      </c>
      <c r="T243" s="31">
        <v>44880</v>
      </c>
      <c r="U243" s="31"/>
      <c r="V243" s="31"/>
      <c r="W243" s="31"/>
      <c r="X243" s="197" t="s">
        <v>5644</v>
      </c>
      <c r="Y243" s="197"/>
      <c r="Z243" s="197"/>
      <c r="AA243" s="197"/>
      <c r="AB243" s="197"/>
      <c r="AC243" s="729"/>
      <c r="AD243" s="1222"/>
      <c r="AE243" s="1275"/>
    </row>
    <row r="244" spans="1:31">
      <c r="A244" s="264" t="s">
        <v>1305</v>
      </c>
      <c r="B244" s="30"/>
      <c r="C244" s="32" t="s">
        <v>29</v>
      </c>
      <c r="D244" s="40" t="s">
        <v>110</v>
      </c>
      <c r="E244" s="30" t="s">
        <v>4887</v>
      </c>
      <c r="F244" s="30" t="s">
        <v>462</v>
      </c>
      <c r="G244" s="952">
        <v>1113</v>
      </c>
      <c r="H244" s="41">
        <v>17.613</v>
      </c>
      <c r="I244" s="30" t="s">
        <v>5645</v>
      </c>
      <c r="J244" s="786">
        <v>44833</v>
      </c>
      <c r="K244" s="803">
        <v>44838</v>
      </c>
      <c r="L244" s="803"/>
      <c r="M244" s="803">
        <v>44848</v>
      </c>
      <c r="N244" s="803">
        <v>44852</v>
      </c>
      <c r="O244" s="7">
        <f t="shared" ca="1" si="6"/>
        <v>19</v>
      </c>
      <c r="P244" s="788">
        <v>44861</v>
      </c>
      <c r="Q244" s="803">
        <v>44859</v>
      </c>
      <c r="R244" s="803">
        <v>44861</v>
      </c>
      <c r="S244" s="12">
        <f t="shared" ca="1" si="7"/>
        <v>28</v>
      </c>
      <c r="T244" s="31">
        <v>44861</v>
      </c>
      <c r="U244" s="31"/>
      <c r="V244" s="31"/>
      <c r="W244" s="31"/>
      <c r="X244" s="197" t="s">
        <v>5646</v>
      </c>
      <c r="Y244" s="197"/>
      <c r="Z244" s="197"/>
      <c r="AA244" s="197"/>
      <c r="AB244" s="197"/>
      <c r="AC244" s="729"/>
      <c r="AD244" s="1222"/>
      <c r="AE244" s="1275"/>
    </row>
    <row r="245" spans="1:31">
      <c r="A245" s="264" t="s">
        <v>1119</v>
      </c>
      <c r="B245" s="30" t="s">
        <v>5647</v>
      </c>
      <c r="C245" s="32" t="s">
        <v>46</v>
      </c>
      <c r="D245" s="40" t="s">
        <v>189</v>
      </c>
      <c r="E245" s="30" t="s">
        <v>85</v>
      </c>
      <c r="F245" s="30" t="s">
        <v>1106</v>
      </c>
      <c r="G245" s="952">
        <v>1398</v>
      </c>
      <c r="H245" s="41">
        <v>1.1359999999999999</v>
      </c>
      <c r="I245" s="30" t="s">
        <v>3751</v>
      </c>
      <c r="J245" s="786">
        <v>44841</v>
      </c>
      <c r="K245" s="803">
        <v>44846</v>
      </c>
      <c r="L245" s="803"/>
      <c r="M245" s="803">
        <v>44846</v>
      </c>
      <c r="N245" s="803">
        <v>44847</v>
      </c>
      <c r="O245" s="7">
        <f t="shared" ca="1" si="6"/>
        <v>6</v>
      </c>
      <c r="P245" s="788">
        <v>44863</v>
      </c>
      <c r="Q245" s="803">
        <v>44862</v>
      </c>
      <c r="R245" s="803">
        <v>44864</v>
      </c>
      <c r="S245" s="12">
        <f t="shared" ca="1" si="7"/>
        <v>23</v>
      </c>
      <c r="T245" s="31">
        <v>44879</v>
      </c>
      <c r="U245" s="31"/>
      <c r="V245" s="31"/>
      <c r="W245" s="31"/>
      <c r="X245" s="197" t="s">
        <v>5648</v>
      </c>
      <c r="Y245" s="197"/>
      <c r="Z245" s="197"/>
      <c r="AA245" s="197"/>
      <c r="AB245" s="197"/>
      <c r="AC245" s="729"/>
      <c r="AD245" s="1222"/>
      <c r="AE245" s="1275"/>
    </row>
    <row r="246" spans="1:31">
      <c r="A246" s="264" t="s">
        <v>229</v>
      </c>
      <c r="B246" s="30" t="s">
        <v>5649</v>
      </c>
      <c r="C246" s="32" t="s">
        <v>46</v>
      </c>
      <c r="D246" s="40" t="s">
        <v>189</v>
      </c>
      <c r="E246" s="30" t="s">
        <v>85</v>
      </c>
      <c r="F246" s="30" t="s">
        <v>1088</v>
      </c>
      <c r="G246" s="952">
        <v>1750</v>
      </c>
      <c r="H246" s="41">
        <v>4.1870000000000003</v>
      </c>
      <c r="I246" s="30" t="s">
        <v>3751</v>
      </c>
      <c r="J246" s="786">
        <v>44846</v>
      </c>
      <c r="K246" s="803">
        <v>44855</v>
      </c>
      <c r="L246" s="803"/>
      <c r="M246" s="803">
        <v>44858</v>
      </c>
      <c r="N246" s="803">
        <v>44859</v>
      </c>
      <c r="O246" s="7">
        <f t="shared" ca="1" si="6"/>
        <v>13</v>
      </c>
      <c r="P246" s="788">
        <v>44863</v>
      </c>
      <c r="Q246" s="803">
        <v>44862</v>
      </c>
      <c r="R246" s="803">
        <v>44864</v>
      </c>
      <c r="S246" s="12">
        <f t="shared" ca="1" si="7"/>
        <v>18</v>
      </c>
      <c r="T246" s="31">
        <v>44879</v>
      </c>
      <c r="U246" s="31"/>
      <c r="V246" s="31"/>
      <c r="W246" s="31"/>
      <c r="X246" s="197" t="s">
        <v>5650</v>
      </c>
      <c r="Y246" s="197"/>
      <c r="Z246" s="197"/>
      <c r="AA246" s="197"/>
      <c r="AB246" s="197"/>
      <c r="AC246" s="729"/>
      <c r="AD246" s="1222"/>
      <c r="AE246" s="1275"/>
    </row>
    <row r="247" spans="1:31">
      <c r="A247" s="264" t="s">
        <v>1203</v>
      </c>
      <c r="B247" s="30" t="s">
        <v>5651</v>
      </c>
      <c r="C247" s="32" t="s">
        <v>46</v>
      </c>
      <c r="D247" s="40" t="s">
        <v>189</v>
      </c>
      <c r="E247" s="30" t="s">
        <v>85</v>
      </c>
      <c r="F247" s="30" t="s">
        <v>1106</v>
      </c>
      <c r="G247" s="952">
        <v>579</v>
      </c>
      <c r="H247" s="41">
        <v>0.52800000000000002</v>
      </c>
      <c r="I247" s="30" t="s">
        <v>3751</v>
      </c>
      <c r="J247" s="786">
        <v>44848</v>
      </c>
      <c r="K247" s="803">
        <v>44853</v>
      </c>
      <c r="L247" s="803"/>
      <c r="M247" s="803">
        <v>44854</v>
      </c>
      <c r="N247" s="803">
        <v>44855</v>
      </c>
      <c r="O247" s="7">
        <f t="shared" ca="1" si="6"/>
        <v>7</v>
      </c>
      <c r="P247" s="788">
        <v>44863</v>
      </c>
      <c r="Q247" s="803">
        <v>44862</v>
      </c>
      <c r="R247" s="803">
        <v>44864</v>
      </c>
      <c r="S247" s="12">
        <f t="shared" ca="1" si="7"/>
        <v>16</v>
      </c>
      <c r="T247" s="31">
        <v>44879</v>
      </c>
      <c r="U247" s="31"/>
      <c r="V247" s="31"/>
      <c r="W247" s="31"/>
      <c r="X247" s="197" t="s">
        <v>5652</v>
      </c>
      <c r="Y247" s="197"/>
      <c r="Z247" s="197"/>
      <c r="AA247" s="197"/>
      <c r="AB247" s="197"/>
      <c r="AC247" s="729"/>
      <c r="AD247" s="1222"/>
      <c r="AE247" s="1275"/>
    </row>
    <row r="248" spans="1:31">
      <c r="A248" s="264" t="s">
        <v>5653</v>
      </c>
      <c r="B248" s="30"/>
      <c r="C248" s="32" t="s">
        <v>29</v>
      </c>
      <c r="D248" s="40" t="s">
        <v>110</v>
      </c>
      <c r="E248" s="30" t="s">
        <v>267</v>
      </c>
      <c r="F248" s="30" t="s">
        <v>462</v>
      </c>
      <c r="G248" s="952">
        <v>3717</v>
      </c>
      <c r="H248" s="41">
        <v>5.5529999999999999</v>
      </c>
      <c r="I248" s="30" t="s">
        <v>3077</v>
      </c>
      <c r="J248" s="786">
        <v>44854</v>
      </c>
      <c r="K248" s="803">
        <v>44858</v>
      </c>
      <c r="L248" s="803"/>
      <c r="M248" s="803">
        <v>44858</v>
      </c>
      <c r="N248" s="803">
        <v>44869</v>
      </c>
      <c r="O248" s="7">
        <f t="shared" ca="1" si="6"/>
        <v>15</v>
      </c>
      <c r="P248" s="788">
        <v>44871</v>
      </c>
      <c r="Q248" s="803">
        <v>44871</v>
      </c>
      <c r="R248" s="803">
        <v>44869</v>
      </c>
      <c r="S248" s="12">
        <f t="shared" ca="1" si="7"/>
        <v>15</v>
      </c>
      <c r="T248" s="31">
        <v>44873</v>
      </c>
      <c r="U248" s="31" t="s">
        <v>5654</v>
      </c>
      <c r="V248" s="31"/>
      <c r="W248" s="31"/>
      <c r="X248" s="197" t="s">
        <v>5655</v>
      </c>
      <c r="Y248" s="197"/>
      <c r="Z248" s="197"/>
      <c r="AA248" s="197"/>
      <c r="AB248" s="197"/>
      <c r="AC248" s="729"/>
      <c r="AD248" s="1222"/>
      <c r="AE248" s="1275"/>
    </row>
    <row r="249" spans="1:31">
      <c r="A249" s="264" t="s">
        <v>5656</v>
      </c>
      <c r="B249" s="30" t="s">
        <v>5657</v>
      </c>
      <c r="C249" s="32" t="s">
        <v>46</v>
      </c>
      <c r="D249" s="40" t="s">
        <v>110</v>
      </c>
      <c r="E249" s="30" t="s">
        <v>85</v>
      </c>
      <c r="F249" s="30" t="s">
        <v>1088</v>
      </c>
      <c r="G249" s="952">
        <v>10</v>
      </c>
      <c r="H249" s="41">
        <v>1.024</v>
      </c>
      <c r="I249" s="30" t="s">
        <v>5658</v>
      </c>
      <c r="J249" s="786">
        <v>44845</v>
      </c>
      <c r="K249" s="803"/>
      <c r="L249" s="803"/>
      <c r="M249" s="803"/>
      <c r="N249" s="803">
        <v>44848</v>
      </c>
      <c r="O249" s="7">
        <f t="shared" ca="1" si="6"/>
        <v>3</v>
      </c>
      <c r="P249" s="788">
        <v>44864</v>
      </c>
      <c r="Q249" s="803" t="s">
        <v>5659</v>
      </c>
      <c r="R249" s="803">
        <v>44866</v>
      </c>
      <c r="S249" s="12">
        <f t="shared" ca="1" si="7"/>
        <v>21</v>
      </c>
      <c r="T249" s="31">
        <v>44880</v>
      </c>
      <c r="U249" s="31" t="s">
        <v>5660</v>
      </c>
      <c r="V249" s="31"/>
      <c r="W249" s="31"/>
      <c r="X249" s="197" t="s">
        <v>5661</v>
      </c>
      <c r="Y249" s="197"/>
      <c r="Z249" s="197"/>
      <c r="AA249" s="197"/>
      <c r="AB249" s="197"/>
      <c r="AC249" s="729"/>
      <c r="AD249" s="1222"/>
      <c r="AE249" s="1275"/>
    </row>
    <row r="250" spans="1:31">
      <c r="A250" s="264" t="s">
        <v>2563</v>
      </c>
      <c r="B250" s="30" t="s">
        <v>5662</v>
      </c>
      <c r="C250" s="32" t="s">
        <v>256</v>
      </c>
      <c r="D250" s="40" t="s">
        <v>110</v>
      </c>
      <c r="E250" s="30" t="s">
        <v>85</v>
      </c>
      <c r="F250" s="30" t="s">
        <v>1088</v>
      </c>
      <c r="G250" s="952">
        <v>311</v>
      </c>
      <c r="H250" s="41">
        <v>0.72899999999999998</v>
      </c>
      <c r="I250" s="30" t="s">
        <v>5658</v>
      </c>
      <c r="J250" s="786">
        <v>44845</v>
      </c>
      <c r="K250" s="803">
        <v>44847</v>
      </c>
      <c r="L250" s="803"/>
      <c r="M250" s="803">
        <v>44847</v>
      </c>
      <c r="N250" s="803">
        <v>44852</v>
      </c>
      <c r="O250" s="7">
        <f t="shared" ca="1" si="6"/>
        <v>7</v>
      </c>
      <c r="P250" s="788">
        <v>44864</v>
      </c>
      <c r="Q250" s="803" t="s">
        <v>5659</v>
      </c>
      <c r="R250" s="803">
        <v>44866</v>
      </c>
      <c r="S250" s="12">
        <f t="shared" ca="1" si="7"/>
        <v>21</v>
      </c>
      <c r="T250" s="31">
        <v>44880</v>
      </c>
      <c r="U250" s="31" t="s">
        <v>5663</v>
      </c>
      <c r="V250" s="31"/>
      <c r="W250" s="31"/>
      <c r="X250" s="197" t="s">
        <v>5664</v>
      </c>
      <c r="Y250" s="197"/>
      <c r="Z250" s="197"/>
      <c r="AA250" s="197"/>
      <c r="AB250" s="197"/>
      <c r="AC250" s="729"/>
      <c r="AD250" s="1222"/>
      <c r="AE250" s="1275"/>
    </row>
    <row r="251" spans="1:31">
      <c r="A251" s="264" t="s">
        <v>905</v>
      </c>
      <c r="B251" s="30" t="s">
        <v>5665</v>
      </c>
      <c r="C251" s="32" t="s">
        <v>46</v>
      </c>
      <c r="D251" s="40" t="s">
        <v>110</v>
      </c>
      <c r="E251" s="30" t="s">
        <v>85</v>
      </c>
      <c r="F251" s="30" t="s">
        <v>1088</v>
      </c>
      <c r="G251" s="952">
        <v>512</v>
      </c>
      <c r="H251" s="41">
        <v>0.52800000000000002</v>
      </c>
      <c r="I251" s="30" t="s">
        <v>5658</v>
      </c>
      <c r="J251" s="786">
        <v>44848</v>
      </c>
      <c r="K251" s="803"/>
      <c r="L251" s="803"/>
      <c r="M251" s="803"/>
      <c r="N251" s="803">
        <v>44854</v>
      </c>
      <c r="O251" s="7">
        <f t="shared" ca="1" si="6"/>
        <v>6</v>
      </c>
      <c r="P251" s="788">
        <v>44864</v>
      </c>
      <c r="Q251" s="803" t="s">
        <v>5659</v>
      </c>
      <c r="R251" s="803">
        <v>44866</v>
      </c>
      <c r="S251" s="12">
        <f t="shared" ca="1" si="7"/>
        <v>18</v>
      </c>
      <c r="T251" s="31">
        <v>44880</v>
      </c>
      <c r="U251" s="31" t="s">
        <v>5666</v>
      </c>
      <c r="V251" s="31"/>
      <c r="W251" s="31"/>
      <c r="X251" s="197" t="s">
        <v>5667</v>
      </c>
      <c r="Y251" s="197"/>
      <c r="Z251" s="197"/>
      <c r="AA251" s="197"/>
      <c r="AB251" s="197"/>
      <c r="AC251" s="729"/>
      <c r="AD251" s="1222"/>
      <c r="AE251" s="1275"/>
    </row>
    <row r="252" spans="1:31">
      <c r="A252" s="264" t="s">
        <v>905</v>
      </c>
      <c r="B252" s="30" t="s">
        <v>5668</v>
      </c>
      <c r="C252" s="32" t="s">
        <v>46</v>
      </c>
      <c r="D252" s="40" t="s">
        <v>110</v>
      </c>
      <c r="E252" s="30" t="s">
        <v>85</v>
      </c>
      <c r="F252" s="30" t="s">
        <v>1088</v>
      </c>
      <c r="G252" s="952">
        <v>449</v>
      </c>
      <c r="H252" s="41">
        <v>1.071</v>
      </c>
      <c r="I252" s="30" t="s">
        <v>5658</v>
      </c>
      <c r="J252" s="786">
        <v>44866</v>
      </c>
      <c r="K252" s="803"/>
      <c r="L252" s="803"/>
      <c r="M252" s="803"/>
      <c r="N252" s="803">
        <v>44854</v>
      </c>
      <c r="O252" s="7">
        <f t="shared" ca="1" si="6"/>
        <v>-12</v>
      </c>
      <c r="P252" s="788">
        <v>44864</v>
      </c>
      <c r="Q252" s="803" t="s">
        <v>5659</v>
      </c>
      <c r="R252" s="803">
        <v>44866</v>
      </c>
      <c r="S252" s="12">
        <f t="shared" ca="1" si="7"/>
        <v>0</v>
      </c>
      <c r="T252" s="31">
        <v>44880</v>
      </c>
      <c r="U252" s="31" t="s">
        <v>5669</v>
      </c>
      <c r="V252" s="31"/>
      <c r="W252" s="31"/>
      <c r="X252" s="197" t="s">
        <v>5670</v>
      </c>
      <c r="Y252" s="197"/>
      <c r="Z252" s="197"/>
      <c r="AA252" s="197"/>
      <c r="AB252" s="197"/>
      <c r="AC252" s="729"/>
      <c r="AD252" s="1222"/>
      <c r="AE252" s="1275"/>
    </row>
    <row r="253" spans="1:31">
      <c r="A253" s="264" t="s">
        <v>1685</v>
      </c>
      <c r="B253" s="30" t="s">
        <v>5671</v>
      </c>
      <c r="C253" s="32" t="s">
        <v>256</v>
      </c>
      <c r="D253" s="40" t="s">
        <v>110</v>
      </c>
      <c r="E253" s="30" t="s">
        <v>85</v>
      </c>
      <c r="F253" s="30" t="s">
        <v>5672</v>
      </c>
      <c r="G253" s="952">
        <v>1364</v>
      </c>
      <c r="H253" s="41">
        <v>31.809000000000001</v>
      </c>
      <c r="I253" s="30" t="s">
        <v>5658</v>
      </c>
      <c r="J253" s="786">
        <v>44844</v>
      </c>
      <c r="K253" s="803">
        <v>44854</v>
      </c>
      <c r="L253" s="803"/>
      <c r="M253" s="803">
        <v>44855</v>
      </c>
      <c r="N253" s="803">
        <v>44858</v>
      </c>
      <c r="O253" s="7">
        <f t="shared" ca="1" si="6"/>
        <v>14</v>
      </c>
      <c r="P253" s="788">
        <v>44864</v>
      </c>
      <c r="Q253" s="803">
        <v>44861</v>
      </c>
      <c r="R253" s="803">
        <v>44866</v>
      </c>
      <c r="S253" s="12">
        <f t="shared" ca="1" si="7"/>
        <v>22</v>
      </c>
      <c r="T253" s="31">
        <v>44880</v>
      </c>
      <c r="U253" s="31" t="s">
        <v>5673</v>
      </c>
      <c r="V253" s="31"/>
      <c r="W253" s="31"/>
      <c r="X253" s="197" t="s">
        <v>5674</v>
      </c>
      <c r="Y253" s="197"/>
      <c r="Z253" s="197"/>
      <c r="AA253" s="197"/>
      <c r="AB253" s="197"/>
      <c r="AC253" s="729"/>
      <c r="AD253" s="1222"/>
      <c r="AE253" s="1275"/>
    </row>
    <row r="254" spans="1:31">
      <c r="A254" s="264" t="s">
        <v>5000</v>
      </c>
      <c r="B254" s="30" t="s">
        <v>5675</v>
      </c>
      <c r="C254" s="32" t="s">
        <v>256</v>
      </c>
      <c r="D254" s="40" t="s">
        <v>110</v>
      </c>
      <c r="E254" s="30" t="s">
        <v>85</v>
      </c>
      <c r="F254" s="30" t="s">
        <v>1088</v>
      </c>
      <c r="G254" s="952">
        <v>282</v>
      </c>
      <c r="H254" s="41">
        <v>0.25</v>
      </c>
      <c r="I254" s="30" t="s">
        <v>5658</v>
      </c>
      <c r="J254" s="786">
        <v>44853</v>
      </c>
      <c r="K254" s="803">
        <v>44854</v>
      </c>
      <c r="L254" s="803"/>
      <c r="M254" s="803">
        <v>44855</v>
      </c>
      <c r="N254" s="803">
        <v>44858</v>
      </c>
      <c r="O254" s="7">
        <f t="shared" ca="1" si="6"/>
        <v>5</v>
      </c>
      <c r="P254" s="788">
        <v>44864</v>
      </c>
      <c r="Q254" s="803">
        <v>44861</v>
      </c>
      <c r="R254" s="803">
        <v>44866</v>
      </c>
      <c r="S254" s="12">
        <f t="shared" ca="1" si="7"/>
        <v>13</v>
      </c>
      <c r="T254" s="31">
        <v>44880</v>
      </c>
      <c r="U254" s="31" t="s">
        <v>5676</v>
      </c>
      <c r="V254" s="31"/>
      <c r="W254" s="31"/>
      <c r="X254" s="197" t="s">
        <v>5677</v>
      </c>
      <c r="Y254" s="197"/>
      <c r="Z254" s="197"/>
      <c r="AA254" s="197"/>
      <c r="AB254" s="197"/>
      <c r="AC254" s="729"/>
      <c r="AD254" s="1222"/>
      <c r="AE254" s="1275"/>
    </row>
    <row r="255" spans="1:31">
      <c r="A255" s="264" t="s">
        <v>5678</v>
      </c>
      <c r="B255" s="30" t="s">
        <v>5679</v>
      </c>
      <c r="C255" s="32" t="s">
        <v>256</v>
      </c>
      <c r="D255" s="40" t="s">
        <v>110</v>
      </c>
      <c r="E255" s="30" t="s">
        <v>85</v>
      </c>
      <c r="F255" s="30" t="s">
        <v>1088</v>
      </c>
      <c r="G255" s="952">
        <v>309</v>
      </c>
      <c r="H255" s="41">
        <v>0.624</v>
      </c>
      <c r="I255" s="30" t="s">
        <v>5658</v>
      </c>
      <c r="J255" s="786" t="s">
        <v>5680</v>
      </c>
      <c r="K255" s="803">
        <v>44848</v>
      </c>
      <c r="L255" s="803"/>
      <c r="M255" s="803">
        <v>44851</v>
      </c>
      <c r="N255" s="803">
        <v>44858</v>
      </c>
      <c r="O255" s="7" t="e">
        <f t="shared" ca="1" si="6"/>
        <v>#VALUE!</v>
      </c>
      <c r="P255" s="788">
        <v>44864</v>
      </c>
      <c r="Q255" s="803">
        <v>44861</v>
      </c>
      <c r="R255" s="803">
        <v>44866</v>
      </c>
      <c r="S255" s="12" t="e">
        <f t="shared" ca="1" si="7"/>
        <v>#VALUE!</v>
      </c>
      <c r="T255" s="31">
        <v>44880</v>
      </c>
      <c r="U255" s="31" t="s">
        <v>5681</v>
      </c>
      <c r="V255" s="31"/>
      <c r="W255" s="31"/>
      <c r="X255" s="197" t="s">
        <v>5682</v>
      </c>
      <c r="Y255" s="197"/>
      <c r="Z255" s="197"/>
      <c r="AA255" s="197"/>
      <c r="AB255" s="197"/>
      <c r="AC255" s="729"/>
      <c r="AD255" s="1222"/>
      <c r="AE255" s="1275"/>
    </row>
    <row r="256" spans="1:31">
      <c r="A256" s="264" t="s">
        <v>1437</v>
      </c>
      <c r="B256" s="30" t="s">
        <v>5683</v>
      </c>
      <c r="C256" s="32" t="s">
        <v>717</v>
      </c>
      <c r="D256" s="40" t="s">
        <v>1440</v>
      </c>
      <c r="E256" s="30" t="s">
        <v>85</v>
      </c>
      <c r="F256" s="30" t="s">
        <v>1176</v>
      </c>
      <c r="G256" s="952">
        <v>3116</v>
      </c>
      <c r="H256" s="41">
        <v>5.0149999999999997</v>
      </c>
      <c r="I256" s="30" t="s">
        <v>5684</v>
      </c>
      <c r="J256" s="786">
        <v>44831</v>
      </c>
      <c r="K256" s="803">
        <v>44839</v>
      </c>
      <c r="L256" s="803"/>
      <c r="M256" s="803"/>
      <c r="N256" s="803">
        <v>44839</v>
      </c>
      <c r="O256" s="7">
        <f t="shared" ca="1" si="6"/>
        <v>8</v>
      </c>
      <c r="P256" s="788">
        <v>44868</v>
      </c>
      <c r="Q256" s="803">
        <v>44868</v>
      </c>
      <c r="R256" s="803">
        <v>44865</v>
      </c>
      <c r="S256" s="12">
        <f t="shared" ca="1" si="7"/>
        <v>34</v>
      </c>
      <c r="T256" s="31">
        <v>44869</v>
      </c>
      <c r="U256" s="31"/>
      <c r="V256" s="31"/>
      <c r="W256" s="31"/>
      <c r="X256" s="197" t="s">
        <v>5685</v>
      </c>
      <c r="Y256" s="197"/>
      <c r="Z256" s="197"/>
      <c r="AA256" s="197"/>
      <c r="AB256" s="197"/>
      <c r="AC256" s="729"/>
      <c r="AD256" s="1222"/>
      <c r="AE256" s="1275"/>
    </row>
    <row r="257" spans="1:31">
      <c r="A257" s="264" t="s">
        <v>3450</v>
      </c>
      <c r="B257" s="30" t="s">
        <v>5686</v>
      </c>
      <c r="C257" s="32" t="s">
        <v>46</v>
      </c>
      <c r="D257" s="40" t="s">
        <v>349</v>
      </c>
      <c r="E257" s="30" t="s">
        <v>85</v>
      </c>
      <c r="F257" s="30" t="s">
        <v>1088</v>
      </c>
      <c r="G257" s="952">
        <v>663</v>
      </c>
      <c r="H257" s="41">
        <v>0.49099999999999999</v>
      </c>
      <c r="I257" s="30" t="s">
        <v>5687</v>
      </c>
      <c r="J257" s="786">
        <v>44855</v>
      </c>
      <c r="K257" s="803">
        <v>44860</v>
      </c>
      <c r="L257" s="803"/>
      <c r="M257" s="803">
        <v>44861</v>
      </c>
      <c r="N257" s="803">
        <v>44864</v>
      </c>
      <c r="O257" s="7">
        <f t="shared" ca="1" si="6"/>
        <v>9</v>
      </c>
      <c r="P257" s="788">
        <v>44870</v>
      </c>
      <c r="Q257" s="803" t="s">
        <v>5688</v>
      </c>
      <c r="R257" s="803">
        <v>44870</v>
      </c>
      <c r="S257" s="12">
        <f t="shared" ca="1" si="7"/>
        <v>15</v>
      </c>
      <c r="T257" s="31">
        <v>44875</v>
      </c>
      <c r="U257" s="31"/>
      <c r="V257" s="31"/>
      <c r="W257" s="31"/>
      <c r="X257" s="197" t="s">
        <v>5689</v>
      </c>
      <c r="Y257" s="197"/>
      <c r="Z257" s="197"/>
      <c r="AA257" s="197"/>
      <c r="AB257" s="197"/>
      <c r="AC257" s="729"/>
      <c r="AD257" s="1222"/>
      <c r="AE257" s="1275"/>
    </row>
    <row r="258" spans="1:31">
      <c r="A258" s="264" t="s">
        <v>1238</v>
      </c>
      <c r="B258" s="30" t="s">
        <v>5690</v>
      </c>
      <c r="C258" s="32" t="s">
        <v>46</v>
      </c>
      <c r="D258" s="40" t="s">
        <v>189</v>
      </c>
      <c r="E258" s="30" t="s">
        <v>85</v>
      </c>
      <c r="F258" s="30" t="s">
        <v>1088</v>
      </c>
      <c r="G258" s="952">
        <v>580</v>
      </c>
      <c r="H258" s="41">
        <v>7.06</v>
      </c>
      <c r="I258" s="30" t="s">
        <v>5691</v>
      </c>
      <c r="J258" s="786">
        <v>44853</v>
      </c>
      <c r="K258" s="803">
        <v>44858</v>
      </c>
      <c r="L258" s="803"/>
      <c r="M258" s="803">
        <v>44860</v>
      </c>
      <c r="N258" s="803">
        <v>44862</v>
      </c>
      <c r="O258" s="7">
        <f t="shared" ref="O258:O321" ca="1" si="8">IF(ISBLANK(N258)=TRUE,TODAY()-J258,N258-J258)</f>
        <v>9</v>
      </c>
      <c r="P258" s="788">
        <v>44876</v>
      </c>
      <c r="Q258" s="803">
        <v>44871</v>
      </c>
      <c r="R258" s="803">
        <v>44876</v>
      </c>
      <c r="S258" s="12">
        <f t="shared" ref="S258:S321" ca="1" si="9">IF(ISBLANK(R258)=TRUE,TODAY()-J258,R258-J258)</f>
        <v>23</v>
      </c>
      <c r="T258" s="31">
        <v>44882</v>
      </c>
      <c r="U258" s="31"/>
      <c r="V258" s="31"/>
      <c r="W258" s="31"/>
      <c r="X258" s="197" t="s">
        <v>5692</v>
      </c>
      <c r="Y258" s="197"/>
      <c r="Z258" s="197"/>
      <c r="AA258" s="197"/>
      <c r="AB258" s="197"/>
      <c r="AC258" s="729"/>
      <c r="AD258" s="1222"/>
      <c r="AE258" s="1275"/>
    </row>
    <row r="259" spans="1:31">
      <c r="A259" s="264" t="s">
        <v>1203</v>
      </c>
      <c r="B259" s="30" t="s">
        <v>5693</v>
      </c>
      <c r="C259" s="32" t="s">
        <v>46</v>
      </c>
      <c r="D259" s="40" t="s">
        <v>189</v>
      </c>
      <c r="E259" s="30" t="s">
        <v>85</v>
      </c>
      <c r="F259" s="30" t="s">
        <v>462</v>
      </c>
      <c r="G259" s="952">
        <v>4383</v>
      </c>
      <c r="H259" s="41">
        <v>3.32</v>
      </c>
      <c r="I259" s="30" t="s">
        <v>5691</v>
      </c>
      <c r="J259" s="786">
        <v>44830</v>
      </c>
      <c r="K259" s="803">
        <v>44862</v>
      </c>
      <c r="L259" s="803"/>
      <c r="M259" s="803">
        <v>44862</v>
      </c>
      <c r="N259" s="803">
        <v>44868</v>
      </c>
      <c r="O259" s="7">
        <f t="shared" ca="1" si="8"/>
        <v>38</v>
      </c>
      <c r="P259" s="788">
        <v>44876</v>
      </c>
      <c r="Q259" s="803">
        <v>44871</v>
      </c>
      <c r="R259" s="803">
        <v>44876</v>
      </c>
      <c r="S259" s="12">
        <f t="shared" ca="1" si="9"/>
        <v>46</v>
      </c>
      <c r="T259" s="31">
        <v>44882</v>
      </c>
      <c r="U259" s="31"/>
      <c r="V259" s="31"/>
      <c r="W259" s="31"/>
      <c r="X259" s="197" t="s">
        <v>5694</v>
      </c>
      <c r="Y259" s="197"/>
      <c r="Z259" s="197"/>
      <c r="AA259" s="197"/>
      <c r="AB259" s="197"/>
      <c r="AC259" s="729"/>
      <c r="AD259" s="1222"/>
      <c r="AE259" s="1275"/>
    </row>
    <row r="260" spans="1:31">
      <c r="A260" s="264" t="s">
        <v>1203</v>
      </c>
      <c r="B260" s="30" t="s">
        <v>5695</v>
      </c>
      <c r="C260" s="32" t="s">
        <v>46</v>
      </c>
      <c r="D260" s="40" t="s">
        <v>189</v>
      </c>
      <c r="E260" s="30" t="s">
        <v>85</v>
      </c>
      <c r="F260" s="30" t="s">
        <v>1150</v>
      </c>
      <c r="G260" s="952">
        <v>4218</v>
      </c>
      <c r="H260" s="41">
        <v>3.8359999999999999</v>
      </c>
      <c r="I260" s="30" t="s">
        <v>5691</v>
      </c>
      <c r="J260" s="786">
        <v>44831</v>
      </c>
      <c r="K260" s="803">
        <v>44862</v>
      </c>
      <c r="L260" s="803"/>
      <c r="M260" s="803">
        <v>44862</v>
      </c>
      <c r="N260" s="803">
        <v>44868</v>
      </c>
      <c r="O260" s="7">
        <f t="shared" ca="1" si="8"/>
        <v>37</v>
      </c>
      <c r="P260" s="788">
        <v>44876</v>
      </c>
      <c r="Q260" s="803">
        <v>44871</v>
      </c>
      <c r="R260" s="803">
        <v>44876</v>
      </c>
      <c r="S260" s="12">
        <f t="shared" ca="1" si="9"/>
        <v>45</v>
      </c>
      <c r="T260" s="31">
        <v>44882</v>
      </c>
      <c r="U260" s="31"/>
      <c r="V260" s="31"/>
      <c r="W260" s="31"/>
      <c r="X260" s="197" t="s">
        <v>5696</v>
      </c>
      <c r="Y260" s="197"/>
      <c r="Z260" s="197"/>
      <c r="AA260" s="197"/>
      <c r="AB260" s="197"/>
      <c r="AC260" s="729"/>
      <c r="AD260" s="1222"/>
      <c r="AE260" s="1275"/>
    </row>
    <row r="261" spans="1:31">
      <c r="A261" s="264" t="s">
        <v>2750</v>
      </c>
      <c r="B261" s="30"/>
      <c r="C261" s="32" t="s">
        <v>256</v>
      </c>
      <c r="D261" s="40" t="s">
        <v>110</v>
      </c>
      <c r="E261" s="30" t="s">
        <v>49</v>
      </c>
      <c r="F261" s="30" t="s">
        <v>462</v>
      </c>
      <c r="G261" s="952">
        <v>1982</v>
      </c>
      <c r="H261" s="41">
        <v>3.36</v>
      </c>
      <c r="I261" s="30" t="s">
        <v>3045</v>
      </c>
      <c r="J261" s="786">
        <v>44854</v>
      </c>
      <c r="K261" s="803">
        <v>44855</v>
      </c>
      <c r="L261" s="803"/>
      <c r="M261" s="803">
        <v>44858</v>
      </c>
      <c r="N261" s="803">
        <v>44859</v>
      </c>
      <c r="O261" s="7">
        <f t="shared" ca="1" si="8"/>
        <v>5</v>
      </c>
      <c r="P261" s="788">
        <v>44877</v>
      </c>
      <c r="Q261" s="803">
        <v>44865</v>
      </c>
      <c r="R261" s="803">
        <v>44876</v>
      </c>
      <c r="S261" s="12">
        <f t="shared" ca="1" si="9"/>
        <v>22</v>
      </c>
      <c r="T261" s="31">
        <v>44876</v>
      </c>
      <c r="U261" s="31" t="s">
        <v>5697</v>
      </c>
      <c r="V261" s="31"/>
      <c r="W261" s="31"/>
      <c r="X261" s="197" t="s">
        <v>5698</v>
      </c>
      <c r="Y261" s="197"/>
      <c r="Z261" s="197"/>
      <c r="AA261" s="197"/>
      <c r="AB261" s="197"/>
      <c r="AC261" s="729"/>
      <c r="AD261" s="1222"/>
      <c r="AE261" s="1275"/>
    </row>
    <row r="262" spans="1:31">
      <c r="A262" s="264" t="s">
        <v>205</v>
      </c>
      <c r="B262" s="30" t="s">
        <v>5699</v>
      </c>
      <c r="C262" s="32" t="s">
        <v>29</v>
      </c>
      <c r="D262" s="40" t="s">
        <v>110</v>
      </c>
      <c r="E262" s="30" t="s">
        <v>49</v>
      </c>
      <c r="F262" s="30" t="s">
        <v>1150</v>
      </c>
      <c r="G262" s="952">
        <v>3319</v>
      </c>
      <c r="H262" s="41">
        <v>22.510999999999999</v>
      </c>
      <c r="I262" s="30" t="s">
        <v>5700</v>
      </c>
      <c r="J262" s="786">
        <v>44789</v>
      </c>
      <c r="K262" s="803">
        <v>44858</v>
      </c>
      <c r="L262" s="803"/>
      <c r="M262" s="803">
        <v>44860</v>
      </c>
      <c r="N262" s="803">
        <v>44866</v>
      </c>
      <c r="O262" s="7">
        <f t="shared" ca="1" si="8"/>
        <v>77</v>
      </c>
      <c r="P262" s="788">
        <v>44876</v>
      </c>
      <c r="Q262" s="803">
        <v>44876</v>
      </c>
      <c r="R262" s="803">
        <v>44877</v>
      </c>
      <c r="S262" s="12">
        <f t="shared" ca="1" si="9"/>
        <v>88</v>
      </c>
      <c r="T262" s="31">
        <v>44879</v>
      </c>
      <c r="U262" s="31"/>
      <c r="V262" s="31"/>
      <c r="W262" s="31"/>
      <c r="X262" s="197" t="s">
        <v>5701</v>
      </c>
      <c r="Y262" s="197"/>
      <c r="Z262" s="197"/>
      <c r="AA262" s="197" t="s">
        <v>5699</v>
      </c>
      <c r="AB262" s="197"/>
      <c r="AC262" s="729"/>
      <c r="AD262" s="1222"/>
      <c r="AE262" s="1275"/>
    </row>
    <row r="263" spans="1:31">
      <c r="A263" s="264" t="s">
        <v>168</v>
      </c>
      <c r="B263" s="30" t="s">
        <v>5702</v>
      </c>
      <c r="C263" s="32" t="s">
        <v>256</v>
      </c>
      <c r="D263" s="40" t="s">
        <v>957</v>
      </c>
      <c r="E263" s="30" t="s">
        <v>85</v>
      </c>
      <c r="F263" s="30" t="s">
        <v>1088</v>
      </c>
      <c r="G263" s="952">
        <v>651</v>
      </c>
      <c r="H263" s="41">
        <v>0.57599999999999996</v>
      </c>
      <c r="I263" s="30" t="s">
        <v>5703</v>
      </c>
      <c r="J263" s="786">
        <v>44860</v>
      </c>
      <c r="K263" s="803"/>
      <c r="L263" s="803"/>
      <c r="M263" s="803"/>
      <c r="N263" s="803"/>
      <c r="O263" s="7">
        <f t="shared" ca="1" si="8"/>
        <v>1245</v>
      </c>
      <c r="P263" s="788">
        <v>44879</v>
      </c>
      <c r="Q263" s="803">
        <v>44876</v>
      </c>
      <c r="R263" s="803">
        <v>44879</v>
      </c>
      <c r="S263" s="12">
        <f t="shared" ca="1" si="9"/>
        <v>19</v>
      </c>
      <c r="T263" s="31">
        <v>44880</v>
      </c>
      <c r="U263" s="31"/>
      <c r="V263" s="31"/>
      <c r="W263" s="31"/>
      <c r="X263" s="197"/>
      <c r="Y263" s="197"/>
      <c r="Z263" s="197"/>
      <c r="AA263" s="197"/>
      <c r="AB263" s="197"/>
      <c r="AC263" s="729"/>
      <c r="AD263" s="1222"/>
      <c r="AE263" s="1275"/>
    </row>
    <row r="264" spans="1:31">
      <c r="A264" s="264" t="s">
        <v>5244</v>
      </c>
      <c r="B264" s="30" t="s">
        <v>5704</v>
      </c>
      <c r="C264" s="32" t="s">
        <v>717</v>
      </c>
      <c r="D264" s="40" t="s">
        <v>110</v>
      </c>
      <c r="E264" s="30" t="s">
        <v>85</v>
      </c>
      <c r="F264" s="30" t="s">
        <v>1088</v>
      </c>
      <c r="G264" s="952">
        <v>445</v>
      </c>
      <c r="H264" s="41">
        <v>0.73899999999999999</v>
      </c>
      <c r="I264" s="30" t="s">
        <v>5225</v>
      </c>
      <c r="J264" s="786">
        <v>44851</v>
      </c>
      <c r="K264" s="803">
        <v>44860</v>
      </c>
      <c r="L264" s="803"/>
      <c r="M264" s="803">
        <v>44860</v>
      </c>
      <c r="N264" s="803">
        <v>44862</v>
      </c>
      <c r="O264" s="7">
        <f t="shared" ca="1" si="8"/>
        <v>11</v>
      </c>
      <c r="P264" s="788">
        <v>44879</v>
      </c>
      <c r="Q264" s="803">
        <v>44872</v>
      </c>
      <c r="R264" s="803">
        <v>44880</v>
      </c>
      <c r="S264" s="12">
        <f t="shared" ca="1" si="9"/>
        <v>29</v>
      </c>
      <c r="T264" s="31">
        <v>44887</v>
      </c>
      <c r="U264" s="31" t="s">
        <v>5705</v>
      </c>
      <c r="V264" s="31"/>
      <c r="W264" s="31"/>
      <c r="X264" s="197" t="s">
        <v>5706</v>
      </c>
      <c r="Y264" s="197"/>
      <c r="Z264" s="197"/>
      <c r="AA264" s="197"/>
      <c r="AB264" s="197"/>
      <c r="AC264" s="729"/>
      <c r="AD264" s="1222"/>
      <c r="AE264" s="1275"/>
    </row>
    <row r="265" spans="1:31">
      <c r="A265" s="264" t="s">
        <v>5178</v>
      </c>
      <c r="B265" s="30" t="s">
        <v>5707</v>
      </c>
      <c r="C265" s="32" t="s">
        <v>256</v>
      </c>
      <c r="D265" s="40" t="s">
        <v>110</v>
      </c>
      <c r="E265" s="30" t="s">
        <v>85</v>
      </c>
      <c r="F265" s="30" t="s">
        <v>1106</v>
      </c>
      <c r="G265" s="952">
        <v>582</v>
      </c>
      <c r="H265" s="41">
        <v>1.07</v>
      </c>
      <c r="I265" s="30" t="s">
        <v>5225</v>
      </c>
      <c r="J265" s="786">
        <v>44852</v>
      </c>
      <c r="K265" s="803">
        <v>44860</v>
      </c>
      <c r="L265" s="803"/>
      <c r="M265" s="803">
        <v>44860</v>
      </c>
      <c r="N265" s="803">
        <v>44867</v>
      </c>
      <c r="O265" s="7">
        <f t="shared" ca="1" si="8"/>
        <v>15</v>
      </c>
      <c r="P265" s="788">
        <v>44879</v>
      </c>
      <c r="Q265" s="803">
        <v>44872</v>
      </c>
      <c r="R265" s="803">
        <v>44880</v>
      </c>
      <c r="S265" s="12">
        <f t="shared" ca="1" si="9"/>
        <v>28</v>
      </c>
      <c r="T265" s="31">
        <v>44887</v>
      </c>
      <c r="U265" s="31" t="s">
        <v>5708</v>
      </c>
      <c r="V265" s="31"/>
      <c r="W265" s="31"/>
      <c r="X265" s="197" t="s">
        <v>5709</v>
      </c>
      <c r="Y265" s="197"/>
      <c r="Z265" s="197"/>
      <c r="AA265" s="197"/>
      <c r="AB265" s="197"/>
      <c r="AC265" s="729"/>
      <c r="AD265" s="1222"/>
      <c r="AE265" s="1275"/>
    </row>
    <row r="266" spans="1:31">
      <c r="A266" s="264" t="s">
        <v>905</v>
      </c>
      <c r="B266" s="30" t="s">
        <v>5710</v>
      </c>
      <c r="C266" s="32" t="s">
        <v>46</v>
      </c>
      <c r="D266" s="40" t="s">
        <v>110</v>
      </c>
      <c r="E266" s="30" t="s">
        <v>85</v>
      </c>
      <c r="F266" s="30" t="s">
        <v>1106</v>
      </c>
      <c r="G266" s="952">
        <v>1760</v>
      </c>
      <c r="H266" s="41">
        <v>5.0129999999999999</v>
      </c>
      <c r="I266" s="30" t="s">
        <v>5225</v>
      </c>
      <c r="J266" s="786">
        <v>44854</v>
      </c>
      <c r="K266" s="803">
        <v>44855</v>
      </c>
      <c r="L266" s="803"/>
      <c r="M266" s="803">
        <v>44858</v>
      </c>
      <c r="N266" s="803">
        <v>44860</v>
      </c>
      <c r="O266" s="7">
        <f t="shared" ca="1" si="8"/>
        <v>6</v>
      </c>
      <c r="P266" s="788">
        <v>44879</v>
      </c>
      <c r="Q266" s="803">
        <v>44872</v>
      </c>
      <c r="R266" s="803">
        <v>44880</v>
      </c>
      <c r="S266" s="12">
        <f t="shared" ca="1" si="9"/>
        <v>26</v>
      </c>
      <c r="T266" s="31">
        <v>44887</v>
      </c>
      <c r="U266" s="31" t="s">
        <v>5711</v>
      </c>
      <c r="V266" s="31"/>
      <c r="W266" s="31"/>
      <c r="X266" s="197" t="s">
        <v>5712</v>
      </c>
      <c r="Y266" s="197"/>
      <c r="Z266" s="197"/>
      <c r="AA266" s="197"/>
      <c r="AB266" s="197"/>
      <c r="AC266" s="729"/>
      <c r="AD266" s="1222"/>
      <c r="AE266" s="1275"/>
    </row>
    <row r="267" spans="1:31">
      <c r="A267" s="264" t="s">
        <v>5713</v>
      </c>
      <c r="B267" s="30" t="s">
        <v>5714</v>
      </c>
      <c r="C267" s="32" t="s">
        <v>256</v>
      </c>
      <c r="D267" s="40" t="s">
        <v>110</v>
      </c>
      <c r="E267" s="30" t="s">
        <v>85</v>
      </c>
      <c r="F267" s="30" t="s">
        <v>1088</v>
      </c>
      <c r="G267" s="952">
        <v>306.5</v>
      </c>
      <c r="H267" s="41">
        <v>1.294</v>
      </c>
      <c r="I267" s="30" t="s">
        <v>5225</v>
      </c>
      <c r="J267" s="786">
        <v>44859</v>
      </c>
      <c r="K267" s="803">
        <v>44860</v>
      </c>
      <c r="L267" s="803"/>
      <c r="M267" s="803">
        <v>44861</v>
      </c>
      <c r="N267" s="803">
        <v>44867</v>
      </c>
      <c r="O267" s="7">
        <f t="shared" ca="1" si="8"/>
        <v>8</v>
      </c>
      <c r="P267" s="788">
        <v>44879</v>
      </c>
      <c r="Q267" s="803">
        <v>44872</v>
      </c>
      <c r="R267" s="803">
        <v>44880</v>
      </c>
      <c r="S267" s="12">
        <f t="shared" ca="1" si="9"/>
        <v>21</v>
      </c>
      <c r="T267" s="31">
        <v>44887</v>
      </c>
      <c r="U267" s="31" t="s">
        <v>5715</v>
      </c>
      <c r="V267" s="31"/>
      <c r="W267" s="31"/>
      <c r="X267" s="197" t="s">
        <v>5716</v>
      </c>
      <c r="Y267" s="197"/>
      <c r="Z267" s="197"/>
      <c r="AA267" s="197"/>
      <c r="AB267" s="197"/>
      <c r="AC267" s="729"/>
      <c r="AD267" s="1222"/>
      <c r="AE267" s="1275"/>
    </row>
    <row r="268" spans="1:31">
      <c r="A268" s="264" t="s">
        <v>5717</v>
      </c>
      <c r="B268" s="30" t="s">
        <v>5718</v>
      </c>
      <c r="C268" s="32" t="s">
        <v>256</v>
      </c>
      <c r="D268" s="40" t="s">
        <v>110</v>
      </c>
      <c r="E268" s="30" t="s">
        <v>85</v>
      </c>
      <c r="F268" s="30" t="s">
        <v>1088</v>
      </c>
      <c r="G268" s="952">
        <v>662</v>
      </c>
      <c r="H268" s="41">
        <v>2.1930000000000001</v>
      </c>
      <c r="I268" s="30" t="s">
        <v>5225</v>
      </c>
      <c r="J268" s="786">
        <v>44861</v>
      </c>
      <c r="K268" s="803">
        <v>44862</v>
      </c>
      <c r="L268" s="803"/>
      <c r="M268" s="803">
        <v>44862</v>
      </c>
      <c r="N268" s="803">
        <v>44866</v>
      </c>
      <c r="O268" s="7">
        <f t="shared" ca="1" si="8"/>
        <v>5</v>
      </c>
      <c r="P268" s="788">
        <v>44879</v>
      </c>
      <c r="Q268" s="803">
        <v>44872</v>
      </c>
      <c r="R268" s="803">
        <v>44880</v>
      </c>
      <c r="S268" s="12">
        <f t="shared" ca="1" si="9"/>
        <v>19</v>
      </c>
      <c r="T268" s="31">
        <v>44887</v>
      </c>
      <c r="U268" s="31" t="s">
        <v>5719</v>
      </c>
      <c r="V268" s="31"/>
      <c r="W268" s="31"/>
      <c r="X268" s="197" t="s">
        <v>5720</v>
      </c>
      <c r="Y268" s="197"/>
      <c r="Z268" s="197"/>
      <c r="AA268" s="197"/>
      <c r="AB268" s="197"/>
      <c r="AC268" s="729"/>
      <c r="AD268" s="1222"/>
      <c r="AE268" s="1275"/>
    </row>
    <row r="269" spans="1:31">
      <c r="A269" s="264" t="s">
        <v>5312</v>
      </c>
      <c r="B269" s="30" t="s">
        <v>5721</v>
      </c>
      <c r="C269" s="32" t="s">
        <v>256</v>
      </c>
      <c r="D269" s="40" t="s">
        <v>110</v>
      </c>
      <c r="E269" s="30" t="s">
        <v>85</v>
      </c>
      <c r="F269" s="30" t="s">
        <v>1088</v>
      </c>
      <c r="G269" s="952">
        <v>843</v>
      </c>
      <c r="H269" s="41">
        <v>1.274</v>
      </c>
      <c r="I269" s="30" t="s">
        <v>5225</v>
      </c>
      <c r="J269" s="786">
        <v>44862</v>
      </c>
      <c r="K269" s="803">
        <v>44865</v>
      </c>
      <c r="L269" s="803"/>
      <c r="M269" s="803" t="s">
        <v>5722</v>
      </c>
      <c r="N269" s="803">
        <v>44872</v>
      </c>
      <c r="O269" s="7">
        <f t="shared" ca="1" si="8"/>
        <v>10</v>
      </c>
      <c r="P269" s="788">
        <v>44879</v>
      </c>
      <c r="Q269" s="803">
        <v>44872</v>
      </c>
      <c r="R269" s="803">
        <v>44880</v>
      </c>
      <c r="S269" s="12">
        <f t="shared" ca="1" si="9"/>
        <v>18</v>
      </c>
      <c r="T269" s="31">
        <v>44887</v>
      </c>
      <c r="U269" s="31" t="s">
        <v>5723</v>
      </c>
      <c r="V269" s="31"/>
      <c r="W269" s="31"/>
      <c r="X269" s="197" t="s">
        <v>5724</v>
      </c>
      <c r="Y269" s="197"/>
      <c r="Z269" s="197"/>
      <c r="AA269" s="197"/>
      <c r="AB269" s="197"/>
      <c r="AC269" s="729"/>
      <c r="AD269" s="1222"/>
      <c r="AE269" s="1275"/>
    </row>
    <row r="270" spans="1:31">
      <c r="A270" s="264" t="s">
        <v>5013</v>
      </c>
      <c r="B270" s="30" t="s">
        <v>5725</v>
      </c>
      <c r="C270" s="32" t="s">
        <v>46</v>
      </c>
      <c r="D270" s="40" t="s">
        <v>110</v>
      </c>
      <c r="E270" s="30" t="s">
        <v>85</v>
      </c>
      <c r="F270" s="30" t="s">
        <v>1106</v>
      </c>
      <c r="G270" s="952">
        <v>404</v>
      </c>
      <c r="H270" s="41">
        <v>2.0590000000000002</v>
      </c>
      <c r="I270" s="30" t="s">
        <v>5225</v>
      </c>
      <c r="J270" s="786">
        <v>44862</v>
      </c>
      <c r="K270" s="803">
        <v>44866</v>
      </c>
      <c r="L270" s="803"/>
      <c r="M270" s="803">
        <v>44867</v>
      </c>
      <c r="N270" s="803">
        <v>44869</v>
      </c>
      <c r="O270" s="7">
        <f t="shared" ca="1" si="8"/>
        <v>7</v>
      </c>
      <c r="P270" s="788">
        <v>44879</v>
      </c>
      <c r="Q270" s="803">
        <v>44872</v>
      </c>
      <c r="R270" s="803">
        <v>44880</v>
      </c>
      <c r="S270" s="12">
        <f t="shared" ca="1" si="9"/>
        <v>18</v>
      </c>
      <c r="T270" s="31">
        <v>44887</v>
      </c>
      <c r="U270" s="31" t="s">
        <v>5726</v>
      </c>
      <c r="V270" s="31"/>
      <c r="W270" s="31"/>
      <c r="X270" s="197" t="s">
        <v>5727</v>
      </c>
      <c r="Y270" s="197"/>
      <c r="Z270" s="197"/>
      <c r="AA270" s="197"/>
      <c r="AB270" s="197"/>
      <c r="AC270" s="729"/>
      <c r="AD270" s="1222"/>
      <c r="AE270" s="1275"/>
    </row>
    <row r="271" spans="1:31">
      <c r="A271" s="264" t="s">
        <v>5728</v>
      </c>
      <c r="B271" s="30" t="s">
        <v>5729</v>
      </c>
      <c r="C271" s="32" t="s">
        <v>46</v>
      </c>
      <c r="D271" s="40" t="s">
        <v>110</v>
      </c>
      <c r="E271" s="30" t="s">
        <v>85</v>
      </c>
      <c r="F271" s="30" t="s">
        <v>1088</v>
      </c>
      <c r="G271" s="952">
        <v>4470</v>
      </c>
      <c r="H271" s="41">
        <v>17.548999999999999</v>
      </c>
      <c r="I271" s="30" t="s">
        <v>5225</v>
      </c>
      <c r="J271" s="786">
        <v>44861</v>
      </c>
      <c r="K271" s="803">
        <v>44862</v>
      </c>
      <c r="L271" s="803"/>
      <c r="M271" s="803">
        <v>44867</v>
      </c>
      <c r="N271" s="803">
        <v>44868</v>
      </c>
      <c r="O271" s="7">
        <f t="shared" ca="1" si="8"/>
        <v>7</v>
      </c>
      <c r="P271" s="788">
        <v>44879</v>
      </c>
      <c r="Q271" s="803">
        <v>44872</v>
      </c>
      <c r="R271" s="803">
        <v>44880</v>
      </c>
      <c r="S271" s="12">
        <f t="shared" ca="1" si="9"/>
        <v>19</v>
      </c>
      <c r="T271" s="31">
        <v>44887</v>
      </c>
      <c r="U271" s="31" t="s">
        <v>5730</v>
      </c>
      <c r="V271" s="31"/>
      <c r="W271" s="31"/>
      <c r="X271" s="197" t="s">
        <v>5731</v>
      </c>
      <c r="Y271" s="197"/>
      <c r="Z271" s="197"/>
      <c r="AA271" s="197"/>
      <c r="AB271" s="197"/>
      <c r="AC271" s="729"/>
      <c r="AD271" s="1222"/>
      <c r="AE271" s="1275"/>
    </row>
    <row r="272" spans="1:31">
      <c r="A272" s="264" t="s">
        <v>5732</v>
      </c>
      <c r="B272" s="30"/>
      <c r="C272" s="32" t="s">
        <v>29</v>
      </c>
      <c r="D272" s="40" t="s">
        <v>110</v>
      </c>
      <c r="E272" s="30" t="s">
        <v>893</v>
      </c>
      <c r="F272" s="30" t="s">
        <v>462</v>
      </c>
      <c r="G272" s="952">
        <v>2728</v>
      </c>
      <c r="H272" s="41">
        <v>3.4329999999999998</v>
      </c>
      <c r="I272" s="30" t="s">
        <v>3064</v>
      </c>
      <c r="J272" s="786">
        <v>44866</v>
      </c>
      <c r="K272" s="803">
        <v>44866</v>
      </c>
      <c r="L272" s="803"/>
      <c r="M272" s="803">
        <v>44867</v>
      </c>
      <c r="N272" s="803">
        <v>44872</v>
      </c>
      <c r="O272" s="7">
        <f t="shared" ca="1" si="8"/>
        <v>6</v>
      </c>
      <c r="P272" s="788">
        <v>44881</v>
      </c>
      <c r="Q272" s="803">
        <v>44877</v>
      </c>
      <c r="R272" s="803" t="s">
        <v>2926</v>
      </c>
      <c r="S272" s="12" t="e">
        <f t="shared" ca="1" si="9"/>
        <v>#VALUE!</v>
      </c>
      <c r="T272" s="31">
        <v>44882</v>
      </c>
      <c r="U272" s="31"/>
      <c r="V272" s="31"/>
      <c r="W272" s="31"/>
      <c r="X272" s="197" t="s">
        <v>5733</v>
      </c>
      <c r="Y272" s="197"/>
      <c r="Z272" s="197"/>
      <c r="AA272" s="197"/>
      <c r="AB272" s="197"/>
      <c r="AC272" s="729"/>
      <c r="AD272" s="1222"/>
      <c r="AE272" s="1275"/>
    </row>
    <row r="273" spans="1:31">
      <c r="A273" s="264" t="s">
        <v>3450</v>
      </c>
      <c r="B273" s="30" t="s">
        <v>5734</v>
      </c>
      <c r="C273" s="32" t="s">
        <v>46</v>
      </c>
      <c r="D273" s="40" t="s">
        <v>110</v>
      </c>
      <c r="E273" s="30" t="s">
        <v>49</v>
      </c>
      <c r="F273" s="30" t="s">
        <v>1086</v>
      </c>
      <c r="G273" s="952">
        <v>300</v>
      </c>
      <c r="H273" s="41">
        <v>6.8970000000000002</v>
      </c>
      <c r="I273" s="30" t="s">
        <v>3064</v>
      </c>
      <c r="J273" s="786">
        <v>44862</v>
      </c>
      <c r="K273" s="803">
        <v>44867</v>
      </c>
      <c r="L273" s="803"/>
      <c r="M273" s="803"/>
      <c r="N273" s="803">
        <v>44872</v>
      </c>
      <c r="O273" s="7">
        <f t="shared" ca="1" si="8"/>
        <v>10</v>
      </c>
      <c r="P273" s="788">
        <v>44881</v>
      </c>
      <c r="Q273" s="803">
        <v>44881</v>
      </c>
      <c r="R273" s="803">
        <v>44879</v>
      </c>
      <c r="S273" s="12">
        <f t="shared" ca="1" si="9"/>
        <v>17</v>
      </c>
      <c r="T273" s="31">
        <v>44887</v>
      </c>
      <c r="U273" s="31"/>
      <c r="V273" s="31"/>
      <c r="W273" s="31"/>
      <c r="X273" s="197" t="s">
        <v>5735</v>
      </c>
      <c r="Y273" s="197"/>
      <c r="Z273" s="197"/>
      <c r="AA273" s="197"/>
      <c r="AB273" s="197"/>
      <c r="AC273" s="729"/>
      <c r="AD273" s="1222"/>
      <c r="AE273" s="1275"/>
    </row>
    <row r="274" spans="1:31">
      <c r="A274" s="264" t="s">
        <v>3450</v>
      </c>
      <c r="B274" s="30" t="s">
        <v>5736</v>
      </c>
      <c r="C274" s="32" t="s">
        <v>46</v>
      </c>
      <c r="D274" s="40" t="s">
        <v>110</v>
      </c>
      <c r="E274" s="30" t="s">
        <v>49</v>
      </c>
      <c r="F274" s="30" t="s">
        <v>1086</v>
      </c>
      <c r="G274" s="952">
        <v>300</v>
      </c>
      <c r="H274" s="41">
        <v>6.8970000000000002</v>
      </c>
      <c r="I274" s="30" t="s">
        <v>3064</v>
      </c>
      <c r="J274" s="786">
        <v>44862</v>
      </c>
      <c r="K274" s="803">
        <v>44867</v>
      </c>
      <c r="L274" s="803"/>
      <c r="M274" s="803"/>
      <c r="N274" s="803">
        <v>44872</v>
      </c>
      <c r="O274" s="7">
        <f t="shared" ca="1" si="8"/>
        <v>10</v>
      </c>
      <c r="P274" s="788">
        <v>44881</v>
      </c>
      <c r="Q274" s="803">
        <v>44881</v>
      </c>
      <c r="R274" s="803">
        <v>44879</v>
      </c>
      <c r="S274" s="12">
        <f t="shared" ca="1" si="9"/>
        <v>17</v>
      </c>
      <c r="T274" s="31">
        <v>44887</v>
      </c>
      <c r="U274" s="31"/>
      <c r="V274" s="31"/>
      <c r="W274" s="31"/>
      <c r="X274" s="197" t="s">
        <v>5737</v>
      </c>
      <c r="Y274" s="197"/>
      <c r="Z274" s="197"/>
      <c r="AA274" s="197"/>
      <c r="AB274" s="197"/>
      <c r="AC274" s="729"/>
      <c r="AD274" s="1222"/>
      <c r="AE274" s="1275"/>
    </row>
    <row r="275" spans="1:31">
      <c r="A275" s="264" t="s">
        <v>3184</v>
      </c>
      <c r="B275" s="30" t="s">
        <v>5738</v>
      </c>
      <c r="C275" s="32" t="s">
        <v>29</v>
      </c>
      <c r="D275" s="40" t="s">
        <v>110</v>
      </c>
      <c r="E275" s="30" t="s">
        <v>49</v>
      </c>
      <c r="F275" s="30" t="s">
        <v>1088</v>
      </c>
      <c r="G275" s="952">
        <v>575</v>
      </c>
      <c r="H275" s="41">
        <v>1.365</v>
      </c>
      <c r="I275" s="30" t="s">
        <v>3064</v>
      </c>
      <c r="J275" s="786">
        <v>44868</v>
      </c>
      <c r="K275" s="803">
        <v>44869</v>
      </c>
      <c r="L275" s="803"/>
      <c r="M275" s="803">
        <v>44869</v>
      </c>
      <c r="N275" s="803">
        <v>44872</v>
      </c>
      <c r="O275" s="7">
        <f t="shared" ca="1" si="8"/>
        <v>4</v>
      </c>
      <c r="P275" s="788">
        <v>44881</v>
      </c>
      <c r="Q275" s="803">
        <v>44881</v>
      </c>
      <c r="R275" s="803">
        <v>44879</v>
      </c>
      <c r="S275" s="12">
        <f t="shared" ca="1" si="9"/>
        <v>11</v>
      </c>
      <c r="T275" s="31">
        <v>44887</v>
      </c>
      <c r="U275" s="31" t="s">
        <v>5739</v>
      </c>
      <c r="V275" s="31"/>
      <c r="W275" s="31"/>
      <c r="X275" s="197" t="s">
        <v>5740</v>
      </c>
      <c r="Y275" s="197"/>
      <c r="Z275" s="197"/>
      <c r="AA275" s="197"/>
      <c r="AB275" s="197"/>
      <c r="AC275" s="729"/>
      <c r="AD275" s="1222"/>
      <c r="AE275" s="1275"/>
    </row>
    <row r="276" spans="1:31">
      <c r="A276" s="264" t="s">
        <v>5326</v>
      </c>
      <c r="B276" s="30" t="s">
        <v>5741</v>
      </c>
      <c r="C276" s="32" t="s">
        <v>256</v>
      </c>
      <c r="D276" s="40" t="s">
        <v>728</v>
      </c>
      <c r="E276" s="30" t="s">
        <v>85</v>
      </c>
      <c r="F276" s="30" t="s">
        <v>1088</v>
      </c>
      <c r="G276" s="952">
        <v>1010</v>
      </c>
      <c r="H276" s="41">
        <v>2.5910000000000002</v>
      </c>
      <c r="I276" s="30" t="s">
        <v>5742</v>
      </c>
      <c r="J276" s="786">
        <v>44874</v>
      </c>
      <c r="K276" s="803">
        <v>44876</v>
      </c>
      <c r="L276" s="803"/>
      <c r="M276" s="803">
        <v>44877</v>
      </c>
      <c r="N276" s="803">
        <v>44879</v>
      </c>
      <c r="O276" s="7">
        <f t="shared" ca="1" si="8"/>
        <v>5</v>
      </c>
      <c r="P276" s="788">
        <v>44885</v>
      </c>
      <c r="Q276" s="803">
        <v>44895</v>
      </c>
      <c r="R276" s="803">
        <v>44885</v>
      </c>
      <c r="S276" s="12">
        <f t="shared" ca="1" si="9"/>
        <v>11</v>
      </c>
      <c r="T276" s="31">
        <v>44890</v>
      </c>
      <c r="U276" s="31"/>
      <c r="V276" s="31"/>
      <c r="W276" s="31"/>
      <c r="X276" s="197" t="s">
        <v>5743</v>
      </c>
      <c r="Y276" s="197"/>
      <c r="Z276" s="197"/>
      <c r="AA276" s="197"/>
      <c r="AB276" s="197"/>
      <c r="AC276" s="729"/>
      <c r="AD276" s="1222"/>
      <c r="AE276" s="1275"/>
    </row>
    <row r="277" spans="1:31">
      <c r="A277" s="264" t="s">
        <v>2303</v>
      </c>
      <c r="B277" s="30" t="s">
        <v>5744</v>
      </c>
      <c r="C277" s="32" t="s">
        <v>256</v>
      </c>
      <c r="D277" s="40" t="s">
        <v>1380</v>
      </c>
      <c r="E277" s="30" t="s">
        <v>49</v>
      </c>
      <c r="F277" s="30" t="s">
        <v>1088</v>
      </c>
      <c r="G277" s="952">
        <v>840</v>
      </c>
      <c r="H277" s="41">
        <v>2.2949999999999999</v>
      </c>
      <c r="I277" s="30" t="s">
        <v>5745</v>
      </c>
      <c r="J277" s="786">
        <v>44866</v>
      </c>
      <c r="K277" s="803">
        <v>44872</v>
      </c>
      <c r="L277" s="803"/>
      <c r="M277" s="803">
        <v>44874</v>
      </c>
      <c r="N277" s="803">
        <v>44874</v>
      </c>
      <c r="O277" s="7">
        <f t="shared" ca="1" si="8"/>
        <v>8</v>
      </c>
      <c r="P277" s="788">
        <v>44885</v>
      </c>
      <c r="Q277" s="803">
        <v>44878</v>
      </c>
      <c r="R277" s="803">
        <v>44885</v>
      </c>
      <c r="S277" s="12">
        <f t="shared" ca="1" si="9"/>
        <v>19</v>
      </c>
      <c r="T277" s="31">
        <v>44889</v>
      </c>
      <c r="U277" s="31"/>
      <c r="V277" s="31"/>
      <c r="W277" s="31"/>
      <c r="X277" s="197" t="s">
        <v>5746</v>
      </c>
      <c r="Y277" s="197"/>
      <c r="Z277" s="197"/>
      <c r="AA277" s="197"/>
      <c r="AB277" s="197"/>
      <c r="AC277" s="729"/>
      <c r="AD277" s="1222"/>
      <c r="AE277" s="1275"/>
    </row>
    <row r="278" spans="1:31">
      <c r="A278" s="264" t="s">
        <v>5064</v>
      </c>
      <c r="B278" s="30" t="s">
        <v>5747</v>
      </c>
      <c r="C278" s="32" t="s">
        <v>256</v>
      </c>
      <c r="D278" s="40" t="s">
        <v>110</v>
      </c>
      <c r="E278" s="30" t="s">
        <v>85</v>
      </c>
      <c r="F278" s="30" t="s">
        <v>1088</v>
      </c>
      <c r="G278" s="952">
        <v>810</v>
      </c>
      <c r="H278" s="41">
        <v>1.2210000000000001</v>
      </c>
      <c r="I278" s="30" t="s">
        <v>3510</v>
      </c>
      <c r="J278" s="786">
        <v>44868</v>
      </c>
      <c r="K278" s="803">
        <v>44868</v>
      </c>
      <c r="L278" s="803"/>
      <c r="M278" s="803">
        <v>44872</v>
      </c>
      <c r="N278" s="803">
        <v>44874</v>
      </c>
      <c r="O278" s="7">
        <f t="shared" ca="1" si="8"/>
        <v>6</v>
      </c>
      <c r="P278" s="788">
        <v>44896</v>
      </c>
      <c r="Q278" s="803">
        <v>44896</v>
      </c>
      <c r="R278" s="803">
        <v>44894</v>
      </c>
      <c r="S278" s="12">
        <f t="shared" ca="1" si="9"/>
        <v>26</v>
      </c>
      <c r="T278" s="31">
        <v>44900</v>
      </c>
      <c r="U278" s="31" t="s">
        <v>5748</v>
      </c>
      <c r="V278" s="31"/>
      <c r="W278" s="31"/>
      <c r="X278" s="197" t="s">
        <v>5749</v>
      </c>
      <c r="Y278" s="197"/>
      <c r="Z278" s="197"/>
      <c r="AA278" s="197"/>
      <c r="AB278" s="197"/>
      <c r="AC278" s="729"/>
      <c r="AD278" s="1222"/>
      <c r="AE278" s="1275"/>
    </row>
    <row r="279" spans="1:31">
      <c r="A279" s="264" t="s">
        <v>5750</v>
      </c>
      <c r="B279" s="30" t="s">
        <v>5751</v>
      </c>
      <c r="C279" s="32" t="s">
        <v>46</v>
      </c>
      <c r="D279" s="40" t="s">
        <v>110</v>
      </c>
      <c r="E279" s="30" t="s">
        <v>85</v>
      </c>
      <c r="F279" s="30" t="s">
        <v>1363</v>
      </c>
      <c r="G279" s="952">
        <v>440</v>
      </c>
      <c r="H279" s="41">
        <v>0.45200000000000001</v>
      </c>
      <c r="I279" s="30" t="s">
        <v>3510</v>
      </c>
      <c r="J279" s="786">
        <v>44869</v>
      </c>
      <c r="K279" s="803">
        <v>44875</v>
      </c>
      <c r="L279" s="803"/>
      <c r="M279" s="803"/>
      <c r="N279" s="803">
        <v>44883</v>
      </c>
      <c r="O279" s="7">
        <f t="shared" ca="1" si="8"/>
        <v>14</v>
      </c>
      <c r="P279" s="788">
        <v>44896</v>
      </c>
      <c r="Q279" s="803">
        <v>44896</v>
      </c>
      <c r="R279" s="803">
        <v>44894</v>
      </c>
      <c r="S279" s="12">
        <f t="shared" ca="1" si="9"/>
        <v>25</v>
      </c>
      <c r="T279" s="31">
        <v>44900</v>
      </c>
      <c r="U279" s="31" t="s">
        <v>5752</v>
      </c>
      <c r="V279" s="31"/>
      <c r="W279" s="31"/>
      <c r="X279" s="197" t="s">
        <v>5753</v>
      </c>
      <c r="Y279" s="197"/>
      <c r="Z279" s="197"/>
      <c r="AA279" s="197"/>
      <c r="AB279" s="197"/>
      <c r="AC279" s="729"/>
      <c r="AD279" s="1222"/>
      <c r="AE279" s="1275"/>
    </row>
    <row r="280" spans="1:31">
      <c r="A280" s="264" t="s">
        <v>5754</v>
      </c>
      <c r="B280" s="30" t="s">
        <v>5755</v>
      </c>
      <c r="C280" s="32" t="s">
        <v>256</v>
      </c>
      <c r="D280" s="40" t="s">
        <v>110</v>
      </c>
      <c r="E280" s="30" t="s">
        <v>85</v>
      </c>
      <c r="F280" s="30" t="s">
        <v>1106</v>
      </c>
      <c r="G280" s="952">
        <v>309</v>
      </c>
      <c r="H280" s="41">
        <v>0.29699999999999999</v>
      </c>
      <c r="I280" s="30" t="s">
        <v>3510</v>
      </c>
      <c r="J280" s="786">
        <v>40851</v>
      </c>
      <c r="K280" s="803">
        <v>44869</v>
      </c>
      <c r="L280" s="803"/>
      <c r="M280" s="803">
        <v>44872</v>
      </c>
      <c r="N280" s="803">
        <v>44879</v>
      </c>
      <c r="O280" s="7">
        <f t="shared" ca="1" si="8"/>
        <v>4028</v>
      </c>
      <c r="P280" s="788">
        <v>44896</v>
      </c>
      <c r="Q280" s="803">
        <v>44896</v>
      </c>
      <c r="R280" s="803">
        <v>44894</v>
      </c>
      <c r="S280" s="12">
        <f t="shared" ca="1" si="9"/>
        <v>4043</v>
      </c>
      <c r="T280" s="31">
        <v>44900</v>
      </c>
      <c r="U280" s="31" t="s">
        <v>5756</v>
      </c>
      <c r="V280" s="31"/>
      <c r="W280" s="31"/>
      <c r="X280" s="197" t="s">
        <v>5757</v>
      </c>
      <c r="Y280" s="197"/>
      <c r="Z280" s="197"/>
      <c r="AA280" s="197"/>
      <c r="AB280" s="197"/>
      <c r="AC280" s="729"/>
      <c r="AD280" s="1222"/>
      <c r="AE280" s="1275"/>
    </row>
    <row r="281" spans="1:31">
      <c r="A281" s="264" t="s">
        <v>3067</v>
      </c>
      <c r="B281" s="30" t="s">
        <v>5758</v>
      </c>
      <c r="C281" s="32" t="s">
        <v>46</v>
      </c>
      <c r="D281" s="40" t="s">
        <v>110</v>
      </c>
      <c r="E281" s="30" t="s">
        <v>85</v>
      </c>
      <c r="F281" s="30" t="s">
        <v>1088</v>
      </c>
      <c r="G281" s="952">
        <v>1654</v>
      </c>
      <c r="H281" s="41">
        <v>0.77800000000000002</v>
      </c>
      <c r="I281" s="30" t="s">
        <v>3510</v>
      </c>
      <c r="J281" s="786">
        <v>44872</v>
      </c>
      <c r="K281" s="803">
        <v>44874</v>
      </c>
      <c r="L281" s="803"/>
      <c r="M281" s="803"/>
      <c r="N281" s="803">
        <v>44881</v>
      </c>
      <c r="O281" s="7">
        <f t="shared" ca="1" si="8"/>
        <v>9</v>
      </c>
      <c r="P281" s="788">
        <v>44896</v>
      </c>
      <c r="Q281" s="803">
        <v>44896</v>
      </c>
      <c r="R281" s="803">
        <v>44894</v>
      </c>
      <c r="S281" s="12">
        <f t="shared" ca="1" si="9"/>
        <v>22</v>
      </c>
      <c r="T281" s="31">
        <v>44900</v>
      </c>
      <c r="U281" s="31" t="s">
        <v>5759</v>
      </c>
      <c r="V281" s="31"/>
      <c r="W281" s="31"/>
      <c r="X281" s="197" t="s">
        <v>5760</v>
      </c>
      <c r="Y281" s="197"/>
      <c r="Z281" s="197"/>
      <c r="AA281" s="197"/>
      <c r="AB281" s="197"/>
      <c r="AC281" s="729"/>
      <c r="AD281" s="1222"/>
      <c r="AE281" s="1275"/>
    </row>
    <row r="282" spans="1:31">
      <c r="A282" s="264" t="s">
        <v>1551</v>
      </c>
      <c r="B282" s="30" t="s">
        <v>5761</v>
      </c>
      <c r="C282" s="32" t="s">
        <v>256</v>
      </c>
      <c r="D282" s="40" t="s">
        <v>110</v>
      </c>
      <c r="E282" s="30" t="s">
        <v>85</v>
      </c>
      <c r="F282" s="30" t="s">
        <v>1086</v>
      </c>
      <c r="G282" s="952">
        <v>1855</v>
      </c>
      <c r="H282" s="41">
        <v>7.7910000000000004</v>
      </c>
      <c r="I282" s="30" t="s">
        <v>3510</v>
      </c>
      <c r="J282" s="786">
        <v>44873</v>
      </c>
      <c r="K282" s="803">
        <v>44874</v>
      </c>
      <c r="L282" s="803"/>
      <c r="M282" s="803">
        <v>44875</v>
      </c>
      <c r="N282" s="803">
        <v>44880</v>
      </c>
      <c r="O282" s="7">
        <f t="shared" ca="1" si="8"/>
        <v>7</v>
      </c>
      <c r="P282" s="788">
        <v>44896</v>
      </c>
      <c r="Q282" s="803">
        <v>44896</v>
      </c>
      <c r="R282" s="803">
        <v>44894</v>
      </c>
      <c r="S282" s="12">
        <f t="shared" ca="1" si="9"/>
        <v>21</v>
      </c>
      <c r="T282" s="31">
        <v>44900</v>
      </c>
      <c r="U282" s="31" t="s">
        <v>5762</v>
      </c>
      <c r="V282" s="31"/>
      <c r="W282" s="31"/>
      <c r="X282" s="197" t="s">
        <v>5763</v>
      </c>
      <c r="Y282" s="197"/>
      <c r="Z282" s="197"/>
      <c r="AA282" s="197"/>
      <c r="AB282" s="197"/>
      <c r="AC282" s="729"/>
      <c r="AD282" s="1222"/>
      <c r="AE282" s="1275"/>
    </row>
    <row r="283" spans="1:31">
      <c r="A283" s="264" t="s">
        <v>905</v>
      </c>
      <c r="B283" s="30" t="s">
        <v>5764</v>
      </c>
      <c r="C283" s="32" t="s">
        <v>46</v>
      </c>
      <c r="D283" s="40" t="s">
        <v>110</v>
      </c>
      <c r="E283" s="30" t="s">
        <v>85</v>
      </c>
      <c r="F283" s="30" t="s">
        <v>1088</v>
      </c>
      <c r="G283" s="952">
        <v>1762</v>
      </c>
      <c r="H283" s="41">
        <v>3.0870000000000002</v>
      </c>
      <c r="I283" s="30" t="s">
        <v>3510</v>
      </c>
      <c r="J283" s="786">
        <v>44874</v>
      </c>
      <c r="K283" s="803">
        <v>44874</v>
      </c>
      <c r="L283" s="803"/>
      <c r="M283" s="803"/>
      <c r="N283" s="803">
        <v>44886</v>
      </c>
      <c r="O283" s="7">
        <f t="shared" ca="1" si="8"/>
        <v>12</v>
      </c>
      <c r="P283" s="788">
        <v>44896</v>
      </c>
      <c r="Q283" s="803">
        <v>44896</v>
      </c>
      <c r="R283" s="803">
        <v>44894</v>
      </c>
      <c r="S283" s="12">
        <f t="shared" ca="1" si="9"/>
        <v>20</v>
      </c>
      <c r="T283" s="31">
        <v>44900</v>
      </c>
      <c r="U283" s="31" t="s">
        <v>5765</v>
      </c>
      <c r="V283" s="31"/>
      <c r="W283" s="31"/>
      <c r="X283" s="197" t="s">
        <v>5766</v>
      </c>
      <c r="Y283" s="197"/>
      <c r="Z283" s="197"/>
      <c r="AA283" s="197"/>
      <c r="AB283" s="197"/>
      <c r="AC283" s="729"/>
      <c r="AD283" s="1222"/>
      <c r="AE283" s="1275"/>
    </row>
    <row r="284" spans="1:31">
      <c r="A284" s="264" t="s">
        <v>905</v>
      </c>
      <c r="B284" s="30" t="s">
        <v>5767</v>
      </c>
      <c r="C284" s="32" t="s">
        <v>46</v>
      </c>
      <c r="D284" s="40" t="s">
        <v>110</v>
      </c>
      <c r="E284" s="30" t="s">
        <v>85</v>
      </c>
      <c r="F284" s="30" t="s">
        <v>1088</v>
      </c>
      <c r="G284" s="952">
        <v>908</v>
      </c>
      <c r="H284" s="41">
        <v>1.8620000000000001</v>
      </c>
      <c r="I284" s="30" t="s">
        <v>3510</v>
      </c>
      <c r="J284" s="786">
        <v>44874</v>
      </c>
      <c r="K284" s="803">
        <v>44874</v>
      </c>
      <c r="L284" s="803"/>
      <c r="M284" s="803"/>
      <c r="N284" s="803">
        <v>44886</v>
      </c>
      <c r="O284" s="7">
        <f t="shared" ca="1" si="8"/>
        <v>12</v>
      </c>
      <c r="P284" s="788">
        <v>44896</v>
      </c>
      <c r="Q284" s="803">
        <v>44896</v>
      </c>
      <c r="R284" s="803">
        <v>44894</v>
      </c>
      <c r="S284" s="12">
        <f t="shared" ca="1" si="9"/>
        <v>20</v>
      </c>
      <c r="T284" s="31">
        <v>44900</v>
      </c>
      <c r="U284" s="31" t="s">
        <v>5768</v>
      </c>
      <c r="V284" s="31"/>
      <c r="W284" s="31"/>
      <c r="X284" s="197" t="s">
        <v>5769</v>
      </c>
      <c r="Y284" s="197"/>
      <c r="Z284" s="197"/>
      <c r="AA284" s="197"/>
      <c r="AB284" s="197"/>
      <c r="AC284" s="729"/>
      <c r="AD284" s="1222"/>
      <c r="AE284" s="1275"/>
    </row>
    <row r="285" spans="1:31">
      <c r="A285" s="264" t="s">
        <v>1238</v>
      </c>
      <c r="B285" s="30" t="s">
        <v>5770</v>
      </c>
      <c r="C285" s="32" t="s">
        <v>46</v>
      </c>
      <c r="D285" s="40" t="s">
        <v>110</v>
      </c>
      <c r="E285" s="30" t="s">
        <v>85</v>
      </c>
      <c r="F285" s="30" t="s">
        <v>1088</v>
      </c>
      <c r="G285" s="952">
        <v>265</v>
      </c>
      <c r="H285" s="41">
        <v>1.0209999999999999</v>
      </c>
      <c r="I285" s="30" t="s">
        <v>3510</v>
      </c>
      <c r="J285" s="786">
        <v>44874</v>
      </c>
      <c r="K285" s="803">
        <v>44876</v>
      </c>
      <c r="L285" s="803"/>
      <c r="M285" s="803"/>
      <c r="N285" s="803">
        <v>44881</v>
      </c>
      <c r="O285" s="7">
        <f t="shared" ca="1" si="8"/>
        <v>7</v>
      </c>
      <c r="P285" s="788">
        <v>44896</v>
      </c>
      <c r="Q285" s="803">
        <v>44896</v>
      </c>
      <c r="R285" s="803">
        <v>44894</v>
      </c>
      <c r="S285" s="12">
        <f t="shared" ca="1" si="9"/>
        <v>20</v>
      </c>
      <c r="T285" s="31">
        <v>44900</v>
      </c>
      <c r="U285" s="31" t="s">
        <v>5771</v>
      </c>
      <c r="V285" s="31"/>
      <c r="W285" s="31"/>
      <c r="X285" s="197" t="s">
        <v>5772</v>
      </c>
      <c r="Y285" s="197"/>
      <c r="Z285" s="197"/>
      <c r="AA285" s="197"/>
      <c r="AB285" s="197"/>
      <c r="AC285" s="729"/>
      <c r="AD285" s="1222"/>
      <c r="AE285" s="1275"/>
    </row>
    <row r="286" spans="1:31">
      <c r="A286" s="264" t="s">
        <v>5773</v>
      </c>
      <c r="B286" s="30" t="s">
        <v>5774</v>
      </c>
      <c r="C286" s="32" t="s">
        <v>46</v>
      </c>
      <c r="D286" s="40" t="s">
        <v>110</v>
      </c>
      <c r="E286" s="30" t="s">
        <v>85</v>
      </c>
      <c r="F286" s="30" t="s">
        <v>1088</v>
      </c>
      <c r="G286" s="952">
        <v>1353</v>
      </c>
      <c r="H286" s="41">
        <v>3.899</v>
      </c>
      <c r="I286" s="30" t="s">
        <v>3510</v>
      </c>
      <c r="J286" s="786">
        <v>44879</v>
      </c>
      <c r="K286" s="803">
        <v>44883</v>
      </c>
      <c r="L286" s="803"/>
      <c r="M286" s="803"/>
      <c r="N286" s="803">
        <v>44882</v>
      </c>
      <c r="O286" s="7">
        <f t="shared" ca="1" si="8"/>
        <v>3</v>
      </c>
      <c r="P286" s="788">
        <v>44896</v>
      </c>
      <c r="Q286" s="803">
        <v>44896</v>
      </c>
      <c r="R286" s="803">
        <v>44894</v>
      </c>
      <c r="S286" s="12">
        <f t="shared" ca="1" si="9"/>
        <v>15</v>
      </c>
      <c r="T286" s="31">
        <v>44900</v>
      </c>
      <c r="U286" s="31" t="s">
        <v>5775</v>
      </c>
      <c r="V286" s="31"/>
      <c r="W286" s="31"/>
      <c r="X286" s="197" t="s">
        <v>5776</v>
      </c>
      <c r="Y286" s="197"/>
      <c r="Z286" s="197"/>
      <c r="AA286" s="197"/>
      <c r="AB286" s="197"/>
      <c r="AC286" s="729"/>
      <c r="AD286" s="1222"/>
      <c r="AE286" s="1275"/>
    </row>
    <row r="287" spans="1:31">
      <c r="A287" s="264" t="s">
        <v>905</v>
      </c>
      <c r="B287" s="30" t="s">
        <v>5777</v>
      </c>
      <c r="C287" s="32" t="s">
        <v>46</v>
      </c>
      <c r="D287" s="40" t="s">
        <v>110</v>
      </c>
      <c r="E287" s="30" t="s">
        <v>85</v>
      </c>
      <c r="F287" s="30" t="s">
        <v>1088</v>
      </c>
      <c r="G287" s="952">
        <v>390</v>
      </c>
      <c r="H287" s="41">
        <v>1.016</v>
      </c>
      <c r="I287" s="30" t="s">
        <v>3510</v>
      </c>
      <c r="J287" s="786">
        <v>44880</v>
      </c>
      <c r="K287" s="803">
        <v>44881</v>
      </c>
      <c r="L287" s="803"/>
      <c r="M287" s="803"/>
      <c r="N287" s="803">
        <v>44886</v>
      </c>
      <c r="O287" s="7">
        <f t="shared" ca="1" si="8"/>
        <v>6</v>
      </c>
      <c r="P287" s="788">
        <v>44896</v>
      </c>
      <c r="Q287" s="803">
        <v>44896</v>
      </c>
      <c r="R287" s="803">
        <v>44894</v>
      </c>
      <c r="S287" s="12">
        <f t="shared" ca="1" si="9"/>
        <v>14</v>
      </c>
      <c r="T287" s="31">
        <v>44900</v>
      </c>
      <c r="U287" s="31" t="s">
        <v>5778</v>
      </c>
      <c r="V287" s="31"/>
      <c r="W287" s="31"/>
      <c r="X287" s="197" t="s">
        <v>5779</v>
      </c>
      <c r="Y287" s="197"/>
      <c r="Z287" s="197"/>
      <c r="AA287" s="197"/>
      <c r="AB287" s="197"/>
      <c r="AC287" s="729"/>
      <c r="AD287" s="1222"/>
      <c r="AE287" s="1275"/>
    </row>
    <row r="288" spans="1:31">
      <c r="A288" s="264" t="s">
        <v>905</v>
      </c>
      <c r="B288" s="30" t="s">
        <v>5780</v>
      </c>
      <c r="C288" s="32" t="s">
        <v>46</v>
      </c>
      <c r="D288" s="40" t="s">
        <v>110</v>
      </c>
      <c r="E288" s="30" t="s">
        <v>85</v>
      </c>
      <c r="F288" s="30" t="s">
        <v>1088</v>
      </c>
      <c r="G288" s="952">
        <v>1094</v>
      </c>
      <c r="H288" s="41">
        <v>1.1439999999999999</v>
      </c>
      <c r="I288" s="30" t="s">
        <v>3510</v>
      </c>
      <c r="J288" s="786">
        <v>44880</v>
      </c>
      <c r="K288" s="803">
        <v>44881</v>
      </c>
      <c r="L288" s="803"/>
      <c r="M288" s="803"/>
      <c r="N288" s="803">
        <v>44886</v>
      </c>
      <c r="O288" s="7">
        <f t="shared" ca="1" si="8"/>
        <v>6</v>
      </c>
      <c r="P288" s="788">
        <v>44896</v>
      </c>
      <c r="Q288" s="803">
        <v>44896</v>
      </c>
      <c r="R288" s="803">
        <v>44894</v>
      </c>
      <c r="S288" s="12">
        <f t="shared" ca="1" si="9"/>
        <v>14</v>
      </c>
      <c r="T288" s="31">
        <v>44900</v>
      </c>
      <c r="U288" s="31" t="s">
        <v>5781</v>
      </c>
      <c r="V288" s="31"/>
      <c r="W288" s="31"/>
      <c r="X288" s="197" t="s">
        <v>5782</v>
      </c>
      <c r="Y288" s="197"/>
      <c r="Z288" s="197"/>
      <c r="AA288" s="197"/>
      <c r="AB288" s="197"/>
      <c r="AC288" s="729"/>
      <c r="AD288" s="1222"/>
      <c r="AE288" s="1275"/>
    </row>
    <row r="289" spans="1:31">
      <c r="A289" s="264" t="s">
        <v>1551</v>
      </c>
      <c r="B289" s="30" t="s">
        <v>5783</v>
      </c>
      <c r="C289" s="32" t="s">
        <v>256</v>
      </c>
      <c r="D289" s="40" t="s">
        <v>110</v>
      </c>
      <c r="E289" s="30" t="s">
        <v>85</v>
      </c>
      <c r="F289" s="30" t="s">
        <v>1088</v>
      </c>
      <c r="G289" s="952">
        <v>300</v>
      </c>
      <c r="H289" s="41">
        <v>1.452</v>
      </c>
      <c r="I289" s="30" t="s">
        <v>3510</v>
      </c>
      <c r="J289" s="786">
        <v>44881</v>
      </c>
      <c r="K289" s="803">
        <v>44882</v>
      </c>
      <c r="L289" s="803"/>
      <c r="M289" s="803">
        <v>44882</v>
      </c>
      <c r="N289" s="803">
        <v>44887</v>
      </c>
      <c r="O289" s="7">
        <f t="shared" ca="1" si="8"/>
        <v>6</v>
      </c>
      <c r="P289" s="788">
        <v>44896</v>
      </c>
      <c r="Q289" s="803">
        <v>44896</v>
      </c>
      <c r="R289" s="803">
        <v>44894</v>
      </c>
      <c r="S289" s="12">
        <f t="shared" ca="1" si="9"/>
        <v>13</v>
      </c>
      <c r="T289" s="31">
        <v>44900</v>
      </c>
      <c r="U289" s="31" t="s">
        <v>5784</v>
      </c>
      <c r="V289" s="31"/>
      <c r="W289" s="31"/>
      <c r="X289" s="197" t="s">
        <v>5785</v>
      </c>
      <c r="Y289" s="197"/>
      <c r="Z289" s="197"/>
      <c r="AA289" s="197"/>
      <c r="AB289" s="197"/>
      <c r="AC289" s="729"/>
      <c r="AD289" s="1222"/>
      <c r="AE289" s="1275"/>
    </row>
    <row r="290" spans="1:31">
      <c r="A290" s="264" t="s">
        <v>5326</v>
      </c>
      <c r="B290" s="30" t="s">
        <v>5786</v>
      </c>
      <c r="C290" s="32" t="s">
        <v>256</v>
      </c>
      <c r="D290" s="40" t="s">
        <v>728</v>
      </c>
      <c r="E290" s="30" t="s">
        <v>85</v>
      </c>
      <c r="F290" s="30" t="s">
        <v>1088</v>
      </c>
      <c r="G290" s="952">
        <v>1550</v>
      </c>
      <c r="H290" s="41">
        <v>3.18</v>
      </c>
      <c r="I290" s="30" t="s">
        <v>5787</v>
      </c>
      <c r="J290" s="786">
        <v>44861</v>
      </c>
      <c r="K290" s="803">
        <v>44866</v>
      </c>
      <c r="L290" s="803"/>
      <c r="M290" s="803">
        <v>44882</v>
      </c>
      <c r="N290" s="803">
        <v>44883</v>
      </c>
      <c r="O290" s="7">
        <f t="shared" ca="1" si="8"/>
        <v>22</v>
      </c>
      <c r="P290" s="788">
        <v>44895</v>
      </c>
      <c r="Q290" s="803">
        <v>44877</v>
      </c>
      <c r="R290" s="803">
        <v>44897</v>
      </c>
      <c r="S290" s="12">
        <f t="shared" ca="1" si="9"/>
        <v>36</v>
      </c>
      <c r="T290" s="31">
        <v>44903</v>
      </c>
      <c r="U290" s="31"/>
      <c r="V290" s="31"/>
      <c r="W290" s="31"/>
      <c r="X290" s="197" t="s">
        <v>5788</v>
      </c>
      <c r="Y290" s="197"/>
      <c r="Z290" s="197"/>
      <c r="AA290" s="197"/>
      <c r="AB290" s="197"/>
      <c r="AC290" s="729"/>
      <c r="AD290" s="1222"/>
      <c r="AE290" s="1275"/>
    </row>
    <row r="291" spans="1:31">
      <c r="A291" s="264" t="s">
        <v>5789</v>
      </c>
      <c r="B291" s="30" t="s">
        <v>5790</v>
      </c>
      <c r="C291" s="32" t="s">
        <v>256</v>
      </c>
      <c r="D291" s="40" t="s">
        <v>728</v>
      </c>
      <c r="E291" s="30" t="s">
        <v>85</v>
      </c>
      <c r="F291" s="30" t="s">
        <v>1088</v>
      </c>
      <c r="G291" s="952">
        <v>1030</v>
      </c>
      <c r="H291" s="41">
        <v>1.772</v>
      </c>
      <c r="I291" s="30" t="s">
        <v>5787</v>
      </c>
      <c r="J291" s="786">
        <v>44874</v>
      </c>
      <c r="K291" s="803">
        <v>44879</v>
      </c>
      <c r="L291" s="803"/>
      <c r="M291" s="803">
        <v>44882</v>
      </c>
      <c r="N291" s="803">
        <v>44883</v>
      </c>
      <c r="O291" s="7">
        <f t="shared" ca="1" si="8"/>
        <v>9</v>
      </c>
      <c r="P291" s="788">
        <v>44895</v>
      </c>
      <c r="Q291" s="803">
        <v>44895</v>
      </c>
      <c r="R291" s="803">
        <v>44897</v>
      </c>
      <c r="S291" s="12">
        <f t="shared" ca="1" si="9"/>
        <v>23</v>
      </c>
      <c r="T291" s="31">
        <v>44902</v>
      </c>
      <c r="U291" s="31"/>
      <c r="V291" s="31"/>
      <c r="W291" s="31"/>
      <c r="X291" s="197" t="s">
        <v>5791</v>
      </c>
      <c r="Y291" s="197"/>
      <c r="Z291" s="197"/>
      <c r="AA291" s="197"/>
      <c r="AB291" s="197"/>
      <c r="AC291" s="729"/>
      <c r="AD291" s="1222"/>
      <c r="AE291" s="1275"/>
    </row>
    <row r="292" spans="1:31">
      <c r="A292" s="264" t="s">
        <v>5219</v>
      </c>
      <c r="B292" s="30" t="s">
        <v>5792</v>
      </c>
      <c r="C292" s="32" t="s">
        <v>256</v>
      </c>
      <c r="D292" s="40" t="s">
        <v>110</v>
      </c>
      <c r="E292" s="30" t="s">
        <v>49</v>
      </c>
      <c r="F292" s="30" t="s">
        <v>1088</v>
      </c>
      <c r="G292" s="952">
        <v>260</v>
      </c>
      <c r="H292" s="41">
        <v>0.80400000000000005</v>
      </c>
      <c r="I292" s="30" t="s">
        <v>2907</v>
      </c>
      <c r="J292" s="786">
        <v>44881</v>
      </c>
      <c r="K292" s="803">
        <v>44881</v>
      </c>
      <c r="L292" s="803"/>
      <c r="M292" s="803">
        <v>44883</v>
      </c>
      <c r="N292" s="803">
        <v>44889</v>
      </c>
      <c r="O292" s="7">
        <f t="shared" ca="1" si="8"/>
        <v>8</v>
      </c>
      <c r="P292" s="788">
        <v>44897</v>
      </c>
      <c r="Q292" s="803">
        <v>44897</v>
      </c>
      <c r="R292" s="803">
        <v>44897</v>
      </c>
      <c r="S292" s="12">
        <f t="shared" ca="1" si="9"/>
        <v>16</v>
      </c>
      <c r="T292" s="31">
        <v>44907</v>
      </c>
      <c r="U292" s="31" t="s">
        <v>5793</v>
      </c>
      <c r="V292" s="31"/>
      <c r="W292" s="31"/>
      <c r="X292" s="197" t="s">
        <v>5794</v>
      </c>
      <c r="Y292" s="197"/>
      <c r="Z292" s="197"/>
      <c r="AA292" s="197"/>
      <c r="AB292" s="197"/>
      <c r="AC292" s="729"/>
      <c r="AD292" s="1222"/>
      <c r="AE292" s="1275"/>
    </row>
    <row r="293" spans="1:31">
      <c r="A293" s="264" t="s">
        <v>3450</v>
      </c>
      <c r="B293" s="30" t="s">
        <v>5795</v>
      </c>
      <c r="C293" s="32" t="s">
        <v>46</v>
      </c>
      <c r="D293" s="40" t="s">
        <v>110</v>
      </c>
      <c r="E293" s="30" t="s">
        <v>49</v>
      </c>
      <c r="F293" s="30" t="s">
        <v>462</v>
      </c>
      <c r="G293" s="952">
        <v>465</v>
      </c>
      <c r="H293" s="41">
        <v>11.342000000000001</v>
      </c>
      <c r="I293" s="30" t="s">
        <v>2907</v>
      </c>
      <c r="J293" s="786">
        <v>44886</v>
      </c>
      <c r="K293" s="803">
        <v>44886</v>
      </c>
      <c r="L293" s="803"/>
      <c r="M293" s="803">
        <v>44887</v>
      </c>
      <c r="N293" s="803">
        <v>44889</v>
      </c>
      <c r="O293" s="7">
        <f t="shared" ca="1" si="8"/>
        <v>3</v>
      </c>
      <c r="P293" s="788">
        <v>44897</v>
      </c>
      <c r="Q293" s="803">
        <v>44897</v>
      </c>
      <c r="R293" s="803">
        <v>44897</v>
      </c>
      <c r="S293" s="12">
        <f t="shared" ca="1" si="9"/>
        <v>11</v>
      </c>
      <c r="T293" s="31">
        <v>44907</v>
      </c>
      <c r="U293" s="31" t="s">
        <v>5796</v>
      </c>
      <c r="V293" s="31"/>
      <c r="W293" s="31"/>
      <c r="X293" s="197" t="s">
        <v>5797</v>
      </c>
      <c r="Y293" s="197"/>
      <c r="Z293" s="197"/>
      <c r="AA293" s="197"/>
      <c r="AB293" s="197"/>
      <c r="AC293" s="729"/>
      <c r="AD293" s="1222"/>
      <c r="AE293" s="1275"/>
    </row>
    <row r="294" spans="1:31">
      <c r="A294" s="264" t="s">
        <v>1206</v>
      </c>
      <c r="B294" s="30" t="s">
        <v>5798</v>
      </c>
      <c r="C294" s="32" t="s">
        <v>46</v>
      </c>
      <c r="D294" s="40" t="s">
        <v>189</v>
      </c>
      <c r="E294" s="30" t="s">
        <v>85</v>
      </c>
      <c r="F294" s="30" t="s">
        <v>1086</v>
      </c>
      <c r="G294" s="952">
        <v>2310</v>
      </c>
      <c r="H294" s="41">
        <v>5.9550000000000001</v>
      </c>
      <c r="I294" s="30" t="s">
        <v>5127</v>
      </c>
      <c r="J294" s="786">
        <v>44879</v>
      </c>
      <c r="K294" s="803">
        <v>44881</v>
      </c>
      <c r="L294" s="803"/>
      <c r="M294" s="803">
        <v>44882</v>
      </c>
      <c r="N294" s="803">
        <v>44883</v>
      </c>
      <c r="O294" s="7">
        <f t="shared" ca="1" si="8"/>
        <v>4</v>
      </c>
      <c r="P294" s="788">
        <v>44904</v>
      </c>
      <c r="Q294" s="803">
        <v>44895</v>
      </c>
      <c r="R294" s="803">
        <v>44904</v>
      </c>
      <c r="S294" s="12">
        <f t="shared" ca="1" si="9"/>
        <v>25</v>
      </c>
      <c r="T294" s="31">
        <v>44908</v>
      </c>
      <c r="U294" s="31"/>
      <c r="V294" s="31"/>
      <c r="W294" s="31"/>
      <c r="X294" s="197" t="s">
        <v>5799</v>
      </c>
      <c r="Y294" s="197"/>
      <c r="Z294" s="197"/>
      <c r="AA294" s="197"/>
      <c r="AB294" s="197"/>
      <c r="AC294" s="729"/>
      <c r="AD294" s="1222"/>
      <c r="AE294" s="1275"/>
    </row>
    <row r="295" spans="1:31">
      <c r="A295" s="264" t="s">
        <v>1119</v>
      </c>
      <c r="B295" s="30" t="s">
        <v>5647</v>
      </c>
      <c r="C295" s="32" t="s">
        <v>46</v>
      </c>
      <c r="D295" s="40" t="s">
        <v>189</v>
      </c>
      <c r="E295" s="30" t="s">
        <v>85</v>
      </c>
      <c r="F295" s="30" t="s">
        <v>1106</v>
      </c>
      <c r="G295" s="952">
        <v>1405</v>
      </c>
      <c r="H295" s="41">
        <v>1.272</v>
      </c>
      <c r="I295" s="30" t="s">
        <v>5127</v>
      </c>
      <c r="J295" s="786">
        <v>44879</v>
      </c>
      <c r="K295" s="803">
        <v>44881</v>
      </c>
      <c r="L295" s="803"/>
      <c r="M295" s="803">
        <v>44882</v>
      </c>
      <c r="N295" s="803">
        <v>44883</v>
      </c>
      <c r="O295" s="7">
        <f t="shared" ca="1" si="8"/>
        <v>4</v>
      </c>
      <c r="P295" s="788">
        <v>44904</v>
      </c>
      <c r="Q295" s="803">
        <v>44895</v>
      </c>
      <c r="R295" s="803">
        <v>44904</v>
      </c>
      <c r="S295" s="12">
        <f t="shared" ca="1" si="9"/>
        <v>25</v>
      </c>
      <c r="T295" s="31">
        <v>44908</v>
      </c>
      <c r="U295" s="31"/>
      <c r="V295" s="31"/>
      <c r="W295" s="31"/>
      <c r="X295" s="197" t="s">
        <v>5800</v>
      </c>
      <c r="Y295" s="197"/>
      <c r="Z295" s="197"/>
      <c r="AA295" s="197"/>
      <c r="AB295" s="197"/>
      <c r="AC295" s="729"/>
      <c r="AD295" s="1222"/>
      <c r="AE295" s="1275"/>
    </row>
    <row r="296" spans="1:31">
      <c r="A296" s="264" t="s">
        <v>1119</v>
      </c>
      <c r="B296" s="30" t="s">
        <v>5647</v>
      </c>
      <c r="C296" s="32" t="s">
        <v>46</v>
      </c>
      <c r="D296" s="40" t="s">
        <v>189</v>
      </c>
      <c r="E296" s="30" t="s">
        <v>85</v>
      </c>
      <c r="F296" s="30" t="s">
        <v>1106</v>
      </c>
      <c r="G296" s="952">
        <v>1399</v>
      </c>
      <c r="H296" s="41">
        <v>1.1140000000000001</v>
      </c>
      <c r="I296" s="30" t="s">
        <v>5127</v>
      </c>
      <c r="J296" s="786">
        <v>44883</v>
      </c>
      <c r="K296" s="803">
        <v>44886</v>
      </c>
      <c r="L296" s="803"/>
      <c r="M296" s="803">
        <v>44887</v>
      </c>
      <c r="N296" s="803">
        <v>44889</v>
      </c>
      <c r="O296" s="7">
        <f t="shared" ca="1" si="8"/>
        <v>6</v>
      </c>
      <c r="P296" s="788">
        <v>44904</v>
      </c>
      <c r="Q296" s="803">
        <v>44895</v>
      </c>
      <c r="R296" s="803">
        <v>44904</v>
      </c>
      <c r="S296" s="12">
        <f t="shared" ca="1" si="9"/>
        <v>21</v>
      </c>
      <c r="T296" s="31">
        <v>44908</v>
      </c>
      <c r="U296" s="31"/>
      <c r="V296" s="31"/>
      <c r="W296" s="31"/>
      <c r="X296" s="197" t="s">
        <v>5801</v>
      </c>
      <c r="Y296" s="197"/>
      <c r="Z296" s="197"/>
      <c r="AA296" s="197"/>
      <c r="AB296" s="197"/>
      <c r="AC296" s="729"/>
      <c r="AD296" s="1222"/>
      <c r="AE296" s="1275"/>
    </row>
    <row r="297" spans="1:31">
      <c r="A297" s="264" t="s">
        <v>229</v>
      </c>
      <c r="B297" s="30" t="s">
        <v>5802</v>
      </c>
      <c r="C297" s="32" t="s">
        <v>46</v>
      </c>
      <c r="D297" s="40" t="s">
        <v>189</v>
      </c>
      <c r="E297" s="30" t="s">
        <v>85</v>
      </c>
      <c r="F297" s="30" t="s">
        <v>1088</v>
      </c>
      <c r="G297" s="952">
        <v>330</v>
      </c>
      <c r="H297" s="41">
        <v>1.762</v>
      </c>
      <c r="I297" s="30" t="s">
        <v>5127</v>
      </c>
      <c r="J297" s="786">
        <v>44886</v>
      </c>
      <c r="K297" s="803">
        <v>44886</v>
      </c>
      <c r="L297" s="803"/>
      <c r="M297" s="803"/>
      <c r="N297" s="803">
        <v>44889</v>
      </c>
      <c r="O297" s="7">
        <f t="shared" ca="1" si="8"/>
        <v>3</v>
      </c>
      <c r="P297" s="788">
        <v>44904</v>
      </c>
      <c r="Q297" s="803">
        <v>44895</v>
      </c>
      <c r="R297" s="803">
        <v>44904</v>
      </c>
      <c r="S297" s="12">
        <f t="shared" ca="1" si="9"/>
        <v>18</v>
      </c>
      <c r="T297" s="31">
        <v>44908</v>
      </c>
      <c r="U297" s="31"/>
      <c r="V297" s="31"/>
      <c r="W297" s="31"/>
      <c r="X297" s="197" t="s">
        <v>5803</v>
      </c>
      <c r="Y297" s="197"/>
      <c r="Z297" s="197"/>
      <c r="AA297" s="197"/>
      <c r="AB297" s="197"/>
      <c r="AC297" s="729"/>
      <c r="AD297" s="1222"/>
      <c r="AE297" s="1275"/>
    </row>
    <row r="298" spans="1:31">
      <c r="A298" s="264" t="s">
        <v>5804</v>
      </c>
      <c r="B298" s="30" t="s">
        <v>5805</v>
      </c>
      <c r="C298" s="32" t="s">
        <v>256</v>
      </c>
      <c r="D298" s="40" t="s">
        <v>189</v>
      </c>
      <c r="E298" s="30" t="s">
        <v>85</v>
      </c>
      <c r="F298" s="30" t="s">
        <v>1088</v>
      </c>
      <c r="G298" s="952">
        <v>321</v>
      </c>
      <c r="H298" s="41">
        <v>0.35</v>
      </c>
      <c r="I298" s="30" t="s">
        <v>5127</v>
      </c>
      <c r="J298" s="786">
        <v>44887</v>
      </c>
      <c r="K298" s="803">
        <v>44888</v>
      </c>
      <c r="L298" s="803"/>
      <c r="M298" s="803">
        <v>44889</v>
      </c>
      <c r="N298" s="803">
        <v>44890</v>
      </c>
      <c r="O298" s="7">
        <f t="shared" ca="1" si="8"/>
        <v>3</v>
      </c>
      <c r="P298" s="788">
        <v>44904</v>
      </c>
      <c r="Q298" s="803">
        <v>44895</v>
      </c>
      <c r="R298" s="803">
        <v>44904</v>
      </c>
      <c r="S298" s="12">
        <f t="shared" ca="1" si="9"/>
        <v>17</v>
      </c>
      <c r="T298" s="31">
        <v>44908</v>
      </c>
      <c r="U298" s="31"/>
      <c r="V298" s="31"/>
      <c r="W298" s="31"/>
      <c r="X298" s="197" t="s">
        <v>5806</v>
      </c>
      <c r="Y298" s="197"/>
      <c r="Z298" s="197"/>
      <c r="AA298" s="197"/>
      <c r="AB298" s="197"/>
      <c r="AC298" s="729"/>
      <c r="AD298" s="1222"/>
      <c r="AE298" s="1275"/>
    </row>
    <row r="299" spans="1:31">
      <c r="A299" s="264" t="s">
        <v>5807</v>
      </c>
      <c r="B299" s="30" t="s">
        <v>5808</v>
      </c>
      <c r="C299" s="32" t="s">
        <v>46</v>
      </c>
      <c r="D299" s="40" t="s">
        <v>189</v>
      </c>
      <c r="E299" s="30" t="s">
        <v>85</v>
      </c>
      <c r="F299" s="30" t="s">
        <v>1106</v>
      </c>
      <c r="G299" s="952">
        <v>1094</v>
      </c>
      <c r="H299" s="41">
        <v>1.21</v>
      </c>
      <c r="I299" s="30" t="s">
        <v>5127</v>
      </c>
      <c r="J299" s="786">
        <v>44888</v>
      </c>
      <c r="K299" s="803"/>
      <c r="L299" s="803"/>
      <c r="M299" s="803"/>
      <c r="N299" s="803">
        <v>44890</v>
      </c>
      <c r="O299" s="7">
        <f t="shared" ca="1" si="8"/>
        <v>2</v>
      </c>
      <c r="P299" s="788">
        <v>44904</v>
      </c>
      <c r="Q299" s="803">
        <v>44895</v>
      </c>
      <c r="R299" s="803">
        <v>44904</v>
      </c>
      <c r="S299" s="12">
        <f t="shared" ca="1" si="9"/>
        <v>16</v>
      </c>
      <c r="T299" s="31">
        <v>44908</v>
      </c>
      <c r="U299" s="31"/>
      <c r="V299" s="31"/>
      <c r="W299" s="31"/>
      <c r="X299" s="197" t="s">
        <v>5809</v>
      </c>
      <c r="Y299" s="197"/>
      <c r="Z299" s="197"/>
      <c r="AA299" s="197"/>
      <c r="AB299" s="197"/>
      <c r="AC299" s="729"/>
      <c r="AD299" s="1222"/>
      <c r="AE299" s="1275"/>
    </row>
    <row r="300" spans="1:31">
      <c r="A300" s="264" t="s">
        <v>5288</v>
      </c>
      <c r="B300" s="30" t="s">
        <v>5810</v>
      </c>
      <c r="C300" s="32" t="s">
        <v>46</v>
      </c>
      <c r="D300" s="40" t="s">
        <v>5290</v>
      </c>
      <c r="E300" s="30" t="s">
        <v>85</v>
      </c>
      <c r="F300" s="30" t="s">
        <v>1106</v>
      </c>
      <c r="G300" s="952">
        <v>1690</v>
      </c>
      <c r="H300" s="41">
        <v>7.1859999999999999</v>
      </c>
      <c r="I300" s="30" t="s">
        <v>5811</v>
      </c>
      <c r="J300" s="786">
        <v>44888</v>
      </c>
      <c r="K300" s="803"/>
      <c r="L300" s="803"/>
      <c r="M300" s="803"/>
      <c r="N300" s="803">
        <v>44897</v>
      </c>
      <c r="O300" s="7">
        <f t="shared" ca="1" si="8"/>
        <v>9</v>
      </c>
      <c r="P300" s="788">
        <v>44907</v>
      </c>
      <c r="Q300" s="803">
        <v>44907</v>
      </c>
      <c r="R300" s="803">
        <v>44910</v>
      </c>
      <c r="S300" s="12">
        <f t="shared" ca="1" si="9"/>
        <v>22</v>
      </c>
      <c r="T300" s="31">
        <v>44914</v>
      </c>
      <c r="U300" s="31"/>
      <c r="V300" s="31"/>
      <c r="W300" s="31"/>
      <c r="X300" s="197" t="s">
        <v>5812</v>
      </c>
      <c r="Y300" s="197"/>
      <c r="Z300" s="197"/>
      <c r="AA300" s="197"/>
      <c r="AB300" s="197"/>
      <c r="AC300" s="729"/>
      <c r="AD300" s="1222"/>
      <c r="AE300" s="1275"/>
    </row>
    <row r="301" spans="1:31">
      <c r="A301" s="264" t="s">
        <v>5813</v>
      </c>
      <c r="B301" s="30" t="s">
        <v>5814</v>
      </c>
      <c r="C301" s="32" t="s">
        <v>256</v>
      </c>
      <c r="D301" s="40" t="s">
        <v>349</v>
      </c>
      <c r="E301" s="30" t="s">
        <v>85</v>
      </c>
      <c r="F301" s="30" t="s">
        <v>1088</v>
      </c>
      <c r="G301" s="952">
        <v>281</v>
      </c>
      <c r="H301" s="41">
        <v>0.92500000000000004</v>
      </c>
      <c r="I301" s="30" t="s">
        <v>5815</v>
      </c>
      <c r="J301" s="786">
        <v>44846</v>
      </c>
      <c r="K301" s="803">
        <v>44851</v>
      </c>
      <c r="L301" s="803"/>
      <c r="M301" s="803">
        <v>44852</v>
      </c>
      <c r="N301" s="803">
        <v>44860</v>
      </c>
      <c r="O301" s="7">
        <f t="shared" ca="1" si="8"/>
        <v>14</v>
      </c>
      <c r="P301" s="788">
        <v>44910</v>
      </c>
      <c r="Q301" s="803">
        <v>44885</v>
      </c>
      <c r="R301" s="803">
        <v>44907</v>
      </c>
      <c r="S301" s="12">
        <f t="shared" ca="1" si="9"/>
        <v>61</v>
      </c>
      <c r="T301" s="31">
        <v>44911</v>
      </c>
      <c r="U301" s="31"/>
      <c r="V301" s="31"/>
      <c r="W301" s="31"/>
      <c r="X301" s="197" t="s">
        <v>5816</v>
      </c>
      <c r="Y301" s="197"/>
      <c r="Z301" s="197"/>
      <c r="AA301" s="197"/>
      <c r="AB301" s="197"/>
      <c r="AC301" s="729"/>
      <c r="AD301" s="1222"/>
      <c r="AE301" s="1275"/>
    </row>
    <row r="302" spans="1:31">
      <c r="A302" s="264" t="s">
        <v>1238</v>
      </c>
      <c r="B302" s="30" t="s">
        <v>5817</v>
      </c>
      <c r="C302" s="32" t="s">
        <v>46</v>
      </c>
      <c r="D302" s="40" t="s">
        <v>189</v>
      </c>
      <c r="E302" s="30" t="s">
        <v>85</v>
      </c>
      <c r="F302" s="30" t="s">
        <v>1088</v>
      </c>
      <c r="G302" s="952">
        <v>530</v>
      </c>
      <c r="H302" s="41">
        <v>4.2</v>
      </c>
      <c r="I302" s="30" t="s">
        <v>5818</v>
      </c>
      <c r="J302" s="786">
        <v>44889</v>
      </c>
      <c r="K302" s="803">
        <v>44889</v>
      </c>
      <c r="L302" s="803"/>
      <c r="M302" s="803">
        <v>44893</v>
      </c>
      <c r="N302" s="803">
        <v>44897</v>
      </c>
      <c r="O302" s="7">
        <f t="shared" ca="1" si="8"/>
        <v>8</v>
      </c>
      <c r="P302" s="788">
        <v>44911</v>
      </c>
      <c r="Q302" s="803">
        <v>44906</v>
      </c>
      <c r="R302" s="803">
        <v>44915</v>
      </c>
      <c r="S302" s="12">
        <f t="shared" ca="1" si="9"/>
        <v>26</v>
      </c>
      <c r="T302" s="31">
        <v>44921</v>
      </c>
      <c r="U302" s="31"/>
      <c r="V302" s="31"/>
      <c r="W302" s="31"/>
      <c r="X302" s="197" t="s">
        <v>5819</v>
      </c>
      <c r="Y302" s="197"/>
      <c r="Z302" s="197"/>
      <c r="AA302" s="197"/>
      <c r="AB302" s="197"/>
      <c r="AC302" s="729"/>
      <c r="AD302" s="1222"/>
      <c r="AE302" s="1275"/>
    </row>
    <row r="303" spans="1:31">
      <c r="A303" s="264" t="s">
        <v>229</v>
      </c>
      <c r="B303" s="30" t="s">
        <v>5820</v>
      </c>
      <c r="C303" s="32" t="s">
        <v>46</v>
      </c>
      <c r="D303" s="40" t="s">
        <v>189</v>
      </c>
      <c r="E303" s="30" t="s">
        <v>85</v>
      </c>
      <c r="F303" s="30" t="s">
        <v>1088</v>
      </c>
      <c r="G303" s="952">
        <v>350</v>
      </c>
      <c r="H303" s="41">
        <v>0.83699999999999997</v>
      </c>
      <c r="I303" s="30" t="s">
        <v>5821</v>
      </c>
      <c r="J303" s="786">
        <v>44890</v>
      </c>
      <c r="K303" s="803">
        <v>44893</v>
      </c>
      <c r="L303" s="803"/>
      <c r="M303" s="803"/>
      <c r="N303" s="803">
        <v>44894</v>
      </c>
      <c r="O303" s="7">
        <f t="shared" ca="1" si="8"/>
        <v>4</v>
      </c>
      <c r="P303" s="788">
        <v>44911</v>
      </c>
      <c r="Q303" s="803">
        <v>44906</v>
      </c>
      <c r="R303" s="803">
        <v>44915</v>
      </c>
      <c r="S303" s="12">
        <f t="shared" ca="1" si="9"/>
        <v>25</v>
      </c>
      <c r="T303" s="31">
        <v>44921</v>
      </c>
      <c r="U303" s="31"/>
      <c r="V303" s="31"/>
      <c r="W303" s="31"/>
      <c r="X303" s="197" t="s">
        <v>5822</v>
      </c>
      <c r="Y303" s="197"/>
      <c r="Z303" s="197"/>
      <c r="AA303" s="197"/>
      <c r="AB303" s="197"/>
      <c r="AC303" s="729"/>
      <c r="AD303" s="1222"/>
      <c r="AE303" s="1275"/>
    </row>
    <row r="304" spans="1:31">
      <c r="A304" s="264" t="s">
        <v>5823</v>
      </c>
      <c r="B304" s="30" t="s">
        <v>5824</v>
      </c>
      <c r="C304" s="32" t="s">
        <v>256</v>
      </c>
      <c r="D304" s="40" t="s">
        <v>189</v>
      </c>
      <c r="E304" s="30" t="s">
        <v>85</v>
      </c>
      <c r="F304" s="30" t="s">
        <v>1086</v>
      </c>
      <c r="G304" s="952">
        <v>3300</v>
      </c>
      <c r="H304" s="41">
        <v>3.681</v>
      </c>
      <c r="I304" s="30" t="s">
        <v>5821</v>
      </c>
      <c r="J304" s="786">
        <v>44896</v>
      </c>
      <c r="K304" s="803">
        <v>44897</v>
      </c>
      <c r="L304" s="803"/>
      <c r="M304" s="803">
        <v>44900</v>
      </c>
      <c r="N304" s="803">
        <v>44900</v>
      </c>
      <c r="O304" s="7">
        <f t="shared" ca="1" si="8"/>
        <v>4</v>
      </c>
      <c r="P304" s="788">
        <v>44911</v>
      </c>
      <c r="Q304" s="803">
        <v>44906</v>
      </c>
      <c r="R304" s="803">
        <v>44915</v>
      </c>
      <c r="S304" s="12">
        <f t="shared" ca="1" si="9"/>
        <v>19</v>
      </c>
      <c r="T304" s="31">
        <v>44921</v>
      </c>
      <c r="U304" s="31"/>
      <c r="V304" s="31"/>
      <c r="W304" s="31"/>
      <c r="X304" s="197" t="s">
        <v>5825</v>
      </c>
      <c r="Y304" s="197"/>
      <c r="Z304" s="197"/>
      <c r="AA304" s="197"/>
      <c r="AB304" s="197"/>
      <c r="AC304" s="729"/>
      <c r="AD304" s="1222"/>
      <c r="AE304" s="1275"/>
    </row>
    <row r="305" spans="1:31">
      <c r="A305" s="264" t="s">
        <v>1262</v>
      </c>
      <c r="B305" s="30" t="s">
        <v>5826</v>
      </c>
      <c r="C305" s="32" t="s">
        <v>256</v>
      </c>
      <c r="D305" s="40" t="s">
        <v>349</v>
      </c>
      <c r="E305" s="30" t="s">
        <v>85</v>
      </c>
      <c r="F305" s="30" t="s">
        <v>1088</v>
      </c>
      <c r="G305" s="952">
        <v>1157</v>
      </c>
      <c r="H305" s="41">
        <v>0.66</v>
      </c>
      <c r="I305" s="30" t="s">
        <v>5827</v>
      </c>
      <c r="J305" s="786">
        <v>44882</v>
      </c>
      <c r="K305" s="803"/>
      <c r="L305" s="803"/>
      <c r="M305" s="803"/>
      <c r="N305" s="803"/>
      <c r="O305" s="7">
        <f t="shared" ca="1" si="8"/>
        <v>1223</v>
      </c>
      <c r="P305" s="788">
        <v>44910</v>
      </c>
      <c r="Q305" s="803">
        <v>44897</v>
      </c>
      <c r="R305" s="803">
        <v>44912</v>
      </c>
      <c r="S305" s="12">
        <f t="shared" ca="1" si="9"/>
        <v>30</v>
      </c>
      <c r="T305" s="31">
        <v>44917</v>
      </c>
      <c r="U305" s="31"/>
      <c r="V305" s="31"/>
      <c r="W305" s="31"/>
      <c r="X305" s="197"/>
      <c r="Y305" s="197"/>
      <c r="Z305" s="197"/>
      <c r="AA305" s="197"/>
      <c r="AB305" s="197"/>
      <c r="AC305" s="729"/>
      <c r="AD305" s="1222"/>
      <c r="AE305" s="1275"/>
    </row>
    <row r="306" spans="1:31">
      <c r="A306" s="264" t="s">
        <v>205</v>
      </c>
      <c r="B306" s="30"/>
      <c r="C306" s="32" t="s">
        <v>29</v>
      </c>
      <c r="D306" s="40" t="s">
        <v>110</v>
      </c>
      <c r="E306" s="30" t="s">
        <v>49</v>
      </c>
      <c r="F306" s="30" t="s">
        <v>1150</v>
      </c>
      <c r="G306" s="952">
        <v>5336</v>
      </c>
      <c r="H306" s="41">
        <v>22.45</v>
      </c>
      <c r="I306" s="30" t="s">
        <v>5828</v>
      </c>
      <c r="J306" s="786">
        <v>44894</v>
      </c>
      <c r="K306" s="803">
        <v>44900</v>
      </c>
      <c r="L306" s="803"/>
      <c r="M306" s="803">
        <v>44900</v>
      </c>
      <c r="N306" s="803">
        <v>44901</v>
      </c>
      <c r="O306" s="7">
        <f t="shared" ca="1" si="8"/>
        <v>7</v>
      </c>
      <c r="P306" s="788">
        <v>44915</v>
      </c>
      <c r="Q306" s="803">
        <v>44909</v>
      </c>
      <c r="R306" s="803">
        <v>44914</v>
      </c>
      <c r="S306" s="12">
        <f t="shared" ca="1" si="9"/>
        <v>20</v>
      </c>
      <c r="T306" s="31">
        <v>44915</v>
      </c>
      <c r="U306" s="31" t="s">
        <v>5829</v>
      </c>
      <c r="V306" s="31"/>
      <c r="W306" s="31"/>
      <c r="X306" s="197" t="s">
        <v>5830</v>
      </c>
      <c r="Y306" s="197"/>
      <c r="Z306" s="197"/>
      <c r="AA306" s="197"/>
      <c r="AB306" s="197"/>
      <c r="AC306" s="729"/>
      <c r="AD306" s="1222"/>
      <c r="AE306" s="1275"/>
    </row>
    <row r="307" spans="1:31">
      <c r="A307" s="264" t="s">
        <v>205</v>
      </c>
      <c r="B307" s="30">
        <v>1010608454</v>
      </c>
      <c r="C307" s="32" t="s">
        <v>29</v>
      </c>
      <c r="D307" s="40" t="s">
        <v>110</v>
      </c>
      <c r="E307" s="30" t="s">
        <v>49</v>
      </c>
      <c r="F307" s="30" t="s">
        <v>1088</v>
      </c>
      <c r="G307" s="952">
        <v>300</v>
      </c>
      <c r="H307" s="41">
        <v>2.4420000000000002</v>
      </c>
      <c r="I307" s="30" t="s">
        <v>5828</v>
      </c>
      <c r="J307" s="786">
        <v>44903</v>
      </c>
      <c r="K307" s="803">
        <v>44904</v>
      </c>
      <c r="L307" s="803"/>
      <c r="M307" s="803">
        <v>44907</v>
      </c>
      <c r="N307" s="803">
        <v>44908</v>
      </c>
      <c r="O307" s="7">
        <f t="shared" ca="1" si="8"/>
        <v>5</v>
      </c>
      <c r="P307" s="788">
        <v>44915</v>
      </c>
      <c r="Q307" s="803">
        <v>44915</v>
      </c>
      <c r="R307" s="803">
        <v>44914</v>
      </c>
      <c r="S307" s="12">
        <f t="shared" ca="1" si="9"/>
        <v>11</v>
      </c>
      <c r="T307" s="31">
        <v>44915</v>
      </c>
      <c r="U307" s="31" t="s">
        <v>5829</v>
      </c>
      <c r="V307" s="31"/>
      <c r="W307" s="31"/>
      <c r="X307" s="197" t="s">
        <v>5830</v>
      </c>
      <c r="Y307" s="197"/>
      <c r="Z307" s="197"/>
      <c r="AA307" s="197"/>
      <c r="AB307" s="197"/>
      <c r="AC307" s="729"/>
      <c r="AD307" s="1222"/>
      <c r="AE307" s="1275"/>
    </row>
    <row r="308" spans="1:31">
      <c r="A308" s="264" t="s">
        <v>516</v>
      </c>
      <c r="B308" s="30" t="s">
        <v>5831</v>
      </c>
      <c r="C308" s="32" t="s">
        <v>46</v>
      </c>
      <c r="D308" s="40" t="s">
        <v>1584</v>
      </c>
      <c r="E308" s="30" t="s">
        <v>85</v>
      </c>
      <c r="F308" s="30" t="s">
        <v>1106</v>
      </c>
      <c r="G308" s="952">
        <v>3000</v>
      </c>
      <c r="H308" s="41">
        <v>3.67</v>
      </c>
      <c r="I308" s="30" t="s">
        <v>5832</v>
      </c>
      <c r="J308" s="786">
        <v>44886</v>
      </c>
      <c r="K308" s="803"/>
      <c r="L308" s="803"/>
      <c r="M308" s="803"/>
      <c r="N308" s="803"/>
      <c r="O308" s="7">
        <f t="shared" ca="1" si="8"/>
        <v>1219</v>
      </c>
      <c r="P308" s="788">
        <v>44912</v>
      </c>
      <c r="Q308" s="803">
        <v>44182</v>
      </c>
      <c r="R308" s="803">
        <v>44911</v>
      </c>
      <c r="S308" s="12">
        <f t="shared" ca="1" si="9"/>
        <v>25</v>
      </c>
      <c r="T308" s="31">
        <v>44917</v>
      </c>
      <c r="U308" s="31"/>
      <c r="V308" s="31"/>
      <c r="W308" s="31"/>
      <c r="X308" s="197"/>
      <c r="Y308" s="197"/>
      <c r="Z308" s="197"/>
      <c r="AA308" s="197"/>
      <c r="AB308" s="197"/>
      <c r="AC308" s="729"/>
      <c r="AD308" s="1222"/>
      <c r="AE308" s="1275"/>
    </row>
    <row r="309" spans="1:31">
      <c r="A309" s="264" t="s">
        <v>1101</v>
      </c>
      <c r="B309" s="30" t="s">
        <v>5833</v>
      </c>
      <c r="C309" s="32" t="s">
        <v>46</v>
      </c>
      <c r="D309" s="40" t="s">
        <v>1469</v>
      </c>
      <c r="E309" s="30" t="s">
        <v>85</v>
      </c>
      <c r="F309" s="30" t="s">
        <v>1088</v>
      </c>
      <c r="G309" s="952">
        <v>455</v>
      </c>
      <c r="H309" s="41">
        <v>0.80800000000000005</v>
      </c>
      <c r="I309" s="30" t="s">
        <v>5834</v>
      </c>
      <c r="J309" s="786">
        <v>44890</v>
      </c>
      <c r="K309" s="803">
        <v>44890</v>
      </c>
      <c r="L309" s="803"/>
      <c r="M309" s="803"/>
      <c r="N309" s="803">
        <v>44909</v>
      </c>
      <c r="O309" s="7">
        <f t="shared" ca="1" si="8"/>
        <v>19</v>
      </c>
      <c r="P309" s="788">
        <v>44915</v>
      </c>
      <c r="Q309" s="803">
        <v>44915</v>
      </c>
      <c r="R309" s="803">
        <v>44916</v>
      </c>
      <c r="S309" s="12">
        <f t="shared" ca="1" si="9"/>
        <v>26</v>
      </c>
      <c r="T309" s="31">
        <v>44923</v>
      </c>
      <c r="U309" s="31"/>
      <c r="V309" s="31"/>
      <c r="W309" s="31"/>
      <c r="X309" s="197" t="s">
        <v>5835</v>
      </c>
      <c r="Y309" s="197"/>
      <c r="Z309" s="197"/>
      <c r="AA309" s="197"/>
      <c r="AB309" s="197"/>
      <c r="AC309" s="729"/>
      <c r="AD309" s="1222"/>
      <c r="AE309" s="1275"/>
    </row>
    <row r="310" spans="1:31">
      <c r="A310" s="264" t="s">
        <v>1101</v>
      </c>
      <c r="B310" s="30" t="s">
        <v>5836</v>
      </c>
      <c r="C310" s="32" t="s">
        <v>46</v>
      </c>
      <c r="D310" s="40" t="s">
        <v>1469</v>
      </c>
      <c r="E310" s="30" t="s">
        <v>85</v>
      </c>
      <c r="F310" s="30" t="s">
        <v>1088</v>
      </c>
      <c r="G310" s="952">
        <v>285</v>
      </c>
      <c r="H310" s="41">
        <v>0.40899999999999997</v>
      </c>
      <c r="I310" s="30" t="s">
        <v>5834</v>
      </c>
      <c r="J310" s="786">
        <v>44890</v>
      </c>
      <c r="K310" s="803">
        <v>44890</v>
      </c>
      <c r="L310" s="803"/>
      <c r="M310" s="803"/>
      <c r="N310" s="803">
        <v>44909</v>
      </c>
      <c r="O310" s="7">
        <f t="shared" ca="1" si="8"/>
        <v>19</v>
      </c>
      <c r="P310" s="788">
        <v>44915</v>
      </c>
      <c r="Q310" s="803">
        <v>44915</v>
      </c>
      <c r="R310" s="803">
        <v>44916</v>
      </c>
      <c r="S310" s="12">
        <f t="shared" ca="1" si="9"/>
        <v>26</v>
      </c>
      <c r="T310" s="31">
        <v>44923</v>
      </c>
      <c r="U310" s="31"/>
      <c r="V310" s="31"/>
      <c r="W310" s="31"/>
      <c r="X310" s="197" t="s">
        <v>5837</v>
      </c>
      <c r="Y310" s="197"/>
      <c r="Z310" s="197"/>
      <c r="AA310" s="197"/>
      <c r="AB310" s="197"/>
      <c r="AC310" s="729"/>
      <c r="AD310" s="1222"/>
      <c r="AE310" s="1275"/>
    </row>
    <row r="311" spans="1:31">
      <c r="A311" s="264" t="s">
        <v>5653</v>
      </c>
      <c r="B311" s="30"/>
      <c r="C311" s="32" t="s">
        <v>29</v>
      </c>
      <c r="D311" s="40" t="s">
        <v>110</v>
      </c>
      <c r="E311" s="30" t="s">
        <v>85</v>
      </c>
      <c r="F311" s="30" t="s">
        <v>1106</v>
      </c>
      <c r="G311" s="952">
        <v>1540</v>
      </c>
      <c r="H311" s="41">
        <v>3.0630000000000002</v>
      </c>
      <c r="I311" s="30" t="s">
        <v>2984</v>
      </c>
      <c r="J311" s="786">
        <v>44890</v>
      </c>
      <c r="K311" s="803"/>
      <c r="L311" s="803"/>
      <c r="M311" s="803"/>
      <c r="N311" s="803">
        <v>44895</v>
      </c>
      <c r="O311" s="7">
        <f t="shared" ca="1" si="8"/>
        <v>5</v>
      </c>
      <c r="P311" s="788">
        <v>44911</v>
      </c>
      <c r="Q311" s="803">
        <v>44905</v>
      </c>
      <c r="R311" s="803">
        <v>44910</v>
      </c>
      <c r="S311" s="12">
        <f t="shared" ca="1" si="9"/>
        <v>20</v>
      </c>
      <c r="T311" s="31">
        <v>44923</v>
      </c>
      <c r="U311" s="31" t="s">
        <v>5838</v>
      </c>
      <c r="V311" s="31"/>
      <c r="W311" s="31"/>
      <c r="X311" s="197" t="s">
        <v>5839</v>
      </c>
      <c r="Y311" s="197"/>
      <c r="Z311" s="197"/>
      <c r="AA311" s="197"/>
      <c r="AB311" s="197"/>
      <c r="AC311" s="729"/>
      <c r="AD311" s="1222"/>
      <c r="AE311" s="1275"/>
    </row>
    <row r="312" spans="1:31">
      <c r="A312" s="264" t="s">
        <v>1165</v>
      </c>
      <c r="B312" s="30" t="s">
        <v>5840</v>
      </c>
      <c r="C312" s="32" t="s">
        <v>256</v>
      </c>
      <c r="D312" s="40" t="s">
        <v>110</v>
      </c>
      <c r="E312" s="30" t="s">
        <v>85</v>
      </c>
      <c r="F312" s="30" t="s">
        <v>462</v>
      </c>
      <c r="G312" s="952">
        <v>3800</v>
      </c>
      <c r="H312" s="41">
        <v>19.984000000000002</v>
      </c>
      <c r="I312" s="30" t="s">
        <v>2984</v>
      </c>
      <c r="J312" s="786">
        <v>44893</v>
      </c>
      <c r="K312" s="803"/>
      <c r="L312" s="803"/>
      <c r="M312" s="803"/>
      <c r="N312" s="803">
        <v>44895</v>
      </c>
      <c r="O312" s="7">
        <f t="shared" ca="1" si="8"/>
        <v>2</v>
      </c>
      <c r="P312" s="788">
        <v>44911</v>
      </c>
      <c r="Q312" s="803">
        <v>44905</v>
      </c>
      <c r="R312" s="803">
        <v>44910</v>
      </c>
      <c r="S312" s="12">
        <f t="shared" ca="1" si="9"/>
        <v>17</v>
      </c>
      <c r="T312" s="31">
        <v>44923</v>
      </c>
      <c r="U312" s="31" t="s">
        <v>5841</v>
      </c>
      <c r="V312" s="31"/>
      <c r="W312" s="31"/>
      <c r="X312" s="197" t="s">
        <v>5842</v>
      </c>
      <c r="Y312" s="197"/>
      <c r="Z312" s="197"/>
      <c r="AA312" s="197"/>
      <c r="AB312" s="197"/>
      <c r="AC312" s="729"/>
      <c r="AD312" s="1222"/>
      <c r="AE312" s="1275"/>
    </row>
    <row r="313" spans="1:31">
      <c r="A313" s="264" t="s">
        <v>1551</v>
      </c>
      <c r="B313" s="30" t="s">
        <v>5843</v>
      </c>
      <c r="C313" s="32" t="s">
        <v>256</v>
      </c>
      <c r="D313" s="40" t="s">
        <v>110</v>
      </c>
      <c r="E313" s="30" t="s">
        <v>85</v>
      </c>
      <c r="F313" s="30" t="s">
        <v>1088</v>
      </c>
      <c r="G313" s="952">
        <v>480</v>
      </c>
      <c r="H313" s="41">
        <v>1.47</v>
      </c>
      <c r="I313" s="30" t="s">
        <v>5844</v>
      </c>
      <c r="J313" s="786">
        <v>44900</v>
      </c>
      <c r="K313" s="803">
        <v>44901</v>
      </c>
      <c r="L313" s="803"/>
      <c r="M313" s="803">
        <v>44901</v>
      </c>
      <c r="N313" s="803">
        <v>44904</v>
      </c>
      <c r="O313" s="7">
        <f t="shared" ca="1" si="8"/>
        <v>4</v>
      </c>
      <c r="P313" s="788">
        <v>44923</v>
      </c>
      <c r="Q313" s="803">
        <v>44916</v>
      </c>
      <c r="R313" s="803">
        <v>44923</v>
      </c>
      <c r="S313" s="12">
        <f t="shared" ca="1" si="9"/>
        <v>23</v>
      </c>
      <c r="T313" s="31">
        <v>44928</v>
      </c>
      <c r="U313" s="31" t="s">
        <v>5845</v>
      </c>
      <c r="V313" s="31"/>
      <c r="W313" s="31"/>
      <c r="X313" s="197" t="s">
        <v>5846</v>
      </c>
      <c r="Y313" s="197"/>
      <c r="Z313" s="197"/>
      <c r="AA313" s="197"/>
      <c r="AB313" s="197"/>
      <c r="AC313" s="729"/>
      <c r="AD313" s="1222"/>
      <c r="AE313" s="1275"/>
    </row>
    <row r="314" spans="1:31">
      <c r="A314" s="264" t="s">
        <v>5847</v>
      </c>
      <c r="B314" s="30" t="s">
        <v>5848</v>
      </c>
      <c r="C314" s="32" t="s">
        <v>46</v>
      </c>
      <c r="D314" s="40" t="s">
        <v>110</v>
      </c>
      <c r="E314" s="30" t="s">
        <v>85</v>
      </c>
      <c r="F314" s="30" t="s">
        <v>1088</v>
      </c>
      <c r="G314" s="952">
        <v>551</v>
      </c>
      <c r="H314" s="41">
        <v>0.68200000000000005</v>
      </c>
      <c r="I314" s="30" t="s">
        <v>5844</v>
      </c>
      <c r="J314" s="786">
        <v>44900</v>
      </c>
      <c r="K314" s="803">
        <v>44901</v>
      </c>
      <c r="L314" s="803"/>
      <c r="M314" s="803"/>
      <c r="N314" s="803">
        <v>44908</v>
      </c>
      <c r="O314" s="7">
        <f t="shared" ca="1" si="8"/>
        <v>8</v>
      </c>
      <c r="P314" s="788">
        <v>44923</v>
      </c>
      <c r="Q314" s="803">
        <v>44916</v>
      </c>
      <c r="R314" s="803">
        <v>44923</v>
      </c>
      <c r="S314" s="12">
        <f t="shared" ca="1" si="9"/>
        <v>23</v>
      </c>
      <c r="T314" s="31">
        <v>44928</v>
      </c>
      <c r="U314" s="31" t="s">
        <v>5849</v>
      </c>
      <c r="V314" s="31"/>
      <c r="W314" s="31"/>
      <c r="X314" s="197" t="s">
        <v>5850</v>
      </c>
      <c r="Y314" s="197"/>
      <c r="Z314" s="197"/>
      <c r="AA314" s="197"/>
      <c r="AB314" s="197"/>
      <c r="AC314" s="729"/>
      <c r="AD314" s="1222"/>
      <c r="AE314" s="1275"/>
    </row>
    <row r="315" spans="1:31">
      <c r="A315" s="264" t="s">
        <v>5847</v>
      </c>
      <c r="B315" s="30" t="s">
        <v>5851</v>
      </c>
      <c r="C315" s="32" t="s">
        <v>46</v>
      </c>
      <c r="D315" s="40" t="s">
        <v>110</v>
      </c>
      <c r="E315" s="30" t="s">
        <v>85</v>
      </c>
      <c r="F315" s="30" t="s">
        <v>1088</v>
      </c>
      <c r="G315" s="952">
        <v>410</v>
      </c>
      <c r="H315" s="41">
        <v>0.70099999999999996</v>
      </c>
      <c r="I315" s="30" t="s">
        <v>5844</v>
      </c>
      <c r="J315" s="786">
        <v>44900</v>
      </c>
      <c r="K315" s="803">
        <v>44901</v>
      </c>
      <c r="L315" s="803"/>
      <c r="M315" s="803"/>
      <c r="N315" s="803">
        <v>44908</v>
      </c>
      <c r="O315" s="7">
        <f t="shared" ca="1" si="8"/>
        <v>8</v>
      </c>
      <c r="P315" s="788">
        <v>44923</v>
      </c>
      <c r="Q315" s="803">
        <v>44916</v>
      </c>
      <c r="R315" s="803">
        <v>44923</v>
      </c>
      <c r="S315" s="12">
        <f t="shared" ca="1" si="9"/>
        <v>23</v>
      </c>
      <c r="T315" s="31">
        <v>44928</v>
      </c>
      <c r="U315" s="31" t="s">
        <v>5852</v>
      </c>
      <c r="V315" s="31"/>
      <c r="W315" s="31"/>
      <c r="X315" s="197" t="s">
        <v>5853</v>
      </c>
      <c r="Y315" s="197"/>
      <c r="Z315" s="197"/>
      <c r="AA315" s="197"/>
      <c r="AB315" s="197"/>
      <c r="AC315" s="729"/>
      <c r="AD315" s="1222"/>
      <c r="AE315" s="1275"/>
    </row>
    <row r="316" spans="1:31">
      <c r="A316" s="264" t="s">
        <v>5847</v>
      </c>
      <c r="B316" s="30" t="s">
        <v>5854</v>
      </c>
      <c r="C316" s="32" t="s">
        <v>46</v>
      </c>
      <c r="D316" s="40" t="s">
        <v>110</v>
      </c>
      <c r="E316" s="30" t="s">
        <v>85</v>
      </c>
      <c r="F316" s="30" t="s">
        <v>1088</v>
      </c>
      <c r="G316" s="952">
        <v>1970</v>
      </c>
      <c r="H316" s="41">
        <v>7.1539999999999999</v>
      </c>
      <c r="I316" s="30" t="s">
        <v>5844</v>
      </c>
      <c r="J316" s="786">
        <v>44900</v>
      </c>
      <c r="K316" s="803">
        <v>44901</v>
      </c>
      <c r="L316" s="803"/>
      <c r="M316" s="803"/>
      <c r="N316" s="803">
        <v>44908</v>
      </c>
      <c r="O316" s="7">
        <f t="shared" ca="1" si="8"/>
        <v>8</v>
      </c>
      <c r="P316" s="788">
        <v>44923</v>
      </c>
      <c r="Q316" s="803">
        <v>44916</v>
      </c>
      <c r="R316" s="803">
        <v>44923</v>
      </c>
      <c r="S316" s="12">
        <f t="shared" ca="1" si="9"/>
        <v>23</v>
      </c>
      <c r="T316" s="31">
        <v>44928</v>
      </c>
      <c r="U316" s="31" t="s">
        <v>5855</v>
      </c>
      <c r="V316" s="31"/>
      <c r="W316" s="31"/>
      <c r="X316" s="197" t="s">
        <v>5856</v>
      </c>
      <c r="Y316" s="197"/>
      <c r="Z316" s="197"/>
      <c r="AA316" s="197"/>
      <c r="AB316" s="197"/>
      <c r="AC316" s="729"/>
      <c r="AD316" s="1222"/>
      <c r="AE316" s="1275"/>
    </row>
    <row r="317" spans="1:31">
      <c r="A317" s="264" t="s">
        <v>5857</v>
      </c>
      <c r="B317" s="30" t="s">
        <v>5858</v>
      </c>
      <c r="C317" s="32" t="s">
        <v>46</v>
      </c>
      <c r="D317" s="40" t="s">
        <v>110</v>
      </c>
      <c r="E317" s="30" t="s">
        <v>85</v>
      </c>
      <c r="F317" s="30" t="s">
        <v>1088</v>
      </c>
      <c r="G317" s="952">
        <v>685</v>
      </c>
      <c r="H317" s="41">
        <v>0.95199999999999996</v>
      </c>
      <c r="I317" s="30" t="s">
        <v>5844</v>
      </c>
      <c r="J317" s="786">
        <v>44900</v>
      </c>
      <c r="K317" s="803">
        <v>44901</v>
      </c>
      <c r="L317" s="803"/>
      <c r="M317" s="803"/>
      <c r="N317" s="803">
        <v>44907</v>
      </c>
      <c r="O317" s="7">
        <f t="shared" ca="1" si="8"/>
        <v>7</v>
      </c>
      <c r="P317" s="788">
        <v>44923</v>
      </c>
      <c r="Q317" s="803">
        <v>44916</v>
      </c>
      <c r="R317" s="803">
        <v>44923</v>
      </c>
      <c r="S317" s="12">
        <f t="shared" ca="1" si="9"/>
        <v>23</v>
      </c>
      <c r="T317" s="31">
        <v>44928</v>
      </c>
      <c r="U317" s="31" t="s">
        <v>5859</v>
      </c>
      <c r="V317" s="31"/>
      <c r="W317" s="31"/>
      <c r="X317" s="197" t="s">
        <v>5860</v>
      </c>
      <c r="Y317" s="197"/>
      <c r="Z317" s="197"/>
      <c r="AA317" s="197"/>
      <c r="AB317" s="197"/>
      <c r="AC317" s="729"/>
      <c r="AD317" s="1222"/>
      <c r="AE317" s="1275"/>
    </row>
    <row r="318" spans="1:31">
      <c r="A318" s="264" t="s">
        <v>2563</v>
      </c>
      <c r="B318" s="30" t="s">
        <v>5427</v>
      </c>
      <c r="C318" s="32" t="s">
        <v>256</v>
      </c>
      <c r="D318" s="40" t="s">
        <v>110</v>
      </c>
      <c r="E318" s="30" t="s">
        <v>85</v>
      </c>
      <c r="F318" s="30" t="s">
        <v>1106</v>
      </c>
      <c r="G318" s="952">
        <v>3180</v>
      </c>
      <c r="H318" s="41">
        <v>2.37</v>
      </c>
      <c r="I318" s="30" t="s">
        <v>5844</v>
      </c>
      <c r="J318" s="786">
        <v>44900</v>
      </c>
      <c r="K318" s="803">
        <v>44901</v>
      </c>
      <c r="L318" s="803"/>
      <c r="M318" s="803">
        <v>44901</v>
      </c>
      <c r="N318" s="803">
        <v>44907</v>
      </c>
      <c r="O318" s="7">
        <f t="shared" ca="1" si="8"/>
        <v>7</v>
      </c>
      <c r="P318" s="788">
        <v>44923</v>
      </c>
      <c r="Q318" s="803">
        <v>44916</v>
      </c>
      <c r="R318" s="803">
        <v>44923</v>
      </c>
      <c r="S318" s="12">
        <f t="shared" ca="1" si="9"/>
        <v>23</v>
      </c>
      <c r="T318" s="31">
        <v>44928</v>
      </c>
      <c r="U318" s="31" t="s">
        <v>5861</v>
      </c>
      <c r="V318" s="31"/>
      <c r="W318" s="31"/>
      <c r="X318" s="197" t="s">
        <v>5862</v>
      </c>
      <c r="Y318" s="197"/>
      <c r="Z318" s="197"/>
      <c r="AA318" s="197"/>
      <c r="AB318" s="197"/>
      <c r="AC318" s="729"/>
      <c r="AD318" s="1222"/>
      <c r="AE318" s="1275"/>
    </row>
    <row r="319" spans="1:31">
      <c r="A319" s="264" t="s">
        <v>905</v>
      </c>
      <c r="B319" s="30" t="s">
        <v>5863</v>
      </c>
      <c r="C319" s="32" t="s">
        <v>46</v>
      </c>
      <c r="D319" s="40" t="s">
        <v>110</v>
      </c>
      <c r="E319" s="30" t="s">
        <v>85</v>
      </c>
      <c r="F319" s="30" t="s">
        <v>1088</v>
      </c>
      <c r="G319" s="952">
        <v>1430</v>
      </c>
      <c r="H319" s="41">
        <v>1.0229999999999999</v>
      </c>
      <c r="I319" s="30" t="s">
        <v>5844</v>
      </c>
      <c r="J319" s="786">
        <v>44901</v>
      </c>
      <c r="K319" s="803"/>
      <c r="L319" s="803"/>
      <c r="M319" s="803"/>
      <c r="N319" s="803">
        <v>44903</v>
      </c>
      <c r="O319" s="7">
        <f t="shared" ca="1" si="8"/>
        <v>2</v>
      </c>
      <c r="P319" s="788">
        <v>44923</v>
      </c>
      <c r="Q319" s="803">
        <v>44916</v>
      </c>
      <c r="R319" s="803">
        <v>44923</v>
      </c>
      <c r="S319" s="12">
        <f t="shared" ca="1" si="9"/>
        <v>22</v>
      </c>
      <c r="T319" s="31">
        <v>44928</v>
      </c>
      <c r="U319" s="31" t="s">
        <v>5864</v>
      </c>
      <c r="V319" s="31"/>
      <c r="W319" s="31"/>
      <c r="X319" s="197" t="s">
        <v>5865</v>
      </c>
      <c r="Y319" s="197"/>
      <c r="Z319" s="197"/>
      <c r="AA319" s="197"/>
      <c r="AB319" s="197"/>
      <c r="AC319" s="729"/>
      <c r="AD319" s="1222"/>
      <c r="AE319" s="1275"/>
    </row>
    <row r="320" spans="1:31">
      <c r="A320" s="264" t="s">
        <v>5244</v>
      </c>
      <c r="B320" s="30" t="s">
        <v>5866</v>
      </c>
      <c r="C320" s="32" t="s">
        <v>46</v>
      </c>
      <c r="D320" s="40" t="s">
        <v>110</v>
      </c>
      <c r="E320" s="30" t="s">
        <v>85</v>
      </c>
      <c r="F320" s="30" t="s">
        <v>1106</v>
      </c>
      <c r="G320" s="952">
        <v>354</v>
      </c>
      <c r="H320" s="41">
        <v>1.0178</v>
      </c>
      <c r="I320" s="30" t="s">
        <v>5844</v>
      </c>
      <c r="J320" s="786">
        <v>44901</v>
      </c>
      <c r="K320" s="803"/>
      <c r="L320" s="803"/>
      <c r="M320" s="803"/>
      <c r="N320" s="803">
        <v>44907</v>
      </c>
      <c r="O320" s="7">
        <f t="shared" ca="1" si="8"/>
        <v>6</v>
      </c>
      <c r="P320" s="788">
        <v>44923</v>
      </c>
      <c r="Q320" s="803">
        <v>44916</v>
      </c>
      <c r="R320" s="803">
        <v>44923</v>
      </c>
      <c r="S320" s="12">
        <f t="shared" ca="1" si="9"/>
        <v>22</v>
      </c>
      <c r="T320" s="31">
        <v>44928</v>
      </c>
      <c r="U320" s="31" t="s">
        <v>5867</v>
      </c>
      <c r="V320" s="31"/>
      <c r="W320" s="31"/>
      <c r="X320" s="197" t="s">
        <v>5868</v>
      </c>
      <c r="Y320" s="197"/>
      <c r="Z320" s="197"/>
      <c r="AA320" s="197"/>
      <c r="AB320" s="197"/>
      <c r="AC320" s="729"/>
      <c r="AD320" s="1222"/>
      <c r="AE320" s="1275"/>
    </row>
    <row r="321" spans="1:31">
      <c r="A321" s="264" t="s">
        <v>5869</v>
      </c>
      <c r="B321" s="30" t="s">
        <v>5870</v>
      </c>
      <c r="C321" s="32" t="s">
        <v>256</v>
      </c>
      <c r="D321" s="40" t="s">
        <v>110</v>
      </c>
      <c r="E321" s="30" t="s">
        <v>85</v>
      </c>
      <c r="F321" s="30" t="s">
        <v>1088</v>
      </c>
      <c r="G321" s="952">
        <v>950</v>
      </c>
      <c r="H321" s="41">
        <v>1.3979999999999999</v>
      </c>
      <c r="I321" s="30" t="s">
        <v>5844</v>
      </c>
      <c r="J321" s="786">
        <v>44896</v>
      </c>
      <c r="K321" s="803"/>
      <c r="L321" s="803"/>
      <c r="M321" s="803"/>
      <c r="N321" s="803">
        <v>44903</v>
      </c>
      <c r="O321" s="7">
        <f t="shared" ca="1" si="8"/>
        <v>7</v>
      </c>
      <c r="P321" s="788">
        <v>44923</v>
      </c>
      <c r="Q321" s="803">
        <v>44916</v>
      </c>
      <c r="R321" s="803">
        <v>44923</v>
      </c>
      <c r="S321" s="12">
        <f t="shared" ca="1" si="9"/>
        <v>27</v>
      </c>
      <c r="T321" s="31">
        <v>44928</v>
      </c>
      <c r="U321" s="31" t="s">
        <v>5871</v>
      </c>
      <c r="V321" s="31"/>
      <c r="W321" s="31"/>
      <c r="X321" s="197" t="s">
        <v>5872</v>
      </c>
      <c r="Y321" s="197"/>
      <c r="Z321" s="197"/>
      <c r="AA321" s="197"/>
      <c r="AB321" s="197"/>
      <c r="AC321" s="729"/>
      <c r="AD321" s="1222"/>
      <c r="AE321" s="1275"/>
    </row>
    <row r="322" spans="1:31">
      <c r="A322" s="264" t="s">
        <v>905</v>
      </c>
      <c r="B322" s="30" t="s">
        <v>5873</v>
      </c>
      <c r="C322" s="32" t="s">
        <v>46</v>
      </c>
      <c r="D322" s="40" t="s">
        <v>110</v>
      </c>
      <c r="E322" s="30" t="s">
        <v>85</v>
      </c>
      <c r="F322" s="30" t="s">
        <v>1088</v>
      </c>
      <c r="G322" s="952">
        <v>1450</v>
      </c>
      <c r="H322" s="41">
        <v>1.458</v>
      </c>
      <c r="I322" s="30" t="s">
        <v>5844</v>
      </c>
      <c r="J322" s="786">
        <v>44903</v>
      </c>
      <c r="K322" s="803"/>
      <c r="L322" s="803"/>
      <c r="M322" s="803"/>
      <c r="N322" s="803">
        <v>44908</v>
      </c>
      <c r="O322" s="7">
        <f t="shared" ref="O322:O385" ca="1" si="10">IF(ISBLANK(N322)=TRUE,TODAY()-J322,N322-J322)</f>
        <v>5</v>
      </c>
      <c r="P322" s="788">
        <v>44923</v>
      </c>
      <c r="Q322" s="803">
        <v>44916</v>
      </c>
      <c r="R322" s="803">
        <v>44923</v>
      </c>
      <c r="S322" s="12">
        <f t="shared" ref="S322:S385" ca="1" si="11">IF(ISBLANK(R322)=TRUE,TODAY()-J322,R322-J322)</f>
        <v>20</v>
      </c>
      <c r="T322" s="31">
        <v>44928</v>
      </c>
      <c r="U322" s="31" t="s">
        <v>5874</v>
      </c>
      <c r="V322" s="31"/>
      <c r="W322" s="31"/>
      <c r="X322" s="197" t="s">
        <v>5875</v>
      </c>
      <c r="Y322" s="197"/>
      <c r="Z322" s="197"/>
      <c r="AA322" s="197"/>
      <c r="AB322" s="197"/>
      <c r="AC322" s="729"/>
      <c r="AD322" s="1222"/>
      <c r="AE322" s="1275"/>
    </row>
    <row r="323" spans="1:31">
      <c r="A323" s="264" t="s">
        <v>905</v>
      </c>
      <c r="B323" s="30" t="s">
        <v>5876</v>
      </c>
      <c r="C323" s="32" t="s">
        <v>46</v>
      </c>
      <c r="D323" s="40" t="s">
        <v>110</v>
      </c>
      <c r="E323" s="30" t="s">
        <v>85</v>
      </c>
      <c r="F323" s="30" t="s">
        <v>1088</v>
      </c>
      <c r="G323" s="952">
        <v>1830</v>
      </c>
      <c r="H323" s="41">
        <v>3.1230000000000002</v>
      </c>
      <c r="I323" s="30" t="s">
        <v>5844</v>
      </c>
      <c r="J323" s="786">
        <v>44903</v>
      </c>
      <c r="K323" s="803"/>
      <c r="L323" s="803"/>
      <c r="M323" s="803"/>
      <c r="N323" s="803">
        <v>44908</v>
      </c>
      <c r="O323" s="7">
        <f t="shared" ca="1" si="10"/>
        <v>5</v>
      </c>
      <c r="P323" s="788">
        <v>44923</v>
      </c>
      <c r="Q323" s="803">
        <v>44916</v>
      </c>
      <c r="R323" s="803">
        <v>44923</v>
      </c>
      <c r="S323" s="12">
        <f t="shared" ca="1" si="11"/>
        <v>20</v>
      </c>
      <c r="T323" s="31">
        <v>44928</v>
      </c>
      <c r="U323" s="31" t="s">
        <v>5877</v>
      </c>
      <c r="V323" s="31"/>
      <c r="W323" s="31"/>
      <c r="X323" s="197" t="s">
        <v>5878</v>
      </c>
      <c r="Y323" s="197"/>
      <c r="Z323" s="197"/>
      <c r="AA323" s="197"/>
      <c r="AB323" s="197"/>
      <c r="AC323" s="729"/>
      <c r="AD323" s="1222"/>
      <c r="AE323" s="1275"/>
    </row>
    <row r="324" spans="1:31">
      <c r="A324" s="264" t="s">
        <v>5879</v>
      </c>
      <c r="B324" s="30" t="s">
        <v>5880</v>
      </c>
      <c r="C324" s="32" t="s">
        <v>46</v>
      </c>
      <c r="D324" s="40" t="s">
        <v>110</v>
      </c>
      <c r="E324" s="30" t="s">
        <v>85</v>
      </c>
      <c r="F324" s="30" t="s">
        <v>1088</v>
      </c>
      <c r="G324" s="952">
        <v>1383</v>
      </c>
      <c r="H324" s="41">
        <v>1.056</v>
      </c>
      <c r="I324" s="30" t="s">
        <v>5844</v>
      </c>
      <c r="J324" s="786">
        <v>44903</v>
      </c>
      <c r="K324" s="803"/>
      <c r="L324" s="803"/>
      <c r="M324" s="803"/>
      <c r="N324" s="803">
        <v>44907</v>
      </c>
      <c r="O324" s="7">
        <f t="shared" ca="1" si="10"/>
        <v>4</v>
      </c>
      <c r="P324" s="788">
        <v>44923</v>
      </c>
      <c r="Q324" s="803">
        <v>44916</v>
      </c>
      <c r="R324" s="803">
        <v>44923</v>
      </c>
      <c r="S324" s="12">
        <f t="shared" ca="1" si="11"/>
        <v>20</v>
      </c>
      <c r="T324" s="31">
        <v>44928</v>
      </c>
      <c r="U324" s="31" t="s">
        <v>5881</v>
      </c>
      <c r="V324" s="31"/>
      <c r="W324" s="31"/>
      <c r="X324" s="197" t="s">
        <v>5882</v>
      </c>
      <c r="Y324" s="197"/>
      <c r="Z324" s="197"/>
      <c r="AA324" s="197"/>
      <c r="AB324" s="197"/>
      <c r="AC324" s="729"/>
      <c r="AD324" s="1222"/>
      <c r="AE324" s="1275"/>
    </row>
    <row r="325" spans="1:31">
      <c r="A325" s="264" t="s">
        <v>1405</v>
      </c>
      <c r="B325" s="30" t="s">
        <v>5883</v>
      </c>
      <c r="C325" s="32" t="s">
        <v>46</v>
      </c>
      <c r="D325" s="40" t="s">
        <v>2955</v>
      </c>
      <c r="E325" s="30" t="s">
        <v>85</v>
      </c>
      <c r="F325" s="30" t="s">
        <v>462</v>
      </c>
      <c r="G325" s="952">
        <v>3830</v>
      </c>
      <c r="H325" s="41">
        <v>7.4989999999999997</v>
      </c>
      <c r="I325" s="30" t="s">
        <v>5884</v>
      </c>
      <c r="J325" s="786">
        <v>44887</v>
      </c>
      <c r="K325" s="803"/>
      <c r="L325" s="803"/>
      <c r="M325" s="803"/>
      <c r="N325" s="803"/>
      <c r="O325" s="7">
        <f t="shared" ca="1" si="10"/>
        <v>1218</v>
      </c>
      <c r="P325" s="788">
        <v>44920</v>
      </c>
      <c r="Q325" s="803">
        <v>44920</v>
      </c>
      <c r="R325" s="803">
        <v>44921</v>
      </c>
      <c r="S325" s="12">
        <f t="shared" ca="1" si="11"/>
        <v>34</v>
      </c>
      <c r="T325" s="31">
        <v>44923</v>
      </c>
      <c r="U325" s="31"/>
      <c r="V325" s="31"/>
      <c r="W325" s="31"/>
      <c r="X325" s="197" t="s">
        <v>5885</v>
      </c>
      <c r="Y325" s="197"/>
      <c r="Z325" s="197"/>
      <c r="AA325" s="197"/>
      <c r="AB325" s="197"/>
      <c r="AC325" s="729"/>
      <c r="AD325" s="1222"/>
      <c r="AE325" s="1275"/>
    </row>
    <row r="326" spans="1:31">
      <c r="A326" s="264" t="s">
        <v>5886</v>
      </c>
      <c r="B326" s="30" t="s">
        <v>5887</v>
      </c>
      <c r="C326" s="32" t="s">
        <v>256</v>
      </c>
      <c r="D326" s="40" t="s">
        <v>189</v>
      </c>
      <c r="E326" s="30" t="s">
        <v>85</v>
      </c>
      <c r="F326" s="30" t="s">
        <v>1088</v>
      </c>
      <c r="G326" s="952">
        <v>680</v>
      </c>
      <c r="H326" s="41">
        <v>0.496</v>
      </c>
      <c r="I326" s="30" t="s">
        <v>5150</v>
      </c>
      <c r="J326" s="786">
        <v>44897</v>
      </c>
      <c r="K326" s="803">
        <v>44900</v>
      </c>
      <c r="L326" s="803"/>
      <c r="M326" s="803">
        <v>44900</v>
      </c>
      <c r="N326" s="803">
        <v>44901</v>
      </c>
      <c r="O326" s="7">
        <f t="shared" ca="1" si="10"/>
        <v>4</v>
      </c>
      <c r="P326" s="788">
        <v>44921</v>
      </c>
      <c r="Q326" s="803">
        <v>44915</v>
      </c>
      <c r="R326" s="803">
        <v>44923</v>
      </c>
      <c r="S326" s="12">
        <f t="shared" ca="1" si="11"/>
        <v>26</v>
      </c>
      <c r="T326" s="31">
        <v>44928</v>
      </c>
      <c r="U326" s="31"/>
      <c r="V326" s="31"/>
      <c r="W326" s="31"/>
      <c r="X326" s="197" t="s">
        <v>5888</v>
      </c>
      <c r="Y326" s="197"/>
      <c r="Z326" s="197"/>
      <c r="AA326" s="197"/>
      <c r="AB326" s="197"/>
      <c r="AC326" s="729"/>
      <c r="AD326" s="1222"/>
      <c r="AE326" s="1275"/>
    </row>
    <row r="327" spans="1:31">
      <c r="A327" s="264" t="s">
        <v>1405</v>
      </c>
      <c r="B327" s="30" t="s">
        <v>5883</v>
      </c>
      <c r="C327" s="32" t="s">
        <v>46</v>
      </c>
      <c r="D327" s="40" t="s">
        <v>2955</v>
      </c>
      <c r="E327" s="30" t="s">
        <v>85</v>
      </c>
      <c r="F327" s="30" t="s">
        <v>462</v>
      </c>
      <c r="G327" s="952">
        <v>3830</v>
      </c>
      <c r="H327" s="41">
        <v>7.4989999999999997</v>
      </c>
      <c r="I327" s="30" t="s">
        <v>5884</v>
      </c>
      <c r="J327" s="786">
        <v>44887</v>
      </c>
      <c r="K327" s="803"/>
      <c r="L327" s="803"/>
      <c r="M327" s="803"/>
      <c r="N327" s="803"/>
      <c r="O327" s="7">
        <f t="shared" ca="1" si="10"/>
        <v>1218</v>
      </c>
      <c r="P327" s="788">
        <v>44920</v>
      </c>
      <c r="Q327" s="803">
        <v>44920</v>
      </c>
      <c r="R327" s="803">
        <v>44921</v>
      </c>
      <c r="S327" s="12">
        <f t="shared" ca="1" si="11"/>
        <v>34</v>
      </c>
      <c r="T327" s="31">
        <v>44923</v>
      </c>
      <c r="U327" s="31"/>
      <c r="V327" s="31"/>
      <c r="W327" s="31"/>
      <c r="X327" s="197" t="s">
        <v>5885</v>
      </c>
      <c r="Y327" s="197"/>
      <c r="Z327" s="197"/>
      <c r="AA327" s="197"/>
      <c r="AB327" s="197"/>
      <c r="AC327" s="729"/>
      <c r="AD327" s="1222"/>
      <c r="AE327" s="1275"/>
    </row>
    <row r="328" spans="1:31">
      <c r="A328" s="264" t="s">
        <v>1358</v>
      </c>
      <c r="B328" s="30" t="s">
        <v>5889</v>
      </c>
      <c r="C328" s="32" t="s">
        <v>256</v>
      </c>
      <c r="D328" s="40" t="s">
        <v>189</v>
      </c>
      <c r="E328" s="30" t="s">
        <v>85</v>
      </c>
      <c r="F328" s="30" t="s">
        <v>1088</v>
      </c>
      <c r="G328" s="952">
        <v>402</v>
      </c>
      <c r="H328" s="41">
        <v>0.51800000000000002</v>
      </c>
      <c r="I328" s="30" t="s">
        <v>1280</v>
      </c>
      <c r="J328" s="786">
        <v>44914</v>
      </c>
      <c r="K328" s="803">
        <v>44916</v>
      </c>
      <c r="L328" s="803"/>
      <c r="M328" s="803">
        <v>44917</v>
      </c>
      <c r="N328" s="803">
        <v>44918</v>
      </c>
      <c r="O328" s="7">
        <f t="shared" ca="1" si="10"/>
        <v>4</v>
      </c>
      <c r="P328" s="788">
        <v>44929</v>
      </c>
      <c r="Q328" s="803">
        <v>44929</v>
      </c>
      <c r="R328" s="803">
        <v>44929</v>
      </c>
      <c r="S328" s="12">
        <f t="shared" ca="1" si="11"/>
        <v>15</v>
      </c>
      <c r="T328" s="31">
        <v>44933</v>
      </c>
      <c r="U328" s="31"/>
      <c r="V328" s="31"/>
      <c r="W328" s="31"/>
      <c r="X328" s="197" t="s">
        <v>5890</v>
      </c>
      <c r="Y328" s="197"/>
      <c r="Z328" s="197"/>
      <c r="AA328" s="197"/>
      <c r="AB328" s="197"/>
      <c r="AC328" s="729"/>
      <c r="AD328" s="1222"/>
      <c r="AE328" s="1275"/>
    </row>
    <row r="329" spans="1:31">
      <c r="A329" s="264" t="s">
        <v>1430</v>
      </c>
      <c r="B329" s="30" t="s">
        <v>5891</v>
      </c>
      <c r="C329" s="32" t="s">
        <v>256</v>
      </c>
      <c r="D329" s="40" t="s">
        <v>5892</v>
      </c>
      <c r="E329" s="30" t="s">
        <v>85</v>
      </c>
      <c r="F329" s="30" t="s">
        <v>1088</v>
      </c>
      <c r="G329" s="952">
        <v>510</v>
      </c>
      <c r="H329" s="41">
        <v>0.995</v>
      </c>
      <c r="I329" s="30" t="s">
        <v>5893</v>
      </c>
      <c r="J329" s="786">
        <v>44896</v>
      </c>
      <c r="K329" s="803">
        <v>44900</v>
      </c>
      <c r="L329" s="803"/>
      <c r="M329" s="803">
        <v>44911</v>
      </c>
      <c r="N329" s="803">
        <v>44914</v>
      </c>
      <c r="O329" s="7">
        <f t="shared" ca="1" si="10"/>
        <v>18</v>
      </c>
      <c r="P329" s="788">
        <v>44931</v>
      </c>
      <c r="Q329" s="803">
        <v>44931</v>
      </c>
      <c r="R329" s="803">
        <v>44933</v>
      </c>
      <c r="S329" s="12">
        <f t="shared" ca="1" si="11"/>
        <v>37</v>
      </c>
      <c r="T329" s="31">
        <v>44936</v>
      </c>
      <c r="U329" s="31"/>
      <c r="V329" s="31"/>
      <c r="W329" s="31"/>
      <c r="X329" s="197" t="s">
        <v>5894</v>
      </c>
      <c r="Y329" s="197"/>
      <c r="Z329" s="197"/>
      <c r="AA329" s="197"/>
      <c r="AB329" s="197"/>
      <c r="AC329" s="729"/>
      <c r="AD329" s="1222"/>
      <c r="AE329" s="1275"/>
    </row>
    <row r="330" spans="1:31">
      <c r="A330" s="264" t="s">
        <v>5895</v>
      </c>
      <c r="B330" s="30" t="s">
        <v>5896</v>
      </c>
      <c r="C330" s="32" t="s">
        <v>46</v>
      </c>
      <c r="D330" s="40" t="s">
        <v>73</v>
      </c>
      <c r="E330" s="30" t="s">
        <v>85</v>
      </c>
      <c r="F330" s="30" t="s">
        <v>1088</v>
      </c>
      <c r="G330" s="952">
        <v>348</v>
      </c>
      <c r="H330" s="41">
        <v>0.52</v>
      </c>
      <c r="I330" s="30" t="s">
        <v>5897</v>
      </c>
      <c r="J330" s="786">
        <v>44903</v>
      </c>
      <c r="K330" s="803"/>
      <c r="L330" s="803"/>
      <c r="M330" s="803"/>
      <c r="N330" s="803"/>
      <c r="O330" s="7">
        <f t="shared" ca="1" si="10"/>
        <v>1202</v>
      </c>
      <c r="P330" s="788">
        <v>44915</v>
      </c>
      <c r="Q330" s="803">
        <v>44915</v>
      </c>
      <c r="R330" s="803">
        <v>44915</v>
      </c>
      <c r="S330" s="12">
        <f t="shared" ca="1" si="11"/>
        <v>12</v>
      </c>
      <c r="T330" s="31">
        <v>44928</v>
      </c>
      <c r="U330" s="31"/>
      <c r="V330" s="31"/>
      <c r="W330" s="31"/>
      <c r="X330" s="197" t="s">
        <v>5898</v>
      </c>
      <c r="Y330" s="197"/>
      <c r="Z330" s="197"/>
      <c r="AA330" s="197"/>
      <c r="AB330" s="197"/>
      <c r="AC330" s="729"/>
      <c r="AD330" s="1222"/>
      <c r="AE330" s="1275"/>
    </row>
    <row r="331" spans="1:31">
      <c r="A331" s="264" t="s">
        <v>5899</v>
      </c>
      <c r="B331" s="30" t="s">
        <v>5900</v>
      </c>
      <c r="C331" s="32" t="s">
        <v>256</v>
      </c>
      <c r="D331" s="40" t="s">
        <v>110</v>
      </c>
      <c r="E331" s="30" t="s">
        <v>85</v>
      </c>
      <c r="F331" s="30" t="s">
        <v>1088</v>
      </c>
      <c r="G331" s="952">
        <v>455</v>
      </c>
      <c r="H331" s="41">
        <v>2.843</v>
      </c>
      <c r="I331" s="30" t="s">
        <v>5901</v>
      </c>
      <c r="J331" s="786">
        <v>44902</v>
      </c>
      <c r="K331" s="803"/>
      <c r="L331" s="803"/>
      <c r="M331" s="803"/>
      <c r="N331" s="803">
        <v>44915</v>
      </c>
      <c r="O331" s="7">
        <f t="shared" ca="1" si="10"/>
        <v>13</v>
      </c>
      <c r="P331" s="788">
        <v>44930</v>
      </c>
      <c r="Q331" s="803">
        <v>44916</v>
      </c>
      <c r="R331" s="803">
        <v>44931</v>
      </c>
      <c r="S331" s="12">
        <f t="shared" ca="1" si="11"/>
        <v>29</v>
      </c>
      <c r="T331" s="31">
        <v>44939</v>
      </c>
      <c r="U331" s="31" t="s">
        <v>5902</v>
      </c>
      <c r="V331" s="31"/>
      <c r="W331" s="31"/>
      <c r="X331" s="197" t="s">
        <v>5903</v>
      </c>
      <c r="Y331" s="197"/>
      <c r="Z331" s="197"/>
      <c r="AA331" s="197" t="s">
        <v>5904</v>
      </c>
      <c r="AB331" s="197"/>
      <c r="AC331" s="729"/>
      <c r="AD331" s="1222"/>
      <c r="AE331" s="1275"/>
    </row>
    <row r="332" spans="1:31">
      <c r="A332" s="264" t="s">
        <v>5905</v>
      </c>
      <c r="B332" s="30" t="s">
        <v>5906</v>
      </c>
      <c r="C332" s="32" t="s">
        <v>256</v>
      </c>
      <c r="D332" s="40" t="s">
        <v>110</v>
      </c>
      <c r="E332" s="30" t="s">
        <v>85</v>
      </c>
      <c r="F332" s="30" t="s">
        <v>1106</v>
      </c>
      <c r="G332" s="952">
        <v>1190</v>
      </c>
      <c r="H332" s="41">
        <v>1.88</v>
      </c>
      <c r="I332" s="30" t="s">
        <v>5901</v>
      </c>
      <c r="J332" s="786">
        <v>44903</v>
      </c>
      <c r="K332" s="803">
        <v>44911</v>
      </c>
      <c r="L332" s="803"/>
      <c r="M332" s="803">
        <v>44911</v>
      </c>
      <c r="N332" s="803">
        <v>44917</v>
      </c>
      <c r="O332" s="7">
        <f t="shared" ca="1" si="10"/>
        <v>14</v>
      </c>
      <c r="P332" s="788">
        <v>44930</v>
      </c>
      <c r="Q332" s="803">
        <v>44916</v>
      </c>
      <c r="R332" s="803">
        <v>44931</v>
      </c>
      <c r="S332" s="12">
        <f t="shared" ca="1" si="11"/>
        <v>28</v>
      </c>
      <c r="T332" s="31">
        <v>44939</v>
      </c>
      <c r="U332" s="31" t="s">
        <v>5907</v>
      </c>
      <c r="V332" s="31"/>
      <c r="W332" s="31"/>
      <c r="X332" s="197" t="s">
        <v>5908</v>
      </c>
      <c r="Y332" s="197"/>
      <c r="Z332" s="197"/>
      <c r="AA332" s="197" t="s">
        <v>5904</v>
      </c>
      <c r="AB332" s="197"/>
      <c r="AC332" s="729"/>
      <c r="AD332" s="1222"/>
      <c r="AE332" s="1275"/>
    </row>
    <row r="333" spans="1:31">
      <c r="A333" s="264" t="s">
        <v>5010</v>
      </c>
      <c r="B333" s="30" t="s">
        <v>5909</v>
      </c>
      <c r="C333" s="32" t="s">
        <v>256</v>
      </c>
      <c r="D333" s="40" t="s">
        <v>110</v>
      </c>
      <c r="E333" s="30" t="s">
        <v>85</v>
      </c>
      <c r="F333" s="30" t="s">
        <v>1106</v>
      </c>
      <c r="G333" s="952">
        <v>690</v>
      </c>
      <c r="H333" s="41">
        <v>0.33700000000000002</v>
      </c>
      <c r="I333" s="30" t="s">
        <v>5901</v>
      </c>
      <c r="J333" s="786">
        <v>44907</v>
      </c>
      <c r="K333" s="803">
        <v>44911</v>
      </c>
      <c r="L333" s="803"/>
      <c r="M333" s="803">
        <v>44911</v>
      </c>
      <c r="N333" s="803">
        <v>44917</v>
      </c>
      <c r="O333" s="7">
        <f t="shared" ca="1" si="10"/>
        <v>10</v>
      </c>
      <c r="P333" s="788">
        <v>44930</v>
      </c>
      <c r="Q333" s="803">
        <v>44927</v>
      </c>
      <c r="R333" s="803">
        <v>44931</v>
      </c>
      <c r="S333" s="12">
        <f t="shared" ca="1" si="11"/>
        <v>24</v>
      </c>
      <c r="T333" s="31">
        <v>44939</v>
      </c>
      <c r="U333" s="31" t="s">
        <v>5910</v>
      </c>
      <c r="V333" s="31"/>
      <c r="W333" s="31"/>
      <c r="X333" s="197" t="s">
        <v>5911</v>
      </c>
      <c r="Y333" s="197"/>
      <c r="Z333" s="197"/>
      <c r="AA333" s="197"/>
      <c r="AB333" s="197"/>
      <c r="AC333" s="729"/>
      <c r="AD333" s="1222"/>
      <c r="AE333" s="1275"/>
    </row>
    <row r="334" spans="1:31">
      <c r="A334" s="264" t="s">
        <v>905</v>
      </c>
      <c r="B334" s="30" t="s">
        <v>5912</v>
      </c>
      <c r="C334" s="32" t="s">
        <v>46</v>
      </c>
      <c r="D334" s="40" t="s">
        <v>110</v>
      </c>
      <c r="E334" s="30" t="s">
        <v>85</v>
      </c>
      <c r="F334" s="30" t="s">
        <v>1088</v>
      </c>
      <c r="G334" s="952">
        <v>392</v>
      </c>
      <c r="H334" s="41">
        <v>0.52800000000000002</v>
      </c>
      <c r="I334" s="30" t="s">
        <v>5901</v>
      </c>
      <c r="J334" s="786">
        <v>44908</v>
      </c>
      <c r="K334" s="803"/>
      <c r="L334" s="803"/>
      <c r="M334" s="803"/>
      <c r="N334" s="803">
        <v>44915</v>
      </c>
      <c r="O334" s="7">
        <f t="shared" ca="1" si="10"/>
        <v>7</v>
      </c>
      <c r="P334" s="788">
        <v>44930</v>
      </c>
      <c r="Q334" s="803">
        <v>44927</v>
      </c>
      <c r="R334" s="803">
        <v>44931</v>
      </c>
      <c r="S334" s="12">
        <f t="shared" ca="1" si="11"/>
        <v>23</v>
      </c>
      <c r="T334" s="31">
        <v>44939</v>
      </c>
      <c r="U334" s="31" t="s">
        <v>5913</v>
      </c>
      <c r="V334" s="31"/>
      <c r="W334" s="31"/>
      <c r="X334" s="197" t="s">
        <v>5914</v>
      </c>
      <c r="Y334" s="197"/>
      <c r="Z334" s="197"/>
      <c r="AA334" s="197"/>
      <c r="AB334" s="197"/>
      <c r="AC334" s="729"/>
      <c r="AD334" s="1222"/>
      <c r="AE334" s="1275"/>
    </row>
    <row r="335" spans="1:31">
      <c r="A335" s="264" t="s">
        <v>905</v>
      </c>
      <c r="B335" s="30" t="s">
        <v>5915</v>
      </c>
      <c r="C335" s="32" t="s">
        <v>46</v>
      </c>
      <c r="D335" s="40" t="s">
        <v>110</v>
      </c>
      <c r="E335" s="30" t="s">
        <v>85</v>
      </c>
      <c r="F335" s="30" t="s">
        <v>1088</v>
      </c>
      <c r="G335" s="952">
        <v>329</v>
      </c>
      <c r="H335" s="41">
        <v>0.26400000000000001</v>
      </c>
      <c r="I335" s="30" t="s">
        <v>5901</v>
      </c>
      <c r="J335" s="786">
        <v>44908</v>
      </c>
      <c r="K335" s="803"/>
      <c r="L335" s="803"/>
      <c r="M335" s="803"/>
      <c r="N335" s="803">
        <v>44915</v>
      </c>
      <c r="O335" s="7">
        <f t="shared" ca="1" si="10"/>
        <v>7</v>
      </c>
      <c r="P335" s="788">
        <v>44930</v>
      </c>
      <c r="Q335" s="803">
        <v>44927</v>
      </c>
      <c r="R335" s="803">
        <v>44931</v>
      </c>
      <c r="S335" s="12">
        <f t="shared" ca="1" si="11"/>
        <v>23</v>
      </c>
      <c r="T335" s="31">
        <v>44939</v>
      </c>
      <c r="U335" s="31" t="s">
        <v>5916</v>
      </c>
      <c r="V335" s="31"/>
      <c r="W335" s="31"/>
      <c r="X335" s="197" t="s">
        <v>5917</v>
      </c>
      <c r="Y335" s="197"/>
      <c r="Z335" s="197"/>
      <c r="AA335" s="197"/>
      <c r="AB335" s="197"/>
      <c r="AC335" s="729"/>
      <c r="AD335" s="1222"/>
      <c r="AE335" s="1275"/>
    </row>
    <row r="336" spans="1:31">
      <c r="A336" s="264" t="s">
        <v>5918</v>
      </c>
      <c r="B336" s="30" t="s">
        <v>5919</v>
      </c>
      <c r="C336" s="32" t="s">
        <v>256</v>
      </c>
      <c r="D336" s="40" t="s">
        <v>110</v>
      </c>
      <c r="E336" s="30" t="s">
        <v>85</v>
      </c>
      <c r="F336" s="30" t="s">
        <v>1088</v>
      </c>
      <c r="G336" s="952">
        <v>270</v>
      </c>
      <c r="H336" s="41">
        <v>0.91500000000000004</v>
      </c>
      <c r="I336" s="30" t="s">
        <v>5901</v>
      </c>
      <c r="J336" s="786">
        <v>44909</v>
      </c>
      <c r="K336" s="803">
        <v>44916</v>
      </c>
      <c r="L336" s="803"/>
      <c r="M336" s="803">
        <v>44916</v>
      </c>
      <c r="N336" s="803">
        <v>44918</v>
      </c>
      <c r="O336" s="7">
        <f t="shared" ca="1" si="10"/>
        <v>9</v>
      </c>
      <c r="P336" s="788">
        <v>44930</v>
      </c>
      <c r="Q336" s="803">
        <v>44927</v>
      </c>
      <c r="R336" s="803">
        <v>44931</v>
      </c>
      <c r="S336" s="12">
        <f t="shared" ca="1" si="11"/>
        <v>22</v>
      </c>
      <c r="T336" s="31">
        <v>44939</v>
      </c>
      <c r="U336" s="31" t="s">
        <v>5920</v>
      </c>
      <c r="V336" s="31"/>
      <c r="W336" s="31"/>
      <c r="X336" s="197" t="s">
        <v>5921</v>
      </c>
      <c r="Y336" s="197"/>
      <c r="Z336" s="197"/>
      <c r="AA336" s="197"/>
      <c r="AB336" s="197"/>
      <c r="AC336" s="729"/>
      <c r="AD336" s="1222"/>
      <c r="AE336" s="1275"/>
    </row>
    <row r="337" spans="1:31">
      <c r="A337" s="264" t="s">
        <v>5922</v>
      </c>
      <c r="B337" s="30" t="s">
        <v>5923</v>
      </c>
      <c r="C337" s="32" t="s">
        <v>46</v>
      </c>
      <c r="D337" s="40" t="s">
        <v>110</v>
      </c>
      <c r="E337" s="30" t="s">
        <v>85</v>
      </c>
      <c r="F337" s="30" t="s">
        <v>1106</v>
      </c>
      <c r="G337" s="952">
        <v>1500</v>
      </c>
      <c r="H337" s="41">
        <v>3.0960000000000001</v>
      </c>
      <c r="I337" s="30" t="s">
        <v>5901</v>
      </c>
      <c r="J337" s="786">
        <v>44910</v>
      </c>
      <c r="K337" s="803"/>
      <c r="L337" s="803"/>
      <c r="M337" s="803"/>
      <c r="N337" s="803">
        <v>44915</v>
      </c>
      <c r="O337" s="7">
        <f t="shared" ca="1" si="10"/>
        <v>5</v>
      </c>
      <c r="P337" s="788">
        <v>44930</v>
      </c>
      <c r="Q337" s="803">
        <v>44927</v>
      </c>
      <c r="R337" s="803">
        <v>44931</v>
      </c>
      <c r="S337" s="12">
        <f t="shared" ca="1" si="11"/>
        <v>21</v>
      </c>
      <c r="T337" s="31">
        <v>44939</v>
      </c>
      <c r="U337" s="31" t="s">
        <v>5924</v>
      </c>
      <c r="V337" s="31"/>
      <c r="W337" s="31"/>
      <c r="X337" s="197" t="s">
        <v>5925</v>
      </c>
      <c r="Y337" s="197"/>
      <c r="Z337" s="197"/>
      <c r="AA337" s="197"/>
      <c r="AB337" s="197"/>
      <c r="AC337" s="729"/>
      <c r="AD337" s="1222"/>
      <c r="AE337" s="1275"/>
    </row>
    <row r="338" spans="1:31">
      <c r="A338" s="264" t="s">
        <v>179</v>
      </c>
      <c r="B338" s="30" t="s">
        <v>5926</v>
      </c>
      <c r="C338" s="32" t="s">
        <v>256</v>
      </c>
      <c r="D338" s="40" t="s">
        <v>110</v>
      </c>
      <c r="E338" s="30" t="s">
        <v>85</v>
      </c>
      <c r="F338" s="30" t="s">
        <v>1088</v>
      </c>
      <c r="G338" s="952">
        <v>1400</v>
      </c>
      <c r="H338" s="41">
        <v>2.2440000000000002</v>
      </c>
      <c r="I338" s="30" t="s">
        <v>5901</v>
      </c>
      <c r="J338" s="786">
        <v>44909</v>
      </c>
      <c r="K338" s="803"/>
      <c r="L338" s="803"/>
      <c r="M338" s="803"/>
      <c r="N338" s="803">
        <v>44915</v>
      </c>
      <c r="O338" s="7">
        <f t="shared" ca="1" si="10"/>
        <v>6</v>
      </c>
      <c r="P338" s="788">
        <v>44930</v>
      </c>
      <c r="Q338" s="803">
        <v>44927</v>
      </c>
      <c r="R338" s="803">
        <v>44931</v>
      </c>
      <c r="S338" s="12">
        <f t="shared" ca="1" si="11"/>
        <v>22</v>
      </c>
      <c r="T338" s="31">
        <v>44939</v>
      </c>
      <c r="U338" s="31" t="s">
        <v>5927</v>
      </c>
      <c r="V338" s="31"/>
      <c r="W338" s="31"/>
      <c r="X338" s="197" t="s">
        <v>5928</v>
      </c>
      <c r="Y338" s="197"/>
      <c r="Z338" s="197"/>
      <c r="AA338" s="197"/>
      <c r="AB338" s="197"/>
      <c r="AC338" s="729"/>
      <c r="AD338" s="1222"/>
      <c r="AE338" s="1275"/>
    </row>
    <row r="339" spans="1:31">
      <c r="A339" s="264" t="s">
        <v>5603</v>
      </c>
      <c r="B339" s="30" t="s">
        <v>5929</v>
      </c>
      <c r="C339" s="32" t="s">
        <v>256</v>
      </c>
      <c r="D339" s="40" t="s">
        <v>110</v>
      </c>
      <c r="E339" s="30" t="s">
        <v>85</v>
      </c>
      <c r="F339" s="30" t="s">
        <v>1088</v>
      </c>
      <c r="G339" s="952">
        <v>1233</v>
      </c>
      <c r="H339" s="41">
        <v>3.3540000000000001</v>
      </c>
      <c r="I339" s="30" t="s">
        <v>5901</v>
      </c>
      <c r="J339" s="786">
        <v>44914</v>
      </c>
      <c r="K339" s="803">
        <v>44915</v>
      </c>
      <c r="L339" s="803"/>
      <c r="M339" s="803">
        <v>44916</v>
      </c>
      <c r="N339" s="803">
        <v>44917</v>
      </c>
      <c r="O339" s="7">
        <f t="shared" ca="1" si="10"/>
        <v>3</v>
      </c>
      <c r="P339" s="788">
        <v>44930</v>
      </c>
      <c r="Q339" s="803">
        <v>44927</v>
      </c>
      <c r="R339" s="803">
        <v>44931</v>
      </c>
      <c r="S339" s="12">
        <f t="shared" ca="1" si="11"/>
        <v>17</v>
      </c>
      <c r="T339" s="31">
        <v>44939</v>
      </c>
      <c r="U339" s="31" t="s">
        <v>5930</v>
      </c>
      <c r="V339" s="31"/>
      <c r="W339" s="31"/>
      <c r="X339" s="197" t="s">
        <v>5931</v>
      </c>
      <c r="Y339" s="197"/>
      <c r="Z339" s="197"/>
      <c r="AA339" s="197"/>
      <c r="AB339" s="197"/>
      <c r="AC339" s="729"/>
      <c r="AD339" s="1222"/>
      <c r="AE339" s="1275"/>
    </row>
    <row r="340" spans="1:31">
      <c r="A340" s="264" t="s">
        <v>5932</v>
      </c>
      <c r="B340" s="30" t="s">
        <v>5933</v>
      </c>
      <c r="C340" s="32" t="s">
        <v>46</v>
      </c>
      <c r="D340" s="40" t="s">
        <v>110</v>
      </c>
      <c r="E340" s="30" t="s">
        <v>85</v>
      </c>
      <c r="F340" s="30" t="s">
        <v>1088</v>
      </c>
      <c r="G340" s="952">
        <v>522</v>
      </c>
      <c r="H340" s="41">
        <v>3.4020000000000001</v>
      </c>
      <c r="I340" s="30" t="s">
        <v>5901</v>
      </c>
      <c r="J340" s="786">
        <v>44897</v>
      </c>
      <c r="K340" s="803">
        <v>44914</v>
      </c>
      <c r="L340" s="803"/>
      <c r="M340" s="803"/>
      <c r="N340" s="803">
        <v>44922</v>
      </c>
      <c r="O340" s="7">
        <f t="shared" ca="1" si="10"/>
        <v>25</v>
      </c>
      <c r="P340" s="788">
        <v>44930</v>
      </c>
      <c r="Q340" s="803">
        <v>44927</v>
      </c>
      <c r="R340" s="803">
        <v>44931</v>
      </c>
      <c r="S340" s="12">
        <f t="shared" ca="1" si="11"/>
        <v>34</v>
      </c>
      <c r="T340" s="31">
        <v>44939</v>
      </c>
      <c r="U340" s="31" t="s">
        <v>5934</v>
      </c>
      <c r="V340" s="31"/>
      <c r="W340" s="31"/>
      <c r="X340" s="197" t="s">
        <v>5935</v>
      </c>
      <c r="Y340" s="197"/>
      <c r="Z340" s="197"/>
      <c r="AA340" s="197" t="s">
        <v>5936</v>
      </c>
      <c r="AB340" s="197"/>
      <c r="AC340" s="729"/>
      <c r="AD340" s="1222"/>
      <c r="AE340" s="1275"/>
    </row>
    <row r="341" spans="1:31">
      <c r="A341" s="264" t="s">
        <v>2563</v>
      </c>
      <c r="B341" s="30" t="s">
        <v>5937</v>
      </c>
      <c r="C341" s="32" t="s">
        <v>256</v>
      </c>
      <c r="D341" s="40" t="s">
        <v>110</v>
      </c>
      <c r="E341" s="30" t="s">
        <v>85</v>
      </c>
      <c r="F341" s="30" t="s">
        <v>1088</v>
      </c>
      <c r="G341" s="952">
        <v>3124</v>
      </c>
      <c r="H341" s="41">
        <v>2.2690000000000001</v>
      </c>
      <c r="I341" s="30" t="s">
        <v>5901</v>
      </c>
      <c r="J341" s="786">
        <v>44907</v>
      </c>
      <c r="K341" s="803">
        <v>44915</v>
      </c>
      <c r="L341" s="803"/>
      <c r="M341" s="803">
        <v>44916</v>
      </c>
      <c r="N341" s="803">
        <v>44922</v>
      </c>
      <c r="O341" s="7">
        <f t="shared" ca="1" si="10"/>
        <v>15</v>
      </c>
      <c r="P341" s="788">
        <v>44930</v>
      </c>
      <c r="Q341" s="803">
        <v>44927</v>
      </c>
      <c r="R341" s="803">
        <v>44931</v>
      </c>
      <c r="S341" s="12">
        <f t="shared" ca="1" si="11"/>
        <v>24</v>
      </c>
      <c r="T341" s="31">
        <v>44939</v>
      </c>
      <c r="U341" s="31" t="s">
        <v>5938</v>
      </c>
      <c r="V341" s="31"/>
      <c r="W341" s="31"/>
      <c r="X341" s="197" t="s">
        <v>5939</v>
      </c>
      <c r="Y341" s="197"/>
      <c r="Z341" s="197"/>
      <c r="AA341" s="197"/>
      <c r="AB341" s="197"/>
      <c r="AC341" s="729"/>
      <c r="AD341" s="1222"/>
      <c r="AE341" s="1275"/>
    </row>
    <row r="342" spans="1:31">
      <c r="A342" s="264" t="s">
        <v>2563</v>
      </c>
      <c r="B342" s="30" t="s">
        <v>5937</v>
      </c>
      <c r="C342" s="32" t="s">
        <v>256</v>
      </c>
      <c r="D342" s="40" t="s">
        <v>110</v>
      </c>
      <c r="E342" s="30" t="s">
        <v>85</v>
      </c>
      <c r="F342" s="30" t="s">
        <v>1088</v>
      </c>
      <c r="G342" s="952">
        <v>2290</v>
      </c>
      <c r="H342" s="41">
        <v>1.615</v>
      </c>
      <c r="I342" s="30" t="s">
        <v>5901</v>
      </c>
      <c r="J342" s="786">
        <v>44907</v>
      </c>
      <c r="K342" s="803">
        <v>44915</v>
      </c>
      <c r="L342" s="803"/>
      <c r="M342" s="803">
        <v>44916</v>
      </c>
      <c r="N342" s="803">
        <v>44922</v>
      </c>
      <c r="O342" s="7">
        <f t="shared" ca="1" si="10"/>
        <v>15</v>
      </c>
      <c r="P342" s="788">
        <v>44930</v>
      </c>
      <c r="Q342" s="803">
        <v>44927</v>
      </c>
      <c r="R342" s="803">
        <v>44931</v>
      </c>
      <c r="S342" s="12">
        <f t="shared" ca="1" si="11"/>
        <v>24</v>
      </c>
      <c r="T342" s="31">
        <v>44939</v>
      </c>
      <c r="U342" s="31" t="s">
        <v>5938</v>
      </c>
      <c r="V342" s="31"/>
      <c r="W342" s="31"/>
      <c r="X342" s="197" t="s">
        <v>5939</v>
      </c>
      <c r="Y342" s="197"/>
      <c r="Z342" s="197"/>
      <c r="AA342" s="197"/>
      <c r="AB342" s="197"/>
      <c r="AC342" s="729"/>
      <c r="AD342" s="1222"/>
      <c r="AE342" s="1275"/>
    </row>
    <row r="343" spans="1:31">
      <c r="A343" s="264" t="s">
        <v>5940</v>
      </c>
      <c r="B343" s="30"/>
      <c r="C343" s="32" t="s">
        <v>29</v>
      </c>
      <c r="D343" s="40" t="s">
        <v>110</v>
      </c>
      <c r="E343" s="30" t="s">
        <v>893</v>
      </c>
      <c r="F343" s="30" t="s">
        <v>1106</v>
      </c>
      <c r="G343" s="952">
        <v>1227</v>
      </c>
      <c r="H343" s="41">
        <v>1.7170000000000001</v>
      </c>
      <c r="I343" s="30" t="s">
        <v>3101</v>
      </c>
      <c r="J343" s="786">
        <v>44908</v>
      </c>
      <c r="K343" s="803">
        <v>44915</v>
      </c>
      <c r="L343" s="803"/>
      <c r="M343" s="803">
        <v>44917</v>
      </c>
      <c r="N343" s="803">
        <v>44924</v>
      </c>
      <c r="O343" s="7">
        <f t="shared" ca="1" si="10"/>
        <v>16</v>
      </c>
      <c r="P343" s="788">
        <v>44932</v>
      </c>
      <c r="Q343" s="803">
        <v>44932</v>
      </c>
      <c r="R343" s="803">
        <v>44933</v>
      </c>
      <c r="S343" s="12">
        <f t="shared" ca="1" si="11"/>
        <v>25</v>
      </c>
      <c r="T343" s="31">
        <v>44936</v>
      </c>
      <c r="U343" s="31"/>
      <c r="V343" s="31"/>
      <c r="W343" s="31"/>
      <c r="X343" s="197" t="s">
        <v>5941</v>
      </c>
      <c r="Y343" s="197"/>
      <c r="Z343" s="197"/>
      <c r="AA343" s="197"/>
      <c r="AB343" s="197"/>
      <c r="AC343" s="729"/>
      <c r="AD343" s="1222"/>
      <c r="AE343" s="1275"/>
    </row>
    <row r="344" spans="1:31">
      <c r="A344" s="264" t="s">
        <v>5305</v>
      </c>
      <c r="B344" s="30" t="s">
        <v>5942</v>
      </c>
      <c r="C344" s="32" t="s">
        <v>256</v>
      </c>
      <c r="D344" s="40" t="s">
        <v>5526</v>
      </c>
      <c r="E344" s="30" t="s">
        <v>85</v>
      </c>
      <c r="F344" s="30" t="s">
        <v>1088</v>
      </c>
      <c r="G344" s="952">
        <v>253</v>
      </c>
      <c r="H344" s="41">
        <v>0.82</v>
      </c>
      <c r="I344" s="30" t="s">
        <v>5527</v>
      </c>
      <c r="J344" s="786">
        <v>44872</v>
      </c>
      <c r="K344" s="803"/>
      <c r="L344" s="803"/>
      <c r="M344" s="803">
        <v>44889</v>
      </c>
      <c r="N344" s="803">
        <v>44889</v>
      </c>
      <c r="O344" s="7">
        <f t="shared" ca="1" si="10"/>
        <v>17</v>
      </c>
      <c r="P344" s="788">
        <v>44919</v>
      </c>
      <c r="Q344" s="803">
        <v>44911</v>
      </c>
      <c r="R344" s="803">
        <v>44919</v>
      </c>
      <c r="S344" s="12">
        <f t="shared" ca="1" si="11"/>
        <v>47</v>
      </c>
      <c r="T344" s="31">
        <v>44936</v>
      </c>
      <c r="U344" s="31"/>
      <c r="V344" s="31"/>
      <c r="W344" s="31"/>
      <c r="X344" s="197" t="s">
        <v>5943</v>
      </c>
      <c r="Y344" s="197"/>
      <c r="Z344" s="197"/>
      <c r="AA344" s="197"/>
      <c r="AB344" s="197"/>
      <c r="AC344" s="729"/>
      <c r="AD344" s="1222"/>
      <c r="AE344" s="1275"/>
    </row>
    <row r="345" spans="1:31">
      <c r="A345" s="264" t="s">
        <v>5326</v>
      </c>
      <c r="B345" s="30" t="s">
        <v>5944</v>
      </c>
      <c r="C345" s="32" t="s">
        <v>256</v>
      </c>
      <c r="D345" s="40" t="s">
        <v>728</v>
      </c>
      <c r="E345" s="30" t="s">
        <v>85</v>
      </c>
      <c r="F345" s="30" t="s">
        <v>1088</v>
      </c>
      <c r="G345" s="952">
        <v>426</v>
      </c>
      <c r="H345" s="41">
        <v>0.48</v>
      </c>
      <c r="I345" s="30" t="s">
        <v>5945</v>
      </c>
      <c r="J345" s="786">
        <v>44897</v>
      </c>
      <c r="K345" s="803"/>
      <c r="L345" s="803"/>
      <c r="M345" s="803"/>
      <c r="N345" s="803">
        <v>44911</v>
      </c>
      <c r="O345" s="7">
        <f t="shared" ca="1" si="10"/>
        <v>14</v>
      </c>
      <c r="P345" s="788">
        <v>44940</v>
      </c>
      <c r="Q345" s="803">
        <v>44915</v>
      </c>
      <c r="R345" s="803">
        <v>44941</v>
      </c>
      <c r="S345" s="12">
        <f t="shared" ca="1" si="11"/>
        <v>44</v>
      </c>
      <c r="T345" s="31">
        <v>44944</v>
      </c>
      <c r="U345" s="31"/>
      <c r="V345" s="31"/>
      <c r="W345" s="31"/>
      <c r="X345" s="197" t="s">
        <v>5946</v>
      </c>
      <c r="Y345" s="197"/>
      <c r="Z345" s="197"/>
      <c r="AA345" s="197" t="s">
        <v>5947</v>
      </c>
      <c r="AB345" s="197"/>
      <c r="AC345" s="729"/>
      <c r="AD345" s="1222"/>
      <c r="AE345" s="1275"/>
    </row>
    <row r="346" spans="1:31">
      <c r="A346" s="264" t="s">
        <v>5948</v>
      </c>
      <c r="B346" s="30" t="s">
        <v>5949</v>
      </c>
      <c r="C346" s="32" t="s">
        <v>46</v>
      </c>
      <c r="D346" s="40" t="s">
        <v>1407</v>
      </c>
      <c r="E346" s="30" t="s">
        <v>85</v>
      </c>
      <c r="F346" s="30" t="s">
        <v>1088</v>
      </c>
      <c r="G346" s="952">
        <v>235</v>
      </c>
      <c r="H346" s="41">
        <v>0.60599999999999998</v>
      </c>
      <c r="I346" s="30" t="s">
        <v>5950</v>
      </c>
      <c r="J346" s="786">
        <v>44902</v>
      </c>
      <c r="K346" s="803"/>
      <c r="L346" s="803"/>
      <c r="M346" s="803"/>
      <c r="N346" s="803"/>
      <c r="O346" s="7">
        <f t="shared" ca="1" si="10"/>
        <v>1203</v>
      </c>
      <c r="P346" s="788">
        <v>44926</v>
      </c>
      <c r="Q346" s="803">
        <v>44926</v>
      </c>
      <c r="R346" s="803">
        <v>45283</v>
      </c>
      <c r="S346" s="12">
        <f t="shared" ca="1" si="11"/>
        <v>381</v>
      </c>
      <c r="T346" s="31">
        <v>44945</v>
      </c>
      <c r="U346" s="31"/>
      <c r="V346" s="31"/>
      <c r="W346" s="31"/>
      <c r="X346" s="197" t="s">
        <v>5951</v>
      </c>
      <c r="Y346" s="197"/>
      <c r="Z346" s="197"/>
      <c r="AA346" s="197"/>
      <c r="AB346" s="197"/>
      <c r="AC346" s="729"/>
      <c r="AD346" s="1222"/>
      <c r="AE346" s="1275"/>
    </row>
    <row r="347" spans="1:31">
      <c r="A347" s="264" t="s">
        <v>5948</v>
      </c>
      <c r="B347" s="30" t="s">
        <v>5952</v>
      </c>
      <c r="C347" s="32" t="s">
        <v>46</v>
      </c>
      <c r="D347" s="40" t="s">
        <v>1407</v>
      </c>
      <c r="E347" s="30" t="s">
        <v>85</v>
      </c>
      <c r="F347" s="30" t="s">
        <v>1088</v>
      </c>
      <c r="G347" s="952">
        <v>322</v>
      </c>
      <c r="H347" s="41">
        <v>0.874</v>
      </c>
      <c r="I347" s="30" t="s">
        <v>5950</v>
      </c>
      <c r="J347" s="786">
        <v>44902</v>
      </c>
      <c r="K347" s="803"/>
      <c r="L347" s="803"/>
      <c r="M347" s="803"/>
      <c r="N347" s="803"/>
      <c r="O347" s="7">
        <f t="shared" ca="1" si="10"/>
        <v>1203</v>
      </c>
      <c r="P347" s="788">
        <v>44926</v>
      </c>
      <c r="Q347" s="803">
        <v>44926</v>
      </c>
      <c r="R347" s="803">
        <v>45283</v>
      </c>
      <c r="S347" s="12">
        <f t="shared" ca="1" si="11"/>
        <v>381</v>
      </c>
      <c r="T347" s="31">
        <v>44945</v>
      </c>
      <c r="U347" s="31"/>
      <c r="V347" s="31"/>
      <c r="W347" s="31"/>
      <c r="X347" s="197" t="s">
        <v>5953</v>
      </c>
      <c r="Y347" s="197"/>
      <c r="Z347" s="197"/>
      <c r="AA347" s="197"/>
      <c r="AB347" s="197"/>
      <c r="AC347" s="729"/>
      <c r="AD347" s="1222"/>
      <c r="AE347" s="1275"/>
    </row>
    <row r="348" spans="1:31">
      <c r="A348" s="264" t="s">
        <v>905</v>
      </c>
      <c r="B348" s="30" t="s">
        <v>5954</v>
      </c>
      <c r="C348" s="32" t="s">
        <v>46</v>
      </c>
      <c r="D348" s="40" t="s">
        <v>110</v>
      </c>
      <c r="E348" s="30" t="s">
        <v>85</v>
      </c>
      <c r="F348" s="30" t="s">
        <v>1088</v>
      </c>
      <c r="G348" s="952">
        <v>925</v>
      </c>
      <c r="H348" s="41">
        <v>0.72</v>
      </c>
      <c r="I348" s="30" t="s">
        <v>2925</v>
      </c>
      <c r="J348" s="786">
        <v>44928</v>
      </c>
      <c r="K348" s="803">
        <v>44928</v>
      </c>
      <c r="L348" s="803"/>
      <c r="M348" s="803">
        <v>44930</v>
      </c>
      <c r="N348" s="803">
        <v>44931</v>
      </c>
      <c r="O348" s="7">
        <f t="shared" ca="1" si="10"/>
        <v>3</v>
      </c>
      <c r="P348" s="788">
        <v>44944</v>
      </c>
      <c r="Q348" s="803">
        <v>44944</v>
      </c>
      <c r="R348" s="803">
        <v>44946</v>
      </c>
      <c r="S348" s="12">
        <f t="shared" ca="1" si="11"/>
        <v>18</v>
      </c>
      <c r="T348" s="31">
        <v>44949</v>
      </c>
      <c r="U348" s="31" t="s">
        <v>5955</v>
      </c>
      <c r="V348" s="31"/>
      <c r="W348" s="31"/>
      <c r="X348" s="197" t="s">
        <v>5956</v>
      </c>
      <c r="Y348" s="197"/>
      <c r="Z348" s="197"/>
      <c r="AA348" s="197"/>
      <c r="AB348" s="197"/>
      <c r="AC348" s="729"/>
      <c r="AD348" s="1222"/>
      <c r="AE348" s="1275"/>
    </row>
    <row r="349" spans="1:31">
      <c r="A349" s="264" t="s">
        <v>905</v>
      </c>
      <c r="B349" s="30" t="s">
        <v>5957</v>
      </c>
      <c r="C349" s="32" t="s">
        <v>46</v>
      </c>
      <c r="D349" s="40" t="s">
        <v>110</v>
      </c>
      <c r="E349" s="30" t="s">
        <v>85</v>
      </c>
      <c r="F349" s="30" t="s">
        <v>1088</v>
      </c>
      <c r="G349" s="952">
        <v>530</v>
      </c>
      <c r="H349" s="41">
        <v>1.181</v>
      </c>
      <c r="I349" s="30" t="s">
        <v>2925</v>
      </c>
      <c r="J349" s="786">
        <v>44929</v>
      </c>
      <c r="K349" s="803">
        <v>44929</v>
      </c>
      <c r="L349" s="803"/>
      <c r="M349" s="803">
        <v>44930</v>
      </c>
      <c r="N349" s="803">
        <v>44931</v>
      </c>
      <c r="O349" s="7">
        <f t="shared" ca="1" si="10"/>
        <v>2</v>
      </c>
      <c r="P349" s="788">
        <v>44944</v>
      </c>
      <c r="Q349" s="803">
        <v>44944</v>
      </c>
      <c r="R349" s="803">
        <v>44946</v>
      </c>
      <c r="S349" s="12">
        <f t="shared" ca="1" si="11"/>
        <v>17</v>
      </c>
      <c r="T349" s="31">
        <v>44949</v>
      </c>
      <c r="U349" s="31" t="s">
        <v>5958</v>
      </c>
      <c r="V349" s="31"/>
      <c r="W349" s="31"/>
      <c r="X349" s="197" t="s">
        <v>5959</v>
      </c>
      <c r="Y349" s="197"/>
      <c r="Z349" s="197"/>
      <c r="AA349" s="197"/>
      <c r="AB349" s="197"/>
      <c r="AC349" s="729"/>
      <c r="AD349" s="1222"/>
      <c r="AE349" s="1275"/>
    </row>
    <row r="350" spans="1:31">
      <c r="A350" s="264" t="s">
        <v>905</v>
      </c>
      <c r="B350" s="30" t="s">
        <v>5960</v>
      </c>
      <c r="C350" s="32" t="s">
        <v>46</v>
      </c>
      <c r="D350" s="40" t="s">
        <v>110</v>
      </c>
      <c r="E350" s="30" t="s">
        <v>85</v>
      </c>
      <c r="F350" s="30" t="s">
        <v>1088</v>
      </c>
      <c r="G350" s="952">
        <v>275</v>
      </c>
      <c r="H350" s="41">
        <v>0.52800000000000002</v>
      </c>
      <c r="I350" s="30" t="s">
        <v>2925</v>
      </c>
      <c r="J350" s="786">
        <v>44930</v>
      </c>
      <c r="K350" s="803">
        <v>44930</v>
      </c>
      <c r="L350" s="803"/>
      <c r="M350" s="803">
        <v>44930</v>
      </c>
      <c r="N350" s="803">
        <v>44931</v>
      </c>
      <c r="O350" s="7">
        <f t="shared" ca="1" si="10"/>
        <v>1</v>
      </c>
      <c r="P350" s="788">
        <v>44944</v>
      </c>
      <c r="Q350" s="803">
        <v>44944</v>
      </c>
      <c r="R350" s="803">
        <v>44946</v>
      </c>
      <c r="S350" s="12">
        <f t="shared" ca="1" si="11"/>
        <v>16</v>
      </c>
      <c r="T350" s="31">
        <v>44949</v>
      </c>
      <c r="U350" s="31" t="s">
        <v>5961</v>
      </c>
      <c r="V350" s="31"/>
      <c r="W350" s="31"/>
      <c r="X350" s="197" t="s">
        <v>5962</v>
      </c>
      <c r="Y350" s="197"/>
      <c r="Z350" s="197"/>
      <c r="AA350" s="197"/>
      <c r="AB350" s="197"/>
      <c r="AC350" s="729"/>
      <c r="AD350" s="1222"/>
      <c r="AE350" s="1275"/>
    </row>
    <row r="351" spans="1:31">
      <c r="A351" s="264" t="s">
        <v>1165</v>
      </c>
      <c r="B351" s="30" t="s">
        <v>5963</v>
      </c>
      <c r="C351" s="32" t="s">
        <v>46</v>
      </c>
      <c r="D351" s="40" t="s">
        <v>110</v>
      </c>
      <c r="E351" s="30" t="s">
        <v>85</v>
      </c>
      <c r="F351" s="30" t="s">
        <v>1088</v>
      </c>
      <c r="G351" s="952">
        <v>2070</v>
      </c>
      <c r="H351" s="41">
        <v>5.2539999999999996</v>
      </c>
      <c r="I351" s="30" t="s">
        <v>2925</v>
      </c>
      <c r="J351" s="786">
        <v>44931</v>
      </c>
      <c r="K351" s="803">
        <v>44932</v>
      </c>
      <c r="L351" s="803"/>
      <c r="M351" s="803">
        <v>44932</v>
      </c>
      <c r="N351" s="803">
        <v>44935</v>
      </c>
      <c r="O351" s="7">
        <f t="shared" ca="1" si="10"/>
        <v>4</v>
      </c>
      <c r="P351" s="788">
        <v>44944</v>
      </c>
      <c r="Q351" s="803">
        <v>44944</v>
      </c>
      <c r="R351" s="803">
        <v>44946</v>
      </c>
      <c r="S351" s="12">
        <f t="shared" ca="1" si="11"/>
        <v>15</v>
      </c>
      <c r="T351" s="31">
        <v>44949</v>
      </c>
      <c r="U351" s="31" t="s">
        <v>5964</v>
      </c>
      <c r="V351" s="31"/>
      <c r="W351" s="31"/>
      <c r="X351" s="197" t="s">
        <v>5965</v>
      </c>
      <c r="Y351" s="197"/>
      <c r="Z351" s="197"/>
      <c r="AA351" s="197"/>
      <c r="AB351" s="197"/>
      <c r="AC351" s="729"/>
      <c r="AD351" s="1222"/>
      <c r="AE351" s="1275"/>
    </row>
    <row r="352" spans="1:31">
      <c r="A352" s="264" t="s">
        <v>1375</v>
      </c>
      <c r="B352" s="30" t="s">
        <v>5966</v>
      </c>
      <c r="C352" s="32" t="s">
        <v>46</v>
      </c>
      <c r="D352" s="40" t="s">
        <v>110</v>
      </c>
      <c r="E352" s="30" t="s">
        <v>85</v>
      </c>
      <c r="F352" s="30" t="s">
        <v>1088</v>
      </c>
      <c r="G352" s="952">
        <v>712</v>
      </c>
      <c r="H352" s="41">
        <v>0.90900000000000003</v>
      </c>
      <c r="I352" s="30" t="s">
        <v>2925</v>
      </c>
      <c r="J352" s="786">
        <v>44917</v>
      </c>
      <c r="K352" s="803">
        <v>44928</v>
      </c>
      <c r="L352" s="803"/>
      <c r="M352" s="803">
        <v>44928</v>
      </c>
      <c r="N352" s="803">
        <v>44929</v>
      </c>
      <c r="O352" s="7">
        <f t="shared" ca="1" si="10"/>
        <v>12</v>
      </c>
      <c r="P352" s="788">
        <v>44944</v>
      </c>
      <c r="Q352" s="803">
        <v>44944</v>
      </c>
      <c r="R352" s="803">
        <v>44946</v>
      </c>
      <c r="S352" s="12">
        <f t="shared" ca="1" si="11"/>
        <v>29</v>
      </c>
      <c r="T352" s="31">
        <v>44949</v>
      </c>
      <c r="U352" s="31" t="s">
        <v>5967</v>
      </c>
      <c r="V352" s="31"/>
      <c r="W352" s="31"/>
      <c r="X352" s="197" t="s">
        <v>5968</v>
      </c>
      <c r="Y352" s="197"/>
      <c r="Z352" s="197"/>
      <c r="AA352" s="197"/>
      <c r="AB352" s="197"/>
      <c r="AC352" s="729"/>
      <c r="AD352" s="1222"/>
      <c r="AE352" s="1275"/>
    </row>
    <row r="353" spans="1:31">
      <c r="A353" s="264" t="s">
        <v>1375</v>
      </c>
      <c r="B353" s="30" t="s">
        <v>5969</v>
      </c>
      <c r="C353" s="32" t="s">
        <v>46</v>
      </c>
      <c r="D353" s="40" t="s">
        <v>110</v>
      </c>
      <c r="E353" s="30" t="s">
        <v>85</v>
      </c>
      <c r="F353" s="30" t="s">
        <v>1088</v>
      </c>
      <c r="G353" s="952">
        <v>923</v>
      </c>
      <c r="H353" s="41">
        <v>1.2929999999999999</v>
      </c>
      <c r="I353" s="30" t="s">
        <v>2925</v>
      </c>
      <c r="J353" s="786">
        <v>44930</v>
      </c>
      <c r="K353" s="803">
        <v>44935</v>
      </c>
      <c r="L353" s="803"/>
      <c r="M353" s="803">
        <v>44935</v>
      </c>
      <c r="N353" s="803">
        <v>44937</v>
      </c>
      <c r="O353" s="7">
        <f t="shared" ca="1" si="10"/>
        <v>7</v>
      </c>
      <c r="P353" s="788">
        <v>44944</v>
      </c>
      <c r="Q353" s="803">
        <v>44944</v>
      </c>
      <c r="R353" s="803">
        <v>44946</v>
      </c>
      <c r="S353" s="12">
        <f t="shared" ca="1" si="11"/>
        <v>16</v>
      </c>
      <c r="T353" s="31">
        <v>44949</v>
      </c>
      <c r="U353" s="31" t="s">
        <v>5970</v>
      </c>
      <c r="V353" s="31"/>
      <c r="W353" s="31"/>
      <c r="X353" s="197" t="s">
        <v>5971</v>
      </c>
      <c r="Y353" s="197"/>
      <c r="Z353" s="197"/>
      <c r="AA353" s="197"/>
      <c r="AB353" s="197"/>
      <c r="AC353" s="729"/>
      <c r="AD353" s="1222"/>
      <c r="AE353" s="1275"/>
    </row>
    <row r="354" spans="1:31">
      <c r="A354" s="264" t="s">
        <v>1830</v>
      </c>
      <c r="B354" s="30" t="s">
        <v>5972</v>
      </c>
      <c r="C354" s="32" t="s">
        <v>46</v>
      </c>
      <c r="D354" s="40" t="s">
        <v>110</v>
      </c>
      <c r="E354" s="30" t="s">
        <v>85</v>
      </c>
      <c r="F354" s="30" t="s">
        <v>1088</v>
      </c>
      <c r="G354" s="952">
        <v>1381</v>
      </c>
      <c r="H354" s="41">
        <v>3.5049999999999999</v>
      </c>
      <c r="I354" s="30" t="s">
        <v>5973</v>
      </c>
      <c r="J354" s="786">
        <v>44918</v>
      </c>
      <c r="K354" s="803">
        <v>44935</v>
      </c>
      <c r="L354" s="803"/>
      <c r="M354" s="803">
        <v>44936</v>
      </c>
      <c r="N354" s="803">
        <v>44937</v>
      </c>
      <c r="O354" s="7">
        <f t="shared" ca="1" si="10"/>
        <v>19</v>
      </c>
      <c r="P354" s="788">
        <v>44951</v>
      </c>
      <c r="Q354" s="803">
        <v>44951</v>
      </c>
      <c r="R354" s="803">
        <v>44951</v>
      </c>
      <c r="S354" s="12">
        <f t="shared" ca="1" si="11"/>
        <v>33</v>
      </c>
      <c r="T354" s="31">
        <v>44956</v>
      </c>
      <c r="U354" s="31" t="s">
        <v>5974</v>
      </c>
      <c r="V354" s="31"/>
      <c r="W354" s="31"/>
      <c r="X354" s="197" t="s">
        <v>5975</v>
      </c>
      <c r="Y354" s="197"/>
      <c r="Z354" s="197"/>
      <c r="AA354" s="197" t="s">
        <v>5976</v>
      </c>
      <c r="AB354" s="197"/>
      <c r="AC354" s="729"/>
      <c r="AD354" s="1222"/>
      <c r="AE354" s="1275"/>
    </row>
    <row r="355" spans="1:31">
      <c r="A355" s="264" t="s">
        <v>1375</v>
      </c>
      <c r="B355" s="30" t="s">
        <v>5977</v>
      </c>
      <c r="C355" s="32" t="s">
        <v>46</v>
      </c>
      <c r="D355" s="40" t="s">
        <v>110</v>
      </c>
      <c r="E355" s="30" t="s">
        <v>85</v>
      </c>
      <c r="F355" s="30" t="s">
        <v>1086</v>
      </c>
      <c r="G355" s="952">
        <v>2802</v>
      </c>
      <c r="H355" s="41">
        <v>3.6040000000000001</v>
      </c>
      <c r="I355" s="30" t="s">
        <v>5973</v>
      </c>
      <c r="J355" s="786">
        <v>44937</v>
      </c>
      <c r="K355" s="803">
        <v>44938</v>
      </c>
      <c r="L355" s="803"/>
      <c r="M355" s="803">
        <v>44939</v>
      </c>
      <c r="N355" s="803">
        <v>44942</v>
      </c>
      <c r="O355" s="7">
        <f t="shared" ca="1" si="10"/>
        <v>5</v>
      </c>
      <c r="P355" s="788">
        <v>44951</v>
      </c>
      <c r="Q355" s="803">
        <v>44951</v>
      </c>
      <c r="R355" s="803">
        <v>44951</v>
      </c>
      <c r="S355" s="12">
        <f t="shared" ca="1" si="11"/>
        <v>14</v>
      </c>
      <c r="T355" s="31">
        <v>44956</v>
      </c>
      <c r="U355" s="31" t="s">
        <v>5978</v>
      </c>
      <c r="V355" s="31"/>
      <c r="W355" s="31"/>
      <c r="X355" s="197" t="s">
        <v>5979</v>
      </c>
      <c r="Y355" s="197"/>
      <c r="Z355" s="197"/>
      <c r="AA355" s="197"/>
      <c r="AB355" s="197"/>
      <c r="AC355" s="729"/>
      <c r="AD355" s="1222"/>
      <c r="AE355" s="1275"/>
    </row>
    <row r="356" spans="1:31">
      <c r="A356" s="264" t="s">
        <v>5980</v>
      </c>
      <c r="B356" s="30" t="s">
        <v>5981</v>
      </c>
      <c r="C356" s="32" t="s">
        <v>46</v>
      </c>
      <c r="D356" s="40" t="s">
        <v>110</v>
      </c>
      <c r="E356" s="30" t="s">
        <v>85</v>
      </c>
      <c r="F356" s="30" t="s">
        <v>1088</v>
      </c>
      <c r="G356" s="952">
        <v>1051</v>
      </c>
      <c r="H356" s="41">
        <v>0.63100000000000001</v>
      </c>
      <c r="I356" s="30" t="s">
        <v>5973</v>
      </c>
      <c r="J356" s="786">
        <v>44938</v>
      </c>
      <c r="K356" s="803">
        <v>44938</v>
      </c>
      <c r="L356" s="803"/>
      <c r="M356" s="803"/>
      <c r="N356" s="803">
        <v>44942</v>
      </c>
      <c r="O356" s="7">
        <f t="shared" ca="1" si="10"/>
        <v>4</v>
      </c>
      <c r="P356" s="788">
        <v>44951</v>
      </c>
      <c r="Q356" s="803">
        <v>44951</v>
      </c>
      <c r="R356" s="803">
        <v>44951</v>
      </c>
      <c r="S356" s="12">
        <f t="shared" ca="1" si="11"/>
        <v>13</v>
      </c>
      <c r="T356" s="31">
        <v>44956</v>
      </c>
      <c r="U356" s="31" t="s">
        <v>5982</v>
      </c>
      <c r="V356" s="31"/>
      <c r="W356" s="31"/>
      <c r="X356" s="197" t="s">
        <v>5983</v>
      </c>
      <c r="Y356" s="197"/>
      <c r="Z356" s="197"/>
      <c r="AA356" s="197"/>
      <c r="AB356" s="197"/>
      <c r="AC356" s="729"/>
      <c r="AD356" s="1222"/>
      <c r="AE356" s="1275"/>
    </row>
    <row r="357" spans="1:31">
      <c r="A357" s="264" t="s">
        <v>1262</v>
      </c>
      <c r="B357" s="30" t="s">
        <v>5984</v>
      </c>
      <c r="C357" s="32" t="s">
        <v>256</v>
      </c>
      <c r="D357" s="40" t="s">
        <v>215</v>
      </c>
      <c r="E357" s="30" t="s">
        <v>85</v>
      </c>
      <c r="F357" s="30" t="s">
        <v>1106</v>
      </c>
      <c r="G357" s="952">
        <v>690</v>
      </c>
      <c r="H357" s="41">
        <v>0.71899999999999997</v>
      </c>
      <c r="I357" s="30" t="s">
        <v>5985</v>
      </c>
      <c r="J357" s="786">
        <v>44918</v>
      </c>
      <c r="K357" s="803"/>
      <c r="L357" s="803"/>
      <c r="M357" s="803"/>
      <c r="N357" s="803"/>
      <c r="O357" s="7">
        <f t="shared" ca="1" si="10"/>
        <v>1187</v>
      </c>
      <c r="P357" s="788">
        <v>44954</v>
      </c>
      <c r="Q357" s="803">
        <v>44943</v>
      </c>
      <c r="R357" s="803">
        <v>44951</v>
      </c>
      <c r="S357" s="12">
        <f t="shared" ca="1" si="11"/>
        <v>33</v>
      </c>
      <c r="T357" s="31">
        <v>44954</v>
      </c>
      <c r="U357" s="31"/>
      <c r="V357" s="31"/>
      <c r="W357" s="31"/>
      <c r="X357" s="197" t="s">
        <v>5986</v>
      </c>
      <c r="Y357" s="197"/>
      <c r="Z357" s="197"/>
      <c r="AA357" s="197"/>
      <c r="AB357" s="197"/>
      <c r="AC357" s="729"/>
      <c r="AD357" s="1222"/>
      <c r="AE357" s="1275"/>
    </row>
    <row r="358" spans="1:31">
      <c r="A358" s="264" t="s">
        <v>5987</v>
      </c>
      <c r="B358" s="30" t="s">
        <v>5988</v>
      </c>
      <c r="C358" s="32"/>
      <c r="D358" s="40" t="s">
        <v>349</v>
      </c>
      <c r="E358" s="30" t="s">
        <v>85</v>
      </c>
      <c r="F358" s="30" t="s">
        <v>1088</v>
      </c>
      <c r="G358" s="952">
        <v>500</v>
      </c>
      <c r="H358" s="41">
        <v>2.6179999999999999</v>
      </c>
      <c r="I358" s="30" t="s">
        <v>5989</v>
      </c>
      <c r="J358" s="786">
        <v>44931</v>
      </c>
      <c r="K358" s="803"/>
      <c r="L358" s="803"/>
      <c r="M358" s="803"/>
      <c r="N358" s="803"/>
      <c r="O358" s="7">
        <f t="shared" ca="1" si="10"/>
        <v>1174</v>
      </c>
      <c r="P358" s="788">
        <v>44947</v>
      </c>
      <c r="Q358" s="803">
        <v>44947</v>
      </c>
      <c r="R358" s="803">
        <v>44947</v>
      </c>
      <c r="S358" s="12">
        <f t="shared" ca="1" si="11"/>
        <v>16</v>
      </c>
      <c r="T358" s="31">
        <v>44951</v>
      </c>
      <c r="U358" s="31"/>
      <c r="V358" s="31"/>
      <c r="W358" s="31"/>
      <c r="X358" s="197" t="s">
        <v>5990</v>
      </c>
      <c r="Y358" s="197"/>
      <c r="Z358" s="197"/>
      <c r="AA358" s="197"/>
      <c r="AB358" s="197"/>
      <c r="AC358" s="729"/>
      <c r="AD358" s="1222"/>
      <c r="AE358" s="1275"/>
    </row>
    <row r="359" spans="1:31">
      <c r="A359" s="264" t="s">
        <v>5991</v>
      </c>
      <c r="B359" s="30" t="s">
        <v>5992</v>
      </c>
      <c r="C359" s="32" t="s">
        <v>256</v>
      </c>
      <c r="D359" s="40" t="s">
        <v>1380</v>
      </c>
      <c r="E359" s="30" t="s">
        <v>85</v>
      </c>
      <c r="F359" s="30" t="s">
        <v>1088</v>
      </c>
      <c r="G359" s="952">
        <v>292</v>
      </c>
      <c r="H359" s="41">
        <v>1.244</v>
      </c>
      <c r="I359" s="30" t="s">
        <v>5993</v>
      </c>
      <c r="J359" s="786" t="s">
        <v>5994</v>
      </c>
      <c r="K359" s="803"/>
      <c r="L359" s="803"/>
      <c r="M359" s="803"/>
      <c r="N359" s="803"/>
      <c r="O359" s="7" t="e">
        <f t="shared" ca="1" si="10"/>
        <v>#VALUE!</v>
      </c>
      <c r="P359" s="788">
        <v>44944</v>
      </c>
      <c r="Q359" s="803">
        <v>44944</v>
      </c>
      <c r="R359" s="803">
        <v>44949</v>
      </c>
      <c r="S359" s="12" t="e">
        <f t="shared" ca="1" si="11"/>
        <v>#VALUE!</v>
      </c>
      <c r="T359" s="31">
        <v>44950</v>
      </c>
      <c r="U359" s="31"/>
      <c r="V359" s="31"/>
      <c r="W359" s="31"/>
      <c r="X359" s="197" t="s">
        <v>5995</v>
      </c>
      <c r="Y359" s="197"/>
      <c r="Z359" s="197"/>
      <c r="AA359" s="197" t="s">
        <v>5996</v>
      </c>
      <c r="AB359" s="197"/>
      <c r="AC359" s="729"/>
      <c r="AD359" s="1222"/>
      <c r="AE359" s="1275"/>
    </row>
    <row r="360" spans="1:31">
      <c r="A360" s="264" t="s">
        <v>5997</v>
      </c>
      <c r="B360" s="30" t="s">
        <v>5998</v>
      </c>
      <c r="C360" s="32" t="s">
        <v>46</v>
      </c>
      <c r="D360" s="40" t="s">
        <v>886</v>
      </c>
      <c r="E360" s="30" t="s">
        <v>49</v>
      </c>
      <c r="F360" s="30" t="s">
        <v>1088</v>
      </c>
      <c r="G360" s="952">
        <v>500</v>
      </c>
      <c r="H360" s="41">
        <v>2.585</v>
      </c>
      <c r="I360" s="30" t="s">
        <v>5999</v>
      </c>
      <c r="J360" s="786">
        <v>44924</v>
      </c>
      <c r="K360" s="803"/>
      <c r="L360" s="803"/>
      <c r="M360" s="803"/>
      <c r="N360" s="803"/>
      <c r="O360" s="7">
        <f t="shared" ca="1" si="10"/>
        <v>1181</v>
      </c>
      <c r="P360" s="788">
        <v>44940</v>
      </c>
      <c r="Q360" s="803">
        <v>44940</v>
      </c>
      <c r="R360" s="803">
        <v>44941</v>
      </c>
      <c r="S360" s="12">
        <f t="shared" ca="1" si="11"/>
        <v>17</v>
      </c>
      <c r="T360" s="31">
        <v>44945</v>
      </c>
      <c r="U360" s="31"/>
      <c r="V360" s="31"/>
      <c r="W360" s="31"/>
      <c r="X360" s="197" t="s">
        <v>6000</v>
      </c>
      <c r="Y360" s="197"/>
      <c r="Z360" s="197"/>
      <c r="AA360" s="197" t="s">
        <v>6001</v>
      </c>
      <c r="AB360" s="197"/>
      <c r="AC360" s="729"/>
      <c r="AD360" s="1222"/>
      <c r="AE360" s="1275"/>
    </row>
    <row r="361" spans="1:31">
      <c r="A361" s="264" t="s">
        <v>6002</v>
      </c>
      <c r="B361" s="30" t="s">
        <v>6003</v>
      </c>
      <c r="C361" s="32" t="s">
        <v>256</v>
      </c>
      <c r="D361" s="40" t="s">
        <v>1292</v>
      </c>
      <c r="E361" s="30" t="s">
        <v>85</v>
      </c>
      <c r="F361" s="30" t="s">
        <v>1088</v>
      </c>
      <c r="G361" s="952">
        <v>323</v>
      </c>
      <c r="H361" s="41">
        <v>0.76800000000000002</v>
      </c>
      <c r="I361" s="30" t="s">
        <v>6004</v>
      </c>
      <c r="J361" s="786">
        <v>44914</v>
      </c>
      <c r="K361" s="803"/>
      <c r="L361" s="803"/>
      <c r="M361" s="803"/>
      <c r="N361" s="803">
        <v>44954</v>
      </c>
      <c r="O361" s="7">
        <f t="shared" ca="1" si="10"/>
        <v>40</v>
      </c>
      <c r="P361" s="788">
        <v>44954</v>
      </c>
      <c r="Q361" s="803">
        <v>44946</v>
      </c>
      <c r="R361" s="803">
        <v>44954</v>
      </c>
      <c r="S361" s="12">
        <f t="shared" ca="1" si="11"/>
        <v>40</v>
      </c>
      <c r="T361" s="31">
        <v>44957</v>
      </c>
      <c r="U361" s="31"/>
      <c r="V361" s="31"/>
      <c r="W361" s="31"/>
      <c r="X361" s="197" t="s">
        <v>6005</v>
      </c>
      <c r="Y361" s="197"/>
      <c r="Z361" s="197"/>
      <c r="AA361" s="197"/>
      <c r="AB361" s="197"/>
      <c r="AC361" s="729"/>
      <c r="AD361" s="1222"/>
      <c r="AE361" s="1275"/>
    </row>
    <row r="362" spans="1:31">
      <c r="A362" s="264" t="s">
        <v>1290</v>
      </c>
      <c r="B362" s="30" t="s">
        <v>6006</v>
      </c>
      <c r="C362" s="32" t="s">
        <v>256</v>
      </c>
      <c r="D362" s="40" t="s">
        <v>1292</v>
      </c>
      <c r="E362" s="30" t="s">
        <v>85</v>
      </c>
      <c r="F362" s="30" t="s">
        <v>1176</v>
      </c>
      <c r="G362" s="952">
        <v>2262.8000000000002</v>
      </c>
      <c r="H362" s="41">
        <v>10.574999999999999</v>
      </c>
      <c r="I362" s="30" t="s">
        <v>6004</v>
      </c>
      <c r="J362" s="786">
        <v>44915</v>
      </c>
      <c r="K362" s="803"/>
      <c r="L362" s="803"/>
      <c r="M362" s="803"/>
      <c r="N362" s="803">
        <v>44954</v>
      </c>
      <c r="O362" s="7">
        <f t="shared" ca="1" si="10"/>
        <v>39</v>
      </c>
      <c r="P362" s="788">
        <v>44954</v>
      </c>
      <c r="Q362" s="803">
        <v>44946</v>
      </c>
      <c r="R362" s="803">
        <v>44954</v>
      </c>
      <c r="S362" s="12">
        <f t="shared" ca="1" si="11"/>
        <v>39</v>
      </c>
      <c r="T362" s="31">
        <v>44957</v>
      </c>
      <c r="U362" s="31"/>
      <c r="V362" s="31"/>
      <c r="W362" s="31"/>
      <c r="X362" s="197" t="s">
        <v>6007</v>
      </c>
      <c r="Y362" s="197"/>
      <c r="Z362" s="197"/>
      <c r="AA362" s="197"/>
      <c r="AB362" s="197"/>
      <c r="AC362" s="729"/>
      <c r="AD362" s="1222"/>
      <c r="AE362" s="1275"/>
    </row>
    <row r="363" spans="1:31">
      <c r="A363" s="264" t="s">
        <v>5273</v>
      </c>
      <c r="B363" s="30" t="s">
        <v>6008</v>
      </c>
      <c r="C363" s="32" t="s">
        <v>46</v>
      </c>
      <c r="D363" s="40" t="s">
        <v>189</v>
      </c>
      <c r="E363" s="30" t="s">
        <v>85</v>
      </c>
      <c r="F363" s="30" t="s">
        <v>1106</v>
      </c>
      <c r="G363" s="952">
        <v>2850</v>
      </c>
      <c r="H363" s="41">
        <v>6.9260000000000002</v>
      </c>
      <c r="I363" s="30" t="s">
        <v>6009</v>
      </c>
      <c r="J363" s="786">
        <v>44929</v>
      </c>
      <c r="K363" s="803">
        <v>44937</v>
      </c>
      <c r="L363" s="803"/>
      <c r="M363" s="803">
        <v>44938</v>
      </c>
      <c r="N363" s="803">
        <v>44939</v>
      </c>
      <c r="O363" s="7">
        <f t="shared" ca="1" si="10"/>
        <v>10</v>
      </c>
      <c r="P363" s="788">
        <v>44954</v>
      </c>
      <c r="Q363" s="803">
        <v>44949</v>
      </c>
      <c r="R363" s="803">
        <v>44954</v>
      </c>
      <c r="S363" s="12">
        <f t="shared" ca="1" si="11"/>
        <v>25</v>
      </c>
      <c r="T363" s="31">
        <v>44963</v>
      </c>
      <c r="U363" s="31"/>
      <c r="V363" s="31"/>
      <c r="W363" s="31"/>
      <c r="X363" s="197" t="s">
        <v>6010</v>
      </c>
      <c r="Y363" s="197"/>
      <c r="Z363" s="197"/>
      <c r="AA363" s="197"/>
      <c r="AB363" s="197"/>
      <c r="AC363" s="729"/>
      <c r="AD363" s="1222"/>
      <c r="AE363" s="1275"/>
    </row>
    <row r="364" spans="1:31">
      <c r="A364" s="264" t="s">
        <v>1382</v>
      </c>
      <c r="B364" s="30" t="s">
        <v>6011</v>
      </c>
      <c r="C364" s="32" t="s">
        <v>256</v>
      </c>
      <c r="D364" s="40" t="s">
        <v>189</v>
      </c>
      <c r="E364" s="30" t="s">
        <v>85</v>
      </c>
      <c r="F364" s="30" t="s">
        <v>1088</v>
      </c>
      <c r="G364" s="952">
        <v>2160</v>
      </c>
      <c r="H364" s="41">
        <v>3.165</v>
      </c>
      <c r="I364" s="30" t="s">
        <v>6009</v>
      </c>
      <c r="J364" s="786">
        <v>44938</v>
      </c>
      <c r="K364" s="803">
        <v>44942</v>
      </c>
      <c r="L364" s="803"/>
      <c r="M364" s="803">
        <v>44943</v>
      </c>
      <c r="N364" s="803">
        <v>44944</v>
      </c>
      <c r="O364" s="7">
        <f t="shared" ca="1" si="10"/>
        <v>6</v>
      </c>
      <c r="P364" s="788">
        <v>44954</v>
      </c>
      <c r="Q364" s="803">
        <v>44949</v>
      </c>
      <c r="R364" s="803">
        <v>44954</v>
      </c>
      <c r="S364" s="12">
        <f t="shared" ca="1" si="11"/>
        <v>16</v>
      </c>
      <c r="T364" s="31">
        <v>44963</v>
      </c>
      <c r="U364" s="31"/>
      <c r="V364" s="31"/>
      <c r="W364" s="31"/>
      <c r="X364" s="197" t="s">
        <v>6012</v>
      </c>
      <c r="Y364" s="197"/>
      <c r="Z364" s="197"/>
      <c r="AA364" s="197"/>
      <c r="AB364" s="197"/>
      <c r="AC364" s="729"/>
      <c r="AD364" s="1222"/>
      <c r="AE364" s="1275"/>
    </row>
    <row r="365" spans="1:31">
      <c r="A365" s="264" t="s">
        <v>6013</v>
      </c>
      <c r="B365" s="30" t="s">
        <v>6014</v>
      </c>
      <c r="C365" s="32" t="s">
        <v>29</v>
      </c>
      <c r="D365" s="40" t="s">
        <v>110</v>
      </c>
      <c r="E365" s="30" t="s">
        <v>4874</v>
      </c>
      <c r="F365" s="30" t="s">
        <v>462</v>
      </c>
      <c r="G365" s="952">
        <v>724</v>
      </c>
      <c r="H365" s="41">
        <v>7.1040000000000001</v>
      </c>
      <c r="I365" s="30" t="s">
        <v>5330</v>
      </c>
      <c r="J365" s="786">
        <v>44932</v>
      </c>
      <c r="K365" s="803">
        <v>44942</v>
      </c>
      <c r="L365" s="803"/>
      <c r="M365" s="803">
        <v>44942</v>
      </c>
      <c r="N365" s="803">
        <v>44943</v>
      </c>
      <c r="O365" s="7">
        <f t="shared" ca="1" si="10"/>
        <v>11</v>
      </c>
      <c r="P365" s="788">
        <v>44958</v>
      </c>
      <c r="Q365" s="803">
        <v>44950</v>
      </c>
      <c r="R365" s="803">
        <v>44962</v>
      </c>
      <c r="S365" s="12">
        <f t="shared" ca="1" si="11"/>
        <v>30</v>
      </c>
      <c r="T365" s="31">
        <v>44964</v>
      </c>
      <c r="U365" s="31"/>
      <c r="V365" s="31"/>
      <c r="W365" s="31"/>
      <c r="X365" s="197" t="s">
        <v>6015</v>
      </c>
      <c r="Y365" s="197"/>
      <c r="Z365" s="197"/>
      <c r="AA365" s="197"/>
      <c r="AB365" s="197"/>
      <c r="AC365" s="729"/>
      <c r="AD365" s="1222"/>
      <c r="AE365" s="1275"/>
    </row>
    <row r="366" spans="1:31">
      <c r="A366" s="264" t="s">
        <v>5256</v>
      </c>
      <c r="B366" s="30" t="s">
        <v>6016</v>
      </c>
      <c r="C366" s="32" t="s">
        <v>46</v>
      </c>
      <c r="D366" s="40" t="s">
        <v>189</v>
      </c>
      <c r="E366" s="30" t="s">
        <v>85</v>
      </c>
      <c r="F366" s="30" t="s">
        <v>1088</v>
      </c>
      <c r="G366" s="952">
        <v>1650</v>
      </c>
      <c r="H366" s="41">
        <v>3.2109999999999999</v>
      </c>
      <c r="I366" s="30" t="s">
        <v>6017</v>
      </c>
      <c r="J366" s="786">
        <v>44945</v>
      </c>
      <c r="K366" s="803">
        <v>44951</v>
      </c>
      <c r="L366" s="803"/>
      <c r="M366" s="803">
        <v>44953</v>
      </c>
      <c r="N366" s="803">
        <v>44956</v>
      </c>
      <c r="O366" s="7">
        <f t="shared" ca="1" si="10"/>
        <v>11</v>
      </c>
      <c r="P366" s="788">
        <v>44967</v>
      </c>
      <c r="Q366" s="803">
        <v>44963</v>
      </c>
      <c r="R366" s="803">
        <v>44967</v>
      </c>
      <c r="S366" s="12">
        <f t="shared" ca="1" si="11"/>
        <v>22</v>
      </c>
      <c r="T366" s="31">
        <v>44972</v>
      </c>
      <c r="U366" s="31"/>
      <c r="V366" s="31"/>
      <c r="W366" s="31"/>
      <c r="X366" s="197" t="s">
        <v>6018</v>
      </c>
      <c r="Y366" s="197"/>
      <c r="Z366" s="197"/>
      <c r="AA366" s="197"/>
      <c r="AB366" s="197"/>
      <c r="AC366" s="729"/>
      <c r="AD366" s="1222"/>
      <c r="AE366" s="1275"/>
    </row>
    <row r="367" spans="1:31">
      <c r="A367" s="264" t="s">
        <v>1119</v>
      </c>
      <c r="B367" s="30" t="s">
        <v>5263</v>
      </c>
      <c r="C367" s="32" t="s">
        <v>46</v>
      </c>
      <c r="D367" s="40" t="s">
        <v>189</v>
      </c>
      <c r="E367" s="30" t="s">
        <v>85</v>
      </c>
      <c r="F367" s="30" t="s">
        <v>1106</v>
      </c>
      <c r="G367" s="952">
        <v>1632</v>
      </c>
      <c r="H367" s="41">
        <v>1.4890000000000001</v>
      </c>
      <c r="I367" s="30" t="s">
        <v>6017</v>
      </c>
      <c r="J367" s="786">
        <v>44948</v>
      </c>
      <c r="K367" s="803">
        <v>44951</v>
      </c>
      <c r="L367" s="803"/>
      <c r="M367" s="803">
        <v>44952</v>
      </c>
      <c r="N367" s="803">
        <v>44956</v>
      </c>
      <c r="O367" s="7">
        <f t="shared" ca="1" si="10"/>
        <v>8</v>
      </c>
      <c r="P367" s="788">
        <v>44967</v>
      </c>
      <c r="Q367" s="803">
        <v>44963</v>
      </c>
      <c r="R367" s="803">
        <v>44967</v>
      </c>
      <c r="S367" s="12">
        <f t="shared" ca="1" si="11"/>
        <v>19</v>
      </c>
      <c r="T367" s="31">
        <v>44972</v>
      </c>
      <c r="U367" s="31"/>
      <c r="V367" s="31"/>
      <c r="W367" s="31"/>
      <c r="X367" s="197" t="s">
        <v>6019</v>
      </c>
      <c r="Y367" s="197"/>
      <c r="Z367" s="197"/>
      <c r="AA367" s="197"/>
      <c r="AB367" s="197"/>
      <c r="AC367" s="729"/>
      <c r="AD367" s="1222"/>
      <c r="AE367" s="1275"/>
    </row>
    <row r="368" spans="1:31">
      <c r="A368" s="264" t="s">
        <v>229</v>
      </c>
      <c r="B368" s="30" t="s">
        <v>6020</v>
      </c>
      <c r="C368" s="32" t="s">
        <v>46</v>
      </c>
      <c r="D368" s="40" t="s">
        <v>189</v>
      </c>
      <c r="E368" s="30" t="s">
        <v>85</v>
      </c>
      <c r="F368" s="30" t="s">
        <v>1088</v>
      </c>
      <c r="G368" s="952">
        <v>1600</v>
      </c>
      <c r="H368" s="41">
        <v>0.54300000000000004</v>
      </c>
      <c r="I368" s="30" t="s">
        <v>6017</v>
      </c>
      <c r="J368" s="786">
        <v>44951</v>
      </c>
      <c r="K368" s="803">
        <v>44952</v>
      </c>
      <c r="L368" s="803"/>
      <c r="M368" s="803"/>
      <c r="N368" s="803">
        <v>44956</v>
      </c>
      <c r="O368" s="7">
        <f t="shared" ca="1" si="10"/>
        <v>5</v>
      </c>
      <c r="P368" s="788">
        <v>44967</v>
      </c>
      <c r="Q368" s="803">
        <v>44963</v>
      </c>
      <c r="R368" s="803">
        <v>44967</v>
      </c>
      <c r="S368" s="12">
        <f t="shared" ca="1" si="11"/>
        <v>16</v>
      </c>
      <c r="T368" s="31">
        <v>44972</v>
      </c>
      <c r="U368" s="31"/>
      <c r="V368" s="31"/>
      <c r="W368" s="31"/>
      <c r="X368" s="197" t="s">
        <v>6021</v>
      </c>
      <c r="Y368" s="197"/>
      <c r="Z368" s="197"/>
      <c r="AA368" s="197"/>
      <c r="AB368" s="197"/>
      <c r="AC368" s="729"/>
      <c r="AD368" s="1222"/>
      <c r="AE368" s="1275"/>
    </row>
    <row r="369" spans="1:31">
      <c r="A369" s="264" t="s">
        <v>6022</v>
      </c>
      <c r="B369" s="30" t="s">
        <v>5031</v>
      </c>
      <c r="C369" s="32" t="s">
        <v>256</v>
      </c>
      <c r="D369" s="40" t="s">
        <v>1380</v>
      </c>
      <c r="E369" s="30" t="s">
        <v>49</v>
      </c>
      <c r="F369" s="30" t="s">
        <v>1088</v>
      </c>
      <c r="G369" s="952">
        <v>847</v>
      </c>
      <c r="H369" s="41">
        <v>2.3650000000000002</v>
      </c>
      <c r="I369" s="30" t="s">
        <v>5745</v>
      </c>
      <c r="J369" s="786">
        <v>44944</v>
      </c>
      <c r="K369" s="803">
        <v>44949</v>
      </c>
      <c r="L369" s="803"/>
      <c r="M369" s="803">
        <v>44949</v>
      </c>
      <c r="N369" s="803">
        <v>44951</v>
      </c>
      <c r="O369" s="7">
        <f t="shared" ca="1" si="10"/>
        <v>7</v>
      </c>
      <c r="P369" s="788">
        <v>44960</v>
      </c>
      <c r="Q369" s="803">
        <v>44960</v>
      </c>
      <c r="R369" s="803">
        <v>44961</v>
      </c>
      <c r="S369" s="12">
        <f t="shared" ca="1" si="11"/>
        <v>17</v>
      </c>
      <c r="T369" s="31">
        <v>44971</v>
      </c>
      <c r="U369" s="31"/>
      <c r="V369" s="31"/>
      <c r="W369" s="31"/>
      <c r="X369" s="197" t="s">
        <v>6023</v>
      </c>
      <c r="Y369" s="197"/>
      <c r="Z369" s="197"/>
      <c r="AA369" s="197"/>
      <c r="AB369" s="197"/>
      <c r="AC369" s="729"/>
      <c r="AD369" s="1222"/>
      <c r="AE369" s="1275"/>
    </row>
    <row r="370" spans="1:31">
      <c r="A370" s="264" t="s">
        <v>6024</v>
      </c>
      <c r="B370" s="30" t="s">
        <v>6025</v>
      </c>
      <c r="C370" s="32" t="s">
        <v>46</v>
      </c>
      <c r="D370" s="40" t="s">
        <v>1407</v>
      </c>
      <c r="E370" s="30" t="s">
        <v>85</v>
      </c>
      <c r="F370" s="30" t="s">
        <v>1086</v>
      </c>
      <c r="G370" s="952">
        <v>5248</v>
      </c>
      <c r="H370" s="41">
        <v>8.7959999999999994</v>
      </c>
      <c r="I370" s="30" t="s">
        <v>6026</v>
      </c>
      <c r="J370" s="786">
        <v>44943</v>
      </c>
      <c r="K370" s="803"/>
      <c r="L370" s="803"/>
      <c r="M370" s="803"/>
      <c r="N370" s="803">
        <v>44961</v>
      </c>
      <c r="O370" s="7">
        <f t="shared" ca="1" si="10"/>
        <v>18</v>
      </c>
      <c r="P370" s="788">
        <v>44961</v>
      </c>
      <c r="Q370" s="803">
        <v>44961</v>
      </c>
      <c r="R370" s="803">
        <v>44961</v>
      </c>
      <c r="S370" s="12">
        <f t="shared" ca="1" si="11"/>
        <v>18</v>
      </c>
      <c r="T370" s="31">
        <v>44966</v>
      </c>
      <c r="U370" s="31"/>
      <c r="V370" s="31"/>
      <c r="W370" s="31"/>
      <c r="X370" s="197" t="s">
        <v>6027</v>
      </c>
      <c r="Y370" s="197"/>
      <c r="Z370" s="197"/>
      <c r="AA370" s="197"/>
      <c r="AB370" s="197"/>
      <c r="AC370" s="729"/>
      <c r="AD370" s="1222"/>
      <c r="AE370" s="1275"/>
    </row>
    <row r="371" spans="1:31">
      <c r="A371" s="264" t="s">
        <v>3450</v>
      </c>
      <c r="B371" s="30" t="s">
        <v>6028</v>
      </c>
      <c r="C371" s="32" t="s">
        <v>46</v>
      </c>
      <c r="D371" s="40" t="s">
        <v>349</v>
      </c>
      <c r="E371" s="30" t="s">
        <v>85</v>
      </c>
      <c r="F371" s="30" t="s">
        <v>1088</v>
      </c>
      <c r="G371" s="952">
        <v>363</v>
      </c>
      <c r="H371" s="41">
        <v>0.97499999999999998</v>
      </c>
      <c r="I371" s="30" t="s">
        <v>6029</v>
      </c>
      <c r="J371" s="786">
        <v>44924</v>
      </c>
      <c r="K371" s="803"/>
      <c r="L371" s="803"/>
      <c r="M371" s="803"/>
      <c r="N371" s="803">
        <v>44956</v>
      </c>
      <c r="O371" s="7">
        <f t="shared" ca="1" si="10"/>
        <v>32</v>
      </c>
      <c r="P371" s="788">
        <v>44956</v>
      </c>
      <c r="Q371" s="803">
        <v>44956</v>
      </c>
      <c r="R371" s="803">
        <v>44956</v>
      </c>
      <c r="S371" s="12">
        <f t="shared" ca="1" si="11"/>
        <v>32</v>
      </c>
      <c r="T371" s="31">
        <v>44965</v>
      </c>
      <c r="U371" s="31"/>
      <c r="V371" s="31"/>
      <c r="W371" s="31"/>
      <c r="X371" s="197" t="s">
        <v>6030</v>
      </c>
      <c r="Y371" s="197"/>
      <c r="Z371" s="197"/>
      <c r="AA371" s="197"/>
      <c r="AB371" s="197"/>
      <c r="AC371" s="729"/>
      <c r="AD371" s="1222"/>
      <c r="AE371" s="1275"/>
    </row>
    <row r="372" spans="1:31">
      <c r="A372" s="264" t="s">
        <v>5552</v>
      </c>
      <c r="B372" s="30" t="s">
        <v>6031</v>
      </c>
      <c r="C372" s="32" t="s">
        <v>46</v>
      </c>
      <c r="D372" s="40" t="s">
        <v>110</v>
      </c>
      <c r="E372" s="30" t="s">
        <v>85</v>
      </c>
      <c r="F372" s="30" t="s">
        <v>1106</v>
      </c>
      <c r="G372" s="952">
        <v>895</v>
      </c>
      <c r="H372" s="41">
        <v>6.69</v>
      </c>
      <c r="I372" s="30" t="s">
        <v>3077</v>
      </c>
      <c r="J372" s="786">
        <v>44935</v>
      </c>
      <c r="K372" s="803">
        <v>44945</v>
      </c>
      <c r="L372" s="803"/>
      <c r="M372" s="803"/>
      <c r="N372" s="803">
        <v>44950</v>
      </c>
      <c r="O372" s="7">
        <f t="shared" ca="1" si="10"/>
        <v>15</v>
      </c>
      <c r="P372" s="788">
        <v>44958</v>
      </c>
      <c r="Q372" s="803">
        <v>44958</v>
      </c>
      <c r="R372" s="803">
        <v>44967</v>
      </c>
      <c r="S372" s="12">
        <f t="shared" ca="1" si="11"/>
        <v>32</v>
      </c>
      <c r="T372" s="31">
        <v>44980</v>
      </c>
      <c r="U372" s="31" t="s">
        <v>6032</v>
      </c>
      <c r="V372" s="31"/>
      <c r="W372" s="31"/>
      <c r="X372" s="197" t="s">
        <v>6033</v>
      </c>
      <c r="Y372" s="197"/>
      <c r="Z372" s="197"/>
      <c r="AA372" s="197" t="s">
        <v>6034</v>
      </c>
      <c r="AB372" s="197"/>
      <c r="AC372" s="729"/>
      <c r="AD372" s="1222"/>
      <c r="AE372" s="1275"/>
    </row>
    <row r="373" spans="1:31">
      <c r="A373" s="264" t="s">
        <v>6035</v>
      </c>
      <c r="B373" s="30" t="s">
        <v>6036</v>
      </c>
      <c r="C373" s="32" t="s">
        <v>46</v>
      </c>
      <c r="D373" s="40" t="s">
        <v>110</v>
      </c>
      <c r="E373" s="30" t="s">
        <v>85</v>
      </c>
      <c r="F373" s="30" t="s">
        <v>1088</v>
      </c>
      <c r="G373" s="952">
        <v>3474</v>
      </c>
      <c r="H373" s="41">
        <v>6.3739999999999997</v>
      </c>
      <c r="I373" s="30" t="s">
        <v>3077</v>
      </c>
      <c r="J373" s="786">
        <v>44910</v>
      </c>
      <c r="K373" s="803">
        <v>44944</v>
      </c>
      <c r="L373" s="803"/>
      <c r="M373" s="803"/>
      <c r="N373" s="803">
        <v>44945</v>
      </c>
      <c r="O373" s="7">
        <f t="shared" ca="1" si="10"/>
        <v>35</v>
      </c>
      <c r="P373" s="788">
        <v>44958</v>
      </c>
      <c r="Q373" s="803">
        <v>44958</v>
      </c>
      <c r="R373" s="803">
        <v>44967</v>
      </c>
      <c r="S373" s="12">
        <f t="shared" ca="1" si="11"/>
        <v>57</v>
      </c>
      <c r="T373" s="31">
        <v>44980</v>
      </c>
      <c r="U373" s="31" t="s">
        <v>6037</v>
      </c>
      <c r="V373" s="31"/>
      <c r="W373" s="31"/>
      <c r="X373" s="197" t="s">
        <v>6038</v>
      </c>
      <c r="Y373" s="197"/>
      <c r="Z373" s="197"/>
      <c r="AA373" s="197" t="s">
        <v>6039</v>
      </c>
      <c r="AB373" s="197"/>
      <c r="AC373" s="729"/>
      <c r="AD373" s="1222"/>
      <c r="AE373" s="1275"/>
    </row>
    <row r="374" spans="1:31">
      <c r="A374" s="264" t="s">
        <v>1551</v>
      </c>
      <c r="B374" s="30" t="s">
        <v>6040</v>
      </c>
      <c r="C374" s="32" t="s">
        <v>256</v>
      </c>
      <c r="D374" s="40" t="s">
        <v>110</v>
      </c>
      <c r="E374" s="30" t="s">
        <v>85</v>
      </c>
      <c r="F374" s="30" t="s">
        <v>1086</v>
      </c>
      <c r="G374" s="952">
        <v>450</v>
      </c>
      <c r="H374" s="41">
        <v>2.6779999999999999</v>
      </c>
      <c r="I374" s="30" t="s">
        <v>3077</v>
      </c>
      <c r="J374" s="786">
        <v>44945</v>
      </c>
      <c r="K374" s="803">
        <v>44946</v>
      </c>
      <c r="L374" s="803"/>
      <c r="M374" s="803">
        <v>44949</v>
      </c>
      <c r="N374" s="803">
        <v>44951</v>
      </c>
      <c r="O374" s="7">
        <f t="shared" ca="1" si="10"/>
        <v>6</v>
      </c>
      <c r="P374" s="788">
        <v>44958</v>
      </c>
      <c r="Q374" s="803">
        <v>44958</v>
      </c>
      <c r="R374" s="803">
        <v>44967</v>
      </c>
      <c r="S374" s="12">
        <f t="shared" ca="1" si="11"/>
        <v>22</v>
      </c>
      <c r="T374" s="31">
        <v>44980</v>
      </c>
      <c r="U374" s="31" t="s">
        <v>6041</v>
      </c>
      <c r="V374" s="31"/>
      <c r="W374" s="31"/>
      <c r="X374" s="197" t="s">
        <v>6042</v>
      </c>
      <c r="Y374" s="197"/>
      <c r="Z374" s="197"/>
      <c r="AA374" s="197"/>
      <c r="AB374" s="197"/>
      <c r="AC374" s="729"/>
      <c r="AD374" s="1222"/>
      <c r="AE374" s="1275"/>
    </row>
    <row r="375" spans="1:31">
      <c r="A375" s="264" t="s">
        <v>5013</v>
      </c>
      <c r="B375" s="30" t="s">
        <v>6043</v>
      </c>
      <c r="C375" s="32" t="s">
        <v>46</v>
      </c>
      <c r="D375" s="40" t="s">
        <v>110</v>
      </c>
      <c r="E375" s="30" t="s">
        <v>85</v>
      </c>
      <c r="F375" s="30" t="s">
        <v>462</v>
      </c>
      <c r="G375" s="952">
        <v>1215</v>
      </c>
      <c r="H375" s="41">
        <v>3.1539999999999999</v>
      </c>
      <c r="I375" s="30" t="s">
        <v>6044</v>
      </c>
      <c r="J375" s="786">
        <v>44942</v>
      </c>
      <c r="K375" s="803">
        <v>44944</v>
      </c>
      <c r="L375" s="803"/>
      <c r="M375" s="803">
        <v>44945</v>
      </c>
      <c r="N375" s="803">
        <v>44946</v>
      </c>
      <c r="O375" s="7">
        <f t="shared" ca="1" si="10"/>
        <v>4</v>
      </c>
      <c r="P375" s="788">
        <v>44969</v>
      </c>
      <c r="Q375" s="803">
        <v>44965</v>
      </c>
      <c r="R375" s="803" t="s">
        <v>6045</v>
      </c>
      <c r="S375" s="12" t="e">
        <f t="shared" ca="1" si="11"/>
        <v>#VALUE!</v>
      </c>
      <c r="T375" s="31">
        <v>44980</v>
      </c>
      <c r="U375" s="31" t="s">
        <v>6046</v>
      </c>
      <c r="V375" s="31"/>
      <c r="W375" s="31"/>
      <c r="X375" s="197" t="s">
        <v>6047</v>
      </c>
      <c r="Y375" s="197"/>
      <c r="Z375" s="197"/>
      <c r="AA375" s="197"/>
      <c r="AB375" s="197"/>
      <c r="AC375" s="729"/>
      <c r="AD375" s="1222"/>
      <c r="AE375" s="1275"/>
    </row>
    <row r="376" spans="1:31">
      <c r="A376" s="264" t="s">
        <v>5178</v>
      </c>
      <c r="B376" s="30" t="s">
        <v>6048</v>
      </c>
      <c r="C376" s="32" t="s">
        <v>256</v>
      </c>
      <c r="D376" s="40" t="s">
        <v>110</v>
      </c>
      <c r="E376" s="30" t="s">
        <v>85</v>
      </c>
      <c r="F376" s="30" t="s">
        <v>462</v>
      </c>
      <c r="G376" s="952">
        <v>6358</v>
      </c>
      <c r="H376" s="41">
        <v>11.848000000000001</v>
      </c>
      <c r="I376" s="30" t="s">
        <v>6044</v>
      </c>
      <c r="J376" s="786">
        <v>44945</v>
      </c>
      <c r="K376" s="803">
        <v>44949</v>
      </c>
      <c r="L376" s="803"/>
      <c r="M376" s="803">
        <v>44949</v>
      </c>
      <c r="N376" s="803">
        <v>44953</v>
      </c>
      <c r="O376" s="7">
        <f t="shared" ca="1" si="10"/>
        <v>8</v>
      </c>
      <c r="P376" s="788">
        <v>44969</v>
      </c>
      <c r="Q376" s="803">
        <v>44965</v>
      </c>
      <c r="R376" s="803" t="s">
        <v>6045</v>
      </c>
      <c r="S376" s="12" t="e">
        <f t="shared" ca="1" si="11"/>
        <v>#VALUE!</v>
      </c>
      <c r="T376" s="31">
        <v>44980</v>
      </c>
      <c r="U376" s="31" t="s">
        <v>6049</v>
      </c>
      <c r="V376" s="31"/>
      <c r="W376" s="31"/>
      <c r="X376" s="197" t="s">
        <v>6050</v>
      </c>
      <c r="Y376" s="197"/>
      <c r="Z376" s="197"/>
      <c r="AA376" s="197"/>
      <c r="AB376" s="197"/>
      <c r="AC376" s="729"/>
      <c r="AD376" s="1222"/>
      <c r="AE376" s="1275"/>
    </row>
    <row r="377" spans="1:31">
      <c r="A377" s="264" t="s">
        <v>6051</v>
      </c>
      <c r="B377" s="30" t="s">
        <v>6052</v>
      </c>
      <c r="C377" s="32" t="s">
        <v>46</v>
      </c>
      <c r="D377" s="40" t="s">
        <v>110</v>
      </c>
      <c r="E377" s="30" t="s">
        <v>85</v>
      </c>
      <c r="F377" s="30" t="s">
        <v>1106</v>
      </c>
      <c r="G377" s="952">
        <v>2834</v>
      </c>
      <c r="H377" s="41">
        <v>17.818999999999999</v>
      </c>
      <c r="I377" s="30" t="s">
        <v>6044</v>
      </c>
      <c r="J377" s="786">
        <v>44883</v>
      </c>
      <c r="K377" s="803">
        <v>44949</v>
      </c>
      <c r="L377" s="803"/>
      <c r="M377" s="803"/>
      <c r="N377" s="803">
        <v>44957</v>
      </c>
      <c r="O377" s="7">
        <f t="shared" ca="1" si="10"/>
        <v>74</v>
      </c>
      <c r="P377" s="788">
        <v>44969</v>
      </c>
      <c r="Q377" s="803">
        <v>44965</v>
      </c>
      <c r="R377" s="803" t="s">
        <v>6045</v>
      </c>
      <c r="S377" s="12" t="e">
        <f t="shared" ca="1" si="11"/>
        <v>#VALUE!</v>
      </c>
      <c r="T377" s="31">
        <v>44980</v>
      </c>
      <c r="U377" s="31" t="s">
        <v>6053</v>
      </c>
      <c r="V377" s="31"/>
      <c r="W377" s="31"/>
      <c r="X377" s="197" t="s">
        <v>6054</v>
      </c>
      <c r="Y377" s="197"/>
      <c r="Z377" s="197"/>
      <c r="AA377" s="197" t="s">
        <v>6055</v>
      </c>
      <c r="AB377" s="197"/>
      <c r="AC377" s="729"/>
      <c r="AD377" s="1222"/>
      <c r="AE377" s="1275"/>
    </row>
    <row r="378" spans="1:31">
      <c r="A378" s="264" t="s">
        <v>5552</v>
      </c>
      <c r="B378" s="30" t="s">
        <v>6056</v>
      </c>
      <c r="C378" s="32" t="s">
        <v>46</v>
      </c>
      <c r="D378" s="40" t="s">
        <v>110</v>
      </c>
      <c r="E378" s="30" t="s">
        <v>85</v>
      </c>
      <c r="F378" s="30" t="s">
        <v>462</v>
      </c>
      <c r="G378" s="952">
        <v>2555</v>
      </c>
      <c r="H378" s="41">
        <v>19.248000000000001</v>
      </c>
      <c r="I378" s="30" t="s">
        <v>6044</v>
      </c>
      <c r="J378" s="786">
        <v>44935</v>
      </c>
      <c r="K378" s="803">
        <v>44945</v>
      </c>
      <c r="L378" s="803"/>
      <c r="M378" s="803"/>
      <c r="N378" s="803">
        <v>44950</v>
      </c>
      <c r="O378" s="7">
        <f t="shared" ca="1" si="10"/>
        <v>15</v>
      </c>
      <c r="P378" s="788">
        <v>44969</v>
      </c>
      <c r="Q378" s="803">
        <v>44965</v>
      </c>
      <c r="R378" s="803" t="s">
        <v>6045</v>
      </c>
      <c r="S378" s="12" t="e">
        <f t="shared" ca="1" si="11"/>
        <v>#VALUE!</v>
      </c>
      <c r="T378" s="31">
        <v>44980</v>
      </c>
      <c r="U378" s="31" t="s">
        <v>6057</v>
      </c>
      <c r="V378" s="31"/>
      <c r="W378" s="31"/>
      <c r="X378" s="197" t="s">
        <v>6058</v>
      </c>
      <c r="Y378" s="197"/>
      <c r="Z378" s="197"/>
      <c r="AA378" s="197" t="s">
        <v>6034</v>
      </c>
      <c r="AB378" s="197"/>
      <c r="AC378" s="729"/>
      <c r="AD378" s="1222"/>
      <c r="AE378" s="1275"/>
    </row>
    <row r="379" spans="1:31">
      <c r="A379" s="264" t="s">
        <v>516</v>
      </c>
      <c r="B379" s="30" t="s">
        <v>6059</v>
      </c>
      <c r="C379" s="32" t="s">
        <v>46</v>
      </c>
      <c r="D379" s="40" t="s">
        <v>110</v>
      </c>
      <c r="E379" s="30" t="s">
        <v>85</v>
      </c>
      <c r="F379" s="30" t="s">
        <v>1106</v>
      </c>
      <c r="G379" s="952">
        <v>1578</v>
      </c>
      <c r="H379" s="41">
        <v>5.6369999999999996</v>
      </c>
      <c r="I379" s="30" t="s">
        <v>6044</v>
      </c>
      <c r="J379" s="786">
        <v>44945</v>
      </c>
      <c r="K379" s="803">
        <v>44946</v>
      </c>
      <c r="L379" s="803"/>
      <c r="M379" s="803">
        <v>44946</v>
      </c>
      <c r="N379" s="803">
        <v>44950</v>
      </c>
      <c r="O379" s="7">
        <f t="shared" ca="1" si="10"/>
        <v>5</v>
      </c>
      <c r="P379" s="788">
        <v>44969</v>
      </c>
      <c r="Q379" s="803">
        <v>44965</v>
      </c>
      <c r="R379" s="803" t="s">
        <v>6045</v>
      </c>
      <c r="S379" s="12" t="e">
        <f t="shared" ca="1" si="11"/>
        <v>#VALUE!</v>
      </c>
      <c r="T379" s="31">
        <v>44980</v>
      </c>
      <c r="U379" s="31" t="s">
        <v>6060</v>
      </c>
      <c r="V379" s="31"/>
      <c r="W379" s="31"/>
      <c r="X379" s="197" t="s">
        <v>6061</v>
      </c>
      <c r="Y379" s="197"/>
      <c r="Z379" s="197"/>
      <c r="AA379" s="197"/>
      <c r="AB379" s="197"/>
      <c r="AC379" s="729"/>
      <c r="AD379" s="1222"/>
      <c r="AE379" s="1275"/>
    </row>
    <row r="380" spans="1:31">
      <c r="A380" s="264" t="s">
        <v>5178</v>
      </c>
      <c r="B380" s="30" t="s">
        <v>6062</v>
      </c>
      <c r="C380" s="32" t="s">
        <v>256</v>
      </c>
      <c r="D380" s="40" t="s">
        <v>110</v>
      </c>
      <c r="E380" s="30" t="s">
        <v>85</v>
      </c>
      <c r="F380" s="30" t="s">
        <v>1088</v>
      </c>
      <c r="G380" s="952">
        <v>314</v>
      </c>
      <c r="H380" s="41">
        <v>0.41799999999999998</v>
      </c>
      <c r="I380" s="30" t="s">
        <v>6044</v>
      </c>
      <c r="J380" s="786">
        <v>44944</v>
      </c>
      <c r="K380" s="803">
        <v>44949</v>
      </c>
      <c r="L380" s="803"/>
      <c r="M380" s="803">
        <v>44949</v>
      </c>
      <c r="N380" s="803">
        <v>44953</v>
      </c>
      <c r="O380" s="7">
        <f t="shared" ca="1" si="10"/>
        <v>9</v>
      </c>
      <c r="P380" s="788">
        <v>44969</v>
      </c>
      <c r="Q380" s="803">
        <v>44965</v>
      </c>
      <c r="R380" s="803" t="s">
        <v>6045</v>
      </c>
      <c r="S380" s="12" t="e">
        <f t="shared" ca="1" si="11"/>
        <v>#VALUE!</v>
      </c>
      <c r="T380" s="31">
        <v>44980</v>
      </c>
      <c r="U380" s="31" t="s">
        <v>6063</v>
      </c>
      <c r="V380" s="31"/>
      <c r="W380" s="31"/>
      <c r="X380" s="197" t="s">
        <v>6064</v>
      </c>
      <c r="Y380" s="197"/>
      <c r="Z380" s="197"/>
      <c r="AA380" s="197"/>
      <c r="AB380" s="197"/>
      <c r="AC380" s="729"/>
      <c r="AD380" s="1222"/>
      <c r="AE380" s="1275"/>
    </row>
    <row r="381" spans="1:31">
      <c r="A381" s="264" t="s">
        <v>5178</v>
      </c>
      <c r="B381" s="30" t="s">
        <v>6065</v>
      </c>
      <c r="C381" s="32" t="s">
        <v>256</v>
      </c>
      <c r="D381" s="40" t="s">
        <v>110</v>
      </c>
      <c r="E381" s="30" t="s">
        <v>85</v>
      </c>
      <c r="F381" s="30" t="s">
        <v>1088</v>
      </c>
      <c r="G381" s="952">
        <v>505</v>
      </c>
      <c r="H381" s="41">
        <v>0.95</v>
      </c>
      <c r="I381" s="30" t="s">
        <v>6044</v>
      </c>
      <c r="J381" s="786">
        <v>44946</v>
      </c>
      <c r="K381" s="803">
        <v>44949</v>
      </c>
      <c r="L381" s="803"/>
      <c r="M381" s="803">
        <v>44949</v>
      </c>
      <c r="N381" s="803">
        <v>44953</v>
      </c>
      <c r="O381" s="7">
        <f t="shared" ca="1" si="10"/>
        <v>7</v>
      </c>
      <c r="P381" s="788">
        <v>44969</v>
      </c>
      <c r="Q381" s="803">
        <v>44965</v>
      </c>
      <c r="R381" s="803" t="s">
        <v>6045</v>
      </c>
      <c r="S381" s="12" t="e">
        <f t="shared" ca="1" si="11"/>
        <v>#VALUE!</v>
      </c>
      <c r="T381" s="31">
        <v>44980</v>
      </c>
      <c r="U381" s="31" t="s">
        <v>6066</v>
      </c>
      <c r="V381" s="31"/>
      <c r="W381" s="31"/>
      <c r="X381" s="197" t="s">
        <v>6067</v>
      </c>
      <c r="Y381" s="197"/>
      <c r="Z381" s="197"/>
      <c r="AA381" s="197"/>
      <c r="AB381" s="197"/>
      <c r="AC381" s="729"/>
      <c r="AD381" s="1222"/>
      <c r="AE381" s="1275"/>
    </row>
    <row r="382" spans="1:31">
      <c r="A382" s="264" t="s">
        <v>2563</v>
      </c>
      <c r="B382" s="30" t="s">
        <v>6068</v>
      </c>
      <c r="C382" s="32" t="s">
        <v>256</v>
      </c>
      <c r="D382" s="40" t="s">
        <v>110</v>
      </c>
      <c r="E382" s="30" t="s">
        <v>85</v>
      </c>
      <c r="F382" s="30" t="s">
        <v>1106</v>
      </c>
      <c r="G382" s="952">
        <v>5600</v>
      </c>
      <c r="H382" s="41">
        <v>4.048</v>
      </c>
      <c r="I382" s="30" t="s">
        <v>6044</v>
      </c>
      <c r="J382" s="786">
        <v>44949</v>
      </c>
      <c r="K382" s="803">
        <v>44950</v>
      </c>
      <c r="L382" s="803"/>
      <c r="M382" s="803">
        <v>44952</v>
      </c>
      <c r="N382" s="803">
        <v>44956</v>
      </c>
      <c r="O382" s="7">
        <f t="shared" ca="1" si="10"/>
        <v>7</v>
      </c>
      <c r="P382" s="788">
        <v>44969</v>
      </c>
      <c r="Q382" s="803">
        <v>44965</v>
      </c>
      <c r="R382" s="803" t="s">
        <v>6045</v>
      </c>
      <c r="S382" s="12" t="e">
        <f t="shared" ca="1" si="11"/>
        <v>#VALUE!</v>
      </c>
      <c r="T382" s="31">
        <v>44980</v>
      </c>
      <c r="U382" s="31" t="s">
        <v>6069</v>
      </c>
      <c r="V382" s="31"/>
      <c r="W382" s="31"/>
      <c r="X382" s="197" t="s">
        <v>6070</v>
      </c>
      <c r="Y382" s="197"/>
      <c r="Z382" s="197"/>
      <c r="AA382" s="197"/>
      <c r="AB382" s="197"/>
      <c r="AC382" s="729"/>
      <c r="AD382" s="1222"/>
      <c r="AE382" s="1275"/>
    </row>
    <row r="383" spans="1:31">
      <c r="A383" s="264" t="s">
        <v>6071</v>
      </c>
      <c r="B383" s="30" t="s">
        <v>6072</v>
      </c>
      <c r="C383" s="32" t="s">
        <v>256</v>
      </c>
      <c r="D383" s="40" t="s">
        <v>110</v>
      </c>
      <c r="E383" s="30" t="s">
        <v>85</v>
      </c>
      <c r="F383" s="30" t="s">
        <v>1086</v>
      </c>
      <c r="G383" s="952">
        <v>2382</v>
      </c>
      <c r="H383" s="41">
        <v>2.09</v>
      </c>
      <c r="I383" s="30" t="s">
        <v>6044</v>
      </c>
      <c r="J383" s="786">
        <v>44950</v>
      </c>
      <c r="K383" s="803">
        <v>44952</v>
      </c>
      <c r="L383" s="803"/>
      <c r="M383" s="803">
        <v>44952</v>
      </c>
      <c r="N383" s="803">
        <v>44956</v>
      </c>
      <c r="O383" s="7">
        <f t="shared" ca="1" si="10"/>
        <v>6</v>
      </c>
      <c r="P383" s="788">
        <v>44969</v>
      </c>
      <c r="Q383" s="803">
        <v>44965</v>
      </c>
      <c r="R383" s="803" t="s">
        <v>6045</v>
      </c>
      <c r="S383" s="12" t="e">
        <f t="shared" ca="1" si="11"/>
        <v>#VALUE!</v>
      </c>
      <c r="T383" s="31">
        <v>44980</v>
      </c>
      <c r="U383" s="31" t="s">
        <v>6073</v>
      </c>
      <c r="V383" s="31"/>
      <c r="W383" s="31"/>
      <c r="X383" s="197" t="s">
        <v>6074</v>
      </c>
      <c r="Y383" s="197"/>
      <c r="Z383" s="197"/>
      <c r="AA383" s="197"/>
      <c r="AB383" s="197"/>
      <c r="AC383" s="729"/>
      <c r="AD383" s="1222"/>
      <c r="AE383" s="1275"/>
    </row>
    <row r="384" spans="1:31">
      <c r="A384" s="264" t="s">
        <v>397</v>
      </c>
      <c r="B384" s="30" t="s">
        <v>6075</v>
      </c>
      <c r="C384" s="32" t="s">
        <v>256</v>
      </c>
      <c r="D384" s="40" t="s">
        <v>110</v>
      </c>
      <c r="E384" s="30" t="s">
        <v>85</v>
      </c>
      <c r="F384" s="30" t="s">
        <v>1088</v>
      </c>
      <c r="G384" s="952">
        <v>440</v>
      </c>
      <c r="H384" s="41">
        <v>0.84699999999999998</v>
      </c>
      <c r="I384" s="30" t="s">
        <v>6044</v>
      </c>
      <c r="J384" s="786">
        <v>44950</v>
      </c>
      <c r="K384" s="803">
        <v>44951</v>
      </c>
      <c r="L384" s="803"/>
      <c r="M384" s="803">
        <v>44952</v>
      </c>
      <c r="N384" s="803">
        <v>44956</v>
      </c>
      <c r="O384" s="7">
        <f t="shared" ca="1" si="10"/>
        <v>6</v>
      </c>
      <c r="P384" s="788">
        <v>44969</v>
      </c>
      <c r="Q384" s="803">
        <v>44965</v>
      </c>
      <c r="R384" s="803" t="s">
        <v>6045</v>
      </c>
      <c r="S384" s="12" t="e">
        <f t="shared" ca="1" si="11"/>
        <v>#VALUE!</v>
      </c>
      <c r="T384" s="31">
        <v>44980</v>
      </c>
      <c r="U384" s="31" t="s">
        <v>6076</v>
      </c>
      <c r="V384" s="31"/>
      <c r="W384" s="31"/>
      <c r="X384" s="197" t="s">
        <v>6077</v>
      </c>
      <c r="Y384" s="197"/>
      <c r="Z384" s="197"/>
      <c r="AA384" s="197"/>
      <c r="AB384" s="197"/>
      <c r="AC384" s="729"/>
      <c r="AD384" s="1222"/>
      <c r="AE384" s="1275"/>
    </row>
    <row r="385" spans="1:31">
      <c r="A385" s="264" t="s">
        <v>5869</v>
      </c>
      <c r="B385" s="30" t="s">
        <v>6078</v>
      </c>
      <c r="C385" s="32" t="s">
        <v>256</v>
      </c>
      <c r="D385" s="40" t="s">
        <v>110</v>
      </c>
      <c r="E385" s="30" t="s">
        <v>85</v>
      </c>
      <c r="F385" s="30" t="s">
        <v>1088</v>
      </c>
      <c r="G385" s="952">
        <v>1100</v>
      </c>
      <c r="H385" s="41">
        <v>0.41299999999999998</v>
      </c>
      <c r="I385" s="30" t="s">
        <v>6044</v>
      </c>
      <c r="J385" s="786">
        <v>44951</v>
      </c>
      <c r="K385" s="803">
        <v>44951</v>
      </c>
      <c r="L385" s="803"/>
      <c r="M385" s="803">
        <v>44956</v>
      </c>
      <c r="N385" s="803">
        <v>44959</v>
      </c>
      <c r="O385" s="7">
        <f t="shared" ca="1" si="10"/>
        <v>8</v>
      </c>
      <c r="P385" s="788">
        <v>44969</v>
      </c>
      <c r="Q385" s="803">
        <v>44965</v>
      </c>
      <c r="R385" s="803" t="s">
        <v>6045</v>
      </c>
      <c r="S385" s="12" t="e">
        <f t="shared" ca="1" si="11"/>
        <v>#VALUE!</v>
      </c>
      <c r="T385" s="31">
        <v>44980</v>
      </c>
      <c r="U385" s="31" t="s">
        <v>6079</v>
      </c>
      <c r="V385" s="31"/>
      <c r="W385" s="31"/>
      <c r="X385" s="197" t="s">
        <v>6080</v>
      </c>
      <c r="Y385" s="197"/>
      <c r="Z385" s="197"/>
      <c r="AA385" s="197"/>
      <c r="AB385" s="197"/>
      <c r="AC385" s="729"/>
      <c r="AD385" s="1222"/>
      <c r="AE385" s="1275"/>
    </row>
    <row r="386" spans="1:31">
      <c r="A386" s="264" t="s">
        <v>3450</v>
      </c>
      <c r="B386" s="30" t="s">
        <v>6081</v>
      </c>
      <c r="C386" s="32" t="s">
        <v>46</v>
      </c>
      <c r="D386" s="40" t="s">
        <v>32</v>
      </c>
      <c r="E386" s="30" t="s">
        <v>85</v>
      </c>
      <c r="F386" s="30" t="s">
        <v>1670</v>
      </c>
      <c r="G386" s="952">
        <v>3656</v>
      </c>
      <c r="H386" s="41">
        <v>1.7350000000000001</v>
      </c>
      <c r="I386" s="30" t="s">
        <v>3466</v>
      </c>
      <c r="J386" s="786">
        <v>44953</v>
      </c>
      <c r="K386" s="803"/>
      <c r="L386" s="803"/>
      <c r="M386" s="803"/>
      <c r="N386" s="803"/>
      <c r="O386" s="7">
        <f t="shared" ref="O386:O449" ca="1" si="12">IF(ISBLANK(N386)=TRUE,TODAY()-J386,N386-J386)</f>
        <v>1152</v>
      </c>
      <c r="P386" s="788">
        <v>44969</v>
      </c>
      <c r="Q386" s="803">
        <v>44969</v>
      </c>
      <c r="R386" s="803">
        <v>44971</v>
      </c>
      <c r="S386" s="12">
        <f t="shared" ref="S386:S449" ca="1" si="13">IF(ISBLANK(R386)=TRUE,TODAY()-J386,R386-J386)</f>
        <v>18</v>
      </c>
      <c r="T386" s="31">
        <v>48264</v>
      </c>
      <c r="U386" s="31"/>
      <c r="V386" s="31"/>
      <c r="W386" s="31"/>
      <c r="X386" s="197" t="s">
        <v>6082</v>
      </c>
      <c r="Y386" s="197"/>
      <c r="Z386" s="197"/>
      <c r="AA386" s="197"/>
      <c r="AB386" s="197"/>
      <c r="AC386" s="729"/>
      <c r="AD386" s="1222"/>
      <c r="AE386" s="1275"/>
    </row>
    <row r="387" spans="1:31">
      <c r="A387" s="264" t="s">
        <v>5568</v>
      </c>
      <c r="B387" s="30" t="s">
        <v>6083</v>
      </c>
      <c r="C387" s="32" t="s">
        <v>46</v>
      </c>
      <c r="D387" s="40" t="s">
        <v>1650</v>
      </c>
      <c r="E387" s="30" t="s">
        <v>85</v>
      </c>
      <c r="F387" s="30" t="s">
        <v>6084</v>
      </c>
      <c r="G387" s="952">
        <v>358</v>
      </c>
      <c r="H387" s="41">
        <v>2.1709999999999998</v>
      </c>
      <c r="I387" s="30" t="s">
        <v>5643</v>
      </c>
      <c r="J387" s="786">
        <v>44917</v>
      </c>
      <c r="K387" s="803">
        <v>44943</v>
      </c>
      <c r="L387" s="803"/>
      <c r="M387" s="803">
        <v>44944</v>
      </c>
      <c r="N387" s="803">
        <v>44945</v>
      </c>
      <c r="O387" s="7">
        <f t="shared" ca="1" si="12"/>
        <v>28</v>
      </c>
      <c r="P387" s="788">
        <v>44970</v>
      </c>
      <c r="Q387" s="803">
        <v>44968</v>
      </c>
      <c r="R387" s="803">
        <v>48262</v>
      </c>
      <c r="S387" s="12">
        <f t="shared" ca="1" si="13"/>
        <v>3345</v>
      </c>
      <c r="T387" s="31">
        <v>44985</v>
      </c>
      <c r="U387" s="31"/>
      <c r="V387" s="31"/>
      <c r="W387" s="31"/>
      <c r="X387" s="197" t="s">
        <v>6085</v>
      </c>
      <c r="Y387" s="197"/>
      <c r="Z387" s="197"/>
      <c r="AA387" s="197"/>
      <c r="AB387" s="197"/>
      <c r="AC387" s="729"/>
      <c r="AD387" s="1222"/>
      <c r="AE387" s="1275"/>
    </row>
    <row r="388" spans="1:31">
      <c r="A388" s="264" t="s">
        <v>6086</v>
      </c>
      <c r="B388" s="30" t="s">
        <v>6087</v>
      </c>
      <c r="C388" s="32" t="s">
        <v>46</v>
      </c>
      <c r="D388" s="40" t="s">
        <v>1650</v>
      </c>
      <c r="E388" s="30" t="s">
        <v>85</v>
      </c>
      <c r="F388" s="30" t="s">
        <v>1088</v>
      </c>
      <c r="G388" s="952">
        <v>1040</v>
      </c>
      <c r="H388" s="41">
        <v>6.6959999999999997</v>
      </c>
      <c r="I388" s="30" t="s">
        <v>5643</v>
      </c>
      <c r="J388" s="786">
        <v>44942</v>
      </c>
      <c r="K388" s="803">
        <v>44950</v>
      </c>
      <c r="L388" s="803"/>
      <c r="M388" s="803"/>
      <c r="N388" s="803">
        <v>44953</v>
      </c>
      <c r="O388" s="7">
        <f t="shared" ca="1" si="12"/>
        <v>11</v>
      </c>
      <c r="P388" s="788">
        <v>44970</v>
      </c>
      <c r="Q388" s="803">
        <v>44970</v>
      </c>
      <c r="R388" s="803">
        <v>44975</v>
      </c>
      <c r="S388" s="12">
        <f t="shared" ca="1" si="13"/>
        <v>33</v>
      </c>
      <c r="T388" s="31">
        <v>44980</v>
      </c>
      <c r="U388" s="31"/>
      <c r="V388" s="31"/>
      <c r="W388" s="31"/>
      <c r="X388" s="197" t="s">
        <v>6088</v>
      </c>
      <c r="Y388" s="197"/>
      <c r="Z388" s="197"/>
      <c r="AA388" s="197"/>
      <c r="AB388" s="197"/>
      <c r="AC388" s="729"/>
      <c r="AD388" s="1222"/>
      <c r="AE388" s="1275"/>
    </row>
    <row r="389" spans="1:31">
      <c r="A389" s="264" t="s">
        <v>1238</v>
      </c>
      <c r="B389" s="30" t="s">
        <v>6089</v>
      </c>
      <c r="C389" s="32" t="s">
        <v>46</v>
      </c>
      <c r="D389" s="40" t="s">
        <v>189</v>
      </c>
      <c r="E389" s="30" t="s">
        <v>85</v>
      </c>
      <c r="F389" s="30" t="s">
        <v>1106</v>
      </c>
      <c r="G389" s="952">
        <v>1185</v>
      </c>
      <c r="H389" s="41">
        <v>1.1619999999999999</v>
      </c>
      <c r="I389" s="30" t="s">
        <v>6090</v>
      </c>
      <c r="J389" s="786">
        <v>44946</v>
      </c>
      <c r="K389" s="803">
        <v>44957</v>
      </c>
      <c r="L389" s="803"/>
      <c r="M389" s="803">
        <v>44958</v>
      </c>
      <c r="N389" s="803">
        <v>44960</v>
      </c>
      <c r="O389" s="7">
        <f t="shared" ca="1" si="12"/>
        <v>14</v>
      </c>
      <c r="P389" s="788">
        <v>44971</v>
      </c>
      <c r="Q389" s="803">
        <v>44971</v>
      </c>
      <c r="R389" s="803">
        <v>44974</v>
      </c>
      <c r="S389" s="12">
        <f t="shared" ca="1" si="13"/>
        <v>28</v>
      </c>
      <c r="T389" s="31">
        <v>44984</v>
      </c>
      <c r="U389" s="31"/>
      <c r="V389" s="31"/>
      <c r="W389" s="31"/>
      <c r="X389" s="197" t="s">
        <v>6091</v>
      </c>
      <c r="Y389" s="197"/>
      <c r="Z389" s="197"/>
      <c r="AA389" s="197"/>
      <c r="AB389" s="197"/>
      <c r="AC389" s="729"/>
      <c r="AD389" s="1222"/>
      <c r="AE389" s="1275"/>
    </row>
    <row r="390" spans="1:31">
      <c r="A390" s="264" t="s">
        <v>6013</v>
      </c>
      <c r="B390" s="30" t="s">
        <v>6092</v>
      </c>
      <c r="C390" s="32" t="s">
        <v>29</v>
      </c>
      <c r="D390" s="40" t="s">
        <v>110</v>
      </c>
      <c r="E390" s="30" t="s">
        <v>4874</v>
      </c>
      <c r="F390" s="30" t="s">
        <v>1088</v>
      </c>
      <c r="G390" s="952">
        <v>277</v>
      </c>
      <c r="H390" s="41">
        <v>0.66100000000000003</v>
      </c>
      <c r="I390" s="30" t="s">
        <v>6093</v>
      </c>
      <c r="J390" s="786">
        <v>44960</v>
      </c>
      <c r="K390" s="803"/>
      <c r="L390" s="803"/>
      <c r="M390" s="803"/>
      <c r="N390" s="803">
        <v>44970</v>
      </c>
      <c r="O390" s="7">
        <f t="shared" ca="1" si="12"/>
        <v>10</v>
      </c>
      <c r="P390" s="788">
        <v>44979</v>
      </c>
      <c r="Q390" s="803">
        <v>44979</v>
      </c>
      <c r="R390" s="803">
        <v>44981</v>
      </c>
      <c r="S390" s="12">
        <f t="shared" ca="1" si="13"/>
        <v>21</v>
      </c>
      <c r="T390" s="31">
        <v>44981</v>
      </c>
      <c r="U390" s="31" t="s">
        <v>6094</v>
      </c>
      <c r="V390" s="31"/>
      <c r="W390" s="31"/>
      <c r="X390" s="197" t="s">
        <v>6095</v>
      </c>
      <c r="Y390" s="197"/>
      <c r="Z390" s="197"/>
      <c r="AA390" s="197"/>
      <c r="AB390" s="197"/>
      <c r="AC390" s="729"/>
      <c r="AD390" s="1222"/>
      <c r="AE390" s="1275"/>
    </row>
    <row r="391" spans="1:31">
      <c r="A391" s="264" t="s">
        <v>537</v>
      </c>
      <c r="B391" s="30"/>
      <c r="C391" s="32" t="s">
        <v>29</v>
      </c>
      <c r="D391" s="40" t="s">
        <v>110</v>
      </c>
      <c r="E391" s="30" t="s">
        <v>5217</v>
      </c>
      <c r="F391" s="30" t="s">
        <v>1088</v>
      </c>
      <c r="G391" s="952">
        <v>1028</v>
      </c>
      <c r="H391" s="41">
        <v>1.4339999999999999</v>
      </c>
      <c r="I391" s="30" t="s">
        <v>6096</v>
      </c>
      <c r="J391" s="786">
        <v>44951</v>
      </c>
      <c r="K391" s="803"/>
      <c r="L391" s="803"/>
      <c r="M391" s="803"/>
      <c r="N391" s="803">
        <v>44958</v>
      </c>
      <c r="O391" s="7">
        <f t="shared" ca="1" si="12"/>
        <v>7</v>
      </c>
      <c r="P391" s="788">
        <v>44969</v>
      </c>
      <c r="Q391" s="803">
        <v>44969</v>
      </c>
      <c r="R391" s="803">
        <v>44970</v>
      </c>
      <c r="S391" s="12">
        <f t="shared" ca="1" si="13"/>
        <v>19</v>
      </c>
      <c r="T391" s="31">
        <v>44981</v>
      </c>
      <c r="U391" s="31"/>
      <c r="V391" s="31"/>
      <c r="W391" s="31"/>
      <c r="X391" s="197" t="s">
        <v>6097</v>
      </c>
      <c r="Y391" s="197"/>
      <c r="Z391" s="197"/>
      <c r="AA391" s="197"/>
      <c r="AB391" s="197"/>
      <c r="AC391" s="729"/>
      <c r="AD391" s="1222"/>
      <c r="AE391" s="1275"/>
    </row>
    <row r="392" spans="1:31">
      <c r="A392" s="264" t="s">
        <v>6098</v>
      </c>
      <c r="B392" s="30" t="s">
        <v>6099</v>
      </c>
      <c r="C392" s="32" t="s">
        <v>46</v>
      </c>
      <c r="D392" s="40" t="s">
        <v>886</v>
      </c>
      <c r="E392" s="30" t="s">
        <v>85</v>
      </c>
      <c r="F392" s="30" t="s">
        <v>1086</v>
      </c>
      <c r="G392" s="952">
        <v>1976</v>
      </c>
      <c r="H392" s="41">
        <v>13.571999999999999</v>
      </c>
      <c r="I392" s="30" t="s">
        <v>6100</v>
      </c>
      <c r="J392" s="786">
        <v>44970</v>
      </c>
      <c r="K392" s="803"/>
      <c r="L392" s="803"/>
      <c r="M392" s="803"/>
      <c r="N392" s="803"/>
      <c r="O392" s="7">
        <f t="shared" ca="1" si="12"/>
        <v>1135</v>
      </c>
      <c r="P392" s="788">
        <v>44977</v>
      </c>
      <c r="Q392" s="803">
        <v>44977</v>
      </c>
      <c r="R392" s="803">
        <v>44977</v>
      </c>
      <c r="S392" s="12">
        <f t="shared" ca="1" si="13"/>
        <v>7</v>
      </c>
      <c r="T392" s="31">
        <v>44980</v>
      </c>
      <c r="U392" s="31"/>
      <c r="V392" s="31"/>
      <c r="W392" s="31"/>
      <c r="X392" s="197" t="s">
        <v>6101</v>
      </c>
      <c r="Y392" s="197"/>
      <c r="Z392" s="197"/>
      <c r="AA392" s="197"/>
      <c r="AB392" s="197"/>
      <c r="AC392" s="729"/>
      <c r="AD392" s="1222"/>
      <c r="AE392" s="1275"/>
    </row>
    <row r="393" spans="1:31">
      <c r="A393" s="264" t="s">
        <v>6102</v>
      </c>
      <c r="B393" s="30" t="s">
        <v>6103</v>
      </c>
      <c r="C393" s="32" t="s">
        <v>256</v>
      </c>
      <c r="D393" s="40" t="s">
        <v>224</v>
      </c>
      <c r="E393" s="30" t="s">
        <v>85</v>
      </c>
      <c r="F393" s="30" t="s">
        <v>1106</v>
      </c>
      <c r="G393" s="952">
        <v>352</v>
      </c>
      <c r="H393" s="41">
        <v>0.9</v>
      </c>
      <c r="I393" s="30" t="s">
        <v>6104</v>
      </c>
      <c r="J393" s="786">
        <v>44963</v>
      </c>
      <c r="K393" s="803">
        <v>44964</v>
      </c>
      <c r="L393" s="803"/>
      <c r="M393" s="803">
        <v>44965</v>
      </c>
      <c r="N393" s="803">
        <v>44972</v>
      </c>
      <c r="O393" s="7">
        <f t="shared" ca="1" si="12"/>
        <v>9</v>
      </c>
      <c r="P393" s="788">
        <v>44976</v>
      </c>
      <c r="Q393" s="803">
        <v>44976</v>
      </c>
      <c r="R393" s="803" t="s">
        <v>2926</v>
      </c>
      <c r="S393" s="12" t="e">
        <f t="shared" ca="1" si="13"/>
        <v>#VALUE!</v>
      </c>
      <c r="T393" s="31" t="s">
        <v>6105</v>
      </c>
      <c r="U393" s="31"/>
      <c r="V393" s="31"/>
      <c r="W393" s="31"/>
      <c r="X393" s="197"/>
      <c r="Y393" s="197"/>
      <c r="Z393" s="197"/>
      <c r="AA393" s="197"/>
      <c r="AB393" s="197"/>
      <c r="AC393" s="729"/>
      <c r="AD393" s="1222"/>
      <c r="AE393" s="1275"/>
    </row>
    <row r="394" spans="1:31">
      <c r="A394" s="264" t="s">
        <v>6106</v>
      </c>
      <c r="B394" s="30" t="s">
        <v>6107</v>
      </c>
      <c r="C394" s="32" t="s">
        <v>46</v>
      </c>
      <c r="D394" s="40" t="s">
        <v>110</v>
      </c>
      <c r="E394" s="30" t="s">
        <v>85</v>
      </c>
      <c r="F394" s="30" t="s">
        <v>1088</v>
      </c>
      <c r="G394" s="952">
        <v>1100</v>
      </c>
      <c r="H394" s="41">
        <v>2.1040000000000001</v>
      </c>
      <c r="I394" s="30" t="s">
        <v>4335</v>
      </c>
      <c r="J394" s="786">
        <v>44958</v>
      </c>
      <c r="K394" s="803">
        <v>44963</v>
      </c>
      <c r="L394" s="803"/>
      <c r="M394" s="803">
        <v>44964</v>
      </c>
      <c r="N394" s="803">
        <v>44967</v>
      </c>
      <c r="O394" s="7">
        <f t="shared" ca="1" si="12"/>
        <v>9</v>
      </c>
      <c r="P394" s="788">
        <v>44981</v>
      </c>
      <c r="Q394" s="803">
        <v>44973</v>
      </c>
      <c r="R394" s="803">
        <v>44982</v>
      </c>
      <c r="S394" s="12">
        <f t="shared" ca="1" si="13"/>
        <v>24</v>
      </c>
      <c r="T394" s="31" t="s">
        <v>6108</v>
      </c>
      <c r="U394" s="31" t="s">
        <v>6109</v>
      </c>
      <c r="V394" s="31"/>
      <c r="W394" s="31"/>
      <c r="X394" s="197" t="s">
        <v>6110</v>
      </c>
      <c r="Y394" s="197"/>
      <c r="Z394" s="197"/>
      <c r="AA394" s="197" t="s">
        <v>6111</v>
      </c>
      <c r="AB394" s="197"/>
      <c r="AC394" s="729"/>
      <c r="AD394" s="1222"/>
      <c r="AE394" s="1275"/>
    </row>
    <row r="395" spans="1:31">
      <c r="A395" s="264" t="s">
        <v>1535</v>
      </c>
      <c r="B395" s="30" t="s">
        <v>6112</v>
      </c>
      <c r="C395" s="32" t="s">
        <v>46</v>
      </c>
      <c r="D395" s="40" t="s">
        <v>110</v>
      </c>
      <c r="E395" s="30" t="s">
        <v>85</v>
      </c>
      <c r="F395" s="30" t="s">
        <v>1088</v>
      </c>
      <c r="G395" s="952">
        <v>457</v>
      </c>
      <c r="H395" s="41">
        <v>0.96299999999999997</v>
      </c>
      <c r="I395" s="30" t="s">
        <v>4335</v>
      </c>
      <c r="J395" s="786">
        <v>44959</v>
      </c>
      <c r="K395" s="803">
        <v>44963</v>
      </c>
      <c r="L395" s="803"/>
      <c r="M395" s="803">
        <v>44964</v>
      </c>
      <c r="N395" s="803">
        <v>44966</v>
      </c>
      <c r="O395" s="7">
        <f t="shared" ca="1" si="12"/>
        <v>7</v>
      </c>
      <c r="P395" s="788">
        <v>44981</v>
      </c>
      <c r="Q395" s="803">
        <v>44973</v>
      </c>
      <c r="R395" s="803">
        <v>44982</v>
      </c>
      <c r="S395" s="12">
        <f t="shared" ca="1" si="13"/>
        <v>23</v>
      </c>
      <c r="T395" s="31" t="s">
        <v>6113</v>
      </c>
      <c r="U395" s="31" t="s">
        <v>6114</v>
      </c>
      <c r="V395" s="31"/>
      <c r="W395" s="31"/>
      <c r="X395" s="197" t="s">
        <v>6115</v>
      </c>
      <c r="Y395" s="197"/>
      <c r="Z395" s="197"/>
      <c r="AA395" s="197" t="s">
        <v>6111</v>
      </c>
      <c r="AB395" s="197"/>
      <c r="AC395" s="729"/>
      <c r="AD395" s="1222"/>
      <c r="AE395" s="1275"/>
    </row>
    <row r="396" spans="1:31">
      <c r="A396" s="264" t="s">
        <v>6116</v>
      </c>
      <c r="B396" s="30"/>
      <c r="C396" s="32" t="s">
        <v>29</v>
      </c>
      <c r="D396" s="40" t="s">
        <v>110</v>
      </c>
      <c r="E396" s="30" t="s">
        <v>85</v>
      </c>
      <c r="F396" s="30" t="s">
        <v>1106</v>
      </c>
      <c r="G396" s="952">
        <v>1528</v>
      </c>
      <c r="H396" s="41">
        <v>3.0510000000000002</v>
      </c>
      <c r="I396" s="30" t="s">
        <v>4335</v>
      </c>
      <c r="J396" s="786">
        <v>44960</v>
      </c>
      <c r="K396" s="803">
        <v>44963</v>
      </c>
      <c r="L396" s="803"/>
      <c r="M396" s="803">
        <v>44964</v>
      </c>
      <c r="N396" s="803">
        <v>44966</v>
      </c>
      <c r="O396" s="7">
        <f t="shared" ca="1" si="12"/>
        <v>6</v>
      </c>
      <c r="P396" s="788">
        <v>44981</v>
      </c>
      <c r="Q396" s="803">
        <v>44973</v>
      </c>
      <c r="R396" s="803">
        <v>44982</v>
      </c>
      <c r="S396" s="12">
        <f t="shared" ca="1" si="13"/>
        <v>22</v>
      </c>
      <c r="T396" s="31" t="s">
        <v>6117</v>
      </c>
      <c r="U396" s="31" t="s">
        <v>6118</v>
      </c>
      <c r="V396" s="31"/>
      <c r="W396" s="31"/>
      <c r="X396" s="197" t="s">
        <v>6119</v>
      </c>
      <c r="Y396" s="197"/>
      <c r="Z396" s="197"/>
      <c r="AA396" s="197" t="s">
        <v>6111</v>
      </c>
      <c r="AB396" s="197"/>
      <c r="AC396" s="729"/>
      <c r="AD396" s="1222"/>
      <c r="AE396" s="1275"/>
    </row>
    <row r="397" spans="1:31">
      <c r="A397" s="264" t="s">
        <v>6120</v>
      </c>
      <c r="B397" s="30" t="s">
        <v>6121</v>
      </c>
      <c r="C397" s="32" t="s">
        <v>46</v>
      </c>
      <c r="D397" s="40" t="s">
        <v>110</v>
      </c>
      <c r="E397" s="30" t="s">
        <v>85</v>
      </c>
      <c r="F397" s="30" t="s">
        <v>1088</v>
      </c>
      <c r="G397" s="952">
        <v>718</v>
      </c>
      <c r="H397" s="41">
        <v>2.0739999999999998</v>
      </c>
      <c r="I397" s="30" t="s">
        <v>4335</v>
      </c>
      <c r="J397" s="786">
        <v>44960</v>
      </c>
      <c r="K397" s="803">
        <v>44963</v>
      </c>
      <c r="L397" s="803"/>
      <c r="M397" s="803"/>
      <c r="N397" s="803">
        <v>44966</v>
      </c>
      <c r="O397" s="7">
        <f t="shared" ca="1" si="12"/>
        <v>6</v>
      </c>
      <c r="P397" s="788">
        <v>44981</v>
      </c>
      <c r="Q397" s="803">
        <v>44973</v>
      </c>
      <c r="R397" s="803">
        <v>44982</v>
      </c>
      <c r="S397" s="12">
        <f t="shared" ca="1" si="13"/>
        <v>22</v>
      </c>
      <c r="T397" s="31" t="s">
        <v>6122</v>
      </c>
      <c r="U397" s="31" t="s">
        <v>6123</v>
      </c>
      <c r="V397" s="31"/>
      <c r="W397" s="31"/>
      <c r="X397" s="197" t="s">
        <v>6124</v>
      </c>
      <c r="Y397" s="197"/>
      <c r="Z397" s="197"/>
      <c r="AA397" s="197" t="s">
        <v>6111</v>
      </c>
      <c r="AB397" s="197"/>
      <c r="AC397" s="729"/>
      <c r="AD397" s="1222"/>
      <c r="AE397" s="1275"/>
    </row>
    <row r="398" spans="1:31">
      <c r="A398" s="264" t="s">
        <v>6120</v>
      </c>
      <c r="B398" s="30" t="s">
        <v>6125</v>
      </c>
      <c r="C398" s="32" t="s">
        <v>46</v>
      </c>
      <c r="D398" s="40" t="s">
        <v>110</v>
      </c>
      <c r="E398" s="30" t="s">
        <v>85</v>
      </c>
      <c r="F398" s="30" t="s">
        <v>1088</v>
      </c>
      <c r="G398" s="952">
        <v>718</v>
      </c>
      <c r="H398" s="41">
        <v>2.0739999999999998</v>
      </c>
      <c r="I398" s="30" t="s">
        <v>4335</v>
      </c>
      <c r="J398" s="786">
        <v>44963</v>
      </c>
      <c r="K398" s="803">
        <v>44963</v>
      </c>
      <c r="L398" s="803"/>
      <c r="M398" s="803"/>
      <c r="N398" s="803">
        <v>44966</v>
      </c>
      <c r="O398" s="7">
        <f t="shared" ca="1" si="12"/>
        <v>3</v>
      </c>
      <c r="P398" s="788">
        <v>44981</v>
      </c>
      <c r="Q398" s="803">
        <v>44973</v>
      </c>
      <c r="R398" s="803">
        <v>44982</v>
      </c>
      <c r="S398" s="12">
        <f t="shared" ca="1" si="13"/>
        <v>19</v>
      </c>
      <c r="T398" s="31" t="s">
        <v>6126</v>
      </c>
      <c r="U398" s="31" t="s">
        <v>6127</v>
      </c>
      <c r="V398" s="31"/>
      <c r="W398" s="31"/>
      <c r="X398" s="197" t="s">
        <v>6128</v>
      </c>
      <c r="Y398" s="197"/>
      <c r="Z398" s="197"/>
      <c r="AA398" s="197" t="s">
        <v>6111</v>
      </c>
      <c r="AB398" s="197"/>
      <c r="AC398" s="729"/>
      <c r="AD398" s="1222"/>
      <c r="AE398" s="1275"/>
    </row>
    <row r="399" spans="1:31">
      <c r="A399" s="264" t="s">
        <v>1402</v>
      </c>
      <c r="B399" s="30" t="s">
        <v>6129</v>
      </c>
      <c r="C399" s="32" t="s">
        <v>256</v>
      </c>
      <c r="D399" s="40" t="s">
        <v>110</v>
      </c>
      <c r="E399" s="30" t="s">
        <v>85</v>
      </c>
      <c r="F399" s="30" t="s">
        <v>5672</v>
      </c>
      <c r="G399" s="952">
        <v>2619</v>
      </c>
      <c r="H399" s="41">
        <v>8.6590000000000007</v>
      </c>
      <c r="I399" s="30" t="s">
        <v>4335</v>
      </c>
      <c r="J399" s="786">
        <v>44963</v>
      </c>
      <c r="K399" s="803">
        <v>44964</v>
      </c>
      <c r="L399" s="803"/>
      <c r="M399" s="803">
        <v>44964</v>
      </c>
      <c r="N399" s="803">
        <v>44965</v>
      </c>
      <c r="O399" s="7">
        <f t="shared" ca="1" si="12"/>
        <v>2</v>
      </c>
      <c r="P399" s="788">
        <v>44981</v>
      </c>
      <c r="Q399" s="803">
        <v>44973</v>
      </c>
      <c r="R399" s="803">
        <v>44982</v>
      </c>
      <c r="S399" s="12">
        <f t="shared" ca="1" si="13"/>
        <v>19</v>
      </c>
      <c r="T399" s="31" t="s">
        <v>6130</v>
      </c>
      <c r="U399" s="31" t="s">
        <v>6131</v>
      </c>
      <c r="V399" s="31"/>
      <c r="W399" s="31"/>
      <c r="X399" s="197" t="s">
        <v>6132</v>
      </c>
      <c r="Y399" s="197"/>
      <c r="Z399" s="197"/>
      <c r="AA399" s="197" t="s">
        <v>6111</v>
      </c>
      <c r="AB399" s="197"/>
      <c r="AC399" s="729"/>
      <c r="AD399" s="1222"/>
      <c r="AE399" s="1275"/>
    </row>
    <row r="400" spans="1:31">
      <c r="A400" s="264" t="s">
        <v>1194</v>
      </c>
      <c r="B400" s="30" t="s">
        <v>6133</v>
      </c>
      <c r="C400" s="32" t="s">
        <v>256</v>
      </c>
      <c r="D400" s="40" t="s">
        <v>110</v>
      </c>
      <c r="E400" s="30" t="s">
        <v>85</v>
      </c>
      <c r="F400" s="30" t="s">
        <v>1088</v>
      </c>
      <c r="G400" s="952">
        <v>264</v>
      </c>
      <c r="H400" s="41">
        <v>1.1599999999999999</v>
      </c>
      <c r="I400" s="30" t="s">
        <v>4335</v>
      </c>
      <c r="J400" s="786">
        <v>44956</v>
      </c>
      <c r="K400" s="803">
        <v>44963</v>
      </c>
      <c r="L400" s="803"/>
      <c r="M400" s="803">
        <v>44965</v>
      </c>
      <c r="N400" s="803">
        <v>44967</v>
      </c>
      <c r="O400" s="7">
        <f t="shared" ca="1" si="12"/>
        <v>11</v>
      </c>
      <c r="P400" s="788">
        <v>44981</v>
      </c>
      <c r="Q400" s="803">
        <v>44980</v>
      </c>
      <c r="R400" s="803">
        <v>44982</v>
      </c>
      <c r="S400" s="12">
        <f t="shared" ca="1" si="13"/>
        <v>26</v>
      </c>
      <c r="T400" s="31" t="s">
        <v>6134</v>
      </c>
      <c r="U400" s="31" t="s">
        <v>6135</v>
      </c>
      <c r="V400" s="31"/>
      <c r="W400" s="31"/>
      <c r="X400" s="197" t="s">
        <v>6136</v>
      </c>
      <c r="Y400" s="197"/>
      <c r="Z400" s="197"/>
      <c r="AA400" s="197"/>
      <c r="AB400" s="197"/>
      <c r="AC400" s="729"/>
      <c r="AD400" s="1222"/>
      <c r="AE400" s="1275"/>
    </row>
    <row r="401" spans="1:31">
      <c r="A401" s="264" t="s">
        <v>6137</v>
      </c>
      <c r="B401" s="30" t="s">
        <v>6138</v>
      </c>
      <c r="C401" s="32" t="s">
        <v>256</v>
      </c>
      <c r="D401" s="40" t="s">
        <v>110</v>
      </c>
      <c r="E401" s="30" t="s">
        <v>85</v>
      </c>
      <c r="F401" s="30" t="s">
        <v>1106</v>
      </c>
      <c r="G401" s="952">
        <v>458</v>
      </c>
      <c r="H401" s="41">
        <v>1.0209999999999999</v>
      </c>
      <c r="I401" s="30" t="s">
        <v>4335</v>
      </c>
      <c r="J401" s="786">
        <v>44959</v>
      </c>
      <c r="K401" s="803">
        <v>44963</v>
      </c>
      <c r="L401" s="803"/>
      <c r="M401" s="803">
        <v>44964</v>
      </c>
      <c r="N401" s="803" t="s">
        <v>6139</v>
      </c>
      <c r="O401" s="7" t="e">
        <f t="shared" ca="1" si="12"/>
        <v>#VALUE!</v>
      </c>
      <c r="P401" s="788">
        <v>44981</v>
      </c>
      <c r="Q401" s="803">
        <v>44980</v>
      </c>
      <c r="R401" s="803">
        <v>44982</v>
      </c>
      <c r="S401" s="12">
        <f t="shared" ca="1" si="13"/>
        <v>23</v>
      </c>
      <c r="T401" s="31" t="s">
        <v>6140</v>
      </c>
      <c r="U401" s="31" t="s">
        <v>6141</v>
      </c>
      <c r="V401" s="31"/>
      <c r="W401" s="31"/>
      <c r="X401" s="197" t="s">
        <v>6142</v>
      </c>
      <c r="Y401" s="197"/>
      <c r="Z401" s="197"/>
      <c r="AA401" s="197"/>
      <c r="AB401" s="197"/>
      <c r="AC401" s="729"/>
      <c r="AD401" s="1222"/>
      <c r="AE401" s="1275"/>
    </row>
    <row r="402" spans="1:31">
      <c r="A402" s="264" t="s">
        <v>3450</v>
      </c>
      <c r="B402" s="30" t="s">
        <v>6143</v>
      </c>
      <c r="C402" s="32" t="s">
        <v>256</v>
      </c>
      <c r="D402" s="40" t="s">
        <v>110</v>
      </c>
      <c r="E402" s="30" t="s">
        <v>85</v>
      </c>
      <c r="F402" s="30" t="s">
        <v>1106</v>
      </c>
      <c r="G402" s="952">
        <v>448</v>
      </c>
      <c r="H402" s="41">
        <v>2.1640000000000001</v>
      </c>
      <c r="I402" s="30" t="s">
        <v>4335</v>
      </c>
      <c r="J402" s="786">
        <v>44964</v>
      </c>
      <c r="K402" s="803">
        <v>44965</v>
      </c>
      <c r="L402" s="803"/>
      <c r="M402" s="803">
        <v>44966</v>
      </c>
      <c r="N402" s="803">
        <v>44972</v>
      </c>
      <c r="O402" s="7">
        <f t="shared" ca="1" si="12"/>
        <v>8</v>
      </c>
      <c r="P402" s="788">
        <v>44981</v>
      </c>
      <c r="Q402" s="803">
        <v>44980</v>
      </c>
      <c r="R402" s="803">
        <v>44982</v>
      </c>
      <c r="S402" s="12">
        <f t="shared" ca="1" si="13"/>
        <v>18</v>
      </c>
      <c r="T402" s="31" t="s">
        <v>6144</v>
      </c>
      <c r="U402" s="31" t="s">
        <v>6145</v>
      </c>
      <c r="V402" s="31"/>
      <c r="W402" s="31"/>
      <c r="X402" s="197" t="s">
        <v>6146</v>
      </c>
      <c r="Y402" s="197"/>
      <c r="Z402" s="197"/>
      <c r="AA402" s="197"/>
      <c r="AB402" s="197"/>
      <c r="AC402" s="729"/>
      <c r="AD402" s="1222"/>
      <c r="AE402" s="1275"/>
    </row>
    <row r="403" spans="1:31">
      <c r="A403" s="264" t="s">
        <v>6147</v>
      </c>
      <c r="B403" s="30" t="s">
        <v>6148</v>
      </c>
      <c r="C403" s="32" t="s">
        <v>256</v>
      </c>
      <c r="D403" s="40" t="s">
        <v>110</v>
      </c>
      <c r="E403" s="30" t="s">
        <v>85</v>
      </c>
      <c r="F403" s="30" t="s">
        <v>1088</v>
      </c>
      <c r="G403" s="952">
        <v>2300</v>
      </c>
      <c r="H403" s="41">
        <v>4.0519999999999996</v>
      </c>
      <c r="I403" s="30" t="s">
        <v>4335</v>
      </c>
      <c r="J403" s="786">
        <v>45261</v>
      </c>
      <c r="K403" s="803">
        <v>44965</v>
      </c>
      <c r="L403" s="803"/>
      <c r="M403" s="803">
        <v>44970</v>
      </c>
      <c r="N403" s="803">
        <v>44971</v>
      </c>
      <c r="O403" s="7">
        <f t="shared" ca="1" si="12"/>
        <v>-290</v>
      </c>
      <c r="P403" s="788">
        <v>44981</v>
      </c>
      <c r="Q403" s="803">
        <v>44980</v>
      </c>
      <c r="R403" s="803">
        <v>44982</v>
      </c>
      <c r="S403" s="12">
        <f t="shared" ca="1" si="13"/>
        <v>-279</v>
      </c>
      <c r="T403" s="31" t="s">
        <v>6149</v>
      </c>
      <c r="U403" s="31" t="s">
        <v>6150</v>
      </c>
      <c r="V403" s="31"/>
      <c r="W403" s="31"/>
      <c r="X403" s="197" t="s">
        <v>6151</v>
      </c>
      <c r="Y403" s="197"/>
      <c r="Z403" s="197"/>
      <c r="AA403" s="197"/>
      <c r="AB403" s="197"/>
      <c r="AC403" s="729"/>
      <c r="AD403" s="1222"/>
      <c r="AE403" s="1275"/>
    </row>
    <row r="404" spans="1:31">
      <c r="A404" s="264" t="s">
        <v>905</v>
      </c>
      <c r="B404" s="30" t="s">
        <v>6152</v>
      </c>
      <c r="C404" s="32" t="s">
        <v>46</v>
      </c>
      <c r="D404" s="40" t="s">
        <v>110</v>
      </c>
      <c r="E404" s="30" t="s">
        <v>85</v>
      </c>
      <c r="F404" s="30" t="s">
        <v>1088</v>
      </c>
      <c r="G404" s="952">
        <v>1480</v>
      </c>
      <c r="H404" s="41">
        <v>1.714</v>
      </c>
      <c r="I404" s="30" t="s">
        <v>4335</v>
      </c>
      <c r="J404" s="786">
        <v>44966</v>
      </c>
      <c r="K404" s="803"/>
      <c r="L404" s="803"/>
      <c r="M404" s="803"/>
      <c r="N404" s="803">
        <v>44973</v>
      </c>
      <c r="O404" s="7">
        <f t="shared" ca="1" si="12"/>
        <v>7</v>
      </c>
      <c r="P404" s="788">
        <v>44981</v>
      </c>
      <c r="Q404" s="803">
        <v>44980</v>
      </c>
      <c r="R404" s="803">
        <v>44982</v>
      </c>
      <c r="S404" s="12">
        <f t="shared" ca="1" si="13"/>
        <v>16</v>
      </c>
      <c r="T404" s="31" t="s">
        <v>6153</v>
      </c>
      <c r="U404" s="31" t="s">
        <v>6154</v>
      </c>
      <c r="V404" s="31"/>
      <c r="W404" s="31"/>
      <c r="X404" s="197" t="s">
        <v>6155</v>
      </c>
      <c r="Y404" s="197"/>
      <c r="Z404" s="197"/>
      <c r="AA404" s="197"/>
      <c r="AB404" s="197"/>
      <c r="AC404" s="729"/>
      <c r="AD404" s="1222"/>
      <c r="AE404" s="1275"/>
    </row>
    <row r="405" spans="1:31">
      <c r="A405" s="264" t="s">
        <v>905</v>
      </c>
      <c r="B405" s="30" t="s">
        <v>6156</v>
      </c>
      <c r="C405" s="32" t="s">
        <v>46</v>
      </c>
      <c r="D405" s="40" t="s">
        <v>110</v>
      </c>
      <c r="E405" s="30" t="s">
        <v>85</v>
      </c>
      <c r="F405" s="30" t="s">
        <v>1088</v>
      </c>
      <c r="G405" s="952">
        <v>830</v>
      </c>
      <c r="H405" s="41">
        <v>10.792999999999999</v>
      </c>
      <c r="I405" s="30" t="s">
        <v>4335</v>
      </c>
      <c r="J405" s="786">
        <v>44967</v>
      </c>
      <c r="K405" s="803"/>
      <c r="L405" s="803"/>
      <c r="M405" s="803"/>
      <c r="N405" s="803">
        <v>44973</v>
      </c>
      <c r="O405" s="7">
        <f t="shared" ca="1" si="12"/>
        <v>6</v>
      </c>
      <c r="P405" s="788">
        <v>44981</v>
      </c>
      <c r="Q405" s="803">
        <v>44980</v>
      </c>
      <c r="R405" s="803">
        <v>44982</v>
      </c>
      <c r="S405" s="12">
        <f t="shared" ca="1" si="13"/>
        <v>15</v>
      </c>
      <c r="T405" s="31" t="s">
        <v>6157</v>
      </c>
      <c r="U405" s="31" t="s">
        <v>6158</v>
      </c>
      <c r="V405" s="31"/>
      <c r="W405" s="31"/>
      <c r="X405" s="197" t="s">
        <v>6159</v>
      </c>
      <c r="Y405" s="197"/>
      <c r="Z405" s="197"/>
      <c r="AA405" s="197"/>
      <c r="AB405" s="197"/>
      <c r="AC405" s="729"/>
      <c r="AD405" s="1222"/>
      <c r="AE405" s="1275"/>
    </row>
    <row r="406" spans="1:31">
      <c r="A406" s="264" t="s">
        <v>1127</v>
      </c>
      <c r="B406" s="30" t="s">
        <v>6160</v>
      </c>
      <c r="C406" s="32" t="s">
        <v>46</v>
      </c>
      <c r="D406" s="40" t="s">
        <v>110</v>
      </c>
      <c r="E406" s="30" t="s">
        <v>85</v>
      </c>
      <c r="F406" s="30" t="s">
        <v>1086</v>
      </c>
      <c r="G406" s="952">
        <v>2090</v>
      </c>
      <c r="H406" s="41">
        <v>1.506</v>
      </c>
      <c r="I406" s="30" t="s">
        <v>4335</v>
      </c>
      <c r="J406" s="786">
        <v>44967</v>
      </c>
      <c r="K406" s="803">
        <v>44966</v>
      </c>
      <c r="L406" s="803"/>
      <c r="M406" s="803"/>
      <c r="N406" s="803">
        <v>44972</v>
      </c>
      <c r="O406" s="7">
        <f t="shared" ca="1" si="12"/>
        <v>5</v>
      </c>
      <c r="P406" s="788">
        <v>44981</v>
      </c>
      <c r="Q406" s="803">
        <v>44980</v>
      </c>
      <c r="R406" s="803">
        <v>44982</v>
      </c>
      <c r="S406" s="12">
        <f t="shared" ca="1" si="13"/>
        <v>15</v>
      </c>
      <c r="T406" s="31" t="s">
        <v>6161</v>
      </c>
      <c r="U406" s="31" t="s">
        <v>6162</v>
      </c>
      <c r="V406" s="31"/>
      <c r="W406" s="31"/>
      <c r="X406" s="197" t="s">
        <v>6163</v>
      </c>
      <c r="Y406" s="197"/>
      <c r="Z406" s="197"/>
      <c r="AA406" s="197"/>
      <c r="AB406" s="197"/>
      <c r="AC406" s="729"/>
      <c r="AD406" s="1222"/>
      <c r="AE406" s="1275"/>
    </row>
    <row r="407" spans="1:31">
      <c r="A407" s="264" t="s">
        <v>516</v>
      </c>
      <c r="B407" s="30" t="s">
        <v>6164</v>
      </c>
      <c r="C407" s="32" t="s">
        <v>46</v>
      </c>
      <c r="D407" s="40" t="s">
        <v>110</v>
      </c>
      <c r="E407" s="30" t="s">
        <v>85</v>
      </c>
      <c r="F407" s="30" t="s">
        <v>1088</v>
      </c>
      <c r="G407" s="952">
        <v>1001</v>
      </c>
      <c r="H407" s="41">
        <v>3.9790000000000001</v>
      </c>
      <c r="I407" s="30" t="s">
        <v>4335</v>
      </c>
      <c r="J407" s="786">
        <v>44970</v>
      </c>
      <c r="K407" s="803"/>
      <c r="L407" s="803"/>
      <c r="M407" s="803"/>
      <c r="N407" s="803">
        <v>44977</v>
      </c>
      <c r="O407" s="7">
        <f t="shared" ca="1" si="12"/>
        <v>7</v>
      </c>
      <c r="P407" s="788">
        <v>44981</v>
      </c>
      <c r="Q407" s="803">
        <v>44980</v>
      </c>
      <c r="R407" s="803">
        <v>44982</v>
      </c>
      <c r="S407" s="12">
        <f t="shared" ca="1" si="13"/>
        <v>12</v>
      </c>
      <c r="T407" s="31" t="s">
        <v>6165</v>
      </c>
      <c r="U407" s="31" t="s">
        <v>6166</v>
      </c>
      <c r="V407" s="31"/>
      <c r="W407" s="31"/>
      <c r="X407" s="197" t="s">
        <v>6167</v>
      </c>
      <c r="Y407" s="197"/>
      <c r="Z407" s="197"/>
      <c r="AA407" s="197"/>
      <c r="AB407" s="197"/>
      <c r="AC407" s="729"/>
      <c r="AD407" s="1222"/>
      <c r="AE407" s="1275"/>
    </row>
    <row r="408" spans="1:31">
      <c r="A408" s="264" t="s">
        <v>516</v>
      </c>
      <c r="B408" s="30" t="s">
        <v>6168</v>
      </c>
      <c r="C408" s="32" t="s">
        <v>46</v>
      </c>
      <c r="D408" s="40" t="s">
        <v>110</v>
      </c>
      <c r="E408" s="30" t="s">
        <v>85</v>
      </c>
      <c r="F408" s="30" t="s">
        <v>1106</v>
      </c>
      <c r="G408" s="952">
        <v>2191</v>
      </c>
      <c r="H408" s="41">
        <v>9.6690000000000005</v>
      </c>
      <c r="I408" s="30" t="s">
        <v>4335</v>
      </c>
      <c r="J408" s="786">
        <v>44970</v>
      </c>
      <c r="K408" s="803"/>
      <c r="L408" s="803"/>
      <c r="M408" s="803"/>
      <c r="N408" s="803">
        <v>44977</v>
      </c>
      <c r="O408" s="7">
        <f t="shared" ca="1" si="12"/>
        <v>7</v>
      </c>
      <c r="P408" s="788">
        <v>44981</v>
      </c>
      <c r="Q408" s="803">
        <v>44980</v>
      </c>
      <c r="R408" s="803">
        <v>44982</v>
      </c>
      <c r="S408" s="12">
        <f t="shared" ca="1" si="13"/>
        <v>12</v>
      </c>
      <c r="T408" s="31" t="s">
        <v>6169</v>
      </c>
      <c r="U408" s="31" t="s">
        <v>6170</v>
      </c>
      <c r="V408" s="31"/>
      <c r="W408" s="31"/>
      <c r="X408" s="197" t="s">
        <v>6171</v>
      </c>
      <c r="Y408" s="197"/>
      <c r="Z408" s="197"/>
      <c r="AA408" s="197"/>
      <c r="AB408" s="197"/>
      <c r="AC408" s="729"/>
      <c r="AD408" s="1222"/>
      <c r="AE408" s="1275"/>
    </row>
    <row r="409" spans="1:31">
      <c r="A409" s="264" t="s">
        <v>5071</v>
      </c>
      <c r="B409" s="30" t="s">
        <v>6172</v>
      </c>
      <c r="C409" s="32" t="s">
        <v>256</v>
      </c>
      <c r="D409" s="40" t="s">
        <v>110</v>
      </c>
      <c r="E409" s="30" t="s">
        <v>85</v>
      </c>
      <c r="F409" s="30" t="s">
        <v>1088</v>
      </c>
      <c r="G409" s="952">
        <v>493</v>
      </c>
      <c r="H409" s="41">
        <v>0.89300000000000002</v>
      </c>
      <c r="I409" s="30" t="s">
        <v>4335</v>
      </c>
      <c r="J409" s="786">
        <v>44971</v>
      </c>
      <c r="K409" s="803"/>
      <c r="L409" s="803"/>
      <c r="M409" s="803"/>
      <c r="N409" s="803">
        <v>44973</v>
      </c>
      <c r="O409" s="7">
        <f t="shared" ca="1" si="12"/>
        <v>2</v>
      </c>
      <c r="P409" s="788">
        <v>44981</v>
      </c>
      <c r="Q409" s="803">
        <v>44980</v>
      </c>
      <c r="R409" s="803">
        <v>44982</v>
      </c>
      <c r="S409" s="12">
        <f t="shared" ca="1" si="13"/>
        <v>11</v>
      </c>
      <c r="T409" s="31" t="s">
        <v>6173</v>
      </c>
      <c r="U409" s="31" t="s">
        <v>6174</v>
      </c>
      <c r="V409" s="31"/>
      <c r="W409" s="31"/>
      <c r="X409" s="197" t="s">
        <v>6175</v>
      </c>
      <c r="Y409" s="197"/>
      <c r="Z409" s="197"/>
      <c r="AA409" s="197"/>
      <c r="AB409" s="197"/>
      <c r="AC409" s="729"/>
      <c r="AD409" s="1222"/>
      <c r="AE409" s="1275"/>
    </row>
    <row r="410" spans="1:31">
      <c r="A410" s="264" t="s">
        <v>905</v>
      </c>
      <c r="B410" s="30" t="s">
        <v>6176</v>
      </c>
      <c r="C410" s="32" t="s">
        <v>46</v>
      </c>
      <c r="D410" s="40" t="s">
        <v>110</v>
      </c>
      <c r="E410" s="30" t="s">
        <v>85</v>
      </c>
      <c r="F410" s="30" t="s">
        <v>1088</v>
      </c>
      <c r="G410" s="952">
        <v>1493</v>
      </c>
      <c r="H410" s="41">
        <v>1.325</v>
      </c>
      <c r="I410" s="30" t="s">
        <v>4335</v>
      </c>
      <c r="J410" s="786">
        <v>44972</v>
      </c>
      <c r="K410" s="803">
        <v>44973</v>
      </c>
      <c r="L410" s="803"/>
      <c r="M410" s="803"/>
      <c r="N410" s="803">
        <v>44977</v>
      </c>
      <c r="O410" s="7">
        <f t="shared" ca="1" si="12"/>
        <v>5</v>
      </c>
      <c r="P410" s="788">
        <v>44981</v>
      </c>
      <c r="Q410" s="803">
        <v>44980</v>
      </c>
      <c r="R410" s="803">
        <v>44982</v>
      </c>
      <c r="S410" s="12">
        <f t="shared" ca="1" si="13"/>
        <v>10</v>
      </c>
      <c r="T410" s="31" t="s">
        <v>6177</v>
      </c>
      <c r="U410" s="31" t="s">
        <v>6178</v>
      </c>
      <c r="V410" s="31"/>
      <c r="W410" s="31"/>
      <c r="X410" s="197" t="s">
        <v>6179</v>
      </c>
      <c r="Y410" s="197"/>
      <c r="Z410" s="197"/>
      <c r="AA410" s="197"/>
      <c r="AB410" s="197"/>
      <c r="AC410" s="729"/>
      <c r="AD410" s="1222"/>
      <c r="AE410" s="1275"/>
    </row>
    <row r="411" spans="1:31">
      <c r="A411" s="264" t="s">
        <v>6180</v>
      </c>
      <c r="B411" s="30" t="s">
        <v>6181</v>
      </c>
      <c r="C411" s="32" t="s">
        <v>46</v>
      </c>
      <c r="D411" s="40" t="s">
        <v>110</v>
      </c>
      <c r="E411" s="30" t="s">
        <v>49</v>
      </c>
      <c r="F411" s="30" t="s">
        <v>1176</v>
      </c>
      <c r="G411" s="952">
        <v>2075</v>
      </c>
      <c r="H411" s="41">
        <v>15.465</v>
      </c>
      <c r="I411" s="30" t="s">
        <v>3284</v>
      </c>
      <c r="J411" s="786">
        <v>44957</v>
      </c>
      <c r="K411" s="803">
        <v>44972</v>
      </c>
      <c r="L411" s="803"/>
      <c r="M411" s="803">
        <v>44973</v>
      </c>
      <c r="N411" s="803"/>
      <c r="O411" s="7">
        <f t="shared" ca="1" si="12"/>
        <v>1148</v>
      </c>
      <c r="P411" s="788">
        <v>44981</v>
      </c>
      <c r="Q411" s="803">
        <v>44981</v>
      </c>
      <c r="R411" s="803">
        <v>44984</v>
      </c>
      <c r="S411" s="12">
        <f t="shared" ca="1" si="13"/>
        <v>27</v>
      </c>
      <c r="T411" s="31">
        <v>44988</v>
      </c>
      <c r="U411" s="31"/>
      <c r="V411" s="31"/>
      <c r="W411" s="31"/>
      <c r="X411" s="197" t="s">
        <v>6182</v>
      </c>
      <c r="Y411" s="197"/>
      <c r="Z411" s="197"/>
      <c r="AA411" s="197"/>
      <c r="AB411" s="197"/>
      <c r="AC411" s="729"/>
      <c r="AD411" s="1222"/>
      <c r="AE411" s="1275"/>
    </row>
    <row r="412" spans="1:31">
      <c r="A412" s="264" t="s">
        <v>1119</v>
      </c>
      <c r="B412" s="30" t="s">
        <v>5647</v>
      </c>
      <c r="C412" s="32" t="s">
        <v>46</v>
      </c>
      <c r="D412" s="40" t="s">
        <v>189</v>
      </c>
      <c r="E412" s="30" t="s">
        <v>85</v>
      </c>
      <c r="F412" s="30" t="s">
        <v>462</v>
      </c>
      <c r="G412" s="952">
        <v>2802</v>
      </c>
      <c r="H412" s="41">
        <v>2.3159999999999998</v>
      </c>
      <c r="I412" s="30" t="s">
        <v>5114</v>
      </c>
      <c r="J412" s="786">
        <v>44970</v>
      </c>
      <c r="K412" s="803">
        <v>44974</v>
      </c>
      <c r="L412" s="803"/>
      <c r="M412" s="803">
        <v>44974</v>
      </c>
      <c r="N412" s="803">
        <v>44977</v>
      </c>
      <c r="O412" s="7">
        <f t="shared" ca="1" si="12"/>
        <v>7</v>
      </c>
      <c r="P412" s="788">
        <v>44987</v>
      </c>
      <c r="Q412" s="803">
        <v>44984</v>
      </c>
      <c r="R412" s="803">
        <v>44987</v>
      </c>
      <c r="S412" s="12">
        <f t="shared" ca="1" si="13"/>
        <v>17</v>
      </c>
      <c r="T412" s="31">
        <v>44992</v>
      </c>
      <c r="U412" s="31"/>
      <c r="V412" s="31"/>
      <c r="W412" s="31"/>
      <c r="X412" s="197" t="s">
        <v>6183</v>
      </c>
      <c r="Y412" s="197"/>
      <c r="Z412" s="197"/>
      <c r="AA412" s="197"/>
      <c r="AB412" s="197"/>
      <c r="AC412" s="729"/>
      <c r="AD412" s="1222"/>
      <c r="AE412" s="1275"/>
    </row>
    <row r="413" spans="1:31">
      <c r="A413" s="264" t="s">
        <v>1135</v>
      </c>
      <c r="B413" s="30" t="s">
        <v>6184</v>
      </c>
      <c r="C413" s="32" t="s">
        <v>256</v>
      </c>
      <c r="D413" s="40" t="s">
        <v>189</v>
      </c>
      <c r="E413" s="30" t="s">
        <v>85</v>
      </c>
      <c r="F413" s="30" t="s">
        <v>1088</v>
      </c>
      <c r="G413" s="952">
        <v>485</v>
      </c>
      <c r="H413" s="41">
        <v>0.79600000000000004</v>
      </c>
      <c r="I413" s="30" t="s">
        <v>5114</v>
      </c>
      <c r="J413" s="786">
        <v>44971</v>
      </c>
      <c r="K413" s="803">
        <v>44974</v>
      </c>
      <c r="L413" s="803"/>
      <c r="M413" s="803">
        <v>44977</v>
      </c>
      <c r="N413" s="803">
        <v>44978</v>
      </c>
      <c r="O413" s="7">
        <f t="shared" ca="1" si="12"/>
        <v>7</v>
      </c>
      <c r="P413" s="788">
        <v>44987</v>
      </c>
      <c r="Q413" s="803">
        <v>44984</v>
      </c>
      <c r="R413" s="803">
        <v>44987</v>
      </c>
      <c r="S413" s="12">
        <f t="shared" ca="1" si="13"/>
        <v>16</v>
      </c>
      <c r="T413" s="31">
        <v>44992</v>
      </c>
      <c r="U413" s="31"/>
      <c r="V413" s="31"/>
      <c r="W413" s="31"/>
      <c r="X413" s="197" t="s">
        <v>6185</v>
      </c>
      <c r="Y413" s="197"/>
      <c r="Z413" s="197"/>
      <c r="AA413" s="197"/>
      <c r="AB413" s="197"/>
      <c r="AC413" s="729"/>
      <c r="AD413" s="1222"/>
      <c r="AE413" s="1275"/>
    </row>
    <row r="414" spans="1:31">
      <c r="A414" s="264" t="s">
        <v>516</v>
      </c>
      <c r="B414" s="30" t="s">
        <v>6186</v>
      </c>
      <c r="C414" s="32" t="s">
        <v>46</v>
      </c>
      <c r="D414" s="40" t="s">
        <v>886</v>
      </c>
      <c r="E414" s="30" t="s">
        <v>85</v>
      </c>
      <c r="F414" s="30" t="s">
        <v>1088</v>
      </c>
      <c r="G414" s="952">
        <v>380</v>
      </c>
      <c r="H414" s="41">
        <v>0.53800000000000003</v>
      </c>
      <c r="I414" s="30" t="s">
        <v>6187</v>
      </c>
      <c r="J414" s="786">
        <v>44974</v>
      </c>
      <c r="K414" s="803"/>
      <c r="L414" s="803"/>
      <c r="M414" s="803"/>
      <c r="N414" s="803">
        <v>44981</v>
      </c>
      <c r="O414" s="7">
        <f t="shared" ca="1" si="12"/>
        <v>7</v>
      </c>
      <c r="P414" s="788">
        <v>44984</v>
      </c>
      <c r="Q414" s="803">
        <v>44984</v>
      </c>
      <c r="R414" s="803">
        <v>44984</v>
      </c>
      <c r="S414" s="12">
        <f t="shared" ca="1" si="13"/>
        <v>10</v>
      </c>
      <c r="T414" s="31">
        <v>44991</v>
      </c>
      <c r="U414" s="31"/>
      <c r="V414" s="31"/>
      <c r="W414" s="31"/>
      <c r="X414" s="197" t="s">
        <v>6188</v>
      </c>
      <c r="Y414" s="197"/>
      <c r="Z414" s="197"/>
      <c r="AA414" s="197"/>
      <c r="AB414" s="197"/>
      <c r="AC414" s="729"/>
      <c r="AD414" s="1222"/>
      <c r="AE414" s="1275"/>
    </row>
    <row r="415" spans="1:31">
      <c r="A415" s="264" t="s">
        <v>6189</v>
      </c>
      <c r="B415" s="30" t="s">
        <v>6190</v>
      </c>
      <c r="C415" s="32" t="s">
        <v>256</v>
      </c>
      <c r="D415" s="40" t="s">
        <v>349</v>
      </c>
      <c r="E415" s="30" t="s">
        <v>85</v>
      </c>
      <c r="F415" s="30" t="s">
        <v>1106</v>
      </c>
      <c r="G415" s="952">
        <v>361.97</v>
      </c>
      <c r="H415" s="41">
        <v>0.93899999999999995</v>
      </c>
      <c r="I415" s="30" t="s">
        <v>6191</v>
      </c>
      <c r="J415" s="786">
        <v>44964</v>
      </c>
      <c r="K415" s="803"/>
      <c r="L415" s="803"/>
      <c r="M415" s="803"/>
      <c r="N415" s="803"/>
      <c r="O415" s="7">
        <f t="shared" ca="1" si="12"/>
        <v>1141</v>
      </c>
      <c r="P415" s="788">
        <v>44988</v>
      </c>
      <c r="Q415" s="803">
        <v>44982</v>
      </c>
      <c r="R415" s="803">
        <v>44987</v>
      </c>
      <c r="S415" s="12">
        <f t="shared" ca="1" si="13"/>
        <v>23</v>
      </c>
      <c r="T415" s="31">
        <v>44994</v>
      </c>
      <c r="U415" s="31"/>
      <c r="V415" s="31"/>
      <c r="W415" s="31"/>
      <c r="X415" s="197" t="s">
        <v>6192</v>
      </c>
      <c r="Y415" s="197"/>
      <c r="Z415" s="197"/>
      <c r="AA415" s="197"/>
      <c r="AB415" s="197"/>
      <c r="AC415" s="729"/>
      <c r="AD415" s="1222"/>
      <c r="AE415" s="1275"/>
    </row>
    <row r="416" spans="1:31">
      <c r="A416" s="264" t="s">
        <v>6193</v>
      </c>
      <c r="B416" s="30" t="s">
        <v>6194</v>
      </c>
      <c r="C416" s="32" t="s">
        <v>256</v>
      </c>
      <c r="D416" s="40" t="s">
        <v>349</v>
      </c>
      <c r="E416" s="30" t="s">
        <v>85</v>
      </c>
      <c r="F416" s="30" t="s">
        <v>1088</v>
      </c>
      <c r="G416" s="952">
        <v>807.4</v>
      </c>
      <c r="H416" s="41">
        <v>2.254</v>
      </c>
      <c r="I416" s="30" t="s">
        <v>6195</v>
      </c>
      <c r="J416" s="786">
        <v>44967</v>
      </c>
      <c r="K416" s="803"/>
      <c r="L416" s="803"/>
      <c r="M416" s="803"/>
      <c r="N416" s="803"/>
      <c r="O416" s="7">
        <f t="shared" ca="1" si="12"/>
        <v>1138</v>
      </c>
      <c r="P416" s="788">
        <v>44988</v>
      </c>
      <c r="Q416" s="803">
        <v>44984</v>
      </c>
      <c r="R416" s="803">
        <v>44989</v>
      </c>
      <c r="S416" s="12">
        <f t="shared" ca="1" si="13"/>
        <v>22</v>
      </c>
      <c r="T416" s="31">
        <v>44995</v>
      </c>
      <c r="U416" s="31"/>
      <c r="V416" s="31"/>
      <c r="W416" s="31"/>
      <c r="X416" s="197" t="s">
        <v>6196</v>
      </c>
      <c r="Y416" s="197"/>
      <c r="Z416" s="197"/>
      <c r="AA416" s="197"/>
      <c r="AB416" s="197"/>
      <c r="AC416" s="729"/>
      <c r="AD416" s="1222"/>
      <c r="AE416" s="1275"/>
    </row>
    <row r="417" spans="1:31">
      <c r="A417" s="264" t="s">
        <v>6197</v>
      </c>
      <c r="B417" s="30" t="s">
        <v>6198</v>
      </c>
      <c r="C417" s="32" t="s">
        <v>256</v>
      </c>
      <c r="D417" s="40" t="s">
        <v>6199</v>
      </c>
      <c r="E417" s="30" t="s">
        <v>85</v>
      </c>
      <c r="F417" s="30" t="s">
        <v>1086</v>
      </c>
      <c r="G417" s="952">
        <v>770</v>
      </c>
      <c r="H417" s="41">
        <v>2.1120000000000001</v>
      </c>
      <c r="I417" s="30" t="s">
        <v>6200</v>
      </c>
      <c r="J417" s="786">
        <v>44970</v>
      </c>
      <c r="K417" s="803">
        <v>44974</v>
      </c>
      <c r="L417" s="803"/>
      <c r="M417" s="803">
        <v>44974</v>
      </c>
      <c r="N417" s="803"/>
      <c r="O417" s="7">
        <f t="shared" ca="1" si="12"/>
        <v>1135</v>
      </c>
      <c r="P417" s="788">
        <v>44996</v>
      </c>
      <c r="Q417" s="803">
        <v>44990</v>
      </c>
      <c r="R417" s="803">
        <v>44998</v>
      </c>
      <c r="S417" s="12">
        <f t="shared" ca="1" si="13"/>
        <v>28</v>
      </c>
      <c r="T417" s="31">
        <v>45006</v>
      </c>
      <c r="U417" s="31"/>
      <c r="V417" s="31"/>
      <c r="W417" s="31"/>
      <c r="X417" s="197" t="s">
        <v>6201</v>
      </c>
      <c r="Y417" s="197"/>
      <c r="Z417" s="197"/>
      <c r="AA417" s="197"/>
      <c r="AB417" s="197"/>
      <c r="AC417" s="729"/>
      <c r="AD417" s="1222"/>
      <c r="AE417" s="1275"/>
    </row>
    <row r="418" spans="1:31">
      <c r="A418" s="264" t="s">
        <v>6202</v>
      </c>
      <c r="B418" s="30" t="s">
        <v>6203</v>
      </c>
      <c r="C418" s="32" t="s">
        <v>46</v>
      </c>
      <c r="D418" s="40" t="s">
        <v>73</v>
      </c>
      <c r="E418" s="30" t="s">
        <v>85</v>
      </c>
      <c r="F418" s="30" t="s">
        <v>1088</v>
      </c>
      <c r="G418" s="952">
        <v>200</v>
      </c>
      <c r="H418" s="41">
        <v>0.34</v>
      </c>
      <c r="I418" s="30" t="s">
        <v>6204</v>
      </c>
      <c r="J418" s="786">
        <v>44971</v>
      </c>
      <c r="K418" s="803"/>
      <c r="L418" s="803"/>
      <c r="M418" s="803"/>
      <c r="N418" s="803"/>
      <c r="O418" s="7">
        <f t="shared" ca="1" si="12"/>
        <v>1134</v>
      </c>
      <c r="P418" s="788">
        <v>44990</v>
      </c>
      <c r="Q418" s="803">
        <v>44990</v>
      </c>
      <c r="R418" s="803">
        <v>44991</v>
      </c>
      <c r="S418" s="12">
        <f t="shared" ca="1" si="13"/>
        <v>20</v>
      </c>
      <c r="T418" s="31">
        <v>44999</v>
      </c>
      <c r="U418" s="31"/>
      <c r="V418" s="31"/>
      <c r="W418" s="31"/>
      <c r="X418" s="197" t="s">
        <v>6205</v>
      </c>
      <c r="Y418" s="197"/>
      <c r="Z418" s="197"/>
      <c r="AA418" s="197"/>
      <c r="AB418" s="197"/>
      <c r="AC418" s="729"/>
      <c r="AD418" s="1222"/>
      <c r="AE418" s="1275"/>
    </row>
    <row r="419" spans="1:31">
      <c r="A419" s="264" t="s">
        <v>1517</v>
      </c>
      <c r="B419" s="30" t="s">
        <v>6206</v>
      </c>
      <c r="C419" s="32" t="s">
        <v>46</v>
      </c>
      <c r="D419" s="40" t="s">
        <v>48</v>
      </c>
      <c r="E419" s="30" t="s">
        <v>85</v>
      </c>
      <c r="F419" s="30" t="s">
        <v>1088</v>
      </c>
      <c r="G419" s="952">
        <v>410</v>
      </c>
      <c r="H419" s="41">
        <v>0.80200000000000005</v>
      </c>
      <c r="I419" s="30" t="s">
        <v>6207</v>
      </c>
      <c r="J419" s="786">
        <v>44971</v>
      </c>
      <c r="K419" s="803"/>
      <c r="L419" s="803"/>
      <c r="M419" s="803"/>
      <c r="N419" s="803"/>
      <c r="O419" s="7">
        <f t="shared" ca="1" si="12"/>
        <v>1134</v>
      </c>
      <c r="P419" s="788">
        <v>44992</v>
      </c>
      <c r="Q419" s="803">
        <v>44992</v>
      </c>
      <c r="R419" s="803">
        <v>44993</v>
      </c>
      <c r="S419" s="12">
        <f t="shared" ca="1" si="13"/>
        <v>22</v>
      </c>
      <c r="T419" s="31">
        <v>45000</v>
      </c>
      <c r="U419" s="31"/>
      <c r="V419" s="31"/>
      <c r="W419" s="31"/>
      <c r="X419" s="197" t="s">
        <v>6208</v>
      </c>
      <c r="Y419" s="197"/>
      <c r="Z419" s="197"/>
      <c r="AA419" s="197"/>
      <c r="AB419" s="197"/>
      <c r="AC419" s="729"/>
      <c r="AD419" s="1222"/>
      <c r="AE419" s="1275"/>
    </row>
    <row r="420" spans="1:31">
      <c r="A420" s="264" t="s">
        <v>6209</v>
      </c>
      <c r="B420" s="30" t="s">
        <v>6210</v>
      </c>
      <c r="C420" s="32" t="s">
        <v>46</v>
      </c>
      <c r="D420" s="40" t="s">
        <v>100</v>
      </c>
      <c r="E420" s="30" t="s">
        <v>85</v>
      </c>
      <c r="F420" s="30" t="s">
        <v>1106</v>
      </c>
      <c r="G420" s="952">
        <v>1960</v>
      </c>
      <c r="H420" s="41">
        <v>1.0900000000000001</v>
      </c>
      <c r="I420" s="30" t="s">
        <v>6211</v>
      </c>
      <c r="J420" s="786">
        <v>44973</v>
      </c>
      <c r="K420" s="803"/>
      <c r="L420" s="803"/>
      <c r="M420" s="803"/>
      <c r="N420" s="803"/>
      <c r="O420" s="7">
        <f t="shared" ca="1" si="12"/>
        <v>1132</v>
      </c>
      <c r="P420" s="788">
        <v>44989</v>
      </c>
      <c r="Q420" s="803">
        <v>44989</v>
      </c>
      <c r="R420" s="803">
        <v>44989</v>
      </c>
      <c r="S420" s="12">
        <f t="shared" ca="1" si="13"/>
        <v>16</v>
      </c>
      <c r="T420" s="31">
        <v>44999</v>
      </c>
      <c r="U420" s="31"/>
      <c r="V420" s="31"/>
      <c r="W420" s="31"/>
      <c r="X420" s="197" t="s">
        <v>6212</v>
      </c>
      <c r="Y420" s="197"/>
      <c r="Z420" s="197"/>
      <c r="AA420" s="197"/>
      <c r="AB420" s="197"/>
      <c r="AC420" s="729"/>
      <c r="AD420" s="1222"/>
      <c r="AE420" s="1275"/>
    </row>
    <row r="421" spans="1:31">
      <c r="A421" s="264" t="s">
        <v>6213</v>
      </c>
      <c r="B421" s="30" t="s">
        <v>6214</v>
      </c>
      <c r="C421" s="32" t="s">
        <v>46</v>
      </c>
      <c r="D421" s="40" t="s">
        <v>73</v>
      </c>
      <c r="E421" s="30" t="s">
        <v>85</v>
      </c>
      <c r="F421" s="30" t="s">
        <v>1088</v>
      </c>
      <c r="G421" s="952">
        <v>435</v>
      </c>
      <c r="H421" s="41">
        <v>0.69</v>
      </c>
      <c r="I421" s="30" t="s">
        <v>6215</v>
      </c>
      <c r="J421" s="786">
        <v>44981</v>
      </c>
      <c r="K421" s="803"/>
      <c r="L421" s="803"/>
      <c r="M421" s="803"/>
      <c r="N421" s="803"/>
      <c r="O421" s="7">
        <f t="shared" ca="1" si="12"/>
        <v>1124</v>
      </c>
      <c r="P421" s="788">
        <v>44995</v>
      </c>
      <c r="Q421" s="803">
        <v>44995</v>
      </c>
      <c r="R421" s="803">
        <v>44995</v>
      </c>
      <c r="S421" s="12">
        <f t="shared" ca="1" si="13"/>
        <v>14</v>
      </c>
      <c r="T421" s="31">
        <v>45001</v>
      </c>
      <c r="U421" s="31"/>
      <c r="V421" s="31"/>
      <c r="W421" s="31"/>
      <c r="X421" s="197" t="s">
        <v>6216</v>
      </c>
      <c r="Y421" s="197"/>
      <c r="Z421" s="197"/>
      <c r="AA421" s="197"/>
      <c r="AB421" s="197"/>
      <c r="AC421" s="729"/>
      <c r="AD421" s="1222"/>
      <c r="AE421" s="1275"/>
    </row>
    <row r="422" spans="1:31">
      <c r="A422" s="264" t="s">
        <v>1194</v>
      </c>
      <c r="B422" s="30" t="s">
        <v>6217</v>
      </c>
      <c r="C422" s="32" t="s">
        <v>256</v>
      </c>
      <c r="D422" s="40" t="s">
        <v>4424</v>
      </c>
      <c r="E422" s="30" t="s">
        <v>85</v>
      </c>
      <c r="F422" s="30" t="s">
        <v>1088</v>
      </c>
      <c r="G422" s="952">
        <v>262</v>
      </c>
      <c r="H422" s="41">
        <v>0.52600000000000002</v>
      </c>
      <c r="I422" s="30" t="s">
        <v>6218</v>
      </c>
      <c r="J422" s="786">
        <v>44965</v>
      </c>
      <c r="K422" s="803"/>
      <c r="L422" s="803"/>
      <c r="M422" s="803"/>
      <c r="N422" s="803">
        <v>44973</v>
      </c>
      <c r="O422" s="7">
        <f t="shared" ca="1" si="12"/>
        <v>8</v>
      </c>
      <c r="P422" s="788">
        <v>44994</v>
      </c>
      <c r="Q422" s="803">
        <v>44994</v>
      </c>
      <c r="R422" s="803">
        <v>45004</v>
      </c>
      <c r="S422" s="12">
        <f t="shared" ca="1" si="13"/>
        <v>39</v>
      </c>
      <c r="T422" s="31" t="s">
        <v>6219</v>
      </c>
      <c r="U422" s="31"/>
      <c r="V422" s="31"/>
      <c r="W422" s="31"/>
      <c r="X422" s="197"/>
      <c r="Y422" s="197"/>
      <c r="Z422" s="197"/>
      <c r="AA422" s="197"/>
      <c r="AB422" s="197"/>
      <c r="AC422" s="729"/>
      <c r="AD422" s="1222"/>
      <c r="AE422" s="1275"/>
    </row>
    <row r="423" spans="1:31">
      <c r="A423" s="264" t="s">
        <v>1194</v>
      </c>
      <c r="B423" s="30" t="s">
        <v>6220</v>
      </c>
      <c r="C423" s="32" t="s">
        <v>256</v>
      </c>
      <c r="D423" s="40" t="s">
        <v>1380</v>
      </c>
      <c r="E423" s="30" t="s">
        <v>85</v>
      </c>
      <c r="F423" s="30" t="s">
        <v>1088</v>
      </c>
      <c r="G423" s="952">
        <v>268</v>
      </c>
      <c r="H423" s="41">
        <v>0.57599999999999996</v>
      </c>
      <c r="I423" s="30" t="s">
        <v>4104</v>
      </c>
      <c r="J423" s="786">
        <v>44965</v>
      </c>
      <c r="K423" s="803">
        <v>44973</v>
      </c>
      <c r="L423" s="803"/>
      <c r="M423" s="803">
        <v>44974</v>
      </c>
      <c r="N423" s="803">
        <v>44978</v>
      </c>
      <c r="O423" s="7">
        <f t="shared" ca="1" si="12"/>
        <v>13</v>
      </c>
      <c r="P423" s="788">
        <v>44989</v>
      </c>
      <c r="Q423" s="803">
        <v>44989</v>
      </c>
      <c r="R423" s="803">
        <v>44989</v>
      </c>
      <c r="S423" s="12">
        <f t="shared" ca="1" si="13"/>
        <v>24</v>
      </c>
      <c r="T423" s="31">
        <v>44999</v>
      </c>
      <c r="U423" s="31"/>
      <c r="V423" s="31"/>
      <c r="W423" s="31"/>
      <c r="X423" s="197" t="s">
        <v>6221</v>
      </c>
      <c r="Y423" s="197"/>
      <c r="Z423" s="197"/>
      <c r="AA423" s="197"/>
      <c r="AB423" s="197"/>
      <c r="AC423" s="729"/>
      <c r="AD423" s="1222"/>
      <c r="AE423" s="1275"/>
    </row>
    <row r="424" spans="1:31">
      <c r="A424" s="264" t="s">
        <v>1194</v>
      </c>
      <c r="B424" s="30" t="s">
        <v>6222</v>
      </c>
      <c r="C424" s="32" t="s">
        <v>256</v>
      </c>
      <c r="D424" s="40" t="s">
        <v>1380</v>
      </c>
      <c r="E424" s="30" t="s">
        <v>85</v>
      </c>
      <c r="F424" s="30" t="s">
        <v>1106</v>
      </c>
      <c r="G424" s="952">
        <v>471</v>
      </c>
      <c r="H424" s="41">
        <v>0.78700000000000003</v>
      </c>
      <c r="I424" s="30" t="s">
        <v>4104</v>
      </c>
      <c r="J424" s="786">
        <v>44972</v>
      </c>
      <c r="K424" s="803">
        <v>44973</v>
      </c>
      <c r="L424" s="803"/>
      <c r="M424" s="803">
        <v>44974</v>
      </c>
      <c r="N424" s="803">
        <v>44978</v>
      </c>
      <c r="O424" s="7">
        <f t="shared" ca="1" si="12"/>
        <v>6</v>
      </c>
      <c r="P424" s="788">
        <v>44989</v>
      </c>
      <c r="Q424" s="803">
        <v>44989</v>
      </c>
      <c r="R424" s="803">
        <v>44989</v>
      </c>
      <c r="S424" s="12">
        <f t="shared" ca="1" si="13"/>
        <v>17</v>
      </c>
      <c r="T424" s="31">
        <v>44999</v>
      </c>
      <c r="U424" s="31"/>
      <c r="V424" s="31"/>
      <c r="W424" s="31"/>
      <c r="X424" s="197" t="s">
        <v>6223</v>
      </c>
      <c r="Y424" s="197"/>
      <c r="Z424" s="197"/>
      <c r="AA424" s="197"/>
      <c r="AB424" s="197"/>
      <c r="AC424" s="729"/>
      <c r="AD424" s="1222"/>
      <c r="AE424" s="1275"/>
    </row>
    <row r="425" spans="1:31">
      <c r="A425" s="264" t="s">
        <v>229</v>
      </c>
      <c r="B425" s="30" t="s">
        <v>6224</v>
      </c>
      <c r="C425" s="32" t="s">
        <v>46</v>
      </c>
      <c r="D425" s="40" t="s">
        <v>189</v>
      </c>
      <c r="E425" s="30" t="s">
        <v>85</v>
      </c>
      <c r="F425" s="30" t="s">
        <v>1088</v>
      </c>
      <c r="G425" s="952">
        <v>4500</v>
      </c>
      <c r="H425" s="41">
        <v>1.0609999999999999</v>
      </c>
      <c r="I425" s="30" t="s">
        <v>5691</v>
      </c>
      <c r="J425" s="786">
        <v>44974</v>
      </c>
      <c r="K425" s="803"/>
      <c r="L425" s="803"/>
      <c r="M425" s="803"/>
      <c r="N425" s="803">
        <v>44987</v>
      </c>
      <c r="O425" s="7">
        <f t="shared" ca="1" si="12"/>
        <v>13</v>
      </c>
      <c r="P425" s="788">
        <v>44996</v>
      </c>
      <c r="Q425" s="803">
        <v>44993</v>
      </c>
      <c r="R425" s="803" t="s">
        <v>2926</v>
      </c>
      <c r="S425" s="12" t="e">
        <f t="shared" ca="1" si="13"/>
        <v>#VALUE!</v>
      </c>
      <c r="T425" s="31" t="s">
        <v>6225</v>
      </c>
      <c r="U425" s="31"/>
      <c r="V425" s="31"/>
      <c r="W425" s="31"/>
      <c r="X425" s="197" t="s">
        <v>6226</v>
      </c>
      <c r="Y425" s="197"/>
      <c r="Z425" s="197"/>
      <c r="AA425" s="197"/>
      <c r="AB425" s="197"/>
      <c r="AC425" s="729"/>
      <c r="AD425" s="1222"/>
      <c r="AE425" s="1275"/>
    </row>
    <row r="426" spans="1:31">
      <c r="A426" s="264" t="s">
        <v>2044</v>
      </c>
      <c r="B426" s="30"/>
      <c r="C426" s="32" t="s">
        <v>256</v>
      </c>
      <c r="D426" s="40" t="s">
        <v>110</v>
      </c>
      <c r="E426" s="30" t="s">
        <v>249</v>
      </c>
      <c r="F426" s="30" t="s">
        <v>1106</v>
      </c>
      <c r="G426" s="952">
        <v>658</v>
      </c>
      <c r="H426" s="41">
        <v>2.6019999999999999</v>
      </c>
      <c r="I426" s="30" t="s">
        <v>3838</v>
      </c>
      <c r="J426" s="786">
        <v>44981</v>
      </c>
      <c r="K426" s="803">
        <v>44979</v>
      </c>
      <c r="L426" s="803"/>
      <c r="M426" s="803"/>
      <c r="N426" s="803">
        <v>44985</v>
      </c>
      <c r="O426" s="7">
        <f t="shared" ca="1" si="12"/>
        <v>4</v>
      </c>
      <c r="P426" s="788">
        <v>44992</v>
      </c>
      <c r="Q426" s="803">
        <v>44992</v>
      </c>
      <c r="R426" s="803">
        <v>44992</v>
      </c>
      <c r="S426" s="12">
        <f t="shared" ca="1" si="13"/>
        <v>11</v>
      </c>
      <c r="T426" s="31">
        <v>44993</v>
      </c>
      <c r="U426" s="31" t="s">
        <v>6227</v>
      </c>
      <c r="V426" s="31"/>
      <c r="W426" s="31"/>
      <c r="X426" s="197" t="s">
        <v>6228</v>
      </c>
      <c r="Y426" s="197"/>
      <c r="Z426" s="197"/>
      <c r="AA426" s="197"/>
      <c r="AB426" s="197"/>
      <c r="AC426" s="729"/>
      <c r="AD426" s="1222"/>
      <c r="AE426" s="1275"/>
    </row>
    <row r="427" spans="1:31">
      <c r="A427" s="264" t="s">
        <v>1101</v>
      </c>
      <c r="B427" s="30" t="s">
        <v>6229</v>
      </c>
      <c r="C427" s="32" t="s">
        <v>46</v>
      </c>
      <c r="D427" s="40" t="s">
        <v>728</v>
      </c>
      <c r="E427" s="30" t="s">
        <v>1469</v>
      </c>
      <c r="F427" s="30" t="s">
        <v>462</v>
      </c>
      <c r="G427" s="952">
        <v>1658</v>
      </c>
      <c r="H427" s="41">
        <v>2.52</v>
      </c>
      <c r="I427" s="30" t="s">
        <v>6230</v>
      </c>
      <c r="J427" s="786">
        <v>44977</v>
      </c>
      <c r="K427" s="803"/>
      <c r="L427" s="803"/>
      <c r="M427" s="803"/>
      <c r="N427" s="803">
        <v>44986</v>
      </c>
      <c r="O427" s="7">
        <f t="shared" ca="1" si="12"/>
        <v>9</v>
      </c>
      <c r="P427" s="788">
        <v>44993</v>
      </c>
      <c r="Q427" s="803">
        <v>44993</v>
      </c>
      <c r="R427" s="803">
        <v>44994</v>
      </c>
      <c r="S427" s="12">
        <f t="shared" ca="1" si="13"/>
        <v>17</v>
      </c>
      <c r="T427" s="31">
        <v>45000</v>
      </c>
      <c r="U427" s="31"/>
      <c r="V427" s="31"/>
      <c r="W427" s="31"/>
      <c r="X427" s="197" t="s">
        <v>6231</v>
      </c>
      <c r="Y427" s="197"/>
      <c r="Z427" s="197"/>
      <c r="AA427" s="197"/>
      <c r="AB427" s="197"/>
      <c r="AC427" s="729"/>
      <c r="AD427" s="1222"/>
      <c r="AE427" s="1275"/>
    </row>
    <row r="428" spans="1:31">
      <c r="A428" s="264" t="s">
        <v>2287</v>
      </c>
      <c r="B428" s="30" t="s">
        <v>6232</v>
      </c>
      <c r="C428" s="32" t="s">
        <v>46</v>
      </c>
      <c r="D428" s="40" t="s">
        <v>886</v>
      </c>
      <c r="E428" s="30" t="s">
        <v>85</v>
      </c>
      <c r="F428" s="30" t="s">
        <v>1086</v>
      </c>
      <c r="G428" s="952">
        <v>1837</v>
      </c>
      <c r="H428" s="41">
        <v>2.0569999999999999</v>
      </c>
      <c r="I428" s="30" t="s">
        <v>6233</v>
      </c>
      <c r="J428" s="786">
        <v>44985</v>
      </c>
      <c r="K428" s="803"/>
      <c r="L428" s="803"/>
      <c r="M428" s="803"/>
      <c r="N428" s="803"/>
      <c r="O428" s="7">
        <f t="shared" ca="1" si="12"/>
        <v>1120</v>
      </c>
      <c r="P428" s="788">
        <v>45001</v>
      </c>
      <c r="Q428" s="803">
        <v>44998</v>
      </c>
      <c r="R428" s="803">
        <v>45001</v>
      </c>
      <c r="S428" s="12">
        <f t="shared" ca="1" si="13"/>
        <v>16</v>
      </c>
      <c r="T428" s="31">
        <v>45006</v>
      </c>
      <c r="U428" s="31"/>
      <c r="V428" s="31"/>
      <c r="W428" s="31"/>
      <c r="X428" s="197" t="s">
        <v>6234</v>
      </c>
      <c r="Y428" s="197"/>
      <c r="Z428" s="197"/>
      <c r="AA428" s="197"/>
      <c r="AB428" s="197"/>
      <c r="AC428" s="729"/>
      <c r="AD428" s="1222"/>
      <c r="AE428" s="1275"/>
    </row>
    <row r="429" spans="1:31">
      <c r="A429" s="264" t="s">
        <v>1382</v>
      </c>
      <c r="B429" s="30" t="s">
        <v>6235</v>
      </c>
      <c r="C429" s="32" t="s">
        <v>256</v>
      </c>
      <c r="D429" s="40" t="s">
        <v>189</v>
      </c>
      <c r="E429" s="30" t="s">
        <v>85</v>
      </c>
      <c r="F429" s="30" t="s">
        <v>1088</v>
      </c>
      <c r="G429" s="952">
        <v>265</v>
      </c>
      <c r="H429" s="41">
        <v>0.55200000000000005</v>
      </c>
      <c r="I429" s="30" t="s">
        <v>5691</v>
      </c>
      <c r="J429" s="786">
        <v>44978</v>
      </c>
      <c r="K429" s="803"/>
      <c r="L429" s="803"/>
      <c r="M429" s="803"/>
      <c r="N429" s="803">
        <v>44984</v>
      </c>
      <c r="O429" s="7">
        <f t="shared" ca="1" si="12"/>
        <v>6</v>
      </c>
      <c r="P429" s="788">
        <v>44993</v>
      </c>
      <c r="Q429" s="803">
        <v>44993</v>
      </c>
      <c r="R429" s="803">
        <v>44996</v>
      </c>
      <c r="S429" s="12">
        <f t="shared" ca="1" si="13"/>
        <v>18</v>
      </c>
      <c r="T429" s="31">
        <v>45006</v>
      </c>
      <c r="U429" s="31"/>
      <c r="V429" s="31"/>
      <c r="W429" s="31"/>
      <c r="X429" s="197" t="s">
        <v>6236</v>
      </c>
      <c r="Y429" s="197"/>
      <c r="Z429" s="197"/>
      <c r="AA429" s="197"/>
      <c r="AB429" s="197"/>
      <c r="AC429" s="729"/>
      <c r="AD429" s="1222"/>
      <c r="AE429" s="1275"/>
    </row>
    <row r="430" spans="1:31">
      <c r="A430" s="264" t="s">
        <v>1382</v>
      </c>
      <c r="B430" s="30" t="s">
        <v>6237</v>
      </c>
      <c r="C430" s="32" t="s">
        <v>256</v>
      </c>
      <c r="D430" s="40" t="s">
        <v>189</v>
      </c>
      <c r="E430" s="30" t="s">
        <v>85</v>
      </c>
      <c r="F430" s="30" t="s">
        <v>1106</v>
      </c>
      <c r="G430" s="952">
        <v>3360</v>
      </c>
      <c r="H430" s="41">
        <v>5.9160000000000004</v>
      </c>
      <c r="I430" s="30" t="s">
        <v>5691</v>
      </c>
      <c r="J430" s="786">
        <v>44979</v>
      </c>
      <c r="K430" s="803"/>
      <c r="L430" s="803"/>
      <c r="M430" s="803"/>
      <c r="N430" s="803">
        <v>44981</v>
      </c>
      <c r="O430" s="7">
        <f t="shared" ca="1" si="12"/>
        <v>2</v>
      </c>
      <c r="P430" s="788">
        <v>44993</v>
      </c>
      <c r="Q430" s="803">
        <v>44993</v>
      </c>
      <c r="R430" s="803">
        <v>44996</v>
      </c>
      <c r="S430" s="12">
        <f t="shared" ca="1" si="13"/>
        <v>17</v>
      </c>
      <c r="T430" s="31">
        <v>45006</v>
      </c>
      <c r="U430" s="31"/>
      <c r="V430" s="31"/>
      <c r="W430" s="31"/>
      <c r="X430" s="197" t="s">
        <v>6238</v>
      </c>
      <c r="Y430" s="197"/>
      <c r="Z430" s="197"/>
      <c r="AA430" s="197"/>
      <c r="AB430" s="197"/>
      <c r="AC430" s="729"/>
      <c r="AD430" s="1222"/>
      <c r="AE430" s="1275"/>
    </row>
    <row r="431" spans="1:31">
      <c r="A431" s="264" t="s">
        <v>6239</v>
      </c>
      <c r="B431" s="30" t="s">
        <v>6240</v>
      </c>
      <c r="C431" s="32" t="s">
        <v>256</v>
      </c>
      <c r="D431" s="40" t="s">
        <v>189</v>
      </c>
      <c r="E431" s="30" t="s">
        <v>85</v>
      </c>
      <c r="F431" s="30" t="s">
        <v>1088</v>
      </c>
      <c r="G431" s="952">
        <v>443</v>
      </c>
      <c r="H431" s="41">
        <v>0.77200000000000002</v>
      </c>
      <c r="I431" s="30" t="s">
        <v>6241</v>
      </c>
      <c r="J431" s="786">
        <v>44970</v>
      </c>
      <c r="K431" s="803"/>
      <c r="L431" s="803"/>
      <c r="M431" s="803"/>
      <c r="N431" s="803">
        <v>44988</v>
      </c>
      <c r="O431" s="7">
        <f t="shared" ca="1" si="12"/>
        <v>18</v>
      </c>
      <c r="P431" s="788">
        <v>44993</v>
      </c>
      <c r="Q431" s="803">
        <v>44993</v>
      </c>
      <c r="R431" s="803">
        <v>44996</v>
      </c>
      <c r="S431" s="12">
        <f t="shared" ca="1" si="13"/>
        <v>26</v>
      </c>
      <c r="T431" s="31">
        <v>45006</v>
      </c>
      <c r="U431" s="31"/>
      <c r="V431" s="31"/>
      <c r="W431" s="31"/>
      <c r="X431" s="197" t="s">
        <v>6242</v>
      </c>
      <c r="Y431" s="197"/>
      <c r="Z431" s="197"/>
      <c r="AA431" s="197"/>
      <c r="AB431" s="197"/>
      <c r="AC431" s="729"/>
      <c r="AD431" s="1222"/>
      <c r="AE431" s="1275"/>
    </row>
    <row r="432" spans="1:31">
      <c r="A432" s="264" t="s">
        <v>1142</v>
      </c>
      <c r="B432" s="30" t="s">
        <v>6243</v>
      </c>
      <c r="C432" s="32" t="s">
        <v>256</v>
      </c>
      <c r="D432" s="40" t="s">
        <v>189</v>
      </c>
      <c r="E432" s="30" t="s">
        <v>85</v>
      </c>
      <c r="F432" s="30" t="s">
        <v>1088</v>
      </c>
      <c r="G432" s="952">
        <v>799</v>
      </c>
      <c r="H432" s="41">
        <v>1.849</v>
      </c>
      <c r="I432" s="30" t="s">
        <v>5691</v>
      </c>
      <c r="J432" s="786">
        <v>44980</v>
      </c>
      <c r="K432" s="803"/>
      <c r="L432" s="803"/>
      <c r="M432" s="803"/>
      <c r="N432" s="803">
        <v>44984</v>
      </c>
      <c r="O432" s="7">
        <f t="shared" ca="1" si="12"/>
        <v>4</v>
      </c>
      <c r="P432" s="788">
        <v>44993</v>
      </c>
      <c r="Q432" s="803">
        <v>44993</v>
      </c>
      <c r="R432" s="803">
        <v>44996</v>
      </c>
      <c r="S432" s="12">
        <f t="shared" ca="1" si="13"/>
        <v>16</v>
      </c>
      <c r="T432" s="31">
        <v>45006</v>
      </c>
      <c r="U432" s="31"/>
      <c r="V432" s="31"/>
      <c r="W432" s="31"/>
      <c r="X432" s="197" t="s">
        <v>6244</v>
      </c>
      <c r="Y432" s="197"/>
      <c r="Z432" s="197"/>
      <c r="AA432" s="197"/>
      <c r="AB432" s="197"/>
      <c r="AC432" s="729"/>
      <c r="AD432" s="1222"/>
      <c r="AE432" s="1275"/>
    </row>
    <row r="433" spans="1:31">
      <c r="A433" s="264" t="s">
        <v>4961</v>
      </c>
      <c r="B433" s="30" t="s">
        <v>6245</v>
      </c>
      <c r="C433" s="32" t="s">
        <v>46</v>
      </c>
      <c r="D433" s="40" t="s">
        <v>189</v>
      </c>
      <c r="E433" s="30" t="s">
        <v>85</v>
      </c>
      <c r="F433" s="30" t="s">
        <v>1088</v>
      </c>
      <c r="G433" s="952">
        <v>1235</v>
      </c>
      <c r="H433" s="41">
        <v>1.1659999999999999</v>
      </c>
      <c r="I433" s="30" t="s">
        <v>4963</v>
      </c>
      <c r="J433" s="786">
        <v>44986</v>
      </c>
      <c r="K433" s="803">
        <v>44988</v>
      </c>
      <c r="L433" s="803"/>
      <c r="M433" s="803">
        <v>44991</v>
      </c>
      <c r="N433" s="803">
        <v>44993</v>
      </c>
      <c r="O433" s="7">
        <f t="shared" ca="1" si="12"/>
        <v>7</v>
      </c>
      <c r="P433" s="788">
        <v>45005</v>
      </c>
      <c r="Q433" s="803">
        <v>45005</v>
      </c>
      <c r="R433" s="803">
        <v>45006</v>
      </c>
      <c r="S433" s="12">
        <f t="shared" ca="1" si="13"/>
        <v>20</v>
      </c>
      <c r="T433" s="31">
        <v>45009</v>
      </c>
      <c r="U433" s="31"/>
      <c r="V433" s="31"/>
      <c r="W433" s="31"/>
      <c r="X433" s="197" t="s">
        <v>6246</v>
      </c>
      <c r="Y433" s="197"/>
      <c r="Z433" s="197"/>
      <c r="AA433" s="197"/>
      <c r="AB433" s="197"/>
      <c r="AC433" s="729"/>
      <c r="AD433" s="1222"/>
      <c r="AE433" s="1275"/>
    </row>
    <row r="434" spans="1:31">
      <c r="A434" s="264" t="s">
        <v>6247</v>
      </c>
      <c r="B434" s="30" t="s">
        <v>6248</v>
      </c>
      <c r="C434" s="32" t="s">
        <v>46</v>
      </c>
      <c r="D434" s="40" t="s">
        <v>110</v>
      </c>
      <c r="E434" s="30" t="s">
        <v>85</v>
      </c>
      <c r="F434" s="30" t="s">
        <v>1088</v>
      </c>
      <c r="G434" s="952">
        <v>1085</v>
      </c>
      <c r="H434" s="41">
        <v>0.39200000000000002</v>
      </c>
      <c r="I434" s="30" t="s">
        <v>2895</v>
      </c>
      <c r="J434" s="786">
        <v>44966</v>
      </c>
      <c r="K434" s="803">
        <v>44966</v>
      </c>
      <c r="L434" s="803"/>
      <c r="M434" s="803">
        <v>44970</v>
      </c>
      <c r="N434" s="803">
        <v>44971</v>
      </c>
      <c r="O434" s="7">
        <f t="shared" ca="1" si="12"/>
        <v>5</v>
      </c>
      <c r="P434" s="788">
        <v>44996</v>
      </c>
      <c r="Q434" s="803">
        <v>44980</v>
      </c>
      <c r="R434" s="803" t="s">
        <v>6249</v>
      </c>
      <c r="S434" s="12" t="e">
        <f t="shared" ca="1" si="13"/>
        <v>#VALUE!</v>
      </c>
      <c r="T434" s="31">
        <v>45006</v>
      </c>
      <c r="U434" s="31" t="s">
        <v>6250</v>
      </c>
      <c r="V434" s="31"/>
      <c r="W434" s="31"/>
      <c r="X434" s="197" t="s">
        <v>6251</v>
      </c>
      <c r="Y434" s="197"/>
      <c r="Z434" s="197"/>
      <c r="AA434" s="197" t="s">
        <v>6252</v>
      </c>
      <c r="AB434" s="197"/>
      <c r="AC434" s="729"/>
      <c r="AD434" s="1222"/>
      <c r="AE434" s="1275"/>
    </row>
    <row r="435" spans="1:31">
      <c r="A435" s="264" t="s">
        <v>1238</v>
      </c>
      <c r="B435" s="30" t="s">
        <v>6253</v>
      </c>
      <c r="C435" s="32" t="s">
        <v>46</v>
      </c>
      <c r="D435" s="40" t="s">
        <v>2565</v>
      </c>
      <c r="E435" s="30" t="s">
        <v>85</v>
      </c>
      <c r="F435" s="30" t="s">
        <v>1088</v>
      </c>
      <c r="G435" s="952">
        <v>4930</v>
      </c>
      <c r="H435" s="41">
        <v>6.9790000000000001</v>
      </c>
      <c r="I435" s="30" t="s">
        <v>2895</v>
      </c>
      <c r="J435" s="786">
        <v>44956</v>
      </c>
      <c r="K435" s="803">
        <v>44965</v>
      </c>
      <c r="L435" s="803"/>
      <c r="M435" s="803">
        <v>44966</v>
      </c>
      <c r="N435" s="803">
        <v>44970</v>
      </c>
      <c r="O435" s="7">
        <f t="shared" ca="1" si="12"/>
        <v>14</v>
      </c>
      <c r="P435" s="788">
        <v>44996</v>
      </c>
      <c r="Q435" s="803">
        <v>44980</v>
      </c>
      <c r="R435" s="803" t="s">
        <v>6249</v>
      </c>
      <c r="S435" s="12" t="e">
        <f t="shared" ca="1" si="13"/>
        <v>#VALUE!</v>
      </c>
      <c r="T435" s="31">
        <v>45006</v>
      </c>
      <c r="U435" s="31" t="s">
        <v>6254</v>
      </c>
      <c r="V435" s="31"/>
      <c r="W435" s="31"/>
      <c r="X435" s="197" t="s">
        <v>6255</v>
      </c>
      <c r="Y435" s="197"/>
      <c r="Z435" s="197"/>
      <c r="AA435" s="197" t="s">
        <v>6252</v>
      </c>
      <c r="AB435" s="197"/>
      <c r="AC435" s="729"/>
      <c r="AD435" s="1222"/>
      <c r="AE435" s="1275"/>
    </row>
    <row r="436" spans="1:31">
      <c r="A436" s="264" t="s">
        <v>5178</v>
      </c>
      <c r="B436" s="30" t="s">
        <v>6256</v>
      </c>
      <c r="C436" s="32" t="s">
        <v>256</v>
      </c>
      <c r="D436" s="40" t="s">
        <v>110</v>
      </c>
      <c r="E436" s="30" t="s">
        <v>85</v>
      </c>
      <c r="F436" s="30" t="s">
        <v>1106</v>
      </c>
      <c r="G436" s="952">
        <v>760</v>
      </c>
      <c r="H436" s="41">
        <v>1.67</v>
      </c>
      <c r="I436" s="30" t="s">
        <v>2895</v>
      </c>
      <c r="J436" s="786">
        <v>44966</v>
      </c>
      <c r="K436" s="803">
        <v>48253</v>
      </c>
      <c r="L436" s="803"/>
      <c r="M436" s="803">
        <v>44967</v>
      </c>
      <c r="N436" s="803">
        <v>44972</v>
      </c>
      <c r="O436" s="7">
        <f t="shared" ca="1" si="12"/>
        <v>6</v>
      </c>
      <c r="P436" s="788">
        <v>44996</v>
      </c>
      <c r="Q436" s="803">
        <v>44994</v>
      </c>
      <c r="R436" s="803" t="s">
        <v>6249</v>
      </c>
      <c r="S436" s="12" t="e">
        <f t="shared" ca="1" si="13"/>
        <v>#VALUE!</v>
      </c>
      <c r="T436" s="31">
        <v>45006</v>
      </c>
      <c r="U436" s="31" t="s">
        <v>6257</v>
      </c>
      <c r="V436" s="31"/>
      <c r="W436" s="31"/>
      <c r="X436" s="197" t="s">
        <v>6258</v>
      </c>
      <c r="Y436" s="197"/>
      <c r="Z436" s="197"/>
      <c r="AA436" s="197" t="s">
        <v>6259</v>
      </c>
      <c r="AB436" s="197"/>
      <c r="AC436" s="729"/>
      <c r="AD436" s="1222"/>
      <c r="AE436" s="1275"/>
    </row>
    <row r="437" spans="1:31">
      <c r="A437" s="264" t="s">
        <v>905</v>
      </c>
      <c r="B437" s="30" t="s">
        <v>5960</v>
      </c>
      <c r="C437" s="32" t="s">
        <v>46</v>
      </c>
      <c r="D437" s="40" t="s">
        <v>110</v>
      </c>
      <c r="E437" s="30" t="s">
        <v>85</v>
      </c>
      <c r="F437" s="30" t="s">
        <v>1106</v>
      </c>
      <c r="G437" s="952">
        <v>435</v>
      </c>
      <c r="H437" s="41">
        <v>0.52500000000000002</v>
      </c>
      <c r="I437" s="30" t="s">
        <v>2895</v>
      </c>
      <c r="J437" s="786">
        <v>44973</v>
      </c>
      <c r="K437" s="803"/>
      <c r="L437" s="803"/>
      <c r="M437" s="803"/>
      <c r="N437" s="803">
        <v>44984</v>
      </c>
      <c r="O437" s="7">
        <f t="shared" ca="1" si="12"/>
        <v>11</v>
      </c>
      <c r="P437" s="788">
        <v>44996</v>
      </c>
      <c r="Q437" s="803">
        <v>44994</v>
      </c>
      <c r="R437" s="803" t="s">
        <v>6249</v>
      </c>
      <c r="S437" s="12" t="e">
        <f t="shared" ca="1" si="13"/>
        <v>#VALUE!</v>
      </c>
      <c r="T437" s="31">
        <v>45006</v>
      </c>
      <c r="U437" s="31" t="s">
        <v>6260</v>
      </c>
      <c r="V437" s="31"/>
      <c r="W437" s="31"/>
      <c r="X437" s="197" t="s">
        <v>6261</v>
      </c>
      <c r="Y437" s="197"/>
      <c r="Z437" s="197"/>
      <c r="AA437" s="197"/>
      <c r="AB437" s="197"/>
      <c r="AC437" s="729"/>
      <c r="AD437" s="1222"/>
      <c r="AE437" s="1275"/>
    </row>
    <row r="438" spans="1:31">
      <c r="A438" s="264" t="s">
        <v>905</v>
      </c>
      <c r="B438" s="30" t="s">
        <v>6262</v>
      </c>
      <c r="C438" s="32" t="s">
        <v>46</v>
      </c>
      <c r="D438" s="40" t="s">
        <v>110</v>
      </c>
      <c r="E438" s="30" t="s">
        <v>85</v>
      </c>
      <c r="F438" s="30" t="s">
        <v>1088</v>
      </c>
      <c r="G438" s="952">
        <v>470</v>
      </c>
      <c r="H438" s="41">
        <v>1.0229999999999999</v>
      </c>
      <c r="I438" s="30" t="s">
        <v>2895</v>
      </c>
      <c r="J438" s="786">
        <v>44973</v>
      </c>
      <c r="K438" s="803"/>
      <c r="L438" s="803"/>
      <c r="M438" s="803"/>
      <c r="N438" s="803">
        <v>44984</v>
      </c>
      <c r="O438" s="7">
        <f t="shared" ca="1" si="12"/>
        <v>11</v>
      </c>
      <c r="P438" s="788">
        <v>44996</v>
      </c>
      <c r="Q438" s="803">
        <v>44994</v>
      </c>
      <c r="R438" s="803" t="s">
        <v>6249</v>
      </c>
      <c r="S438" s="12" t="e">
        <f t="shared" ca="1" si="13"/>
        <v>#VALUE!</v>
      </c>
      <c r="T438" s="31">
        <v>45006</v>
      </c>
      <c r="U438" s="31" t="s">
        <v>6263</v>
      </c>
      <c r="V438" s="31"/>
      <c r="W438" s="31"/>
      <c r="X438" s="197" t="s">
        <v>6264</v>
      </c>
      <c r="Y438" s="197"/>
      <c r="Z438" s="197"/>
      <c r="AA438" s="197"/>
      <c r="AB438" s="197"/>
      <c r="AC438" s="729"/>
      <c r="AD438" s="1222"/>
      <c r="AE438" s="1275"/>
    </row>
    <row r="439" spans="1:31">
      <c r="A439" s="264" t="s">
        <v>1842</v>
      </c>
      <c r="B439" s="30" t="s">
        <v>6265</v>
      </c>
      <c r="C439" s="32" t="s">
        <v>46</v>
      </c>
      <c r="D439" s="40" t="s">
        <v>110</v>
      </c>
      <c r="E439" s="30" t="s">
        <v>85</v>
      </c>
      <c r="F439" s="30" t="s">
        <v>1088</v>
      </c>
      <c r="G439" s="952">
        <v>2740</v>
      </c>
      <c r="H439" s="41">
        <v>14.314</v>
      </c>
      <c r="I439" s="30" t="s">
        <v>2895</v>
      </c>
      <c r="J439" s="786">
        <v>44973</v>
      </c>
      <c r="K439" s="803"/>
      <c r="L439" s="803"/>
      <c r="M439" s="803"/>
      <c r="N439" s="803">
        <v>44987</v>
      </c>
      <c r="O439" s="7">
        <f t="shared" ca="1" si="12"/>
        <v>14</v>
      </c>
      <c r="P439" s="788">
        <v>44996</v>
      </c>
      <c r="Q439" s="803">
        <v>44994</v>
      </c>
      <c r="R439" s="803" t="s">
        <v>6249</v>
      </c>
      <c r="S439" s="12" t="e">
        <f t="shared" ca="1" si="13"/>
        <v>#VALUE!</v>
      </c>
      <c r="T439" s="31">
        <v>45006</v>
      </c>
      <c r="U439" s="31" t="s">
        <v>6266</v>
      </c>
      <c r="V439" s="31"/>
      <c r="W439" s="31"/>
      <c r="X439" s="197" t="s">
        <v>6267</v>
      </c>
      <c r="Y439" s="197"/>
      <c r="Z439" s="197"/>
      <c r="AA439" s="197" t="s">
        <v>6268</v>
      </c>
      <c r="AB439" s="197"/>
      <c r="AC439" s="729"/>
      <c r="AD439" s="1222"/>
      <c r="AE439" s="1275"/>
    </row>
    <row r="440" spans="1:31">
      <c r="A440" s="264" t="s">
        <v>5013</v>
      </c>
      <c r="B440" s="30" t="s">
        <v>6269</v>
      </c>
      <c r="C440" s="32" t="s">
        <v>46</v>
      </c>
      <c r="D440" s="40" t="s">
        <v>110</v>
      </c>
      <c r="E440" s="30" t="s">
        <v>85</v>
      </c>
      <c r="F440" s="30" t="s">
        <v>5672</v>
      </c>
      <c r="G440" s="952">
        <v>2850</v>
      </c>
      <c r="H440" s="41">
        <v>10.968999999999999</v>
      </c>
      <c r="I440" s="30" t="s">
        <v>2895</v>
      </c>
      <c r="J440" s="786">
        <v>44973</v>
      </c>
      <c r="K440" s="803"/>
      <c r="L440" s="803"/>
      <c r="M440" s="803"/>
      <c r="N440" s="803">
        <v>44985</v>
      </c>
      <c r="O440" s="7">
        <f t="shared" ca="1" si="12"/>
        <v>12</v>
      </c>
      <c r="P440" s="788">
        <v>44996</v>
      </c>
      <c r="Q440" s="803">
        <v>44994</v>
      </c>
      <c r="R440" s="803" t="s">
        <v>6249</v>
      </c>
      <c r="S440" s="12" t="e">
        <f t="shared" ca="1" si="13"/>
        <v>#VALUE!</v>
      </c>
      <c r="T440" s="31">
        <v>45006</v>
      </c>
      <c r="U440" s="31" t="s">
        <v>6270</v>
      </c>
      <c r="V440" s="31"/>
      <c r="W440" s="31"/>
      <c r="X440" s="197" t="s">
        <v>6271</v>
      </c>
      <c r="Y440" s="197"/>
      <c r="Z440" s="197"/>
      <c r="AA440" s="197"/>
      <c r="AB440" s="197"/>
      <c r="AC440" s="729"/>
      <c r="AD440" s="1222"/>
      <c r="AE440" s="1275"/>
    </row>
    <row r="441" spans="1:31">
      <c r="A441" s="264" t="s">
        <v>6272</v>
      </c>
      <c r="B441" s="30" t="s">
        <v>6273</v>
      </c>
      <c r="C441" s="32" t="s">
        <v>46</v>
      </c>
      <c r="D441" s="40" t="s">
        <v>110</v>
      </c>
      <c r="E441" s="30" t="s">
        <v>85</v>
      </c>
      <c r="F441" s="30" t="s">
        <v>1088</v>
      </c>
      <c r="G441" s="952">
        <v>3970</v>
      </c>
      <c r="H441" s="41">
        <v>10.829000000000001</v>
      </c>
      <c r="I441" s="30" t="s">
        <v>2895</v>
      </c>
      <c r="J441" s="786">
        <v>44973</v>
      </c>
      <c r="K441" s="803">
        <v>44977</v>
      </c>
      <c r="L441" s="803"/>
      <c r="M441" s="803">
        <v>44979</v>
      </c>
      <c r="N441" s="803">
        <v>44981</v>
      </c>
      <c r="O441" s="7">
        <f t="shared" ca="1" si="12"/>
        <v>8</v>
      </c>
      <c r="P441" s="788">
        <v>44996</v>
      </c>
      <c r="Q441" s="803">
        <v>44994</v>
      </c>
      <c r="R441" s="803" t="s">
        <v>6249</v>
      </c>
      <c r="S441" s="12" t="e">
        <f t="shared" ca="1" si="13"/>
        <v>#VALUE!</v>
      </c>
      <c r="T441" s="31">
        <v>45006</v>
      </c>
      <c r="U441" s="31" t="s">
        <v>6274</v>
      </c>
      <c r="V441" s="31"/>
      <c r="W441" s="31"/>
      <c r="X441" s="197" t="s">
        <v>6275</v>
      </c>
      <c r="Y441" s="197"/>
      <c r="Z441" s="197"/>
      <c r="AA441" s="197" t="s">
        <v>6276</v>
      </c>
      <c r="AB441" s="197"/>
      <c r="AC441" s="729"/>
      <c r="AD441" s="1222"/>
      <c r="AE441" s="1275"/>
    </row>
    <row r="442" spans="1:31">
      <c r="A442" s="264" t="s">
        <v>1842</v>
      </c>
      <c r="B442" s="30" t="s">
        <v>6277</v>
      </c>
      <c r="C442" s="32" t="s">
        <v>46</v>
      </c>
      <c r="D442" s="40" t="s">
        <v>110</v>
      </c>
      <c r="E442" s="30" t="s">
        <v>85</v>
      </c>
      <c r="F442" s="30" t="s">
        <v>1088</v>
      </c>
      <c r="G442" s="952">
        <v>315</v>
      </c>
      <c r="H442" s="41">
        <v>0.61599999999999999</v>
      </c>
      <c r="I442" s="30" t="s">
        <v>2895</v>
      </c>
      <c r="J442" s="786">
        <v>44973</v>
      </c>
      <c r="K442" s="803"/>
      <c r="L442" s="803"/>
      <c r="M442" s="803"/>
      <c r="N442" s="803">
        <v>44988</v>
      </c>
      <c r="O442" s="7">
        <f t="shared" ca="1" si="12"/>
        <v>15</v>
      </c>
      <c r="P442" s="788">
        <v>44996</v>
      </c>
      <c r="Q442" s="803">
        <v>44994</v>
      </c>
      <c r="R442" s="803" t="s">
        <v>6249</v>
      </c>
      <c r="S442" s="12" t="e">
        <f t="shared" ca="1" si="13"/>
        <v>#VALUE!</v>
      </c>
      <c r="T442" s="31">
        <v>45006</v>
      </c>
      <c r="U442" s="31" t="s">
        <v>6278</v>
      </c>
      <c r="V442" s="31"/>
      <c r="W442" s="31"/>
      <c r="X442" s="197" t="s">
        <v>6279</v>
      </c>
      <c r="Y442" s="197"/>
      <c r="Z442" s="197"/>
      <c r="AA442" s="197"/>
      <c r="AB442" s="197"/>
      <c r="AC442" s="729"/>
      <c r="AD442" s="1222"/>
      <c r="AE442" s="1275"/>
    </row>
    <row r="443" spans="1:31">
      <c r="A443" s="264" t="s">
        <v>1430</v>
      </c>
      <c r="B443" s="30" t="s">
        <v>6280</v>
      </c>
      <c r="C443" s="32" t="s">
        <v>256</v>
      </c>
      <c r="D443" s="40" t="s">
        <v>110</v>
      </c>
      <c r="E443" s="30" t="s">
        <v>85</v>
      </c>
      <c r="F443" s="30" t="s">
        <v>1088</v>
      </c>
      <c r="G443" s="952">
        <v>298</v>
      </c>
      <c r="H443" s="41">
        <v>0.31</v>
      </c>
      <c r="I443" s="30" t="s">
        <v>2895</v>
      </c>
      <c r="J443" s="786">
        <v>44973</v>
      </c>
      <c r="K443" s="803"/>
      <c r="L443" s="803"/>
      <c r="M443" s="803"/>
      <c r="N443" s="803">
        <v>44986</v>
      </c>
      <c r="O443" s="7">
        <f t="shared" ca="1" si="12"/>
        <v>13</v>
      </c>
      <c r="P443" s="788">
        <v>44996</v>
      </c>
      <c r="Q443" s="803">
        <v>44994</v>
      </c>
      <c r="R443" s="803" t="s">
        <v>6249</v>
      </c>
      <c r="S443" s="12" t="e">
        <f t="shared" ca="1" si="13"/>
        <v>#VALUE!</v>
      </c>
      <c r="T443" s="31">
        <v>45006</v>
      </c>
      <c r="U443" s="31" t="s">
        <v>6281</v>
      </c>
      <c r="V443" s="31"/>
      <c r="W443" s="31"/>
      <c r="X443" s="197" t="s">
        <v>6282</v>
      </c>
      <c r="Y443" s="197"/>
      <c r="Z443" s="197"/>
      <c r="AA443" s="197"/>
      <c r="AB443" s="197"/>
      <c r="AC443" s="729"/>
      <c r="AD443" s="1222"/>
      <c r="AE443" s="1275"/>
    </row>
    <row r="444" spans="1:31">
      <c r="A444" s="264" t="s">
        <v>2391</v>
      </c>
      <c r="B444" s="30" t="s">
        <v>6283</v>
      </c>
      <c r="C444" s="32" t="s">
        <v>46</v>
      </c>
      <c r="D444" s="40" t="s">
        <v>110</v>
      </c>
      <c r="E444" s="30" t="s">
        <v>85</v>
      </c>
      <c r="F444" s="30" t="s">
        <v>6284</v>
      </c>
      <c r="G444" s="952">
        <v>4064</v>
      </c>
      <c r="H444" s="41">
        <v>11.117000000000001</v>
      </c>
      <c r="I444" s="30" t="s">
        <v>2895</v>
      </c>
      <c r="J444" s="786">
        <v>44971</v>
      </c>
      <c r="K444" s="803"/>
      <c r="L444" s="803"/>
      <c r="M444" s="803"/>
      <c r="N444" s="803">
        <v>44985</v>
      </c>
      <c r="O444" s="7">
        <f t="shared" ca="1" si="12"/>
        <v>14</v>
      </c>
      <c r="P444" s="788">
        <v>44996</v>
      </c>
      <c r="Q444" s="803">
        <v>44994</v>
      </c>
      <c r="R444" s="803" t="s">
        <v>6249</v>
      </c>
      <c r="S444" s="12" t="e">
        <f t="shared" ca="1" si="13"/>
        <v>#VALUE!</v>
      </c>
      <c r="T444" s="31">
        <v>45006</v>
      </c>
      <c r="U444" s="31" t="s">
        <v>6285</v>
      </c>
      <c r="V444" s="31"/>
      <c r="W444" s="31"/>
      <c r="X444" s="197" t="s">
        <v>6286</v>
      </c>
      <c r="Y444" s="197"/>
      <c r="Z444" s="197"/>
      <c r="AA444" s="197"/>
      <c r="AB444" s="197"/>
      <c r="AC444" s="729"/>
      <c r="AD444" s="1222"/>
      <c r="AE444" s="1275"/>
    </row>
    <row r="445" spans="1:31">
      <c r="A445" s="264" t="s">
        <v>905</v>
      </c>
      <c r="B445" s="30" t="s">
        <v>6287</v>
      </c>
      <c r="C445" s="32" t="s">
        <v>46</v>
      </c>
      <c r="D445" s="40" t="s">
        <v>110</v>
      </c>
      <c r="E445" s="30" t="s">
        <v>85</v>
      </c>
      <c r="F445" s="30" t="s">
        <v>1088</v>
      </c>
      <c r="G445" s="952">
        <v>2270</v>
      </c>
      <c r="H445" s="41">
        <v>2.1720000000000002</v>
      </c>
      <c r="I445" s="30" t="s">
        <v>2895</v>
      </c>
      <c r="J445" s="786">
        <v>44974</v>
      </c>
      <c r="K445" s="803"/>
      <c r="L445" s="803"/>
      <c r="M445" s="803"/>
      <c r="N445" s="803">
        <v>44984</v>
      </c>
      <c r="O445" s="7">
        <f t="shared" ca="1" si="12"/>
        <v>10</v>
      </c>
      <c r="P445" s="788">
        <v>44996</v>
      </c>
      <c r="Q445" s="803">
        <v>44994</v>
      </c>
      <c r="R445" s="803" t="s">
        <v>6249</v>
      </c>
      <c r="S445" s="12" t="e">
        <f t="shared" ca="1" si="13"/>
        <v>#VALUE!</v>
      </c>
      <c r="T445" s="31">
        <v>45006</v>
      </c>
      <c r="U445" s="31" t="s">
        <v>6288</v>
      </c>
      <c r="V445" s="31"/>
      <c r="W445" s="31"/>
      <c r="X445" s="197" t="s">
        <v>6289</v>
      </c>
      <c r="Y445" s="197"/>
      <c r="Z445" s="197"/>
      <c r="AA445" s="197"/>
      <c r="AB445" s="197"/>
      <c r="AC445" s="729"/>
      <c r="AD445" s="1222"/>
      <c r="AE445" s="1275"/>
    </row>
    <row r="446" spans="1:31">
      <c r="A446" s="264" t="s">
        <v>905</v>
      </c>
      <c r="B446" s="30" t="s">
        <v>6290</v>
      </c>
      <c r="C446" s="32" t="s">
        <v>46</v>
      </c>
      <c r="D446" s="40" t="s">
        <v>110</v>
      </c>
      <c r="E446" s="30" t="s">
        <v>85</v>
      </c>
      <c r="F446" s="30" t="s">
        <v>1088</v>
      </c>
      <c r="G446" s="952">
        <v>349</v>
      </c>
      <c r="H446" s="41">
        <v>0.88200000000000001</v>
      </c>
      <c r="I446" s="30" t="s">
        <v>2895</v>
      </c>
      <c r="J446" s="786">
        <v>44974</v>
      </c>
      <c r="K446" s="803"/>
      <c r="L446" s="803"/>
      <c r="M446" s="803"/>
      <c r="N446" s="803">
        <v>44984</v>
      </c>
      <c r="O446" s="7">
        <f t="shared" ca="1" si="12"/>
        <v>10</v>
      </c>
      <c r="P446" s="788">
        <v>44996</v>
      </c>
      <c r="Q446" s="803">
        <v>44994</v>
      </c>
      <c r="R446" s="803" t="s">
        <v>6249</v>
      </c>
      <c r="S446" s="12" t="e">
        <f t="shared" ca="1" si="13"/>
        <v>#VALUE!</v>
      </c>
      <c r="T446" s="31">
        <v>45006</v>
      </c>
      <c r="U446" s="31" t="s">
        <v>6291</v>
      </c>
      <c r="V446" s="31"/>
      <c r="W446" s="31"/>
      <c r="X446" s="197" t="s">
        <v>6292</v>
      </c>
      <c r="Y446" s="197"/>
      <c r="Z446" s="197"/>
      <c r="AA446" s="197"/>
      <c r="AB446" s="197"/>
      <c r="AC446" s="729"/>
      <c r="AD446" s="1222"/>
      <c r="AE446" s="1275"/>
    </row>
    <row r="447" spans="1:31">
      <c r="A447" s="264" t="s">
        <v>1375</v>
      </c>
      <c r="B447" s="30" t="s">
        <v>5977</v>
      </c>
      <c r="C447" s="32" t="s">
        <v>46</v>
      </c>
      <c r="D447" s="40" t="s">
        <v>110</v>
      </c>
      <c r="E447" s="30" t="s">
        <v>85</v>
      </c>
      <c r="F447" s="30" t="s">
        <v>1086</v>
      </c>
      <c r="G447" s="952">
        <v>3150</v>
      </c>
      <c r="H447" s="41">
        <v>4.09</v>
      </c>
      <c r="I447" s="30" t="s">
        <v>2895</v>
      </c>
      <c r="J447" s="786">
        <v>44974</v>
      </c>
      <c r="K447" s="803"/>
      <c r="L447" s="803"/>
      <c r="M447" s="803"/>
      <c r="N447" s="803">
        <v>44984</v>
      </c>
      <c r="O447" s="7">
        <f t="shared" ca="1" si="12"/>
        <v>10</v>
      </c>
      <c r="P447" s="788">
        <v>44996</v>
      </c>
      <c r="Q447" s="803">
        <v>44994</v>
      </c>
      <c r="R447" s="803" t="s">
        <v>6249</v>
      </c>
      <c r="S447" s="12" t="e">
        <f t="shared" ca="1" si="13"/>
        <v>#VALUE!</v>
      </c>
      <c r="T447" s="31">
        <v>45006</v>
      </c>
      <c r="U447" s="31" t="s">
        <v>6293</v>
      </c>
      <c r="V447" s="31"/>
      <c r="W447" s="31"/>
      <c r="X447" s="197" t="s">
        <v>6294</v>
      </c>
      <c r="Y447" s="197"/>
      <c r="Z447" s="197"/>
      <c r="AA447" s="197"/>
      <c r="AB447" s="197"/>
      <c r="AC447" s="729"/>
      <c r="AD447" s="1222"/>
      <c r="AE447" s="1275"/>
    </row>
    <row r="448" spans="1:31">
      <c r="A448" s="264" t="s">
        <v>6295</v>
      </c>
      <c r="B448" s="30" t="s">
        <v>6296</v>
      </c>
      <c r="C448" s="32" t="s">
        <v>256</v>
      </c>
      <c r="D448" s="40" t="s">
        <v>110</v>
      </c>
      <c r="E448" s="30" t="s">
        <v>85</v>
      </c>
      <c r="F448" s="30" t="s">
        <v>1088</v>
      </c>
      <c r="G448" s="952">
        <v>602</v>
      </c>
      <c r="H448" s="41">
        <v>1.4610000000000001</v>
      </c>
      <c r="I448" s="30" t="s">
        <v>2895</v>
      </c>
      <c r="J448" s="786">
        <v>44977</v>
      </c>
      <c r="K448" s="803">
        <v>44977</v>
      </c>
      <c r="L448" s="803"/>
      <c r="M448" s="803">
        <v>44977</v>
      </c>
      <c r="N448" s="803">
        <v>44980</v>
      </c>
      <c r="O448" s="7">
        <f t="shared" ca="1" si="12"/>
        <v>3</v>
      </c>
      <c r="P448" s="788">
        <v>44996</v>
      </c>
      <c r="Q448" s="803">
        <v>44994</v>
      </c>
      <c r="R448" s="803" t="s">
        <v>6249</v>
      </c>
      <c r="S448" s="12" t="e">
        <f t="shared" ca="1" si="13"/>
        <v>#VALUE!</v>
      </c>
      <c r="T448" s="31">
        <v>45006</v>
      </c>
      <c r="U448" s="31" t="s">
        <v>6297</v>
      </c>
      <c r="V448" s="31"/>
      <c r="W448" s="31"/>
      <c r="X448" s="197" t="s">
        <v>6298</v>
      </c>
      <c r="Y448" s="197"/>
      <c r="Z448" s="197"/>
      <c r="AA448" s="197"/>
      <c r="AB448" s="197"/>
      <c r="AC448" s="729"/>
      <c r="AD448" s="1222"/>
      <c r="AE448" s="1275"/>
    </row>
    <row r="449" spans="1:31">
      <c r="A449" s="264" t="s">
        <v>1842</v>
      </c>
      <c r="B449" s="30" t="s">
        <v>6299</v>
      </c>
      <c r="C449" s="32" t="s">
        <v>46</v>
      </c>
      <c r="D449" s="40" t="s">
        <v>110</v>
      </c>
      <c r="E449" s="30" t="s">
        <v>85</v>
      </c>
      <c r="F449" s="30" t="s">
        <v>1088</v>
      </c>
      <c r="G449" s="952">
        <v>1420</v>
      </c>
      <c r="H449" s="41">
        <v>2.8959999999999999</v>
      </c>
      <c r="I449" s="30" t="s">
        <v>2895</v>
      </c>
      <c r="J449" s="786">
        <v>44977</v>
      </c>
      <c r="K449" s="803"/>
      <c r="L449" s="803"/>
      <c r="M449" s="803"/>
      <c r="N449" s="803">
        <v>44985</v>
      </c>
      <c r="O449" s="7">
        <f t="shared" ca="1" si="12"/>
        <v>8</v>
      </c>
      <c r="P449" s="788">
        <v>44996</v>
      </c>
      <c r="Q449" s="803">
        <v>44994</v>
      </c>
      <c r="R449" s="803" t="s">
        <v>6249</v>
      </c>
      <c r="S449" s="12" t="e">
        <f t="shared" ca="1" si="13"/>
        <v>#VALUE!</v>
      </c>
      <c r="T449" s="31">
        <v>45006</v>
      </c>
      <c r="U449" s="31" t="s">
        <v>6300</v>
      </c>
      <c r="V449" s="31"/>
      <c r="W449" s="31"/>
      <c r="X449" s="197" t="s">
        <v>6301</v>
      </c>
      <c r="Y449" s="197"/>
      <c r="Z449" s="197"/>
      <c r="AA449" s="197"/>
      <c r="AB449" s="197"/>
      <c r="AC449" s="729"/>
      <c r="AD449" s="1222"/>
      <c r="AE449" s="1275"/>
    </row>
    <row r="450" spans="1:31">
      <c r="A450" s="264" t="s">
        <v>1842</v>
      </c>
      <c r="B450" s="30" t="s">
        <v>6302</v>
      </c>
      <c r="C450" s="32" t="s">
        <v>46</v>
      </c>
      <c r="D450" s="40" t="s">
        <v>110</v>
      </c>
      <c r="E450" s="30" t="s">
        <v>85</v>
      </c>
      <c r="F450" s="30" t="s">
        <v>1088</v>
      </c>
      <c r="G450" s="952">
        <v>788</v>
      </c>
      <c r="H450" s="41">
        <v>2.1360000000000001</v>
      </c>
      <c r="I450" s="30" t="s">
        <v>2895</v>
      </c>
      <c r="J450" s="786">
        <v>44977</v>
      </c>
      <c r="K450" s="803"/>
      <c r="L450" s="803"/>
      <c r="M450" s="803"/>
      <c r="N450" s="803" t="s">
        <v>6303</v>
      </c>
      <c r="O450" s="7" t="e">
        <f t="shared" ref="O450:O513" ca="1" si="14">IF(ISBLANK(N450)=TRUE,TODAY()-J450,N450-J450)</f>
        <v>#VALUE!</v>
      </c>
      <c r="P450" s="788">
        <v>44996</v>
      </c>
      <c r="Q450" s="803">
        <v>44994</v>
      </c>
      <c r="R450" s="803" t="s">
        <v>6249</v>
      </c>
      <c r="S450" s="12" t="e">
        <f t="shared" ref="S450:S513" ca="1" si="15">IF(ISBLANK(R450)=TRUE,TODAY()-J450,R450-J450)</f>
        <v>#VALUE!</v>
      </c>
      <c r="T450" s="31">
        <v>45006</v>
      </c>
      <c r="U450" s="31" t="s">
        <v>6304</v>
      </c>
      <c r="V450" s="31"/>
      <c r="W450" s="31"/>
      <c r="X450" s="197" t="s">
        <v>6305</v>
      </c>
      <c r="Y450" s="197"/>
      <c r="Z450" s="197"/>
      <c r="AA450" s="197"/>
      <c r="AB450" s="197"/>
      <c r="AC450" s="729"/>
      <c r="AD450" s="1222"/>
      <c r="AE450" s="1275"/>
    </row>
    <row r="451" spans="1:31">
      <c r="A451" s="264" t="s">
        <v>905</v>
      </c>
      <c r="B451" s="30" t="s">
        <v>6306</v>
      </c>
      <c r="C451" s="32" t="s">
        <v>46</v>
      </c>
      <c r="D451" s="40" t="s">
        <v>110</v>
      </c>
      <c r="E451" s="30" t="s">
        <v>85</v>
      </c>
      <c r="F451" s="30" t="s">
        <v>1088</v>
      </c>
      <c r="G451" s="952">
        <v>1802</v>
      </c>
      <c r="H451" s="41">
        <v>4.1449999999999996</v>
      </c>
      <c r="I451" s="30" t="s">
        <v>2895</v>
      </c>
      <c r="J451" s="786">
        <v>44978</v>
      </c>
      <c r="K451" s="803"/>
      <c r="L451" s="803"/>
      <c r="M451" s="803"/>
      <c r="N451" s="803">
        <v>44984</v>
      </c>
      <c r="O451" s="7">
        <f t="shared" ca="1" si="14"/>
        <v>6</v>
      </c>
      <c r="P451" s="788">
        <v>44996</v>
      </c>
      <c r="Q451" s="803">
        <v>44994</v>
      </c>
      <c r="R451" s="803" t="s">
        <v>6249</v>
      </c>
      <c r="S451" s="12" t="e">
        <f t="shared" ca="1" si="15"/>
        <v>#VALUE!</v>
      </c>
      <c r="T451" s="31">
        <v>45006</v>
      </c>
      <c r="U451" s="31" t="s">
        <v>6307</v>
      </c>
      <c r="V451" s="31"/>
      <c r="W451" s="31"/>
      <c r="X451" s="197" t="s">
        <v>6308</v>
      </c>
      <c r="Y451" s="197"/>
      <c r="Z451" s="197"/>
      <c r="AA451" s="197"/>
      <c r="AB451" s="197"/>
      <c r="AC451" s="729"/>
      <c r="AD451" s="1222"/>
      <c r="AE451" s="1275"/>
    </row>
    <row r="452" spans="1:31">
      <c r="A452" s="264" t="s">
        <v>1842</v>
      </c>
      <c r="B452" s="30" t="s">
        <v>6309</v>
      </c>
      <c r="C452" s="32" t="s">
        <v>46</v>
      </c>
      <c r="D452" s="40" t="s">
        <v>110</v>
      </c>
      <c r="E452" s="30" t="s">
        <v>85</v>
      </c>
      <c r="F452" s="30" t="s">
        <v>1088</v>
      </c>
      <c r="G452" s="952">
        <v>1030</v>
      </c>
      <c r="H452" s="41">
        <v>4.4580000000000002</v>
      </c>
      <c r="I452" s="30" t="s">
        <v>2895</v>
      </c>
      <c r="J452" s="786">
        <v>44978</v>
      </c>
      <c r="K452" s="803"/>
      <c r="L452" s="803"/>
      <c r="M452" s="803"/>
      <c r="N452" s="803">
        <v>44988</v>
      </c>
      <c r="O452" s="7">
        <f t="shared" ca="1" si="14"/>
        <v>10</v>
      </c>
      <c r="P452" s="788">
        <v>44996</v>
      </c>
      <c r="Q452" s="803">
        <v>44994</v>
      </c>
      <c r="R452" s="803" t="s">
        <v>6249</v>
      </c>
      <c r="S452" s="12" t="e">
        <f t="shared" ca="1" si="15"/>
        <v>#VALUE!</v>
      </c>
      <c r="T452" s="31">
        <v>45006</v>
      </c>
      <c r="U452" s="31" t="s">
        <v>6310</v>
      </c>
      <c r="V452" s="31"/>
      <c r="W452" s="31"/>
      <c r="X452" s="197" t="s">
        <v>6311</v>
      </c>
      <c r="Y452" s="197"/>
      <c r="Z452" s="197"/>
      <c r="AA452" s="197" t="s">
        <v>6312</v>
      </c>
      <c r="AB452" s="197"/>
      <c r="AC452" s="729"/>
      <c r="AD452" s="1222"/>
      <c r="AE452" s="1275"/>
    </row>
    <row r="453" spans="1:31">
      <c r="A453" s="264" t="s">
        <v>397</v>
      </c>
      <c r="B453" s="30" t="s">
        <v>6313</v>
      </c>
      <c r="C453" s="32" t="s">
        <v>256</v>
      </c>
      <c r="D453" s="40" t="s">
        <v>110</v>
      </c>
      <c r="E453" s="30" t="s">
        <v>85</v>
      </c>
      <c r="F453" s="30" t="s">
        <v>1088</v>
      </c>
      <c r="G453" s="952">
        <v>730</v>
      </c>
      <c r="H453" s="41">
        <v>0.85099999999999998</v>
      </c>
      <c r="I453" s="30" t="s">
        <v>2895</v>
      </c>
      <c r="J453" s="786">
        <v>44967</v>
      </c>
      <c r="K453" s="803"/>
      <c r="L453" s="803"/>
      <c r="M453" s="803"/>
      <c r="N453" s="803">
        <v>44985</v>
      </c>
      <c r="O453" s="7">
        <f t="shared" ca="1" si="14"/>
        <v>18</v>
      </c>
      <c r="P453" s="788">
        <v>44996</v>
      </c>
      <c r="Q453" s="803">
        <v>44994</v>
      </c>
      <c r="R453" s="803" t="s">
        <v>6249</v>
      </c>
      <c r="S453" s="12" t="e">
        <f t="shared" ca="1" si="15"/>
        <v>#VALUE!</v>
      </c>
      <c r="T453" s="31">
        <v>45006</v>
      </c>
      <c r="U453" s="31" t="s">
        <v>6314</v>
      </c>
      <c r="V453" s="31"/>
      <c r="W453" s="31"/>
      <c r="X453" s="197" t="s">
        <v>6315</v>
      </c>
      <c r="Y453" s="197"/>
      <c r="Z453" s="197"/>
      <c r="AA453" s="197"/>
      <c r="AB453" s="197"/>
      <c r="AC453" s="729"/>
      <c r="AD453" s="1222"/>
      <c r="AE453" s="1275"/>
    </row>
    <row r="454" spans="1:31">
      <c r="A454" s="264" t="s">
        <v>1842</v>
      </c>
      <c r="B454" s="30" t="s">
        <v>6316</v>
      </c>
      <c r="C454" s="32" t="s">
        <v>46</v>
      </c>
      <c r="D454" s="40" t="s">
        <v>110</v>
      </c>
      <c r="E454" s="30" t="s">
        <v>85</v>
      </c>
      <c r="F454" s="30" t="s">
        <v>1176</v>
      </c>
      <c r="G454" s="952">
        <v>2715.1</v>
      </c>
      <c r="H454" s="41">
        <v>9.3379999999999992</v>
      </c>
      <c r="I454" s="30" t="s">
        <v>2895</v>
      </c>
      <c r="J454" s="786">
        <v>44979</v>
      </c>
      <c r="K454" s="803"/>
      <c r="L454" s="803"/>
      <c r="M454" s="803"/>
      <c r="N454" s="803"/>
      <c r="O454" s="7">
        <f t="shared" ca="1" si="14"/>
        <v>1126</v>
      </c>
      <c r="P454" s="788">
        <v>44996</v>
      </c>
      <c r="Q454" s="803">
        <v>44994</v>
      </c>
      <c r="R454" s="803" t="s">
        <v>6249</v>
      </c>
      <c r="S454" s="12" t="e">
        <f t="shared" ca="1" si="15"/>
        <v>#VALUE!</v>
      </c>
      <c r="T454" s="31">
        <v>45006</v>
      </c>
      <c r="U454" s="31" t="s">
        <v>6317</v>
      </c>
      <c r="V454" s="31"/>
      <c r="W454" s="31"/>
      <c r="X454" s="197" t="s">
        <v>6318</v>
      </c>
      <c r="Y454" s="197"/>
      <c r="Z454" s="197"/>
      <c r="AA454" s="197"/>
      <c r="AB454" s="197"/>
      <c r="AC454" s="729"/>
      <c r="AD454" s="1222"/>
      <c r="AE454" s="1275"/>
    </row>
    <row r="455" spans="1:31">
      <c r="A455" s="264" t="s">
        <v>5071</v>
      </c>
      <c r="B455" s="30" t="s">
        <v>6319</v>
      </c>
      <c r="C455" s="32" t="s">
        <v>256</v>
      </c>
      <c r="D455" s="40" t="s">
        <v>110</v>
      </c>
      <c r="E455" s="30" t="s">
        <v>85</v>
      </c>
      <c r="F455" s="30" t="s">
        <v>1088</v>
      </c>
      <c r="G455" s="952">
        <v>415</v>
      </c>
      <c r="H455" s="41">
        <v>0.77500000000000002</v>
      </c>
      <c r="I455" s="30" t="s">
        <v>2895</v>
      </c>
      <c r="J455" s="786">
        <v>44979</v>
      </c>
      <c r="K455" s="803">
        <v>44979</v>
      </c>
      <c r="L455" s="803"/>
      <c r="M455" s="803">
        <v>44979</v>
      </c>
      <c r="N455" s="803">
        <v>44981</v>
      </c>
      <c r="O455" s="7">
        <f t="shared" ca="1" si="14"/>
        <v>2</v>
      </c>
      <c r="P455" s="788">
        <v>44996</v>
      </c>
      <c r="Q455" s="803">
        <v>44994</v>
      </c>
      <c r="R455" s="803" t="s">
        <v>6249</v>
      </c>
      <c r="S455" s="12" t="e">
        <f t="shared" ca="1" si="15"/>
        <v>#VALUE!</v>
      </c>
      <c r="T455" s="31">
        <v>45006</v>
      </c>
      <c r="U455" s="31" t="s">
        <v>6320</v>
      </c>
      <c r="V455" s="31"/>
      <c r="W455" s="31"/>
      <c r="X455" s="197" t="s">
        <v>6321</v>
      </c>
      <c r="Y455" s="197"/>
      <c r="Z455" s="197"/>
      <c r="AA455" s="197"/>
      <c r="AB455" s="197"/>
      <c r="AC455" s="729"/>
      <c r="AD455" s="1222"/>
      <c r="AE455" s="1275"/>
    </row>
    <row r="456" spans="1:31">
      <c r="A456" s="264" t="s">
        <v>531</v>
      </c>
      <c r="B456" s="30" t="s">
        <v>6322</v>
      </c>
      <c r="C456" s="32" t="s">
        <v>256</v>
      </c>
      <c r="D456" s="40" t="s">
        <v>110</v>
      </c>
      <c r="E456" s="30" t="s">
        <v>85</v>
      </c>
      <c r="F456" s="30" t="s">
        <v>1088</v>
      </c>
      <c r="G456" s="952">
        <v>2550</v>
      </c>
      <c r="H456" s="41">
        <v>3.7370000000000001</v>
      </c>
      <c r="I456" s="30" t="s">
        <v>2895</v>
      </c>
      <c r="J456" s="786">
        <v>44979</v>
      </c>
      <c r="K456" s="803"/>
      <c r="L456" s="803"/>
      <c r="M456" s="803"/>
      <c r="N456" s="803">
        <v>44987</v>
      </c>
      <c r="O456" s="7">
        <f t="shared" ca="1" si="14"/>
        <v>8</v>
      </c>
      <c r="P456" s="788">
        <v>44996</v>
      </c>
      <c r="Q456" s="803">
        <v>44994</v>
      </c>
      <c r="R456" s="803" t="s">
        <v>6249</v>
      </c>
      <c r="S456" s="12" t="e">
        <f t="shared" ca="1" si="15"/>
        <v>#VALUE!</v>
      </c>
      <c r="T456" s="31">
        <v>45006</v>
      </c>
      <c r="U456" s="31" t="s">
        <v>6323</v>
      </c>
      <c r="V456" s="31"/>
      <c r="W456" s="31"/>
      <c r="X456" s="197" t="s">
        <v>6324</v>
      </c>
      <c r="Y456" s="197"/>
      <c r="Z456" s="197"/>
      <c r="AA456" s="197"/>
      <c r="AB456" s="197"/>
      <c r="AC456" s="729"/>
      <c r="AD456" s="1222"/>
      <c r="AE456" s="1275"/>
    </row>
    <row r="457" spans="1:31">
      <c r="A457" s="264" t="s">
        <v>6325</v>
      </c>
      <c r="B457" s="30" t="s">
        <v>6326</v>
      </c>
      <c r="C457" s="32" t="s">
        <v>46</v>
      </c>
      <c r="D457" s="40" t="s">
        <v>110</v>
      </c>
      <c r="E457" s="30" t="s">
        <v>85</v>
      </c>
      <c r="F457" s="30" t="s">
        <v>1088</v>
      </c>
      <c r="G457" s="952">
        <v>880</v>
      </c>
      <c r="H457" s="41">
        <v>4.391</v>
      </c>
      <c r="I457" s="30" t="s">
        <v>2895</v>
      </c>
      <c r="J457" s="786">
        <v>44979</v>
      </c>
      <c r="K457" s="803"/>
      <c r="L457" s="803"/>
      <c r="M457" s="803"/>
      <c r="N457" s="803">
        <v>44987</v>
      </c>
      <c r="O457" s="7">
        <f t="shared" ca="1" si="14"/>
        <v>8</v>
      </c>
      <c r="P457" s="788">
        <v>44996</v>
      </c>
      <c r="Q457" s="803">
        <v>44994</v>
      </c>
      <c r="R457" s="803" t="s">
        <v>6249</v>
      </c>
      <c r="S457" s="12" t="e">
        <f t="shared" ca="1" si="15"/>
        <v>#VALUE!</v>
      </c>
      <c r="T457" s="31">
        <v>45006</v>
      </c>
      <c r="U457" s="31" t="s">
        <v>6327</v>
      </c>
      <c r="V457" s="31"/>
      <c r="W457" s="31"/>
      <c r="X457" s="197" t="s">
        <v>6328</v>
      </c>
      <c r="Y457" s="197"/>
      <c r="Z457" s="197"/>
      <c r="AA457" s="197"/>
      <c r="AB457" s="197"/>
      <c r="AC457" s="729"/>
      <c r="AD457" s="1222"/>
      <c r="AE457" s="1275"/>
    </row>
    <row r="458" spans="1:31">
      <c r="A458" s="264" t="s">
        <v>905</v>
      </c>
      <c r="B458" s="30" t="s">
        <v>6329</v>
      </c>
      <c r="C458" s="32" t="s">
        <v>46</v>
      </c>
      <c r="D458" s="40" t="s">
        <v>110</v>
      </c>
      <c r="E458" s="30" t="s">
        <v>85</v>
      </c>
      <c r="F458" s="30" t="s">
        <v>1088</v>
      </c>
      <c r="G458" s="952">
        <v>868</v>
      </c>
      <c r="H458" s="41">
        <v>0.90200000000000002</v>
      </c>
      <c r="I458" s="30" t="s">
        <v>2895</v>
      </c>
      <c r="J458" s="786">
        <v>44984</v>
      </c>
      <c r="K458" s="803"/>
      <c r="L458" s="803"/>
      <c r="M458" s="803"/>
      <c r="N458" s="803">
        <v>44988</v>
      </c>
      <c r="O458" s="7">
        <f t="shared" ca="1" si="14"/>
        <v>4</v>
      </c>
      <c r="P458" s="788">
        <v>44996</v>
      </c>
      <c r="Q458" s="803">
        <v>44994</v>
      </c>
      <c r="R458" s="803" t="s">
        <v>6249</v>
      </c>
      <c r="S458" s="12" t="e">
        <f t="shared" ca="1" si="15"/>
        <v>#VALUE!</v>
      </c>
      <c r="T458" s="31">
        <v>45006</v>
      </c>
      <c r="U458" s="31" t="s">
        <v>6330</v>
      </c>
      <c r="V458" s="31"/>
      <c r="W458" s="31"/>
      <c r="X458" s="197" t="s">
        <v>6331</v>
      </c>
      <c r="Y458" s="197"/>
      <c r="Z458" s="197"/>
      <c r="AA458" s="197"/>
      <c r="AB458" s="197"/>
      <c r="AC458" s="729"/>
      <c r="AD458" s="1222"/>
      <c r="AE458" s="1275"/>
    </row>
    <row r="459" spans="1:31">
      <c r="A459" s="264" t="s">
        <v>1127</v>
      </c>
      <c r="B459" s="30" t="s">
        <v>6160</v>
      </c>
      <c r="C459" s="32" t="s">
        <v>46</v>
      </c>
      <c r="D459" s="40" t="s">
        <v>110</v>
      </c>
      <c r="E459" s="30" t="s">
        <v>85</v>
      </c>
      <c r="F459" s="30" t="s">
        <v>1106</v>
      </c>
      <c r="G459" s="952">
        <v>2680</v>
      </c>
      <c r="H459" s="41">
        <v>1.3839999999999999</v>
      </c>
      <c r="I459" s="30" t="s">
        <v>2895</v>
      </c>
      <c r="J459" s="786">
        <v>44984</v>
      </c>
      <c r="K459" s="803"/>
      <c r="L459" s="803"/>
      <c r="M459" s="803"/>
      <c r="N459" s="803">
        <v>44988</v>
      </c>
      <c r="O459" s="7">
        <f t="shared" ca="1" si="14"/>
        <v>4</v>
      </c>
      <c r="P459" s="788">
        <v>44996</v>
      </c>
      <c r="Q459" s="803">
        <v>44994</v>
      </c>
      <c r="R459" s="803" t="s">
        <v>6249</v>
      </c>
      <c r="S459" s="12" t="e">
        <f t="shared" ca="1" si="15"/>
        <v>#VALUE!</v>
      </c>
      <c r="T459" s="31">
        <v>45006</v>
      </c>
      <c r="U459" s="31" t="s">
        <v>6332</v>
      </c>
      <c r="V459" s="31"/>
      <c r="W459" s="31"/>
      <c r="X459" s="197" t="s">
        <v>6333</v>
      </c>
      <c r="Y459" s="197"/>
      <c r="Z459" s="197"/>
      <c r="AA459" s="197"/>
      <c r="AB459" s="197"/>
      <c r="AC459" s="729"/>
      <c r="AD459" s="1222"/>
      <c r="AE459" s="1275"/>
    </row>
    <row r="460" spans="1:31">
      <c r="A460" s="264" t="s">
        <v>905</v>
      </c>
      <c r="B460" s="30" t="s">
        <v>6334</v>
      </c>
      <c r="C460" s="32" t="s">
        <v>46</v>
      </c>
      <c r="D460" s="40" t="s">
        <v>110</v>
      </c>
      <c r="E460" s="30" t="s">
        <v>85</v>
      </c>
      <c r="F460" s="30" t="s">
        <v>1086</v>
      </c>
      <c r="G460" s="952">
        <v>6000</v>
      </c>
      <c r="H460" s="41">
        <v>5.2119999999999997</v>
      </c>
      <c r="I460" s="30" t="s">
        <v>2895</v>
      </c>
      <c r="J460" s="786">
        <v>44985</v>
      </c>
      <c r="K460" s="803"/>
      <c r="L460" s="803"/>
      <c r="M460" s="803"/>
      <c r="N460" s="803">
        <v>44988</v>
      </c>
      <c r="O460" s="7">
        <f t="shared" ca="1" si="14"/>
        <v>3</v>
      </c>
      <c r="P460" s="788">
        <v>44996</v>
      </c>
      <c r="Q460" s="803">
        <v>44994</v>
      </c>
      <c r="R460" s="803" t="s">
        <v>6249</v>
      </c>
      <c r="S460" s="12" t="e">
        <f t="shared" ca="1" si="15"/>
        <v>#VALUE!</v>
      </c>
      <c r="T460" s="31">
        <v>45006</v>
      </c>
      <c r="U460" s="31" t="s">
        <v>6335</v>
      </c>
      <c r="V460" s="31"/>
      <c r="W460" s="31"/>
      <c r="X460" s="197" t="s">
        <v>6336</v>
      </c>
      <c r="Y460" s="197"/>
      <c r="Z460" s="197"/>
      <c r="AA460" s="197"/>
      <c r="AB460" s="197"/>
      <c r="AC460" s="729"/>
      <c r="AD460" s="1222"/>
      <c r="AE460" s="1275"/>
    </row>
    <row r="461" spans="1:31">
      <c r="A461" s="264" t="s">
        <v>905</v>
      </c>
      <c r="B461" s="30" t="s">
        <v>6337</v>
      </c>
      <c r="C461" s="32" t="s">
        <v>46</v>
      </c>
      <c r="D461" s="40" t="s">
        <v>110</v>
      </c>
      <c r="E461" s="30" t="s">
        <v>85</v>
      </c>
      <c r="F461" s="30" t="s">
        <v>1088</v>
      </c>
      <c r="G461" s="952">
        <v>897</v>
      </c>
      <c r="H461" s="41">
        <v>0.93600000000000005</v>
      </c>
      <c r="I461" s="30" t="s">
        <v>2895</v>
      </c>
      <c r="J461" s="786">
        <v>44985</v>
      </c>
      <c r="K461" s="803"/>
      <c r="L461" s="803"/>
      <c r="M461" s="803"/>
      <c r="N461" s="803">
        <v>44988</v>
      </c>
      <c r="O461" s="7">
        <f t="shared" ca="1" si="14"/>
        <v>3</v>
      </c>
      <c r="P461" s="788">
        <v>44996</v>
      </c>
      <c r="Q461" s="803">
        <v>44994</v>
      </c>
      <c r="R461" s="803" t="s">
        <v>6249</v>
      </c>
      <c r="S461" s="12" t="e">
        <f t="shared" ca="1" si="15"/>
        <v>#VALUE!</v>
      </c>
      <c r="T461" s="31">
        <v>45006</v>
      </c>
      <c r="U461" s="31" t="s">
        <v>6338</v>
      </c>
      <c r="V461" s="31"/>
      <c r="W461" s="31"/>
      <c r="X461" s="197" t="s">
        <v>6339</v>
      </c>
      <c r="Y461" s="197"/>
      <c r="Z461" s="197"/>
      <c r="AA461" s="197"/>
      <c r="AB461" s="197"/>
      <c r="AC461" s="729"/>
      <c r="AD461" s="1222"/>
      <c r="AE461" s="1275"/>
    </row>
    <row r="462" spans="1:31">
      <c r="A462" s="264" t="s">
        <v>1842</v>
      </c>
      <c r="B462" s="30" t="s">
        <v>6316</v>
      </c>
      <c r="C462" s="32" t="s">
        <v>46</v>
      </c>
      <c r="D462" s="40" t="s">
        <v>110</v>
      </c>
      <c r="E462" s="30" t="s">
        <v>85</v>
      </c>
      <c r="F462" s="30" t="s">
        <v>1088</v>
      </c>
      <c r="G462" s="952">
        <v>527</v>
      </c>
      <c r="H462" s="41">
        <v>1.474</v>
      </c>
      <c r="I462" s="30" t="s">
        <v>2895</v>
      </c>
      <c r="J462" s="786">
        <v>44986</v>
      </c>
      <c r="K462" s="803"/>
      <c r="L462" s="803"/>
      <c r="M462" s="803"/>
      <c r="N462" s="803"/>
      <c r="O462" s="7">
        <f t="shared" ca="1" si="14"/>
        <v>1119</v>
      </c>
      <c r="P462" s="788">
        <v>44996</v>
      </c>
      <c r="Q462" s="803">
        <v>44994</v>
      </c>
      <c r="R462" s="803" t="s">
        <v>6249</v>
      </c>
      <c r="S462" s="12" t="e">
        <f t="shared" ca="1" si="15"/>
        <v>#VALUE!</v>
      </c>
      <c r="T462" s="31">
        <v>45006</v>
      </c>
      <c r="U462" s="31" t="s">
        <v>6340</v>
      </c>
      <c r="V462" s="31"/>
      <c r="W462" s="31"/>
      <c r="X462" s="197" t="s">
        <v>6341</v>
      </c>
      <c r="Y462" s="197"/>
      <c r="Z462" s="197"/>
      <c r="AA462" s="197"/>
      <c r="AB462" s="197"/>
      <c r="AC462" s="729"/>
      <c r="AD462" s="1222"/>
      <c r="AE462" s="1275"/>
    </row>
    <row r="463" spans="1:31">
      <c r="A463" s="264" t="s">
        <v>6342</v>
      </c>
      <c r="B463" s="30" t="s">
        <v>6343</v>
      </c>
      <c r="C463" s="32" t="s">
        <v>256</v>
      </c>
      <c r="D463" s="40" t="s">
        <v>110</v>
      </c>
      <c r="E463" s="30" t="s">
        <v>85</v>
      </c>
      <c r="F463" s="30" t="s">
        <v>1088</v>
      </c>
      <c r="G463" s="952">
        <v>890</v>
      </c>
      <c r="H463" s="41">
        <v>7.0419999999999998</v>
      </c>
      <c r="I463" s="30" t="s">
        <v>2895</v>
      </c>
      <c r="J463" s="786">
        <v>44986</v>
      </c>
      <c r="K463" s="803"/>
      <c r="L463" s="803"/>
      <c r="M463" s="803"/>
      <c r="N463" s="803"/>
      <c r="O463" s="7">
        <f t="shared" ca="1" si="14"/>
        <v>1119</v>
      </c>
      <c r="P463" s="788">
        <v>44996</v>
      </c>
      <c r="Q463" s="803">
        <v>44994</v>
      </c>
      <c r="R463" s="803" t="s">
        <v>6249</v>
      </c>
      <c r="S463" s="12" t="e">
        <f t="shared" ca="1" si="15"/>
        <v>#VALUE!</v>
      </c>
      <c r="T463" s="31">
        <v>45006</v>
      </c>
      <c r="U463" s="31" t="s">
        <v>6344</v>
      </c>
      <c r="V463" s="31"/>
      <c r="W463" s="31"/>
      <c r="X463" s="197" t="s">
        <v>6345</v>
      </c>
      <c r="Y463" s="197"/>
      <c r="Z463" s="197"/>
      <c r="AA463" s="197"/>
      <c r="AB463" s="197"/>
      <c r="AC463" s="729"/>
      <c r="AD463" s="1222"/>
      <c r="AE463" s="1275"/>
    </row>
    <row r="464" spans="1:31">
      <c r="A464" s="264" t="s">
        <v>905</v>
      </c>
      <c r="B464" s="30" t="s">
        <v>6346</v>
      </c>
      <c r="C464" s="32" t="s">
        <v>46</v>
      </c>
      <c r="D464" s="40" t="s">
        <v>110</v>
      </c>
      <c r="E464" s="30" t="s">
        <v>85</v>
      </c>
      <c r="F464" s="30" t="s">
        <v>1088</v>
      </c>
      <c r="G464" s="952">
        <v>340</v>
      </c>
      <c r="H464" s="41">
        <v>1.093</v>
      </c>
      <c r="I464" s="30" t="s">
        <v>2895</v>
      </c>
      <c r="J464" s="786">
        <v>44986</v>
      </c>
      <c r="K464" s="803"/>
      <c r="L464" s="803"/>
      <c r="M464" s="803"/>
      <c r="N464" s="803">
        <v>44988</v>
      </c>
      <c r="O464" s="7">
        <f t="shared" ca="1" si="14"/>
        <v>2</v>
      </c>
      <c r="P464" s="788">
        <v>44996</v>
      </c>
      <c r="Q464" s="803">
        <v>44994</v>
      </c>
      <c r="R464" s="803" t="s">
        <v>6249</v>
      </c>
      <c r="S464" s="12" t="e">
        <f t="shared" ca="1" si="15"/>
        <v>#VALUE!</v>
      </c>
      <c r="T464" s="31">
        <v>45006</v>
      </c>
      <c r="U464" s="31" t="s">
        <v>6347</v>
      </c>
      <c r="V464" s="31"/>
      <c r="W464" s="31"/>
      <c r="X464" s="197" t="s">
        <v>6348</v>
      </c>
      <c r="Y464" s="197"/>
      <c r="Z464" s="197"/>
      <c r="AA464" s="197"/>
      <c r="AB464" s="197"/>
      <c r="AC464" s="729"/>
      <c r="AD464" s="1222"/>
      <c r="AE464" s="1275"/>
    </row>
    <row r="465" spans="1:31">
      <c r="A465" s="264" t="s">
        <v>905</v>
      </c>
      <c r="B465" s="30" t="s">
        <v>6349</v>
      </c>
      <c r="C465" s="32" t="s">
        <v>46</v>
      </c>
      <c r="D465" s="40" t="s">
        <v>110</v>
      </c>
      <c r="E465" s="30" t="s">
        <v>85</v>
      </c>
      <c r="F465" s="30" t="s">
        <v>1088</v>
      </c>
      <c r="G465" s="952">
        <v>590</v>
      </c>
      <c r="H465" s="41">
        <v>1.5680000000000001</v>
      </c>
      <c r="I465" s="30" t="s">
        <v>2895</v>
      </c>
      <c r="J465" s="786">
        <v>44987</v>
      </c>
      <c r="K465" s="803"/>
      <c r="L465" s="803"/>
      <c r="M465" s="803"/>
      <c r="N465" s="803"/>
      <c r="O465" s="7">
        <f t="shared" ca="1" si="14"/>
        <v>1118</v>
      </c>
      <c r="P465" s="788">
        <v>44996</v>
      </c>
      <c r="Q465" s="803">
        <v>44994</v>
      </c>
      <c r="R465" s="803" t="s">
        <v>6249</v>
      </c>
      <c r="S465" s="12" t="e">
        <f t="shared" ca="1" si="15"/>
        <v>#VALUE!</v>
      </c>
      <c r="T465" s="31">
        <v>45006</v>
      </c>
      <c r="U465" s="31" t="s">
        <v>6350</v>
      </c>
      <c r="V465" s="31"/>
      <c r="W465" s="31"/>
      <c r="X465" s="197" t="s">
        <v>6351</v>
      </c>
      <c r="Y465" s="197"/>
      <c r="Z465" s="197"/>
      <c r="AA465" s="197"/>
      <c r="AB465" s="197"/>
      <c r="AC465" s="729"/>
      <c r="AD465" s="1222"/>
      <c r="AE465" s="1275"/>
    </row>
    <row r="466" spans="1:31">
      <c r="A466" s="264" t="s">
        <v>4961</v>
      </c>
      <c r="B466" s="30" t="s">
        <v>6245</v>
      </c>
      <c r="C466" s="32" t="s">
        <v>46</v>
      </c>
      <c r="D466" s="40" t="s">
        <v>189</v>
      </c>
      <c r="E466" s="30" t="s">
        <v>85</v>
      </c>
      <c r="F466" s="30" t="s">
        <v>1088</v>
      </c>
      <c r="G466" s="952">
        <v>1235</v>
      </c>
      <c r="H466" s="41">
        <v>1.1659999999999999</v>
      </c>
      <c r="I466" s="30" t="s">
        <v>4963</v>
      </c>
      <c r="J466" s="786">
        <v>44986</v>
      </c>
      <c r="K466" s="803">
        <v>44988</v>
      </c>
      <c r="L466" s="803"/>
      <c r="M466" s="803">
        <v>44991</v>
      </c>
      <c r="N466" s="803">
        <v>44993</v>
      </c>
      <c r="O466" s="7">
        <f t="shared" ca="1" si="14"/>
        <v>7</v>
      </c>
      <c r="P466" s="788">
        <v>45005</v>
      </c>
      <c r="Q466" s="803">
        <v>45005</v>
      </c>
      <c r="R466" s="803">
        <v>45006</v>
      </c>
      <c r="S466" s="12">
        <f t="shared" ca="1" si="15"/>
        <v>20</v>
      </c>
      <c r="T466" s="31">
        <v>45009</v>
      </c>
      <c r="U466" s="31"/>
      <c r="V466" s="31"/>
      <c r="W466" s="31"/>
      <c r="X466" s="197" t="s">
        <v>6246</v>
      </c>
      <c r="Y466" s="197"/>
      <c r="Z466" s="197"/>
      <c r="AA466" s="197"/>
      <c r="AB466" s="197"/>
      <c r="AC466" s="729"/>
      <c r="AD466" s="1222"/>
      <c r="AE466" s="1275"/>
    </row>
    <row r="467" spans="1:31">
      <c r="A467" s="264" t="s">
        <v>1375</v>
      </c>
      <c r="B467" s="30"/>
      <c r="C467" s="32" t="s">
        <v>29</v>
      </c>
      <c r="D467" s="40" t="s">
        <v>110</v>
      </c>
      <c r="E467" s="30" t="s">
        <v>49</v>
      </c>
      <c r="F467" s="30" t="s">
        <v>1106</v>
      </c>
      <c r="G467" s="952">
        <v>2254</v>
      </c>
      <c r="H467" s="41">
        <v>2.7240000000000002</v>
      </c>
      <c r="I467" s="30" t="s">
        <v>2866</v>
      </c>
      <c r="J467" s="786">
        <v>44977</v>
      </c>
      <c r="K467" s="803"/>
      <c r="L467" s="803"/>
      <c r="M467" s="803"/>
      <c r="N467" s="803"/>
      <c r="O467" s="7">
        <f t="shared" ca="1" si="14"/>
        <v>1128</v>
      </c>
      <c r="P467" s="788">
        <v>44993</v>
      </c>
      <c r="Q467" s="803">
        <v>44993</v>
      </c>
      <c r="R467" s="803">
        <v>44992</v>
      </c>
      <c r="S467" s="12">
        <f t="shared" ca="1" si="15"/>
        <v>15</v>
      </c>
      <c r="T467" s="31">
        <v>45009</v>
      </c>
      <c r="U467" s="31" t="s">
        <v>6352</v>
      </c>
      <c r="V467" s="31"/>
      <c r="W467" s="31"/>
      <c r="X467" s="197" t="s">
        <v>6353</v>
      </c>
      <c r="Y467" s="197"/>
      <c r="Z467" s="197"/>
      <c r="AA467" s="197"/>
      <c r="AB467" s="197"/>
      <c r="AC467" s="729"/>
      <c r="AD467" s="1222"/>
      <c r="AE467" s="1275"/>
    </row>
    <row r="468" spans="1:31">
      <c r="A468" s="264" t="s">
        <v>6116</v>
      </c>
      <c r="B468" s="30">
        <v>4130002553</v>
      </c>
      <c r="C468" s="32" t="s">
        <v>29</v>
      </c>
      <c r="D468" s="40" t="s">
        <v>110</v>
      </c>
      <c r="E468" s="30" t="s">
        <v>49</v>
      </c>
      <c r="F468" s="30" t="s">
        <v>1086</v>
      </c>
      <c r="G468" s="952">
        <v>2023</v>
      </c>
      <c r="H468" s="41">
        <v>2.8980000000000001</v>
      </c>
      <c r="I468" s="30" t="s">
        <v>6354</v>
      </c>
      <c r="J468" s="786">
        <v>44985</v>
      </c>
      <c r="K468" s="803"/>
      <c r="L468" s="803"/>
      <c r="M468" s="803"/>
      <c r="N468" s="803"/>
      <c r="O468" s="7">
        <f t="shared" ca="1" si="14"/>
        <v>1120</v>
      </c>
      <c r="P468" s="788">
        <v>45000</v>
      </c>
      <c r="Q468" s="803">
        <v>45000</v>
      </c>
      <c r="R468" s="803">
        <v>45004</v>
      </c>
      <c r="S468" s="12">
        <f t="shared" ca="1" si="15"/>
        <v>19</v>
      </c>
      <c r="T468" s="31">
        <v>45014</v>
      </c>
      <c r="U468" s="31"/>
      <c r="V468" s="31"/>
      <c r="W468" s="31"/>
      <c r="X468" s="197" t="s">
        <v>6355</v>
      </c>
      <c r="Y468" s="197"/>
      <c r="Z468" s="197"/>
      <c r="AA468" s="197"/>
      <c r="AB468" s="197"/>
      <c r="AC468" s="729"/>
      <c r="AD468" s="1222"/>
      <c r="AE468" s="1275"/>
    </row>
    <row r="469" spans="1:31">
      <c r="A469" s="264" t="s">
        <v>5178</v>
      </c>
      <c r="B469" s="30" t="s">
        <v>6356</v>
      </c>
      <c r="C469" s="32" t="s">
        <v>256</v>
      </c>
      <c r="D469" s="40" t="s">
        <v>110</v>
      </c>
      <c r="E469" s="30" t="s">
        <v>85</v>
      </c>
      <c r="F469" s="30" t="s">
        <v>1088</v>
      </c>
      <c r="G469" s="952">
        <v>840</v>
      </c>
      <c r="H469" s="41">
        <v>1.339</v>
      </c>
      <c r="I469" s="30" t="s">
        <v>6357</v>
      </c>
      <c r="J469" s="786">
        <v>44979</v>
      </c>
      <c r="K469" s="803"/>
      <c r="L469" s="803"/>
      <c r="M469" s="803"/>
      <c r="N469" s="803">
        <v>44987</v>
      </c>
      <c r="O469" s="7">
        <f t="shared" ca="1" si="14"/>
        <v>8</v>
      </c>
      <c r="P469" s="788">
        <v>45011</v>
      </c>
      <c r="Q469" s="803">
        <v>44994</v>
      </c>
      <c r="R469" s="803">
        <v>45013</v>
      </c>
      <c r="S469" s="12">
        <f t="shared" ca="1" si="15"/>
        <v>34</v>
      </c>
      <c r="T469" s="31">
        <v>45020</v>
      </c>
      <c r="U469" s="31"/>
      <c r="V469" s="31"/>
      <c r="W469" s="31"/>
      <c r="X469" s="197" t="s">
        <v>6358</v>
      </c>
      <c r="Y469" s="197"/>
      <c r="Z469" s="197"/>
      <c r="AA469" s="197" t="s">
        <v>6359</v>
      </c>
      <c r="AB469" s="197"/>
      <c r="AC469" s="729"/>
      <c r="AD469" s="1222"/>
      <c r="AE469" s="1275"/>
    </row>
    <row r="470" spans="1:31">
      <c r="A470" s="264" t="s">
        <v>4995</v>
      </c>
      <c r="B470" s="30" t="s">
        <v>6360</v>
      </c>
      <c r="C470" s="32" t="s">
        <v>46</v>
      </c>
      <c r="D470" s="40" t="s">
        <v>110</v>
      </c>
      <c r="E470" s="30" t="s">
        <v>85</v>
      </c>
      <c r="F470" s="30" t="s">
        <v>1088</v>
      </c>
      <c r="G470" s="952">
        <v>347</v>
      </c>
      <c r="H470" s="41">
        <v>0.34</v>
      </c>
      <c r="I470" s="30" t="s">
        <v>6357</v>
      </c>
      <c r="J470" s="786">
        <v>44988</v>
      </c>
      <c r="K470" s="803"/>
      <c r="L470" s="803"/>
      <c r="M470" s="803"/>
      <c r="N470" s="803">
        <v>44992</v>
      </c>
      <c r="O470" s="7">
        <f t="shared" ca="1" si="14"/>
        <v>4</v>
      </c>
      <c r="P470" s="788">
        <v>45011</v>
      </c>
      <c r="Q470" s="803">
        <v>44994</v>
      </c>
      <c r="R470" s="803">
        <v>45013</v>
      </c>
      <c r="S470" s="12">
        <f t="shared" ca="1" si="15"/>
        <v>25</v>
      </c>
      <c r="T470" s="31">
        <v>45020</v>
      </c>
      <c r="U470" s="31" t="s">
        <v>6361</v>
      </c>
      <c r="V470" s="31"/>
      <c r="W470" s="31"/>
      <c r="X470" s="197" t="s">
        <v>6362</v>
      </c>
      <c r="Y470" s="197"/>
      <c r="Z470" s="197"/>
      <c r="AA470" s="197"/>
      <c r="AB470" s="197"/>
      <c r="AC470" s="729"/>
      <c r="AD470" s="1222"/>
      <c r="AE470" s="1275"/>
    </row>
    <row r="471" spans="1:31">
      <c r="A471" s="264" t="s">
        <v>6363</v>
      </c>
      <c r="B471" s="30" t="s">
        <v>6364</v>
      </c>
      <c r="C471" s="32" t="s">
        <v>46</v>
      </c>
      <c r="D471" s="40" t="s">
        <v>110</v>
      </c>
      <c r="E471" s="30" t="s">
        <v>85</v>
      </c>
      <c r="F471" s="30" t="s">
        <v>1088</v>
      </c>
      <c r="G471" s="952">
        <v>420</v>
      </c>
      <c r="H471" s="41">
        <v>0.625</v>
      </c>
      <c r="I471" s="30" t="s">
        <v>6357</v>
      </c>
      <c r="J471" s="786">
        <v>44991</v>
      </c>
      <c r="K471" s="803"/>
      <c r="L471" s="803"/>
      <c r="M471" s="803"/>
      <c r="N471" s="803">
        <v>44999</v>
      </c>
      <c r="O471" s="7">
        <f t="shared" ca="1" si="14"/>
        <v>8</v>
      </c>
      <c r="P471" s="788">
        <v>45011</v>
      </c>
      <c r="Q471" s="803">
        <v>45009</v>
      </c>
      <c r="R471" s="803">
        <v>45013</v>
      </c>
      <c r="S471" s="12">
        <f t="shared" ca="1" si="15"/>
        <v>22</v>
      </c>
      <c r="T471" s="31">
        <v>45020</v>
      </c>
      <c r="U471" s="31" t="s">
        <v>6365</v>
      </c>
      <c r="V471" s="31"/>
      <c r="W471" s="31"/>
      <c r="X471" s="197" t="s">
        <v>6366</v>
      </c>
      <c r="Y471" s="197"/>
      <c r="Z471" s="197"/>
      <c r="AA471" s="197"/>
      <c r="AB471" s="197"/>
      <c r="AC471" s="729"/>
      <c r="AD471" s="1222"/>
      <c r="AE471" s="1275"/>
    </row>
    <row r="472" spans="1:31">
      <c r="A472" s="264" t="s">
        <v>6367</v>
      </c>
      <c r="B472" s="30" t="s">
        <v>5969</v>
      </c>
      <c r="C472" s="32" t="s">
        <v>46</v>
      </c>
      <c r="D472" s="40" t="s">
        <v>110</v>
      </c>
      <c r="E472" s="30" t="s">
        <v>85</v>
      </c>
      <c r="F472" s="30" t="s">
        <v>1088</v>
      </c>
      <c r="G472" s="952">
        <v>980</v>
      </c>
      <c r="H472" s="41">
        <v>1.2929999999999999</v>
      </c>
      <c r="I472" s="30" t="s">
        <v>6357</v>
      </c>
      <c r="J472" s="786">
        <v>44991</v>
      </c>
      <c r="K472" s="803"/>
      <c r="L472" s="803"/>
      <c r="M472" s="803"/>
      <c r="N472" s="803">
        <v>45000</v>
      </c>
      <c r="O472" s="7">
        <f t="shared" ca="1" si="14"/>
        <v>9</v>
      </c>
      <c r="P472" s="788">
        <v>45011</v>
      </c>
      <c r="Q472" s="803">
        <v>45009</v>
      </c>
      <c r="R472" s="803">
        <v>45013</v>
      </c>
      <c r="S472" s="12">
        <f t="shared" ca="1" si="15"/>
        <v>22</v>
      </c>
      <c r="T472" s="31">
        <v>45020</v>
      </c>
      <c r="U472" s="31" t="s">
        <v>6368</v>
      </c>
      <c r="V472" s="31"/>
      <c r="W472" s="31"/>
      <c r="X472" s="197" t="s">
        <v>6369</v>
      </c>
      <c r="Y472" s="197"/>
      <c r="Z472" s="197"/>
      <c r="AA472" s="197"/>
      <c r="AB472" s="197"/>
      <c r="AC472" s="729"/>
      <c r="AD472" s="1222"/>
      <c r="AE472" s="1275"/>
    </row>
    <row r="473" spans="1:31">
      <c r="A473" s="264" t="s">
        <v>329</v>
      </c>
      <c r="B473" s="30" t="s">
        <v>6370</v>
      </c>
      <c r="C473" s="32" t="s">
        <v>46</v>
      </c>
      <c r="D473" s="40" t="s">
        <v>110</v>
      </c>
      <c r="E473" s="30" t="s">
        <v>85</v>
      </c>
      <c r="F473" s="30" t="s">
        <v>1088</v>
      </c>
      <c r="G473" s="952">
        <v>2225</v>
      </c>
      <c r="H473" s="41">
        <v>2.4300000000000002</v>
      </c>
      <c r="I473" s="30" t="s">
        <v>6357</v>
      </c>
      <c r="J473" s="786">
        <v>44991</v>
      </c>
      <c r="K473" s="803"/>
      <c r="L473" s="803"/>
      <c r="M473" s="803"/>
      <c r="N473" s="803">
        <v>45001</v>
      </c>
      <c r="O473" s="7">
        <f t="shared" ca="1" si="14"/>
        <v>10</v>
      </c>
      <c r="P473" s="788">
        <v>45011</v>
      </c>
      <c r="Q473" s="803">
        <v>45009</v>
      </c>
      <c r="R473" s="803">
        <v>45013</v>
      </c>
      <c r="S473" s="12">
        <f t="shared" ca="1" si="15"/>
        <v>22</v>
      </c>
      <c r="T473" s="31">
        <v>45020</v>
      </c>
      <c r="U473" s="31" t="s">
        <v>6371</v>
      </c>
      <c r="V473" s="31"/>
      <c r="W473" s="31"/>
      <c r="X473" s="197" t="s">
        <v>6372</v>
      </c>
      <c r="Y473" s="197"/>
      <c r="Z473" s="197"/>
      <c r="AA473" s="197"/>
      <c r="AB473" s="197"/>
      <c r="AC473" s="729"/>
      <c r="AD473" s="1222"/>
      <c r="AE473" s="1275"/>
    </row>
    <row r="474" spans="1:31">
      <c r="A474" s="264" t="s">
        <v>6373</v>
      </c>
      <c r="B474" s="30" t="s">
        <v>6374</v>
      </c>
      <c r="C474" s="32" t="s">
        <v>46</v>
      </c>
      <c r="D474" s="40" t="s">
        <v>110</v>
      </c>
      <c r="E474" s="30" t="s">
        <v>85</v>
      </c>
      <c r="F474" s="30" t="s">
        <v>1088</v>
      </c>
      <c r="G474" s="952">
        <v>275</v>
      </c>
      <c r="H474" s="41">
        <v>1.4490000000000001</v>
      </c>
      <c r="I474" s="30" t="s">
        <v>6357</v>
      </c>
      <c r="J474" s="786">
        <v>44991</v>
      </c>
      <c r="K474" s="803"/>
      <c r="L474" s="803"/>
      <c r="M474" s="803"/>
      <c r="N474" s="803">
        <v>45002</v>
      </c>
      <c r="O474" s="7">
        <f t="shared" ca="1" si="14"/>
        <v>11</v>
      </c>
      <c r="P474" s="788">
        <v>45011</v>
      </c>
      <c r="Q474" s="803">
        <v>45009</v>
      </c>
      <c r="R474" s="803">
        <v>45013</v>
      </c>
      <c r="S474" s="12">
        <f t="shared" ca="1" si="15"/>
        <v>22</v>
      </c>
      <c r="T474" s="31">
        <v>45020</v>
      </c>
      <c r="U474" s="31" t="s">
        <v>6375</v>
      </c>
      <c r="V474" s="31"/>
      <c r="W474" s="31"/>
      <c r="X474" s="197" t="s">
        <v>6376</v>
      </c>
      <c r="Y474" s="197"/>
      <c r="Z474" s="197"/>
      <c r="AA474" s="197"/>
      <c r="AB474" s="197"/>
      <c r="AC474" s="729"/>
      <c r="AD474" s="1222"/>
      <c r="AE474" s="1275"/>
    </row>
    <row r="475" spans="1:31">
      <c r="A475" s="264" t="s">
        <v>329</v>
      </c>
      <c r="B475" s="30" t="s">
        <v>6377</v>
      </c>
      <c r="C475" s="32" t="s">
        <v>46</v>
      </c>
      <c r="D475" s="40" t="s">
        <v>110</v>
      </c>
      <c r="E475" s="30" t="s">
        <v>85</v>
      </c>
      <c r="F475" s="30" t="s">
        <v>1088</v>
      </c>
      <c r="G475" s="952">
        <v>370</v>
      </c>
      <c r="H475" s="41">
        <v>1.5629999999999999</v>
      </c>
      <c r="I475" s="30" t="s">
        <v>6357</v>
      </c>
      <c r="J475" s="786">
        <v>44992</v>
      </c>
      <c r="K475" s="803"/>
      <c r="L475" s="803"/>
      <c r="M475" s="803"/>
      <c r="N475" s="803">
        <v>45001</v>
      </c>
      <c r="O475" s="7">
        <f t="shared" ca="1" si="14"/>
        <v>9</v>
      </c>
      <c r="P475" s="788">
        <v>45011</v>
      </c>
      <c r="Q475" s="803">
        <v>45009</v>
      </c>
      <c r="R475" s="803">
        <v>45013</v>
      </c>
      <c r="S475" s="12">
        <f t="shared" ca="1" si="15"/>
        <v>21</v>
      </c>
      <c r="T475" s="31">
        <v>45020</v>
      </c>
      <c r="U475" s="31" t="s">
        <v>6378</v>
      </c>
      <c r="V475" s="31"/>
      <c r="W475" s="31"/>
      <c r="X475" s="197" t="s">
        <v>6379</v>
      </c>
      <c r="Y475" s="197"/>
      <c r="Z475" s="197"/>
      <c r="AA475" s="197"/>
      <c r="AB475" s="197"/>
      <c r="AC475" s="729"/>
      <c r="AD475" s="1222"/>
      <c r="AE475" s="1275"/>
    </row>
    <row r="476" spans="1:31">
      <c r="A476" s="264" t="s">
        <v>6363</v>
      </c>
      <c r="B476" s="30" t="s">
        <v>6380</v>
      </c>
      <c r="C476" s="32" t="s">
        <v>46</v>
      </c>
      <c r="D476" s="40" t="s">
        <v>110</v>
      </c>
      <c r="E476" s="30" t="s">
        <v>85</v>
      </c>
      <c r="F476" s="30" t="s">
        <v>1106</v>
      </c>
      <c r="G476" s="952">
        <v>1380</v>
      </c>
      <c r="H476" s="41">
        <v>2.177</v>
      </c>
      <c r="I476" s="30" t="s">
        <v>6357</v>
      </c>
      <c r="J476" s="786">
        <v>44992</v>
      </c>
      <c r="K476" s="803"/>
      <c r="L476" s="803"/>
      <c r="M476" s="803"/>
      <c r="N476" s="803">
        <v>45000</v>
      </c>
      <c r="O476" s="7">
        <f t="shared" ca="1" si="14"/>
        <v>8</v>
      </c>
      <c r="P476" s="788">
        <v>45011</v>
      </c>
      <c r="Q476" s="803">
        <v>45009</v>
      </c>
      <c r="R476" s="803">
        <v>45013</v>
      </c>
      <c r="S476" s="12">
        <f t="shared" ca="1" si="15"/>
        <v>21</v>
      </c>
      <c r="T476" s="31">
        <v>45020</v>
      </c>
      <c r="U476" s="31" t="s">
        <v>6381</v>
      </c>
      <c r="V476" s="31"/>
      <c r="W476" s="31"/>
      <c r="X476" s="197" t="s">
        <v>6382</v>
      </c>
      <c r="Y476" s="197"/>
      <c r="Z476" s="197"/>
      <c r="AA476" s="197"/>
      <c r="AB476" s="197"/>
      <c r="AC476" s="729"/>
      <c r="AD476" s="1222"/>
      <c r="AE476" s="1275"/>
    </row>
    <row r="477" spans="1:31">
      <c r="A477" s="264" t="s">
        <v>329</v>
      </c>
      <c r="B477" s="30" t="s">
        <v>6383</v>
      </c>
      <c r="C477" s="32" t="s">
        <v>46</v>
      </c>
      <c r="D477" s="40" t="s">
        <v>110</v>
      </c>
      <c r="E477" s="30" t="s">
        <v>85</v>
      </c>
      <c r="F477" s="30" t="s">
        <v>1088</v>
      </c>
      <c r="G477" s="952">
        <v>4640</v>
      </c>
      <c r="H477" s="41">
        <v>6.032</v>
      </c>
      <c r="I477" s="30" t="s">
        <v>6357</v>
      </c>
      <c r="J477" s="786">
        <v>44994</v>
      </c>
      <c r="K477" s="803"/>
      <c r="L477" s="803"/>
      <c r="M477" s="803"/>
      <c r="N477" s="803">
        <v>45001</v>
      </c>
      <c r="O477" s="7">
        <f t="shared" ca="1" si="14"/>
        <v>7</v>
      </c>
      <c r="P477" s="788">
        <v>45011</v>
      </c>
      <c r="Q477" s="803">
        <v>45009</v>
      </c>
      <c r="R477" s="803">
        <v>45013</v>
      </c>
      <c r="S477" s="12">
        <f t="shared" ca="1" si="15"/>
        <v>19</v>
      </c>
      <c r="T477" s="31">
        <v>45020</v>
      </c>
      <c r="U477" s="31" t="s">
        <v>6384</v>
      </c>
      <c r="V477" s="31"/>
      <c r="W477" s="31"/>
      <c r="X477" s="197" t="s">
        <v>6385</v>
      </c>
      <c r="Y477" s="197"/>
      <c r="Z477" s="197"/>
      <c r="AA477" s="197"/>
      <c r="AB477" s="197"/>
      <c r="AC477" s="729"/>
      <c r="AD477" s="1222"/>
      <c r="AE477" s="1275"/>
    </row>
    <row r="478" spans="1:31">
      <c r="A478" s="264" t="s">
        <v>6386</v>
      </c>
      <c r="B478" s="30" t="s">
        <v>6387</v>
      </c>
      <c r="C478" s="32" t="s">
        <v>46</v>
      </c>
      <c r="D478" s="40" t="s">
        <v>110</v>
      </c>
      <c r="E478" s="30" t="s">
        <v>85</v>
      </c>
      <c r="F478" s="30" t="s">
        <v>1106</v>
      </c>
      <c r="G478" s="952">
        <v>582</v>
      </c>
      <c r="H478" s="41">
        <v>3.58</v>
      </c>
      <c r="I478" s="30" t="s">
        <v>6357</v>
      </c>
      <c r="J478" s="786">
        <v>44994</v>
      </c>
      <c r="K478" s="803"/>
      <c r="L478" s="803"/>
      <c r="M478" s="803"/>
      <c r="N478" s="803">
        <v>45001</v>
      </c>
      <c r="O478" s="7">
        <f t="shared" ca="1" si="14"/>
        <v>7</v>
      </c>
      <c r="P478" s="788">
        <v>45011</v>
      </c>
      <c r="Q478" s="803">
        <v>45009</v>
      </c>
      <c r="R478" s="803">
        <v>45013</v>
      </c>
      <c r="S478" s="12">
        <f t="shared" ca="1" si="15"/>
        <v>19</v>
      </c>
      <c r="T478" s="31">
        <v>45020</v>
      </c>
      <c r="U478" s="31" t="s">
        <v>6388</v>
      </c>
      <c r="V478" s="31"/>
      <c r="W478" s="31"/>
      <c r="X478" s="197" t="s">
        <v>6389</v>
      </c>
      <c r="Y478" s="197"/>
      <c r="Z478" s="197"/>
      <c r="AA478" s="197"/>
      <c r="AB478" s="197"/>
      <c r="AC478" s="729"/>
      <c r="AD478" s="1222"/>
      <c r="AE478" s="1275"/>
    </row>
    <row r="479" spans="1:31">
      <c r="A479" s="264" t="s">
        <v>6390</v>
      </c>
      <c r="B479" s="30" t="s">
        <v>6391</v>
      </c>
      <c r="C479" s="32" t="s">
        <v>256</v>
      </c>
      <c r="D479" s="40" t="s">
        <v>110</v>
      </c>
      <c r="E479" s="30" t="s">
        <v>85</v>
      </c>
      <c r="F479" s="30" t="s">
        <v>1088</v>
      </c>
      <c r="G479" s="952">
        <v>583</v>
      </c>
      <c r="H479" s="41">
        <v>0.79300000000000004</v>
      </c>
      <c r="I479" s="30" t="s">
        <v>6357</v>
      </c>
      <c r="J479" s="786">
        <v>44994</v>
      </c>
      <c r="K479" s="803"/>
      <c r="L479" s="803"/>
      <c r="M479" s="803"/>
      <c r="N479" s="803">
        <v>45001</v>
      </c>
      <c r="O479" s="7">
        <f t="shared" ca="1" si="14"/>
        <v>7</v>
      </c>
      <c r="P479" s="788">
        <v>45011</v>
      </c>
      <c r="Q479" s="803">
        <v>45009</v>
      </c>
      <c r="R479" s="803">
        <v>45013</v>
      </c>
      <c r="S479" s="12">
        <f t="shared" ca="1" si="15"/>
        <v>19</v>
      </c>
      <c r="T479" s="31">
        <v>45020</v>
      </c>
      <c r="U479" s="31" t="s">
        <v>6392</v>
      </c>
      <c r="V479" s="31"/>
      <c r="W479" s="31"/>
      <c r="X479" s="197" t="s">
        <v>6393</v>
      </c>
      <c r="Y479" s="197"/>
      <c r="Z479" s="197"/>
      <c r="AA479" s="197"/>
      <c r="AB479" s="197"/>
      <c r="AC479" s="729"/>
      <c r="AD479" s="1222"/>
      <c r="AE479" s="1275"/>
    </row>
    <row r="480" spans="1:31">
      <c r="A480" s="264" t="s">
        <v>6394</v>
      </c>
      <c r="B480" s="30" t="s">
        <v>6395</v>
      </c>
      <c r="C480" s="32" t="s">
        <v>46</v>
      </c>
      <c r="D480" s="40" t="s">
        <v>110</v>
      </c>
      <c r="E480" s="30" t="s">
        <v>85</v>
      </c>
      <c r="F480" s="30" t="s">
        <v>1088</v>
      </c>
      <c r="G480" s="952">
        <v>1090</v>
      </c>
      <c r="H480" s="41">
        <v>2.3860000000000001</v>
      </c>
      <c r="I480" s="30" t="s">
        <v>6357</v>
      </c>
      <c r="J480" s="786">
        <v>44995</v>
      </c>
      <c r="K480" s="803"/>
      <c r="L480" s="803"/>
      <c r="M480" s="803"/>
      <c r="N480" s="803">
        <v>45001</v>
      </c>
      <c r="O480" s="7">
        <f t="shared" ca="1" si="14"/>
        <v>6</v>
      </c>
      <c r="P480" s="788">
        <v>45011</v>
      </c>
      <c r="Q480" s="803">
        <v>45009</v>
      </c>
      <c r="R480" s="803">
        <v>45013</v>
      </c>
      <c r="S480" s="12">
        <f t="shared" ca="1" si="15"/>
        <v>18</v>
      </c>
      <c r="T480" s="31">
        <v>45020</v>
      </c>
      <c r="U480" s="31" t="s">
        <v>6396</v>
      </c>
      <c r="V480" s="31"/>
      <c r="W480" s="31"/>
      <c r="X480" s="197" t="s">
        <v>6397</v>
      </c>
      <c r="Y480" s="197"/>
      <c r="Z480" s="197"/>
      <c r="AA480" s="197"/>
      <c r="AB480" s="197"/>
      <c r="AC480" s="729"/>
      <c r="AD480" s="1222"/>
      <c r="AE480" s="1275"/>
    </row>
    <row r="481" spans="1:31">
      <c r="A481" s="264" t="s">
        <v>329</v>
      </c>
      <c r="B481" s="30" t="s">
        <v>6398</v>
      </c>
      <c r="C481" s="32" t="s">
        <v>46</v>
      </c>
      <c r="D481" s="40" t="s">
        <v>110</v>
      </c>
      <c r="E481" s="30" t="s">
        <v>85</v>
      </c>
      <c r="F481" s="30" t="s">
        <v>1088</v>
      </c>
      <c r="G481" s="952">
        <v>612</v>
      </c>
      <c r="H481" s="41">
        <v>0.51600000000000001</v>
      </c>
      <c r="I481" s="30" t="s">
        <v>6357</v>
      </c>
      <c r="J481" s="786">
        <v>44995</v>
      </c>
      <c r="K481" s="803"/>
      <c r="L481" s="803"/>
      <c r="M481" s="803"/>
      <c r="N481" s="803">
        <v>45001</v>
      </c>
      <c r="O481" s="7">
        <f t="shared" ca="1" si="14"/>
        <v>6</v>
      </c>
      <c r="P481" s="788">
        <v>45011</v>
      </c>
      <c r="Q481" s="803">
        <v>45009</v>
      </c>
      <c r="R481" s="803">
        <v>45013</v>
      </c>
      <c r="S481" s="12">
        <f t="shared" ca="1" si="15"/>
        <v>18</v>
      </c>
      <c r="T481" s="31">
        <v>45020</v>
      </c>
      <c r="U481" s="31" t="s">
        <v>6399</v>
      </c>
      <c r="V481" s="31"/>
      <c r="W481" s="31"/>
      <c r="X481" s="197" t="s">
        <v>6400</v>
      </c>
      <c r="Y481" s="197"/>
      <c r="Z481" s="197"/>
      <c r="AA481" s="197"/>
      <c r="AB481" s="197"/>
      <c r="AC481" s="729"/>
      <c r="AD481" s="1222"/>
      <c r="AE481" s="1275"/>
    </row>
    <row r="482" spans="1:31">
      <c r="A482" s="264" t="s">
        <v>329</v>
      </c>
      <c r="B482" s="30" t="s">
        <v>6401</v>
      </c>
      <c r="C482" s="32" t="s">
        <v>46</v>
      </c>
      <c r="D482" s="40" t="s">
        <v>110</v>
      </c>
      <c r="E482" s="30" t="s">
        <v>85</v>
      </c>
      <c r="F482" s="30" t="s">
        <v>1088</v>
      </c>
      <c r="G482" s="952">
        <v>1867</v>
      </c>
      <c r="H482" s="41">
        <v>1.2050000000000001</v>
      </c>
      <c r="I482" s="30" t="s">
        <v>6357</v>
      </c>
      <c r="J482" s="786">
        <v>44995</v>
      </c>
      <c r="K482" s="803"/>
      <c r="L482" s="803"/>
      <c r="M482" s="803"/>
      <c r="N482" s="803">
        <v>45001</v>
      </c>
      <c r="O482" s="7">
        <f t="shared" ca="1" si="14"/>
        <v>6</v>
      </c>
      <c r="P482" s="788">
        <v>45011</v>
      </c>
      <c r="Q482" s="803">
        <v>45009</v>
      </c>
      <c r="R482" s="803">
        <v>45013</v>
      </c>
      <c r="S482" s="12">
        <f t="shared" ca="1" si="15"/>
        <v>18</v>
      </c>
      <c r="T482" s="31">
        <v>45020</v>
      </c>
      <c r="U482" s="31" t="s">
        <v>6402</v>
      </c>
      <c r="V482" s="31"/>
      <c r="W482" s="31"/>
      <c r="X482" s="197" t="s">
        <v>6403</v>
      </c>
      <c r="Y482" s="197"/>
      <c r="Z482" s="197"/>
      <c r="AA482" s="197"/>
      <c r="AB482" s="197"/>
      <c r="AC482" s="729"/>
      <c r="AD482" s="1222"/>
      <c r="AE482" s="1275"/>
    </row>
    <row r="483" spans="1:31">
      <c r="A483" s="264" t="s">
        <v>6404</v>
      </c>
      <c r="B483" s="30" t="s">
        <v>6405</v>
      </c>
      <c r="C483" s="32" t="s">
        <v>256</v>
      </c>
      <c r="D483" s="40" t="s">
        <v>110</v>
      </c>
      <c r="E483" s="30" t="s">
        <v>85</v>
      </c>
      <c r="F483" s="30" t="s">
        <v>1106</v>
      </c>
      <c r="G483" s="952">
        <v>251</v>
      </c>
      <c r="H483" s="41">
        <v>0.24</v>
      </c>
      <c r="I483" s="30" t="s">
        <v>6357</v>
      </c>
      <c r="J483" s="786">
        <v>44995</v>
      </c>
      <c r="K483" s="803"/>
      <c r="L483" s="803"/>
      <c r="M483" s="803"/>
      <c r="N483" s="803">
        <v>45002</v>
      </c>
      <c r="O483" s="7">
        <f t="shared" ca="1" si="14"/>
        <v>7</v>
      </c>
      <c r="P483" s="788">
        <v>45011</v>
      </c>
      <c r="Q483" s="803">
        <v>45009</v>
      </c>
      <c r="R483" s="803">
        <v>45013</v>
      </c>
      <c r="S483" s="12">
        <f t="shared" ca="1" si="15"/>
        <v>18</v>
      </c>
      <c r="T483" s="31">
        <v>45020</v>
      </c>
      <c r="U483" s="31" t="s">
        <v>6406</v>
      </c>
      <c r="V483" s="31"/>
      <c r="W483" s="31"/>
      <c r="X483" s="197" t="s">
        <v>6407</v>
      </c>
      <c r="Y483" s="197"/>
      <c r="Z483" s="197"/>
      <c r="AA483" s="197"/>
      <c r="AB483" s="197"/>
      <c r="AC483" s="729"/>
      <c r="AD483" s="1222"/>
      <c r="AE483" s="1275"/>
    </row>
    <row r="484" spans="1:31">
      <c r="A484" s="264" t="s">
        <v>6408</v>
      </c>
      <c r="B484" s="30" t="s">
        <v>6409</v>
      </c>
      <c r="C484" s="32" t="s">
        <v>46</v>
      </c>
      <c r="D484" s="40" t="s">
        <v>110</v>
      </c>
      <c r="E484" s="30" t="s">
        <v>85</v>
      </c>
      <c r="F484" s="30" t="s">
        <v>1106</v>
      </c>
      <c r="G484" s="952">
        <v>912</v>
      </c>
      <c r="H484" s="41">
        <v>1.288</v>
      </c>
      <c r="I484" s="30" t="s">
        <v>6357</v>
      </c>
      <c r="J484" s="786">
        <v>44998</v>
      </c>
      <c r="K484" s="803"/>
      <c r="L484" s="803"/>
      <c r="M484" s="803"/>
      <c r="N484" s="803">
        <v>45006</v>
      </c>
      <c r="O484" s="7">
        <f t="shared" ca="1" si="14"/>
        <v>8</v>
      </c>
      <c r="P484" s="788">
        <v>45011</v>
      </c>
      <c r="Q484" s="803">
        <v>45009</v>
      </c>
      <c r="R484" s="803">
        <v>45013</v>
      </c>
      <c r="S484" s="12">
        <f t="shared" ca="1" si="15"/>
        <v>15</v>
      </c>
      <c r="T484" s="31">
        <v>45020</v>
      </c>
      <c r="U484" s="31" t="s">
        <v>6410</v>
      </c>
      <c r="V484" s="31"/>
      <c r="W484" s="31"/>
      <c r="X484" s="197" t="s">
        <v>6411</v>
      </c>
      <c r="Y484" s="197"/>
      <c r="Z484" s="197"/>
      <c r="AA484" s="197"/>
      <c r="AB484" s="197"/>
      <c r="AC484" s="729"/>
      <c r="AD484" s="1222"/>
      <c r="AE484" s="1275"/>
    </row>
    <row r="485" spans="1:31">
      <c r="A485" s="264" t="s">
        <v>329</v>
      </c>
      <c r="B485" s="30" t="s">
        <v>6412</v>
      </c>
      <c r="C485" s="32" t="s">
        <v>46</v>
      </c>
      <c r="D485" s="40" t="s">
        <v>110</v>
      </c>
      <c r="E485" s="30" t="s">
        <v>85</v>
      </c>
      <c r="F485" s="30" t="s">
        <v>1088</v>
      </c>
      <c r="G485" s="952">
        <v>1085</v>
      </c>
      <c r="H485" s="41">
        <v>2.3050000000000002</v>
      </c>
      <c r="I485" s="30" t="s">
        <v>6357</v>
      </c>
      <c r="J485" s="786">
        <v>44998</v>
      </c>
      <c r="K485" s="803"/>
      <c r="L485" s="803"/>
      <c r="M485" s="803"/>
      <c r="N485" s="803">
        <v>45001</v>
      </c>
      <c r="O485" s="7">
        <f t="shared" ca="1" si="14"/>
        <v>3</v>
      </c>
      <c r="P485" s="788">
        <v>45011</v>
      </c>
      <c r="Q485" s="803">
        <v>45009</v>
      </c>
      <c r="R485" s="803">
        <v>45013</v>
      </c>
      <c r="S485" s="12">
        <f t="shared" ca="1" si="15"/>
        <v>15</v>
      </c>
      <c r="T485" s="31">
        <v>45020</v>
      </c>
      <c r="U485" s="31" t="s">
        <v>6413</v>
      </c>
      <c r="V485" s="31"/>
      <c r="W485" s="31"/>
      <c r="X485" s="197" t="s">
        <v>6414</v>
      </c>
      <c r="Y485" s="197"/>
      <c r="Z485" s="197"/>
      <c r="AA485" s="197"/>
      <c r="AB485" s="197"/>
      <c r="AC485" s="729"/>
      <c r="AD485" s="1222"/>
      <c r="AE485" s="1275"/>
    </row>
    <row r="486" spans="1:31">
      <c r="A486" s="264" t="s">
        <v>329</v>
      </c>
      <c r="B486" s="30" t="s">
        <v>6415</v>
      </c>
      <c r="C486" s="32" t="s">
        <v>46</v>
      </c>
      <c r="D486" s="40" t="s">
        <v>110</v>
      </c>
      <c r="E486" s="30" t="s">
        <v>85</v>
      </c>
      <c r="F486" s="30" t="s">
        <v>1088</v>
      </c>
      <c r="G486" s="952">
        <v>581</v>
      </c>
      <c r="H486" s="41">
        <v>0.93799999999999994</v>
      </c>
      <c r="I486" s="30" t="s">
        <v>6357</v>
      </c>
      <c r="J486" s="786">
        <v>44999</v>
      </c>
      <c r="K486" s="803"/>
      <c r="L486" s="803"/>
      <c r="M486" s="803"/>
      <c r="N486" s="803">
        <v>45001</v>
      </c>
      <c r="O486" s="7">
        <f t="shared" ca="1" si="14"/>
        <v>2</v>
      </c>
      <c r="P486" s="788">
        <v>45011</v>
      </c>
      <c r="Q486" s="803">
        <v>45009</v>
      </c>
      <c r="R486" s="803">
        <v>45013</v>
      </c>
      <c r="S486" s="12">
        <f t="shared" ca="1" si="15"/>
        <v>14</v>
      </c>
      <c r="T486" s="31">
        <v>45020</v>
      </c>
      <c r="U486" s="31" t="s">
        <v>6416</v>
      </c>
      <c r="V486" s="31"/>
      <c r="W486" s="31"/>
      <c r="X486" s="197" t="s">
        <v>6417</v>
      </c>
      <c r="Y486" s="197"/>
      <c r="Z486" s="197"/>
      <c r="AA486" s="197"/>
      <c r="AB486" s="197"/>
      <c r="AC486" s="729"/>
      <c r="AD486" s="1222"/>
      <c r="AE486" s="1275"/>
    </row>
    <row r="487" spans="1:31">
      <c r="A487" s="264" t="s">
        <v>329</v>
      </c>
      <c r="B487" s="30" t="s">
        <v>6418</v>
      </c>
      <c r="C487" s="32" t="s">
        <v>46</v>
      </c>
      <c r="D487" s="40" t="s">
        <v>110</v>
      </c>
      <c r="E487" s="30" t="s">
        <v>85</v>
      </c>
      <c r="F487" s="30" t="s">
        <v>1088</v>
      </c>
      <c r="G487" s="952">
        <v>4010</v>
      </c>
      <c r="H487" s="41">
        <v>4.71</v>
      </c>
      <c r="I487" s="30" t="s">
        <v>6357</v>
      </c>
      <c r="J487" s="786">
        <v>44999</v>
      </c>
      <c r="K487" s="803"/>
      <c r="L487" s="803"/>
      <c r="M487" s="803"/>
      <c r="N487" s="803">
        <v>45006</v>
      </c>
      <c r="O487" s="7">
        <f t="shared" ca="1" si="14"/>
        <v>7</v>
      </c>
      <c r="P487" s="788">
        <v>45011</v>
      </c>
      <c r="Q487" s="803">
        <v>45009</v>
      </c>
      <c r="R487" s="803">
        <v>45013</v>
      </c>
      <c r="S487" s="12">
        <f t="shared" ca="1" si="15"/>
        <v>14</v>
      </c>
      <c r="T487" s="31">
        <v>45020</v>
      </c>
      <c r="U487" s="31" t="s">
        <v>6419</v>
      </c>
      <c r="V487" s="31"/>
      <c r="W487" s="31"/>
      <c r="X487" s="197" t="s">
        <v>6420</v>
      </c>
      <c r="Y487" s="197"/>
      <c r="Z487" s="197"/>
      <c r="AA487" s="197"/>
      <c r="AB487" s="197"/>
      <c r="AC487" s="729"/>
      <c r="AD487" s="1222"/>
      <c r="AE487" s="1275"/>
    </row>
    <row r="488" spans="1:31">
      <c r="A488" s="264" t="s">
        <v>6421</v>
      </c>
      <c r="B488" s="30" t="s">
        <v>6422</v>
      </c>
      <c r="C488" s="32" t="s">
        <v>256</v>
      </c>
      <c r="D488" s="40" t="s">
        <v>1440</v>
      </c>
      <c r="E488" s="30" t="s">
        <v>85</v>
      </c>
      <c r="F488" s="30" t="s">
        <v>1670</v>
      </c>
      <c r="G488" s="952">
        <v>2124</v>
      </c>
      <c r="H488" s="41">
        <v>1.1919999999999999</v>
      </c>
      <c r="I488" s="30" t="s">
        <v>6423</v>
      </c>
      <c r="J488" s="786">
        <v>44902</v>
      </c>
      <c r="K488" s="803">
        <v>44951</v>
      </c>
      <c r="L488" s="803"/>
      <c r="M488" s="803">
        <v>44953</v>
      </c>
      <c r="N488" s="803"/>
      <c r="O488" s="7">
        <f t="shared" ca="1" si="14"/>
        <v>1203</v>
      </c>
      <c r="P488" s="788">
        <v>45013</v>
      </c>
      <c r="Q488" s="803">
        <v>44991</v>
      </c>
      <c r="R488" s="803">
        <v>45012</v>
      </c>
      <c r="S488" s="12">
        <f t="shared" ca="1" si="15"/>
        <v>110</v>
      </c>
      <c r="T488" s="31">
        <v>45017</v>
      </c>
      <c r="U488" s="31"/>
      <c r="V488" s="31"/>
      <c r="W488" s="31"/>
      <c r="X488" s="197" t="s">
        <v>6424</v>
      </c>
      <c r="Y488" s="197"/>
      <c r="Z488" s="197"/>
      <c r="AA488" s="197" t="s">
        <v>6425</v>
      </c>
      <c r="AB488" s="197"/>
      <c r="AC488" s="729"/>
      <c r="AD488" s="1222"/>
      <c r="AE488" s="1275"/>
    </row>
    <row r="489" spans="1:31">
      <c r="A489" s="264" t="s">
        <v>1194</v>
      </c>
      <c r="B489" s="30" t="s">
        <v>6426</v>
      </c>
      <c r="C489" s="32" t="s">
        <v>256</v>
      </c>
      <c r="D489" s="40" t="s">
        <v>1440</v>
      </c>
      <c r="E489" s="30" t="s">
        <v>85</v>
      </c>
      <c r="F489" s="30" t="s">
        <v>1106</v>
      </c>
      <c r="G489" s="952">
        <v>499</v>
      </c>
      <c r="H489" s="41">
        <v>2.2770000000000001</v>
      </c>
      <c r="I489" s="30" t="s">
        <v>6423</v>
      </c>
      <c r="J489" s="786">
        <v>44984</v>
      </c>
      <c r="K489" s="803"/>
      <c r="L489" s="803"/>
      <c r="M489" s="803"/>
      <c r="N489" s="803"/>
      <c r="O489" s="7">
        <f t="shared" ca="1" si="14"/>
        <v>1121</v>
      </c>
      <c r="P489" s="788">
        <v>45013</v>
      </c>
      <c r="Q489" s="803">
        <v>45013</v>
      </c>
      <c r="R489" s="803">
        <v>45012</v>
      </c>
      <c r="S489" s="12">
        <f t="shared" ca="1" si="15"/>
        <v>28</v>
      </c>
      <c r="T489" s="31">
        <v>45019</v>
      </c>
      <c r="U489" s="31"/>
      <c r="V489" s="31"/>
      <c r="W489" s="31"/>
      <c r="X489" s="197"/>
      <c r="Y489" s="197"/>
      <c r="Z489" s="197"/>
      <c r="AA489" s="197"/>
      <c r="AB489" s="197"/>
      <c r="AC489" s="729"/>
      <c r="AD489" s="1222"/>
      <c r="AE489" s="1275"/>
    </row>
    <row r="490" spans="1:31">
      <c r="A490" s="264" t="s">
        <v>1498</v>
      </c>
      <c r="B490" s="30" t="s">
        <v>6427</v>
      </c>
      <c r="C490" s="32" t="s">
        <v>46</v>
      </c>
      <c r="D490" s="40" t="s">
        <v>886</v>
      </c>
      <c r="E490" s="30" t="s">
        <v>85</v>
      </c>
      <c r="F490" s="30" t="s">
        <v>1088</v>
      </c>
      <c r="G490" s="952">
        <v>900</v>
      </c>
      <c r="H490" s="41">
        <v>0.64300000000000002</v>
      </c>
      <c r="I490" s="30" t="s">
        <v>6187</v>
      </c>
      <c r="J490" s="786">
        <v>45007</v>
      </c>
      <c r="K490" s="803">
        <v>45008</v>
      </c>
      <c r="L490" s="803"/>
      <c r="M490" s="803"/>
      <c r="N490" s="803">
        <v>45010</v>
      </c>
      <c r="O490" s="7">
        <f t="shared" ca="1" si="14"/>
        <v>3</v>
      </c>
      <c r="P490" s="788">
        <v>45013</v>
      </c>
      <c r="Q490" s="803">
        <v>45012</v>
      </c>
      <c r="R490" s="803">
        <v>45013</v>
      </c>
      <c r="S490" s="12">
        <f t="shared" ca="1" si="15"/>
        <v>6</v>
      </c>
      <c r="T490" s="31">
        <v>45019</v>
      </c>
      <c r="U490" s="31"/>
      <c r="V490" s="31"/>
      <c r="W490" s="31"/>
      <c r="X490" s="197" t="s">
        <v>6428</v>
      </c>
      <c r="Y490" s="197"/>
      <c r="Z490" s="197"/>
      <c r="AA490" s="197"/>
      <c r="AB490" s="197"/>
      <c r="AC490" s="729"/>
      <c r="AD490" s="1222"/>
      <c r="AE490" s="1275"/>
    </row>
    <row r="491" spans="1:31">
      <c r="A491" s="264" t="s">
        <v>6429</v>
      </c>
      <c r="B491" s="30" t="s">
        <v>6430</v>
      </c>
      <c r="C491" s="32" t="s">
        <v>46</v>
      </c>
      <c r="D491" s="40" t="s">
        <v>886</v>
      </c>
      <c r="E491" s="30" t="s">
        <v>85</v>
      </c>
      <c r="F491" s="30" t="s">
        <v>1088</v>
      </c>
      <c r="G491" s="952">
        <v>1103</v>
      </c>
      <c r="H491" s="41">
        <v>0.73899999999999999</v>
      </c>
      <c r="I491" s="30" t="s">
        <v>6431</v>
      </c>
      <c r="J491" s="786">
        <v>45007</v>
      </c>
      <c r="K491" s="803">
        <v>45012</v>
      </c>
      <c r="L491" s="803"/>
      <c r="M491" s="803"/>
      <c r="N491" s="803"/>
      <c r="O491" s="7">
        <f t="shared" ca="1" si="14"/>
        <v>1098</v>
      </c>
      <c r="P491" s="788">
        <v>45019</v>
      </c>
      <c r="Q491" s="803">
        <v>45019</v>
      </c>
      <c r="R491" s="803">
        <v>45020</v>
      </c>
      <c r="S491" s="12">
        <f t="shared" ca="1" si="15"/>
        <v>13</v>
      </c>
      <c r="T491" s="31">
        <v>45021</v>
      </c>
      <c r="U491" s="31"/>
      <c r="V491" s="31"/>
      <c r="W491" s="31"/>
      <c r="X491" s="197" t="s">
        <v>6432</v>
      </c>
      <c r="Y491" s="197"/>
      <c r="Z491" s="197"/>
      <c r="AA491" s="197"/>
      <c r="AB491" s="197"/>
      <c r="AC491" s="729"/>
      <c r="AD491" s="1222"/>
      <c r="AE491" s="1275"/>
    </row>
    <row r="492" spans="1:31">
      <c r="A492" s="264" t="s">
        <v>229</v>
      </c>
      <c r="B492" s="30" t="s">
        <v>6433</v>
      </c>
      <c r="C492" s="32" t="s">
        <v>46</v>
      </c>
      <c r="D492" s="40" t="s">
        <v>189</v>
      </c>
      <c r="E492" s="30" t="s">
        <v>85</v>
      </c>
      <c r="F492" s="30" t="s">
        <v>1106</v>
      </c>
      <c r="G492" s="952">
        <v>615</v>
      </c>
      <c r="H492" s="41">
        <v>3.1139999999999999</v>
      </c>
      <c r="I492" s="30" t="s">
        <v>5127</v>
      </c>
      <c r="J492" s="786">
        <v>44991</v>
      </c>
      <c r="K492" s="803" t="s">
        <v>6434</v>
      </c>
      <c r="L492" s="803"/>
      <c r="M492" s="803"/>
      <c r="N492" s="803">
        <v>45013</v>
      </c>
      <c r="O492" s="7">
        <f t="shared" ca="1" si="14"/>
        <v>22</v>
      </c>
      <c r="P492" s="788">
        <v>45020</v>
      </c>
      <c r="Q492" s="803">
        <v>45046</v>
      </c>
      <c r="R492" s="803">
        <v>45021</v>
      </c>
      <c r="S492" s="12">
        <f t="shared" ca="1" si="15"/>
        <v>30</v>
      </c>
      <c r="T492" s="31">
        <v>45022</v>
      </c>
      <c r="U492" s="31"/>
      <c r="V492" s="31"/>
      <c r="W492" s="31"/>
      <c r="X492" s="197" t="s">
        <v>6435</v>
      </c>
      <c r="Y492" s="197"/>
      <c r="Z492" s="197"/>
      <c r="AA492" s="197"/>
      <c r="AB492" s="197"/>
      <c r="AC492" s="729"/>
      <c r="AD492" s="1222"/>
      <c r="AE492" s="1275"/>
    </row>
    <row r="493" spans="1:31">
      <c r="A493" s="264" t="s">
        <v>6436</v>
      </c>
      <c r="B493" s="30" t="s">
        <v>6437</v>
      </c>
      <c r="C493" s="32" t="s">
        <v>29</v>
      </c>
      <c r="D493" s="40" t="s">
        <v>110</v>
      </c>
      <c r="E493" s="30" t="s">
        <v>49</v>
      </c>
      <c r="F493" s="30" t="s">
        <v>1086</v>
      </c>
      <c r="G493" s="952">
        <v>2361</v>
      </c>
      <c r="H493" s="41">
        <v>2.7709999999999999</v>
      </c>
      <c r="I493" s="30" t="s">
        <v>6438</v>
      </c>
      <c r="J493" s="786">
        <v>45007</v>
      </c>
      <c r="K493" s="803"/>
      <c r="L493" s="803"/>
      <c r="M493" s="803"/>
      <c r="N493" s="803"/>
      <c r="O493" s="7">
        <f t="shared" ca="1" si="14"/>
        <v>1098</v>
      </c>
      <c r="P493" s="788">
        <v>45050</v>
      </c>
      <c r="Q493" s="803">
        <v>45050</v>
      </c>
      <c r="R493" s="803">
        <v>45020</v>
      </c>
      <c r="S493" s="12">
        <f t="shared" ca="1" si="15"/>
        <v>13</v>
      </c>
      <c r="T493" s="31">
        <v>45022</v>
      </c>
      <c r="U493" s="31"/>
      <c r="V493" s="31"/>
      <c r="W493" s="31"/>
      <c r="X493" s="197" t="s">
        <v>6439</v>
      </c>
      <c r="Y493" s="197"/>
      <c r="Z493" s="197"/>
      <c r="AA493" s="197"/>
      <c r="AB493" s="197"/>
      <c r="AC493" s="729"/>
      <c r="AD493" s="1222"/>
      <c r="AE493" s="1275"/>
    </row>
    <row r="494" spans="1:31">
      <c r="A494" s="264" t="s">
        <v>6429</v>
      </c>
      <c r="B494" s="30" t="s">
        <v>6430</v>
      </c>
      <c r="C494" s="32" t="s">
        <v>46</v>
      </c>
      <c r="D494" s="40" t="s">
        <v>886</v>
      </c>
      <c r="E494" s="30" t="s">
        <v>85</v>
      </c>
      <c r="F494" s="30" t="s">
        <v>1088</v>
      </c>
      <c r="G494" s="952">
        <v>1103</v>
      </c>
      <c r="H494" s="41">
        <v>0.73899999999999999</v>
      </c>
      <c r="I494" s="30" t="s">
        <v>6431</v>
      </c>
      <c r="J494" s="786">
        <v>45007</v>
      </c>
      <c r="K494" s="803">
        <v>45012</v>
      </c>
      <c r="L494" s="803"/>
      <c r="M494" s="803"/>
      <c r="N494" s="803">
        <v>45016</v>
      </c>
      <c r="O494" s="7">
        <f t="shared" ca="1" si="14"/>
        <v>9</v>
      </c>
      <c r="P494" s="788">
        <v>45019</v>
      </c>
      <c r="Q494" s="803">
        <v>45019</v>
      </c>
      <c r="R494" s="803">
        <v>45020</v>
      </c>
      <c r="S494" s="12">
        <f t="shared" ca="1" si="15"/>
        <v>13</v>
      </c>
      <c r="T494" s="31">
        <v>45022</v>
      </c>
      <c r="U494" s="31"/>
      <c r="V494" s="31"/>
      <c r="W494" s="31"/>
      <c r="X494" s="197" t="s">
        <v>6440</v>
      </c>
      <c r="Y494" s="197"/>
      <c r="Z494" s="197"/>
      <c r="AA494" s="197" t="s">
        <v>6432</v>
      </c>
      <c r="AB494" s="197"/>
      <c r="AC494" s="729"/>
      <c r="AD494" s="1222"/>
      <c r="AE494" s="1275"/>
    </row>
    <row r="495" spans="1:31">
      <c r="A495" s="264" t="s">
        <v>6441</v>
      </c>
      <c r="B495" s="30" t="s">
        <v>6442</v>
      </c>
      <c r="C495" s="32" t="s">
        <v>46</v>
      </c>
      <c r="D495" s="40" t="s">
        <v>73</v>
      </c>
      <c r="E495" s="30" t="s">
        <v>85</v>
      </c>
      <c r="F495" s="30" t="s">
        <v>1086</v>
      </c>
      <c r="G495" s="952">
        <v>1296</v>
      </c>
      <c r="H495" s="41">
        <v>1.58</v>
      </c>
      <c r="I495" s="30" t="s">
        <v>6443</v>
      </c>
      <c r="J495" s="786"/>
      <c r="K495" s="803"/>
      <c r="L495" s="803"/>
      <c r="M495" s="803"/>
      <c r="N495" s="803"/>
      <c r="O495" s="7">
        <f t="shared" ca="1" si="14"/>
        <v>46105</v>
      </c>
      <c r="P495" s="788">
        <v>45025</v>
      </c>
      <c r="Q495" s="803">
        <v>45025</v>
      </c>
      <c r="R495" s="803" t="s">
        <v>2926</v>
      </c>
      <c r="S495" s="12" t="e">
        <f t="shared" ca="1" si="15"/>
        <v>#VALUE!</v>
      </c>
      <c r="T495" s="31">
        <v>45033</v>
      </c>
      <c r="U495" s="31"/>
      <c r="V495" s="31"/>
      <c r="W495" s="31"/>
      <c r="X495" s="197"/>
      <c r="Y495" s="197"/>
      <c r="Z495" s="197"/>
      <c r="AA495" s="197"/>
      <c r="AB495" s="197"/>
      <c r="AC495" s="729"/>
      <c r="AD495" s="1222"/>
      <c r="AE495" s="1275"/>
    </row>
    <row r="496" spans="1:31">
      <c r="A496" s="264" t="s">
        <v>397</v>
      </c>
      <c r="B496" s="30" t="s">
        <v>6444</v>
      </c>
      <c r="C496" s="32" t="s">
        <v>256</v>
      </c>
      <c r="D496" s="40" t="s">
        <v>110</v>
      </c>
      <c r="E496" s="30" t="s">
        <v>85</v>
      </c>
      <c r="F496" s="30" t="s">
        <v>1088</v>
      </c>
      <c r="G496" s="952">
        <v>340</v>
      </c>
      <c r="H496" s="41">
        <v>0.35099999999999998</v>
      </c>
      <c r="I496" s="30" t="s">
        <v>6445</v>
      </c>
      <c r="J496" s="786">
        <v>44999</v>
      </c>
      <c r="K496" s="803"/>
      <c r="L496" s="803"/>
      <c r="M496" s="803"/>
      <c r="N496" s="803" t="s">
        <v>6446</v>
      </c>
      <c r="O496" s="7" t="e">
        <f t="shared" ca="1" si="14"/>
        <v>#VALUE!</v>
      </c>
      <c r="P496" s="788">
        <v>45027</v>
      </c>
      <c r="Q496" s="803">
        <v>45022</v>
      </c>
      <c r="R496" s="803">
        <v>45027</v>
      </c>
      <c r="S496" s="12">
        <f t="shared" ca="1" si="15"/>
        <v>28</v>
      </c>
      <c r="T496" s="31">
        <v>45033</v>
      </c>
      <c r="U496" s="31"/>
      <c r="V496" s="31"/>
      <c r="W496" s="31"/>
      <c r="X496" s="197" t="s">
        <v>6447</v>
      </c>
      <c r="Y496" s="197"/>
      <c r="Z496" s="197"/>
      <c r="AA496" s="197"/>
      <c r="AB496" s="197"/>
      <c r="AC496" s="729"/>
      <c r="AD496" s="1222"/>
      <c r="AE496" s="1275"/>
    </row>
    <row r="497" spans="1:31">
      <c r="A497" s="264" t="s">
        <v>397</v>
      </c>
      <c r="B497" s="30" t="s">
        <v>6448</v>
      </c>
      <c r="C497" s="32" t="s">
        <v>256</v>
      </c>
      <c r="D497" s="40" t="s">
        <v>110</v>
      </c>
      <c r="E497" s="30" t="s">
        <v>85</v>
      </c>
      <c r="F497" s="30" t="s">
        <v>1088</v>
      </c>
      <c r="G497" s="952">
        <v>550</v>
      </c>
      <c r="H497" s="41">
        <v>1.966</v>
      </c>
      <c r="I497" s="30" t="s">
        <v>6445</v>
      </c>
      <c r="J497" s="786">
        <v>45000</v>
      </c>
      <c r="K497" s="803"/>
      <c r="L497" s="803"/>
      <c r="M497" s="803"/>
      <c r="N497" s="803">
        <v>45016</v>
      </c>
      <c r="O497" s="7">
        <f t="shared" ca="1" si="14"/>
        <v>16</v>
      </c>
      <c r="P497" s="788">
        <v>45027</v>
      </c>
      <c r="Q497" s="803">
        <v>45022</v>
      </c>
      <c r="R497" s="803">
        <v>45027</v>
      </c>
      <c r="S497" s="12">
        <f t="shared" ca="1" si="15"/>
        <v>27</v>
      </c>
      <c r="T497" s="31">
        <v>45033</v>
      </c>
      <c r="U497" s="31"/>
      <c r="V497" s="31"/>
      <c r="W497" s="31"/>
      <c r="X497" s="197" t="s">
        <v>6449</v>
      </c>
      <c r="Y497" s="197"/>
      <c r="Z497" s="197"/>
      <c r="AA497" s="197"/>
      <c r="AB497" s="197"/>
      <c r="AC497" s="729"/>
      <c r="AD497" s="1222"/>
      <c r="AE497" s="1275"/>
    </row>
    <row r="498" spans="1:31">
      <c r="A498" s="264" t="s">
        <v>6450</v>
      </c>
      <c r="B498" s="30" t="s">
        <v>6451</v>
      </c>
      <c r="C498" s="32" t="s">
        <v>256</v>
      </c>
      <c r="D498" s="40" t="s">
        <v>110</v>
      </c>
      <c r="E498" s="30" t="s">
        <v>85</v>
      </c>
      <c r="F498" s="30" t="s">
        <v>1088</v>
      </c>
      <c r="G498" s="952">
        <v>255</v>
      </c>
      <c r="H498" s="41">
        <v>1.4530000000000001</v>
      </c>
      <c r="I498" s="30" t="s">
        <v>6445</v>
      </c>
      <c r="J498" s="786">
        <v>45000</v>
      </c>
      <c r="K498" s="803"/>
      <c r="L498" s="803"/>
      <c r="M498" s="803"/>
      <c r="N498" s="803">
        <v>45013</v>
      </c>
      <c r="O498" s="7">
        <f t="shared" ca="1" si="14"/>
        <v>13</v>
      </c>
      <c r="P498" s="788">
        <v>45027</v>
      </c>
      <c r="Q498" s="803">
        <v>45022</v>
      </c>
      <c r="R498" s="803">
        <v>45027</v>
      </c>
      <c r="S498" s="12">
        <f t="shared" ca="1" si="15"/>
        <v>27</v>
      </c>
      <c r="T498" s="31">
        <v>45033</v>
      </c>
      <c r="U498" s="31"/>
      <c r="V498" s="31"/>
      <c r="W498" s="31"/>
      <c r="X498" s="197" t="s">
        <v>6452</v>
      </c>
      <c r="Y498" s="197"/>
      <c r="Z498" s="197"/>
      <c r="AA498" s="197"/>
      <c r="AB498" s="197"/>
      <c r="AC498" s="729"/>
      <c r="AD498" s="1222"/>
      <c r="AE498" s="1275"/>
    </row>
    <row r="499" spans="1:31">
      <c r="A499" s="264" t="s">
        <v>6453</v>
      </c>
      <c r="B499" s="30" t="s">
        <v>6454</v>
      </c>
      <c r="C499" s="32" t="s">
        <v>46</v>
      </c>
      <c r="D499" s="40" t="s">
        <v>110</v>
      </c>
      <c r="E499" s="30" t="s">
        <v>85</v>
      </c>
      <c r="F499" s="30" t="s">
        <v>462</v>
      </c>
      <c r="G499" s="952">
        <v>1252</v>
      </c>
      <c r="H499" s="41">
        <v>2.2530000000000001</v>
      </c>
      <c r="I499" s="30" t="s">
        <v>6445</v>
      </c>
      <c r="J499" s="786">
        <v>45001</v>
      </c>
      <c r="K499" s="803"/>
      <c r="L499" s="803"/>
      <c r="M499" s="803"/>
      <c r="N499" s="803">
        <v>45016</v>
      </c>
      <c r="O499" s="7">
        <f t="shared" ca="1" si="14"/>
        <v>15</v>
      </c>
      <c r="P499" s="788">
        <v>45027</v>
      </c>
      <c r="Q499" s="803">
        <v>45022</v>
      </c>
      <c r="R499" s="803">
        <v>45027</v>
      </c>
      <c r="S499" s="12">
        <f t="shared" ca="1" si="15"/>
        <v>26</v>
      </c>
      <c r="T499" s="31">
        <v>45033</v>
      </c>
      <c r="U499" s="31"/>
      <c r="V499" s="31"/>
      <c r="W499" s="31"/>
      <c r="X499" s="197" t="s">
        <v>6455</v>
      </c>
      <c r="Y499" s="197"/>
      <c r="Z499" s="197"/>
      <c r="AA499" s="197"/>
      <c r="AB499" s="197"/>
      <c r="AC499" s="729"/>
      <c r="AD499" s="1222"/>
      <c r="AE499" s="1275"/>
    </row>
    <row r="500" spans="1:31">
      <c r="A500" s="264" t="s">
        <v>905</v>
      </c>
      <c r="B500" s="30" t="s">
        <v>6456</v>
      </c>
      <c r="C500" s="32" t="s">
        <v>46</v>
      </c>
      <c r="D500" s="40" t="s">
        <v>110</v>
      </c>
      <c r="E500" s="30" t="s">
        <v>85</v>
      </c>
      <c r="F500" s="30" t="s">
        <v>1088</v>
      </c>
      <c r="G500" s="952">
        <v>340</v>
      </c>
      <c r="H500" s="41">
        <v>1.1200000000000001</v>
      </c>
      <c r="I500" s="30" t="s">
        <v>6445</v>
      </c>
      <c r="J500" s="786">
        <v>45007</v>
      </c>
      <c r="K500" s="803"/>
      <c r="L500" s="803"/>
      <c r="M500" s="803"/>
      <c r="N500" s="803" t="s">
        <v>6457</v>
      </c>
      <c r="O500" s="7" t="e">
        <f t="shared" ca="1" si="14"/>
        <v>#VALUE!</v>
      </c>
      <c r="P500" s="788">
        <v>45027</v>
      </c>
      <c r="Q500" s="803">
        <v>45022</v>
      </c>
      <c r="R500" s="803">
        <v>45027</v>
      </c>
      <c r="S500" s="12">
        <f t="shared" ca="1" si="15"/>
        <v>20</v>
      </c>
      <c r="T500" s="31">
        <v>45033</v>
      </c>
      <c r="U500" s="31"/>
      <c r="V500" s="31"/>
      <c r="W500" s="31"/>
      <c r="X500" s="197" t="s">
        <v>6458</v>
      </c>
      <c r="Y500" s="197"/>
      <c r="Z500" s="197"/>
      <c r="AA500" s="197"/>
      <c r="AB500" s="197"/>
      <c r="AC500" s="729"/>
      <c r="AD500" s="1222"/>
      <c r="AE500" s="1275"/>
    </row>
    <row r="501" spans="1:31">
      <c r="A501" s="264" t="s">
        <v>1165</v>
      </c>
      <c r="B501" s="30" t="s">
        <v>6459</v>
      </c>
      <c r="C501" s="32" t="s">
        <v>256</v>
      </c>
      <c r="D501" s="40" t="s">
        <v>110</v>
      </c>
      <c r="E501" s="30" t="s">
        <v>85</v>
      </c>
      <c r="F501" s="30" t="s">
        <v>1088</v>
      </c>
      <c r="G501" s="952">
        <v>290</v>
      </c>
      <c r="H501" s="41">
        <v>1.389</v>
      </c>
      <c r="I501" s="30" t="s">
        <v>6445</v>
      </c>
      <c r="J501" s="786">
        <v>45005</v>
      </c>
      <c r="K501" s="803"/>
      <c r="L501" s="803"/>
      <c r="M501" s="803"/>
      <c r="N501" s="803">
        <v>45013</v>
      </c>
      <c r="O501" s="7">
        <f t="shared" ca="1" si="14"/>
        <v>8</v>
      </c>
      <c r="P501" s="788">
        <v>45027</v>
      </c>
      <c r="Q501" s="803">
        <v>45022</v>
      </c>
      <c r="R501" s="803">
        <v>45027</v>
      </c>
      <c r="S501" s="12">
        <f t="shared" ca="1" si="15"/>
        <v>22</v>
      </c>
      <c r="T501" s="31">
        <v>45033</v>
      </c>
      <c r="U501" s="31"/>
      <c r="V501" s="31"/>
      <c r="W501" s="31"/>
      <c r="X501" s="197" t="s">
        <v>6460</v>
      </c>
      <c r="Y501" s="197"/>
      <c r="Z501" s="197"/>
      <c r="AA501" s="197"/>
      <c r="AB501" s="197"/>
      <c r="AC501" s="729"/>
      <c r="AD501" s="1222"/>
      <c r="AE501" s="1275"/>
    </row>
    <row r="502" spans="1:31">
      <c r="A502" s="264" t="s">
        <v>905</v>
      </c>
      <c r="B502" s="30" t="s">
        <v>6461</v>
      </c>
      <c r="C502" s="32" t="s">
        <v>46</v>
      </c>
      <c r="D502" s="40" t="s">
        <v>110</v>
      </c>
      <c r="E502" s="30" t="s">
        <v>85</v>
      </c>
      <c r="F502" s="30" t="s">
        <v>1088</v>
      </c>
      <c r="G502" s="952">
        <v>2487</v>
      </c>
      <c r="H502" s="41">
        <v>4.9459999999999997</v>
      </c>
      <c r="I502" s="30" t="s">
        <v>6445</v>
      </c>
      <c r="J502" s="786">
        <v>45009</v>
      </c>
      <c r="K502" s="803"/>
      <c r="L502" s="803"/>
      <c r="M502" s="803"/>
      <c r="N502" s="803">
        <v>45014</v>
      </c>
      <c r="O502" s="7">
        <f t="shared" ca="1" si="14"/>
        <v>5</v>
      </c>
      <c r="P502" s="788">
        <v>45027</v>
      </c>
      <c r="Q502" s="803">
        <v>45022</v>
      </c>
      <c r="R502" s="803">
        <v>45027</v>
      </c>
      <c r="S502" s="12">
        <f t="shared" ca="1" si="15"/>
        <v>18</v>
      </c>
      <c r="T502" s="31">
        <v>45033</v>
      </c>
      <c r="U502" s="31"/>
      <c r="V502" s="31"/>
      <c r="W502" s="31"/>
      <c r="X502" s="197" t="s">
        <v>6462</v>
      </c>
      <c r="Y502" s="197"/>
      <c r="Z502" s="197"/>
      <c r="AA502" s="197"/>
      <c r="AB502" s="197"/>
      <c r="AC502" s="729"/>
      <c r="AD502" s="1222"/>
      <c r="AE502" s="1275"/>
    </row>
    <row r="503" spans="1:31">
      <c r="A503" s="264" t="s">
        <v>905</v>
      </c>
      <c r="B503" s="30" t="s">
        <v>6463</v>
      </c>
      <c r="C503" s="32" t="s">
        <v>46</v>
      </c>
      <c r="D503" s="40" t="s">
        <v>110</v>
      </c>
      <c r="E503" s="30" t="s">
        <v>85</v>
      </c>
      <c r="F503" s="30" t="s">
        <v>1088</v>
      </c>
      <c r="G503" s="952">
        <v>922</v>
      </c>
      <c r="H503" s="41">
        <v>1.591</v>
      </c>
      <c r="I503" s="30" t="s">
        <v>6445</v>
      </c>
      <c r="J503" s="786">
        <v>45012</v>
      </c>
      <c r="K503" s="803"/>
      <c r="L503" s="803"/>
      <c r="M503" s="803"/>
      <c r="N503" s="803" t="s">
        <v>6457</v>
      </c>
      <c r="O503" s="7" t="e">
        <f t="shared" ca="1" si="14"/>
        <v>#VALUE!</v>
      </c>
      <c r="P503" s="788">
        <v>45027</v>
      </c>
      <c r="Q503" s="803">
        <v>45022</v>
      </c>
      <c r="R503" s="803">
        <v>45027</v>
      </c>
      <c r="S503" s="12">
        <f t="shared" ca="1" si="15"/>
        <v>15</v>
      </c>
      <c r="T503" s="31">
        <v>45033</v>
      </c>
      <c r="U503" s="31"/>
      <c r="V503" s="31"/>
      <c r="W503" s="31"/>
      <c r="X503" s="197" t="s">
        <v>6464</v>
      </c>
      <c r="Y503" s="197"/>
      <c r="Z503" s="197"/>
      <c r="AA503" s="197"/>
      <c r="AB503" s="197"/>
      <c r="AC503" s="729"/>
      <c r="AD503" s="1222"/>
      <c r="AE503" s="1275"/>
    </row>
    <row r="504" spans="1:31">
      <c r="A504" s="264" t="s">
        <v>1842</v>
      </c>
      <c r="B504" s="30" t="s">
        <v>6465</v>
      </c>
      <c r="C504" s="32" t="s">
        <v>256</v>
      </c>
      <c r="D504" s="40" t="s">
        <v>110</v>
      </c>
      <c r="E504" s="30" t="s">
        <v>85</v>
      </c>
      <c r="F504" s="30" t="s">
        <v>1176</v>
      </c>
      <c r="G504" s="952">
        <v>3447</v>
      </c>
      <c r="H504" s="41">
        <v>4.6100000000000003</v>
      </c>
      <c r="I504" s="30" t="s">
        <v>6445</v>
      </c>
      <c r="J504" s="786">
        <v>45007</v>
      </c>
      <c r="K504" s="803"/>
      <c r="L504" s="803"/>
      <c r="M504" s="803"/>
      <c r="N504" s="803">
        <v>45014</v>
      </c>
      <c r="O504" s="7">
        <f t="shared" ca="1" si="14"/>
        <v>7</v>
      </c>
      <c r="P504" s="788">
        <v>45027</v>
      </c>
      <c r="Q504" s="803">
        <v>45022</v>
      </c>
      <c r="R504" s="803">
        <v>45027</v>
      </c>
      <c r="S504" s="12">
        <f t="shared" ca="1" si="15"/>
        <v>20</v>
      </c>
      <c r="T504" s="31">
        <v>45033</v>
      </c>
      <c r="U504" s="31"/>
      <c r="V504" s="31"/>
      <c r="W504" s="31"/>
      <c r="X504" s="197"/>
      <c r="Y504" s="197"/>
      <c r="Z504" s="197"/>
      <c r="AA504" s="197"/>
      <c r="AB504" s="197"/>
      <c r="AC504" s="729"/>
      <c r="AD504" s="1222"/>
      <c r="AE504" s="1275"/>
    </row>
    <row r="505" spans="1:31">
      <c r="A505" s="264" t="s">
        <v>1101</v>
      </c>
      <c r="B505" s="30" t="s">
        <v>6466</v>
      </c>
      <c r="C505" s="32" t="s">
        <v>46</v>
      </c>
      <c r="D505" s="40" t="s">
        <v>1469</v>
      </c>
      <c r="E505" s="30" t="s">
        <v>85</v>
      </c>
      <c r="F505" s="30" t="s">
        <v>1088</v>
      </c>
      <c r="G505" s="952">
        <v>360</v>
      </c>
      <c r="H505" s="41">
        <v>0.54300000000000004</v>
      </c>
      <c r="I505" s="30" t="s">
        <v>6467</v>
      </c>
      <c r="J505" s="786">
        <v>44994</v>
      </c>
      <c r="K505" s="803"/>
      <c r="L505" s="803"/>
      <c r="M505" s="803"/>
      <c r="N505" s="803"/>
      <c r="O505" s="7">
        <f t="shared" ca="1" si="14"/>
        <v>1111</v>
      </c>
      <c r="P505" s="788">
        <v>45026</v>
      </c>
      <c r="Q505" s="803">
        <v>45020</v>
      </c>
      <c r="R505" s="803" t="s">
        <v>6468</v>
      </c>
      <c r="S505" s="12" t="e">
        <f t="shared" ca="1" si="15"/>
        <v>#VALUE!</v>
      </c>
      <c r="T505" s="31" t="s">
        <v>6469</v>
      </c>
      <c r="U505" s="31"/>
      <c r="V505" s="31"/>
      <c r="W505" s="31"/>
      <c r="X505" s="197" t="s">
        <v>6470</v>
      </c>
      <c r="Y505" s="197"/>
      <c r="Z505" s="197"/>
      <c r="AA505" s="197" t="s">
        <v>6471</v>
      </c>
      <c r="AB505" s="197"/>
      <c r="AC505" s="729"/>
      <c r="AD505" s="1222"/>
      <c r="AE505" s="1275"/>
    </row>
    <row r="506" spans="1:31">
      <c r="A506" s="264" t="s">
        <v>1101</v>
      </c>
      <c r="B506" s="30" t="s">
        <v>6472</v>
      </c>
      <c r="C506" s="32" t="s">
        <v>46</v>
      </c>
      <c r="D506" s="40" t="s">
        <v>1469</v>
      </c>
      <c r="E506" s="30" t="s">
        <v>85</v>
      </c>
      <c r="F506" s="30" t="s">
        <v>1088</v>
      </c>
      <c r="G506" s="952">
        <v>385</v>
      </c>
      <c r="H506" s="41">
        <v>0.54300000000000004</v>
      </c>
      <c r="I506" s="30" t="s">
        <v>6467</v>
      </c>
      <c r="J506" s="786">
        <v>44994</v>
      </c>
      <c r="K506" s="803"/>
      <c r="L506" s="803"/>
      <c r="M506" s="803"/>
      <c r="N506" s="803"/>
      <c r="O506" s="7">
        <f t="shared" ca="1" si="14"/>
        <v>1111</v>
      </c>
      <c r="P506" s="788">
        <v>45026</v>
      </c>
      <c r="Q506" s="803">
        <v>45020</v>
      </c>
      <c r="R506" s="803" t="s">
        <v>6468</v>
      </c>
      <c r="S506" s="12" t="e">
        <f t="shared" ca="1" si="15"/>
        <v>#VALUE!</v>
      </c>
      <c r="T506" s="31" t="s">
        <v>6469</v>
      </c>
      <c r="U506" s="31"/>
      <c r="V506" s="31"/>
      <c r="W506" s="31"/>
      <c r="X506" s="197" t="s">
        <v>6473</v>
      </c>
      <c r="Y506" s="197"/>
      <c r="Z506" s="197"/>
      <c r="AA506" s="197" t="s">
        <v>6471</v>
      </c>
      <c r="AB506" s="197"/>
      <c r="AC506" s="729"/>
      <c r="AD506" s="1222"/>
      <c r="AE506" s="1275"/>
    </row>
    <row r="507" spans="1:31">
      <c r="A507" s="264" t="s">
        <v>516</v>
      </c>
      <c r="B507" s="30" t="s">
        <v>6474</v>
      </c>
      <c r="C507" s="32" t="s">
        <v>46</v>
      </c>
      <c r="D507" s="40" t="s">
        <v>886</v>
      </c>
      <c r="E507" s="30" t="s">
        <v>85</v>
      </c>
      <c r="F507" s="30" t="s">
        <v>1088</v>
      </c>
      <c r="G507" s="952">
        <v>1150</v>
      </c>
      <c r="H507" s="41">
        <v>2.0790000000000002</v>
      </c>
      <c r="I507" s="30" t="s">
        <v>6475</v>
      </c>
      <c r="J507" s="786">
        <v>45009</v>
      </c>
      <c r="K507" s="803"/>
      <c r="L507" s="803"/>
      <c r="M507" s="803"/>
      <c r="N507" s="803"/>
      <c r="O507" s="7">
        <f t="shared" ca="1" si="14"/>
        <v>1096</v>
      </c>
      <c r="P507" s="788">
        <v>45026</v>
      </c>
      <c r="Q507" s="803">
        <v>45026</v>
      </c>
      <c r="R507" s="803" t="s">
        <v>2926</v>
      </c>
      <c r="S507" s="12" t="e">
        <f t="shared" ca="1" si="15"/>
        <v>#VALUE!</v>
      </c>
      <c r="T507" s="31"/>
      <c r="U507" s="31"/>
      <c r="V507" s="31"/>
      <c r="W507" s="31"/>
      <c r="X507" s="197"/>
      <c r="Y507" s="197"/>
      <c r="Z507" s="197"/>
      <c r="AA507" s="197"/>
      <c r="AB507" s="197"/>
      <c r="AC507" s="729"/>
      <c r="AD507" s="1222"/>
      <c r="AE507" s="1275"/>
    </row>
    <row r="508" spans="1:31">
      <c r="A508" s="264" t="s">
        <v>1119</v>
      </c>
      <c r="B508" s="30" t="s">
        <v>5647</v>
      </c>
      <c r="C508" s="32" t="s">
        <v>46</v>
      </c>
      <c r="D508" s="40" t="s">
        <v>189</v>
      </c>
      <c r="E508" s="30" t="s">
        <v>85</v>
      </c>
      <c r="F508" s="30" t="s">
        <v>1106</v>
      </c>
      <c r="G508" s="952">
        <v>1400</v>
      </c>
      <c r="H508" s="41">
        <v>1.18</v>
      </c>
      <c r="I508" s="30" t="s">
        <v>6476</v>
      </c>
      <c r="J508" s="786">
        <v>45005</v>
      </c>
      <c r="K508" s="803">
        <v>45012</v>
      </c>
      <c r="L508" s="803"/>
      <c r="M508" s="803">
        <v>45013</v>
      </c>
      <c r="N508" s="803">
        <v>45020</v>
      </c>
      <c r="O508" s="7">
        <f t="shared" ca="1" si="14"/>
        <v>15</v>
      </c>
      <c r="P508" s="788">
        <v>45031</v>
      </c>
      <c r="Q508" s="803">
        <v>45028</v>
      </c>
      <c r="R508" s="803" t="s">
        <v>6477</v>
      </c>
      <c r="S508" s="12" t="e">
        <f t="shared" ca="1" si="15"/>
        <v>#VALUE!</v>
      </c>
      <c r="T508" s="31" t="s">
        <v>6478</v>
      </c>
      <c r="U508" s="31"/>
      <c r="V508" s="31"/>
      <c r="W508" s="31"/>
      <c r="X508" s="197" t="s">
        <v>6479</v>
      </c>
      <c r="Y508" s="197"/>
      <c r="Z508" s="197"/>
      <c r="AA508" s="197" t="s">
        <v>6480</v>
      </c>
      <c r="AB508" s="197"/>
      <c r="AC508" s="729"/>
      <c r="AD508" s="1222"/>
      <c r="AE508" s="1275"/>
    </row>
    <row r="509" spans="1:31">
      <c r="A509" s="264" t="s">
        <v>1238</v>
      </c>
      <c r="B509" s="30" t="s">
        <v>6481</v>
      </c>
      <c r="C509" s="32" t="s">
        <v>46</v>
      </c>
      <c r="D509" s="40" t="s">
        <v>189</v>
      </c>
      <c r="E509" s="30" t="s">
        <v>85</v>
      </c>
      <c r="F509" s="30" t="s">
        <v>1363</v>
      </c>
      <c r="G509" s="952">
        <v>366</v>
      </c>
      <c r="H509" s="41">
        <v>0.58499999999999996</v>
      </c>
      <c r="I509" s="30" t="s">
        <v>6476</v>
      </c>
      <c r="J509" s="786">
        <v>45014</v>
      </c>
      <c r="K509" s="803">
        <v>45016</v>
      </c>
      <c r="L509" s="803"/>
      <c r="M509" s="803"/>
      <c r="N509" s="803">
        <v>45019</v>
      </c>
      <c r="O509" s="7">
        <f t="shared" ca="1" si="14"/>
        <v>5</v>
      </c>
      <c r="P509" s="788">
        <v>45031</v>
      </c>
      <c r="Q509" s="803">
        <v>45028</v>
      </c>
      <c r="R509" s="803" t="s">
        <v>6477</v>
      </c>
      <c r="S509" s="12" t="e">
        <f t="shared" ca="1" si="15"/>
        <v>#VALUE!</v>
      </c>
      <c r="T509" s="31" t="s">
        <v>6478</v>
      </c>
      <c r="U509" s="31"/>
      <c r="V509" s="31"/>
      <c r="W509" s="31"/>
      <c r="X509" s="197" t="s">
        <v>6482</v>
      </c>
      <c r="Y509" s="197"/>
      <c r="Z509" s="197"/>
      <c r="AA509" s="197" t="s">
        <v>6480</v>
      </c>
      <c r="AB509" s="197"/>
      <c r="AC509" s="729"/>
      <c r="AD509" s="1222"/>
      <c r="AE509" s="1275"/>
    </row>
    <row r="510" spans="1:31">
      <c r="A510" s="264" t="s">
        <v>5789</v>
      </c>
      <c r="B510" s="30" t="s">
        <v>6483</v>
      </c>
      <c r="C510" s="32" t="s">
        <v>256</v>
      </c>
      <c r="D510" s="40" t="s">
        <v>728</v>
      </c>
      <c r="E510" s="30" t="s">
        <v>85</v>
      </c>
      <c r="F510" s="30" t="s">
        <v>1088</v>
      </c>
      <c r="G510" s="952">
        <v>1035</v>
      </c>
      <c r="H510" s="41">
        <v>1.7070000000000001</v>
      </c>
      <c r="I510" s="30" t="s">
        <v>6484</v>
      </c>
      <c r="J510" s="786">
        <v>45013</v>
      </c>
      <c r="K510" s="803" t="s">
        <v>6485</v>
      </c>
      <c r="L510" s="803"/>
      <c r="M510" s="803"/>
      <c r="N510" s="803">
        <v>45016</v>
      </c>
      <c r="O510" s="7">
        <f t="shared" ca="1" si="14"/>
        <v>3</v>
      </c>
      <c r="P510" s="788">
        <v>45036</v>
      </c>
      <c r="Q510" s="803">
        <v>45029</v>
      </c>
      <c r="R510" s="803" t="s">
        <v>6486</v>
      </c>
      <c r="S510" s="12" t="e">
        <f t="shared" ca="1" si="15"/>
        <v>#VALUE!</v>
      </c>
      <c r="T510" s="31" t="s">
        <v>3216</v>
      </c>
      <c r="U510" s="31"/>
      <c r="V510" s="31"/>
      <c r="W510" s="31"/>
      <c r="X510" s="197" t="s">
        <v>6487</v>
      </c>
      <c r="Y510" s="197"/>
      <c r="Z510" s="197"/>
      <c r="AA510" s="197" t="s">
        <v>6488</v>
      </c>
      <c r="AB510" s="197"/>
      <c r="AC510" s="729"/>
      <c r="AD510" s="1222"/>
      <c r="AE510" s="1275"/>
    </row>
    <row r="511" spans="1:31">
      <c r="A511" s="264" t="s">
        <v>6489</v>
      </c>
      <c r="B511" s="30" t="s">
        <v>6490</v>
      </c>
      <c r="C511" s="32" t="s">
        <v>256</v>
      </c>
      <c r="D511" s="40" t="s">
        <v>189</v>
      </c>
      <c r="E511" s="30" t="s">
        <v>49</v>
      </c>
      <c r="F511" s="30" t="s">
        <v>1088</v>
      </c>
      <c r="G511" s="952">
        <v>980</v>
      </c>
      <c r="H511" s="41">
        <v>3.2130000000000001</v>
      </c>
      <c r="I511" s="30" t="s">
        <v>3360</v>
      </c>
      <c r="J511" s="786">
        <v>45021</v>
      </c>
      <c r="K511" s="803" t="s">
        <v>6491</v>
      </c>
      <c r="L511" s="803"/>
      <c r="M511" s="803" t="s">
        <v>6492</v>
      </c>
      <c r="N511" s="803">
        <v>45030</v>
      </c>
      <c r="O511" s="7">
        <f t="shared" ca="1" si="14"/>
        <v>9</v>
      </c>
      <c r="P511" s="788">
        <v>45037</v>
      </c>
      <c r="Q511" s="803">
        <v>45037</v>
      </c>
      <c r="R511" s="803" t="s">
        <v>6493</v>
      </c>
      <c r="S511" s="12" t="e">
        <f t="shared" ca="1" si="15"/>
        <v>#VALUE!</v>
      </c>
      <c r="T511" s="31" t="s">
        <v>3216</v>
      </c>
      <c r="U511" s="31"/>
      <c r="V511" s="31"/>
      <c r="W511" s="31"/>
      <c r="X511" s="197" t="s">
        <v>6494</v>
      </c>
      <c r="Y511" s="197"/>
      <c r="Z511" s="197"/>
      <c r="AA511" s="197" t="s">
        <v>6495</v>
      </c>
      <c r="AB511" s="197"/>
      <c r="AC511" s="729"/>
      <c r="AD511" s="1222"/>
      <c r="AE511" s="1275"/>
    </row>
    <row r="512" spans="1:31">
      <c r="A512" s="264" t="s">
        <v>1262</v>
      </c>
      <c r="B512" s="30" t="s">
        <v>6496</v>
      </c>
      <c r="C512" s="32" t="s">
        <v>256</v>
      </c>
      <c r="D512" s="40" t="s">
        <v>349</v>
      </c>
      <c r="E512" s="30" t="s">
        <v>85</v>
      </c>
      <c r="F512" s="30" t="s">
        <v>1106</v>
      </c>
      <c r="G512" s="952">
        <v>375</v>
      </c>
      <c r="H512" s="41">
        <v>0.99</v>
      </c>
      <c r="I512" s="30" t="s">
        <v>6497</v>
      </c>
      <c r="J512" s="786">
        <v>45000</v>
      </c>
      <c r="K512" s="803"/>
      <c r="L512" s="803"/>
      <c r="M512" s="803"/>
      <c r="N512" s="803"/>
      <c r="O512" s="7">
        <f t="shared" ca="1" si="14"/>
        <v>1105</v>
      </c>
      <c r="P512" s="788">
        <v>45034</v>
      </c>
      <c r="Q512" s="803">
        <v>45029</v>
      </c>
      <c r="R512" s="803" t="s">
        <v>2926</v>
      </c>
      <c r="S512" s="12" t="e">
        <f t="shared" ca="1" si="15"/>
        <v>#VALUE!</v>
      </c>
      <c r="T512" s="31" t="s">
        <v>6498</v>
      </c>
      <c r="U512" s="31"/>
      <c r="V512" s="31"/>
      <c r="W512" s="31"/>
      <c r="X512" s="197"/>
      <c r="Y512" s="197"/>
      <c r="Z512" s="197"/>
      <c r="AA512" s="197"/>
      <c r="AB512" s="197"/>
      <c r="AC512" s="729"/>
      <c r="AD512" s="1222"/>
      <c r="AE512" s="1275"/>
    </row>
    <row r="513" spans="1:31">
      <c r="A513" s="264" t="s">
        <v>5244</v>
      </c>
      <c r="B513" s="30" t="s">
        <v>6499</v>
      </c>
      <c r="C513" s="32" t="s">
        <v>46</v>
      </c>
      <c r="D513" s="40" t="s">
        <v>110</v>
      </c>
      <c r="E513" s="30" t="s">
        <v>85</v>
      </c>
      <c r="F513" s="30" t="s">
        <v>1106</v>
      </c>
      <c r="G513" s="952">
        <v>280</v>
      </c>
      <c r="H513" s="41">
        <v>2.016</v>
      </c>
      <c r="I513" s="30" t="s">
        <v>2857</v>
      </c>
      <c r="J513" s="786">
        <v>45000</v>
      </c>
      <c r="K513" s="803"/>
      <c r="L513" s="803"/>
      <c r="M513" s="803"/>
      <c r="N513" s="803">
        <v>45013</v>
      </c>
      <c r="O513" s="7">
        <f t="shared" ca="1" si="14"/>
        <v>13</v>
      </c>
      <c r="P513" s="788" t="s">
        <v>6500</v>
      </c>
      <c r="Q513" s="803">
        <v>45022</v>
      </c>
      <c r="R513" s="803">
        <v>45044</v>
      </c>
      <c r="S513" s="12">
        <f t="shared" ca="1" si="15"/>
        <v>44</v>
      </c>
      <c r="T513" s="31">
        <v>45052</v>
      </c>
      <c r="U513" s="31" t="s">
        <v>6501</v>
      </c>
      <c r="V513" s="31"/>
      <c r="W513" s="31"/>
      <c r="X513" s="197" t="s">
        <v>6502</v>
      </c>
      <c r="Y513" s="197"/>
      <c r="Z513" s="197"/>
      <c r="AA513" s="197"/>
      <c r="AB513" s="197"/>
      <c r="AC513" s="729"/>
      <c r="AD513" s="1222"/>
      <c r="AE513" s="1275"/>
    </row>
    <row r="514" spans="1:31">
      <c r="A514" s="264" t="s">
        <v>1430</v>
      </c>
      <c r="B514" s="30" t="s">
        <v>6503</v>
      </c>
      <c r="C514" s="32" t="s">
        <v>256</v>
      </c>
      <c r="D514" s="40" t="s">
        <v>110</v>
      </c>
      <c r="E514" s="30" t="s">
        <v>85</v>
      </c>
      <c r="F514" s="30" t="s">
        <v>1088</v>
      </c>
      <c r="G514" s="952" t="s">
        <v>6504</v>
      </c>
      <c r="H514" s="41">
        <v>0.81499999999999995</v>
      </c>
      <c r="I514" s="30" t="s">
        <v>2857</v>
      </c>
      <c r="J514" s="786">
        <v>45001</v>
      </c>
      <c r="K514" s="803"/>
      <c r="L514" s="803"/>
      <c r="M514" s="803"/>
      <c r="N514" s="803">
        <v>45036</v>
      </c>
      <c r="O514" s="7">
        <f t="shared" ref="O514:O577" ca="1" si="16">IF(ISBLANK(N514)=TRUE,TODAY()-J514,N514-J514)</f>
        <v>35</v>
      </c>
      <c r="P514" s="788" t="s">
        <v>6500</v>
      </c>
      <c r="Q514" s="803">
        <v>45022</v>
      </c>
      <c r="R514" s="803">
        <v>45044</v>
      </c>
      <c r="S514" s="12">
        <f t="shared" ref="S514:S577" ca="1" si="17">IF(ISBLANK(R514)=TRUE,TODAY()-J514,R514-J514)</f>
        <v>43</v>
      </c>
      <c r="T514" s="31">
        <v>45052</v>
      </c>
      <c r="U514" s="31" t="s">
        <v>6505</v>
      </c>
      <c r="V514" s="31"/>
      <c r="W514" s="31"/>
      <c r="X514" s="197" t="s">
        <v>6506</v>
      </c>
      <c r="Y514" s="197"/>
      <c r="Z514" s="197"/>
      <c r="AA514" s="197"/>
      <c r="AB514" s="197"/>
      <c r="AC514" s="729"/>
      <c r="AD514" s="1222"/>
      <c r="AE514" s="1275"/>
    </row>
    <row r="515" spans="1:31">
      <c r="A515" s="264" t="s">
        <v>2976</v>
      </c>
      <c r="B515" s="30" t="s">
        <v>6507</v>
      </c>
      <c r="C515" s="32" t="s">
        <v>256</v>
      </c>
      <c r="D515" s="40" t="s">
        <v>110</v>
      </c>
      <c r="E515" s="30" t="s">
        <v>85</v>
      </c>
      <c r="F515" s="30" t="s">
        <v>1088</v>
      </c>
      <c r="G515" s="952" t="s">
        <v>6508</v>
      </c>
      <c r="H515" s="41">
        <v>1.3149999999999999</v>
      </c>
      <c r="I515" s="30" t="s">
        <v>2857</v>
      </c>
      <c r="J515" s="786">
        <v>45013</v>
      </c>
      <c r="K515" s="803"/>
      <c r="L515" s="803"/>
      <c r="M515" s="803"/>
      <c r="N515" s="803">
        <v>45022</v>
      </c>
      <c r="O515" s="7">
        <f t="shared" ca="1" si="16"/>
        <v>9</v>
      </c>
      <c r="P515" s="788" t="s">
        <v>6500</v>
      </c>
      <c r="Q515" s="803">
        <v>45036</v>
      </c>
      <c r="R515" s="803">
        <v>45044</v>
      </c>
      <c r="S515" s="12">
        <f t="shared" ca="1" si="17"/>
        <v>31</v>
      </c>
      <c r="T515" s="31">
        <v>45052</v>
      </c>
      <c r="U515" s="31" t="s">
        <v>6509</v>
      </c>
      <c r="V515" s="31"/>
      <c r="W515" s="31"/>
      <c r="X515" s="197" t="s">
        <v>6510</v>
      </c>
      <c r="Y515" s="197"/>
      <c r="Z515" s="197"/>
      <c r="AA515" s="197"/>
      <c r="AB515" s="197"/>
      <c r="AC515" s="729"/>
      <c r="AD515" s="1222"/>
      <c r="AE515" s="1275"/>
    </row>
    <row r="516" spans="1:31">
      <c r="A516" s="264" t="s">
        <v>2976</v>
      </c>
      <c r="B516" s="30" t="s">
        <v>6511</v>
      </c>
      <c r="C516" s="32" t="s">
        <v>256</v>
      </c>
      <c r="D516" s="40" t="s">
        <v>110</v>
      </c>
      <c r="E516" s="30" t="s">
        <v>85</v>
      </c>
      <c r="F516" s="30" t="s">
        <v>1106</v>
      </c>
      <c r="G516" s="952">
        <v>685</v>
      </c>
      <c r="H516" s="41">
        <v>3.5110000000000001</v>
      </c>
      <c r="I516" s="30" t="s">
        <v>2857</v>
      </c>
      <c r="J516" s="786">
        <v>45016</v>
      </c>
      <c r="K516" s="803"/>
      <c r="L516" s="803"/>
      <c r="M516" s="803"/>
      <c r="N516" s="803">
        <v>45021</v>
      </c>
      <c r="O516" s="7">
        <f t="shared" ca="1" si="16"/>
        <v>5</v>
      </c>
      <c r="P516" s="788" t="s">
        <v>6500</v>
      </c>
      <c r="Q516" s="803">
        <v>45036</v>
      </c>
      <c r="R516" s="803">
        <v>45044</v>
      </c>
      <c r="S516" s="12">
        <f t="shared" ca="1" si="17"/>
        <v>28</v>
      </c>
      <c r="T516" s="31">
        <v>45052</v>
      </c>
      <c r="U516" s="31" t="s">
        <v>6512</v>
      </c>
      <c r="V516" s="31"/>
      <c r="W516" s="31"/>
      <c r="X516" s="197" t="s">
        <v>6513</v>
      </c>
      <c r="Y516" s="197"/>
      <c r="Z516" s="197"/>
      <c r="AA516" s="197"/>
      <c r="AB516" s="197"/>
      <c r="AC516" s="729"/>
      <c r="AD516" s="1222"/>
      <c r="AE516" s="1275"/>
    </row>
    <row r="517" spans="1:31">
      <c r="A517" s="264" t="s">
        <v>397</v>
      </c>
      <c r="B517" s="30" t="s">
        <v>6514</v>
      </c>
      <c r="C517" s="32" t="s">
        <v>256</v>
      </c>
      <c r="D517" s="40" t="s">
        <v>110</v>
      </c>
      <c r="E517" s="30" t="s">
        <v>85</v>
      </c>
      <c r="F517" s="30" t="s">
        <v>1088</v>
      </c>
      <c r="G517" s="952">
        <v>525</v>
      </c>
      <c r="H517" s="41">
        <v>0.92500000000000004</v>
      </c>
      <c r="I517" s="30" t="s">
        <v>2857</v>
      </c>
      <c r="J517" s="786">
        <v>45013</v>
      </c>
      <c r="K517" s="803"/>
      <c r="L517" s="803"/>
      <c r="M517" s="803"/>
      <c r="N517" s="803">
        <v>45028</v>
      </c>
      <c r="O517" s="7">
        <f t="shared" ca="1" si="16"/>
        <v>15</v>
      </c>
      <c r="P517" s="788" t="s">
        <v>6500</v>
      </c>
      <c r="Q517" s="803">
        <v>45022</v>
      </c>
      <c r="R517" s="803">
        <v>45044</v>
      </c>
      <c r="S517" s="12">
        <f t="shared" ca="1" si="17"/>
        <v>31</v>
      </c>
      <c r="T517" s="31">
        <v>45052</v>
      </c>
      <c r="U517" s="31" t="s">
        <v>6515</v>
      </c>
      <c r="V517" s="31"/>
      <c r="W517" s="31"/>
      <c r="X517" s="197" t="s">
        <v>6516</v>
      </c>
      <c r="Y517" s="197"/>
      <c r="Z517" s="197"/>
      <c r="AA517" s="197"/>
      <c r="AB517" s="197"/>
      <c r="AC517" s="729"/>
      <c r="AD517" s="1222"/>
      <c r="AE517" s="1275"/>
    </row>
    <row r="518" spans="1:31">
      <c r="A518" s="264" t="s">
        <v>905</v>
      </c>
      <c r="B518" s="30" t="s">
        <v>6517</v>
      </c>
      <c r="C518" s="32" t="s">
        <v>46</v>
      </c>
      <c r="D518" s="40" t="s">
        <v>110</v>
      </c>
      <c r="E518" s="30" t="s">
        <v>85</v>
      </c>
      <c r="F518" s="30" t="s">
        <v>1088</v>
      </c>
      <c r="G518" s="952">
        <v>970</v>
      </c>
      <c r="H518" s="41">
        <v>2.419</v>
      </c>
      <c r="I518" s="30" t="s">
        <v>2857</v>
      </c>
      <c r="J518" s="786">
        <v>45013</v>
      </c>
      <c r="K518" s="803"/>
      <c r="L518" s="803"/>
      <c r="M518" s="803"/>
      <c r="N518" s="803">
        <v>45027</v>
      </c>
      <c r="O518" s="7">
        <f t="shared" ca="1" si="16"/>
        <v>14</v>
      </c>
      <c r="P518" s="788" t="s">
        <v>6500</v>
      </c>
      <c r="Q518" s="803">
        <v>45036</v>
      </c>
      <c r="R518" s="803">
        <v>45044</v>
      </c>
      <c r="S518" s="12">
        <f t="shared" ca="1" si="17"/>
        <v>31</v>
      </c>
      <c r="T518" s="31">
        <v>45052</v>
      </c>
      <c r="U518" s="31" t="s">
        <v>6518</v>
      </c>
      <c r="V518" s="31"/>
      <c r="W518" s="31"/>
      <c r="X518" s="197" t="s">
        <v>6519</v>
      </c>
      <c r="Y518" s="197"/>
      <c r="Z518" s="197"/>
      <c r="AA518" s="197"/>
      <c r="AB518" s="197"/>
      <c r="AC518" s="729"/>
      <c r="AD518" s="1222"/>
      <c r="AE518" s="1275"/>
    </row>
    <row r="519" spans="1:31">
      <c r="A519" s="264" t="s">
        <v>6520</v>
      </c>
      <c r="B519" s="30" t="s">
        <v>6521</v>
      </c>
      <c r="C519" s="32" t="s">
        <v>46</v>
      </c>
      <c r="D519" s="40" t="s">
        <v>110</v>
      </c>
      <c r="E519" s="30" t="s">
        <v>85</v>
      </c>
      <c r="F519" s="30" t="s">
        <v>1088</v>
      </c>
      <c r="G519" s="952">
        <v>1440</v>
      </c>
      <c r="H519" s="41">
        <v>2.3479999999999999</v>
      </c>
      <c r="I519" s="30" t="s">
        <v>2857</v>
      </c>
      <c r="J519" s="786">
        <v>45013</v>
      </c>
      <c r="K519" s="803"/>
      <c r="L519" s="803"/>
      <c r="M519" s="803"/>
      <c r="N519" s="803">
        <v>45021</v>
      </c>
      <c r="O519" s="7">
        <f t="shared" ca="1" si="16"/>
        <v>8</v>
      </c>
      <c r="P519" s="788" t="s">
        <v>6500</v>
      </c>
      <c r="Q519" s="803">
        <v>45036</v>
      </c>
      <c r="R519" s="803">
        <v>45044</v>
      </c>
      <c r="S519" s="12">
        <f t="shared" ca="1" si="17"/>
        <v>31</v>
      </c>
      <c r="T519" s="31">
        <v>45052</v>
      </c>
      <c r="U519" s="31" t="s">
        <v>6522</v>
      </c>
      <c r="V519" s="31"/>
      <c r="W519" s="31"/>
      <c r="X519" s="197" t="s">
        <v>6523</v>
      </c>
      <c r="Y519" s="197"/>
      <c r="Z519" s="197"/>
      <c r="AA519" s="197"/>
      <c r="AB519" s="197"/>
      <c r="AC519" s="729"/>
      <c r="AD519" s="1222"/>
      <c r="AE519" s="1275"/>
    </row>
    <row r="520" spans="1:31">
      <c r="A520" s="264" t="s">
        <v>905</v>
      </c>
      <c r="B520" s="30" t="s">
        <v>6524</v>
      </c>
      <c r="C520" s="32" t="s">
        <v>46</v>
      </c>
      <c r="D520" s="40" t="s">
        <v>110</v>
      </c>
      <c r="E520" s="30" t="s">
        <v>85</v>
      </c>
      <c r="F520" s="30" t="s">
        <v>1088</v>
      </c>
      <c r="G520" s="952">
        <v>547</v>
      </c>
      <c r="H520" s="41">
        <v>1.2</v>
      </c>
      <c r="I520" s="30" t="s">
        <v>2857</v>
      </c>
      <c r="J520" s="786">
        <v>45013</v>
      </c>
      <c r="K520" s="803"/>
      <c r="L520" s="803"/>
      <c r="M520" s="803"/>
      <c r="N520" s="803">
        <v>45027</v>
      </c>
      <c r="O520" s="7">
        <f t="shared" ca="1" si="16"/>
        <v>14</v>
      </c>
      <c r="P520" s="788" t="s">
        <v>6500</v>
      </c>
      <c r="Q520" s="803">
        <v>45036</v>
      </c>
      <c r="R520" s="803">
        <v>45044</v>
      </c>
      <c r="S520" s="12">
        <f t="shared" ca="1" si="17"/>
        <v>31</v>
      </c>
      <c r="T520" s="31">
        <v>45052</v>
      </c>
      <c r="U520" s="31" t="s">
        <v>6525</v>
      </c>
      <c r="V520" s="31"/>
      <c r="W520" s="31"/>
      <c r="X520" s="197" t="s">
        <v>6526</v>
      </c>
      <c r="Y520" s="197"/>
      <c r="Z520" s="197"/>
      <c r="AA520" s="197"/>
      <c r="AB520" s="197"/>
      <c r="AC520" s="729"/>
      <c r="AD520" s="1222"/>
      <c r="AE520" s="1275"/>
    </row>
    <row r="521" spans="1:31">
      <c r="A521" s="264" t="s">
        <v>5244</v>
      </c>
      <c r="B521" s="30" t="s">
        <v>6527</v>
      </c>
      <c r="C521" s="32" t="s">
        <v>46</v>
      </c>
      <c r="D521" s="40" t="s">
        <v>110</v>
      </c>
      <c r="E521" s="30" t="s">
        <v>85</v>
      </c>
      <c r="F521" s="30" t="s">
        <v>1088</v>
      </c>
      <c r="G521" s="952">
        <v>309</v>
      </c>
      <c r="H521" s="41">
        <v>1.7949999999999999</v>
      </c>
      <c r="I521" s="30" t="s">
        <v>2857</v>
      </c>
      <c r="J521" s="786">
        <v>45014</v>
      </c>
      <c r="K521" s="803"/>
      <c r="L521" s="803"/>
      <c r="M521" s="803"/>
      <c r="N521" s="803">
        <v>45029</v>
      </c>
      <c r="O521" s="7">
        <f t="shared" ca="1" si="16"/>
        <v>15</v>
      </c>
      <c r="P521" s="788" t="s">
        <v>6500</v>
      </c>
      <c r="Q521" s="803">
        <v>45036</v>
      </c>
      <c r="R521" s="803">
        <v>45044</v>
      </c>
      <c r="S521" s="12">
        <f t="shared" ca="1" si="17"/>
        <v>30</v>
      </c>
      <c r="T521" s="31">
        <v>45052</v>
      </c>
      <c r="U521" s="31" t="s">
        <v>6528</v>
      </c>
      <c r="V521" s="31"/>
      <c r="W521" s="31"/>
      <c r="X521" s="197" t="s">
        <v>6529</v>
      </c>
      <c r="Y521" s="197"/>
      <c r="Z521" s="197"/>
      <c r="AA521" s="197"/>
      <c r="AB521" s="197"/>
      <c r="AC521" s="729"/>
      <c r="AD521" s="1222"/>
      <c r="AE521" s="1275"/>
    </row>
    <row r="522" spans="1:31">
      <c r="A522" s="264" t="s">
        <v>1830</v>
      </c>
      <c r="B522" s="30" t="s">
        <v>6530</v>
      </c>
      <c r="C522" s="32" t="s">
        <v>256</v>
      </c>
      <c r="D522" s="40" t="s">
        <v>110</v>
      </c>
      <c r="E522" s="30" t="s">
        <v>85</v>
      </c>
      <c r="F522" s="30" t="s">
        <v>1088</v>
      </c>
      <c r="G522" s="952">
        <v>1477</v>
      </c>
      <c r="H522" s="41">
        <v>1.7669999999999999</v>
      </c>
      <c r="I522" s="30" t="s">
        <v>2857</v>
      </c>
      <c r="J522" s="786">
        <v>45016</v>
      </c>
      <c r="K522" s="803"/>
      <c r="L522" s="803"/>
      <c r="M522" s="803"/>
      <c r="N522" s="803">
        <v>45027</v>
      </c>
      <c r="O522" s="7">
        <f t="shared" ca="1" si="16"/>
        <v>11</v>
      </c>
      <c r="P522" s="788" t="s">
        <v>6500</v>
      </c>
      <c r="Q522" s="803">
        <v>45036</v>
      </c>
      <c r="R522" s="803">
        <v>45044</v>
      </c>
      <c r="S522" s="12">
        <f t="shared" ca="1" si="17"/>
        <v>28</v>
      </c>
      <c r="T522" s="31">
        <v>45052</v>
      </c>
      <c r="U522" s="31" t="s">
        <v>6531</v>
      </c>
      <c r="V522" s="31"/>
      <c r="W522" s="31"/>
      <c r="X522" s="197" t="s">
        <v>6532</v>
      </c>
      <c r="Y522" s="197"/>
      <c r="Z522" s="197"/>
      <c r="AA522" s="197"/>
      <c r="AB522" s="197"/>
      <c r="AC522" s="729"/>
      <c r="AD522" s="1222"/>
      <c r="AE522" s="1275"/>
    </row>
    <row r="523" spans="1:31">
      <c r="A523" s="264" t="s">
        <v>6533</v>
      </c>
      <c r="B523" s="30" t="s">
        <v>6534</v>
      </c>
      <c r="C523" s="32" t="s">
        <v>46</v>
      </c>
      <c r="D523" s="40" t="s">
        <v>110</v>
      </c>
      <c r="E523" s="30" t="s">
        <v>85</v>
      </c>
      <c r="F523" s="30" t="s">
        <v>1106</v>
      </c>
      <c r="G523" s="952">
        <v>2478</v>
      </c>
      <c r="H523" s="41">
        <v>1.1020000000000001</v>
      </c>
      <c r="I523" s="30" t="s">
        <v>2857</v>
      </c>
      <c r="J523" s="786">
        <v>45016</v>
      </c>
      <c r="K523" s="803"/>
      <c r="L523" s="803"/>
      <c r="M523" s="803"/>
      <c r="N523" s="803">
        <v>45027</v>
      </c>
      <c r="O523" s="7">
        <f t="shared" ca="1" si="16"/>
        <v>11</v>
      </c>
      <c r="P523" s="788" t="s">
        <v>6500</v>
      </c>
      <c r="Q523" s="803">
        <v>45036</v>
      </c>
      <c r="R523" s="803">
        <v>45044</v>
      </c>
      <c r="S523" s="12">
        <f t="shared" ca="1" si="17"/>
        <v>28</v>
      </c>
      <c r="T523" s="31">
        <v>45052</v>
      </c>
      <c r="U523" s="31" t="s">
        <v>6535</v>
      </c>
      <c r="V523" s="31"/>
      <c r="W523" s="31"/>
      <c r="X523" s="197" t="s">
        <v>6536</v>
      </c>
      <c r="Y523" s="197"/>
      <c r="Z523" s="197"/>
      <c r="AA523" s="197"/>
      <c r="AB523" s="197"/>
      <c r="AC523" s="729"/>
      <c r="AD523" s="1222"/>
      <c r="AE523" s="1275"/>
    </row>
    <row r="524" spans="1:31">
      <c r="A524" s="264" t="s">
        <v>6537</v>
      </c>
      <c r="B524" s="30" t="s">
        <v>6538</v>
      </c>
      <c r="C524" s="32" t="s">
        <v>256</v>
      </c>
      <c r="D524" s="40" t="s">
        <v>110</v>
      </c>
      <c r="E524" s="30" t="s">
        <v>85</v>
      </c>
      <c r="F524" s="30" t="s">
        <v>462</v>
      </c>
      <c r="G524" s="952">
        <v>4509</v>
      </c>
      <c r="H524" s="41">
        <v>16.079999999999998</v>
      </c>
      <c r="I524" s="30" t="s">
        <v>2857</v>
      </c>
      <c r="J524" s="786">
        <v>45019</v>
      </c>
      <c r="K524" s="803"/>
      <c r="L524" s="803"/>
      <c r="M524" s="803"/>
      <c r="N524" s="803">
        <v>45029</v>
      </c>
      <c r="O524" s="7">
        <f t="shared" ca="1" si="16"/>
        <v>10</v>
      </c>
      <c r="P524" s="788" t="s">
        <v>6500</v>
      </c>
      <c r="Q524" s="803">
        <v>45036</v>
      </c>
      <c r="R524" s="803">
        <v>45044</v>
      </c>
      <c r="S524" s="12">
        <f t="shared" ca="1" si="17"/>
        <v>25</v>
      </c>
      <c r="T524" s="31">
        <v>45052</v>
      </c>
      <c r="U524" s="31" t="s">
        <v>6539</v>
      </c>
      <c r="V524" s="31"/>
      <c r="W524" s="31"/>
      <c r="X524" s="197" t="s">
        <v>6540</v>
      </c>
      <c r="Y524" s="197"/>
      <c r="Z524" s="197"/>
      <c r="AA524" s="197"/>
      <c r="AB524" s="197"/>
      <c r="AC524" s="729"/>
      <c r="AD524" s="1222"/>
      <c r="AE524" s="1275"/>
    </row>
    <row r="525" spans="1:31">
      <c r="A525" s="264" t="s">
        <v>6520</v>
      </c>
      <c r="B525" s="30" t="s">
        <v>6541</v>
      </c>
      <c r="C525" s="32" t="s">
        <v>256</v>
      </c>
      <c r="D525" s="40" t="s">
        <v>110</v>
      </c>
      <c r="E525" s="30" t="s">
        <v>85</v>
      </c>
      <c r="F525" s="30" t="s">
        <v>1088</v>
      </c>
      <c r="G525" s="952">
        <v>744</v>
      </c>
      <c r="H525" s="41">
        <v>1.839</v>
      </c>
      <c r="I525" s="30" t="s">
        <v>2857</v>
      </c>
      <c r="J525" s="786">
        <v>45015</v>
      </c>
      <c r="K525" s="803"/>
      <c r="L525" s="803"/>
      <c r="M525" s="803"/>
      <c r="N525" s="803">
        <v>45029</v>
      </c>
      <c r="O525" s="7">
        <f t="shared" ca="1" si="16"/>
        <v>14</v>
      </c>
      <c r="P525" s="788" t="s">
        <v>6500</v>
      </c>
      <c r="Q525" s="803">
        <v>45036</v>
      </c>
      <c r="R525" s="803">
        <v>45044</v>
      </c>
      <c r="S525" s="12">
        <f t="shared" ca="1" si="17"/>
        <v>29</v>
      </c>
      <c r="T525" s="31">
        <v>45052</v>
      </c>
      <c r="U525" s="31" t="s">
        <v>6542</v>
      </c>
      <c r="V525" s="31"/>
      <c r="W525" s="31"/>
      <c r="X525" s="197" t="s">
        <v>6543</v>
      </c>
      <c r="Y525" s="197"/>
      <c r="Z525" s="197"/>
      <c r="AA525" s="197"/>
      <c r="AB525" s="197"/>
      <c r="AC525" s="729"/>
      <c r="AD525" s="1222"/>
      <c r="AE525" s="1275"/>
    </row>
    <row r="526" spans="1:31">
      <c r="A526" s="264" t="s">
        <v>397</v>
      </c>
      <c r="B526" s="30" t="s">
        <v>6544</v>
      </c>
      <c r="C526" s="32" t="s">
        <v>256</v>
      </c>
      <c r="D526" s="40" t="s">
        <v>110</v>
      </c>
      <c r="E526" s="30" t="s">
        <v>85</v>
      </c>
      <c r="F526" s="30" t="s">
        <v>1106</v>
      </c>
      <c r="G526" s="952">
        <v>900</v>
      </c>
      <c r="H526" s="41">
        <v>1.66</v>
      </c>
      <c r="I526" s="30" t="s">
        <v>2857</v>
      </c>
      <c r="J526" s="786">
        <v>45021</v>
      </c>
      <c r="K526" s="803"/>
      <c r="L526" s="803"/>
      <c r="M526" s="803"/>
      <c r="N526" s="803">
        <v>45029</v>
      </c>
      <c r="O526" s="7">
        <f t="shared" ca="1" si="16"/>
        <v>8</v>
      </c>
      <c r="P526" s="788" t="s">
        <v>6500</v>
      </c>
      <c r="Q526" s="803">
        <v>45036</v>
      </c>
      <c r="R526" s="803">
        <v>45044</v>
      </c>
      <c r="S526" s="12">
        <f t="shared" ca="1" si="17"/>
        <v>23</v>
      </c>
      <c r="T526" s="31">
        <v>45052</v>
      </c>
      <c r="U526" s="31" t="s">
        <v>6545</v>
      </c>
      <c r="V526" s="31"/>
      <c r="W526" s="31"/>
      <c r="X526" s="197" t="s">
        <v>6546</v>
      </c>
      <c r="Y526" s="197"/>
      <c r="Z526" s="197"/>
      <c r="AA526" s="197"/>
      <c r="AB526" s="197"/>
      <c r="AC526" s="729"/>
      <c r="AD526" s="1222"/>
      <c r="AE526" s="1275"/>
    </row>
    <row r="527" spans="1:31">
      <c r="A527" s="264" t="s">
        <v>6547</v>
      </c>
      <c r="B527" s="30" t="s">
        <v>6548</v>
      </c>
      <c r="C527" s="32" t="s">
        <v>46</v>
      </c>
      <c r="D527" s="40" t="s">
        <v>60</v>
      </c>
      <c r="E527" s="30" t="s">
        <v>85</v>
      </c>
      <c r="F527" s="30" t="s">
        <v>1176</v>
      </c>
      <c r="G527" s="952">
        <v>2892</v>
      </c>
      <c r="H527" s="41">
        <v>2.5430000000000001</v>
      </c>
      <c r="I527" s="30" t="s">
        <v>2857</v>
      </c>
      <c r="J527" s="786">
        <v>44992</v>
      </c>
      <c r="K527" s="803"/>
      <c r="L527" s="803"/>
      <c r="M527" s="803"/>
      <c r="N527" s="803">
        <v>45036</v>
      </c>
      <c r="O527" s="7">
        <f t="shared" ca="1" si="16"/>
        <v>44</v>
      </c>
      <c r="P527" s="788" t="s">
        <v>6500</v>
      </c>
      <c r="Q527" s="803">
        <v>45036</v>
      </c>
      <c r="R527" s="803">
        <v>45044</v>
      </c>
      <c r="S527" s="12">
        <f t="shared" ca="1" si="17"/>
        <v>52</v>
      </c>
      <c r="T527" s="31">
        <v>45052</v>
      </c>
      <c r="U527" s="31" t="s">
        <v>6549</v>
      </c>
      <c r="V527" s="31"/>
      <c r="W527" s="31"/>
      <c r="X527" s="197" t="s">
        <v>6550</v>
      </c>
      <c r="Y527" s="197"/>
      <c r="Z527" s="197"/>
      <c r="AA527" s="197"/>
      <c r="AB527" s="197"/>
      <c r="AC527" s="729"/>
      <c r="AD527" s="1222"/>
      <c r="AE527" s="1275"/>
    </row>
    <row r="528" spans="1:31">
      <c r="A528" s="264" t="s">
        <v>5000</v>
      </c>
      <c r="B528" s="30" t="s">
        <v>6551</v>
      </c>
      <c r="C528" s="32" t="s">
        <v>256</v>
      </c>
      <c r="D528" s="40" t="s">
        <v>110</v>
      </c>
      <c r="E528" s="30" t="s">
        <v>85</v>
      </c>
      <c r="F528" s="30" t="s">
        <v>1088</v>
      </c>
      <c r="G528" s="952">
        <v>406</v>
      </c>
      <c r="H528" s="41">
        <v>0.34599999999999997</v>
      </c>
      <c r="I528" s="30" t="s">
        <v>2857</v>
      </c>
      <c r="J528" s="786">
        <v>45022</v>
      </c>
      <c r="K528" s="803"/>
      <c r="L528" s="803"/>
      <c r="M528" s="803"/>
      <c r="N528" s="803">
        <v>45034</v>
      </c>
      <c r="O528" s="7">
        <f t="shared" ca="1" si="16"/>
        <v>12</v>
      </c>
      <c r="P528" s="788" t="s">
        <v>6500</v>
      </c>
      <c r="Q528" s="803">
        <v>45036</v>
      </c>
      <c r="R528" s="803">
        <v>45044</v>
      </c>
      <c r="S528" s="12">
        <f t="shared" ca="1" si="17"/>
        <v>22</v>
      </c>
      <c r="T528" s="31">
        <v>45052</v>
      </c>
      <c r="U528" s="31" t="s">
        <v>6552</v>
      </c>
      <c r="V528" s="31"/>
      <c r="W528" s="31"/>
      <c r="X528" s="197" t="s">
        <v>6553</v>
      </c>
      <c r="Y528" s="197"/>
      <c r="Z528" s="197"/>
      <c r="AA528" s="197"/>
      <c r="AB528" s="197"/>
      <c r="AC528" s="729"/>
      <c r="AD528" s="1222"/>
      <c r="AE528" s="1275"/>
    </row>
    <row r="529" spans="1:31">
      <c r="A529" s="264" t="s">
        <v>694</v>
      </c>
      <c r="B529" s="30">
        <v>22008513</v>
      </c>
      <c r="C529" s="32" t="s">
        <v>29</v>
      </c>
      <c r="D529" s="40" t="s">
        <v>110</v>
      </c>
      <c r="E529" s="30" t="s">
        <v>85</v>
      </c>
      <c r="F529" s="30" t="s">
        <v>1088</v>
      </c>
      <c r="G529" s="952">
        <v>420</v>
      </c>
      <c r="H529" s="41">
        <v>3.0409999999999999</v>
      </c>
      <c r="I529" s="30" t="s">
        <v>2857</v>
      </c>
      <c r="J529" s="786">
        <v>45014</v>
      </c>
      <c r="K529" s="803"/>
      <c r="L529" s="803"/>
      <c r="M529" s="803"/>
      <c r="N529" s="803">
        <v>45030</v>
      </c>
      <c r="O529" s="7">
        <f t="shared" ca="1" si="16"/>
        <v>16</v>
      </c>
      <c r="P529" s="788" t="s">
        <v>6500</v>
      </c>
      <c r="Q529" s="803">
        <v>45036</v>
      </c>
      <c r="R529" s="803">
        <v>45044</v>
      </c>
      <c r="S529" s="12">
        <f t="shared" ca="1" si="17"/>
        <v>30</v>
      </c>
      <c r="T529" s="31">
        <v>45052</v>
      </c>
      <c r="U529" s="31" t="s">
        <v>6554</v>
      </c>
      <c r="V529" s="31"/>
      <c r="W529" s="31"/>
      <c r="X529" s="197" t="s">
        <v>6555</v>
      </c>
      <c r="Y529" s="197"/>
      <c r="Z529" s="197"/>
      <c r="AA529" s="197"/>
      <c r="AB529" s="197"/>
      <c r="AC529" s="729"/>
      <c r="AD529" s="1222"/>
      <c r="AE529" s="1275"/>
    </row>
    <row r="530" spans="1:31">
      <c r="A530" s="264" t="s">
        <v>5000</v>
      </c>
      <c r="B530" s="30" t="s">
        <v>6556</v>
      </c>
      <c r="C530" s="32" t="s">
        <v>256</v>
      </c>
      <c r="D530" s="40" t="s">
        <v>110</v>
      </c>
      <c r="E530" s="30" t="s">
        <v>85</v>
      </c>
      <c r="F530" s="30" t="s">
        <v>1088</v>
      </c>
      <c r="G530" s="952">
        <v>380</v>
      </c>
      <c r="H530" s="41">
        <v>0.34599999999999997</v>
      </c>
      <c r="I530" s="30" t="s">
        <v>2857</v>
      </c>
      <c r="J530" s="786">
        <v>45023</v>
      </c>
      <c r="K530" s="803"/>
      <c r="L530" s="803"/>
      <c r="M530" s="803"/>
      <c r="N530" s="803">
        <v>45034</v>
      </c>
      <c r="O530" s="7">
        <f t="shared" ca="1" si="16"/>
        <v>11</v>
      </c>
      <c r="P530" s="788" t="s">
        <v>6500</v>
      </c>
      <c r="Q530" s="803">
        <v>45036</v>
      </c>
      <c r="R530" s="803">
        <v>45044</v>
      </c>
      <c r="S530" s="12">
        <f t="shared" ca="1" si="17"/>
        <v>21</v>
      </c>
      <c r="T530" s="31">
        <v>45052</v>
      </c>
      <c r="U530" s="31" t="s">
        <v>6557</v>
      </c>
      <c r="V530" s="31"/>
      <c r="W530" s="31"/>
      <c r="X530" s="197" t="s">
        <v>6558</v>
      </c>
      <c r="Y530" s="197"/>
      <c r="Z530" s="197"/>
      <c r="AA530" s="197"/>
      <c r="AB530" s="197"/>
      <c r="AC530" s="729"/>
      <c r="AD530" s="1222"/>
      <c r="AE530" s="1275"/>
    </row>
    <row r="531" spans="1:31">
      <c r="A531" s="264" t="s">
        <v>1842</v>
      </c>
      <c r="B531" s="30" t="s">
        <v>6559</v>
      </c>
      <c r="C531" s="32" t="s">
        <v>46</v>
      </c>
      <c r="D531" s="40" t="s">
        <v>110</v>
      </c>
      <c r="E531" s="30" t="s">
        <v>85</v>
      </c>
      <c r="F531" s="30" t="s">
        <v>1088</v>
      </c>
      <c r="G531" s="952">
        <v>2920</v>
      </c>
      <c r="H531" s="41">
        <v>7.1609999999999996</v>
      </c>
      <c r="I531" s="30" t="s">
        <v>2857</v>
      </c>
      <c r="J531" s="786">
        <v>45027</v>
      </c>
      <c r="K531" s="803"/>
      <c r="L531" s="803"/>
      <c r="M531" s="803"/>
      <c r="N531" s="803">
        <v>45035</v>
      </c>
      <c r="O531" s="7">
        <f t="shared" ca="1" si="16"/>
        <v>8</v>
      </c>
      <c r="P531" s="788" t="s">
        <v>6500</v>
      </c>
      <c r="Q531" s="803">
        <v>45040</v>
      </c>
      <c r="R531" s="803">
        <v>45044</v>
      </c>
      <c r="S531" s="12">
        <f t="shared" ca="1" si="17"/>
        <v>17</v>
      </c>
      <c r="T531" s="31">
        <v>45052</v>
      </c>
      <c r="U531" s="31" t="s">
        <v>6560</v>
      </c>
      <c r="V531" s="31"/>
      <c r="W531" s="31"/>
      <c r="X531" s="197" t="s">
        <v>6561</v>
      </c>
      <c r="Y531" s="197"/>
      <c r="Z531" s="197"/>
      <c r="AA531" s="197"/>
      <c r="AB531" s="197"/>
      <c r="AC531" s="729"/>
      <c r="AD531" s="1222"/>
      <c r="AE531" s="1275"/>
    </row>
    <row r="532" spans="1:31">
      <c r="A532" s="264" t="s">
        <v>5000</v>
      </c>
      <c r="B532" s="30" t="s">
        <v>6562</v>
      </c>
      <c r="C532" s="32" t="s">
        <v>256</v>
      </c>
      <c r="D532" s="40" t="s">
        <v>110</v>
      </c>
      <c r="E532" s="30" t="s">
        <v>85</v>
      </c>
      <c r="F532" s="30" t="s">
        <v>1106</v>
      </c>
      <c r="G532" s="952">
        <v>1867</v>
      </c>
      <c r="H532" s="41">
        <v>1.6659999999999999</v>
      </c>
      <c r="I532" s="30" t="s">
        <v>2857</v>
      </c>
      <c r="J532" s="786">
        <v>45027</v>
      </c>
      <c r="K532" s="803"/>
      <c r="L532" s="803"/>
      <c r="M532" s="803"/>
      <c r="N532" s="803">
        <v>45034</v>
      </c>
      <c r="O532" s="7">
        <f t="shared" ca="1" si="16"/>
        <v>7</v>
      </c>
      <c r="P532" s="788" t="s">
        <v>6500</v>
      </c>
      <c r="Q532" s="803">
        <v>45040</v>
      </c>
      <c r="R532" s="803">
        <v>45044</v>
      </c>
      <c r="S532" s="12">
        <f t="shared" ca="1" si="17"/>
        <v>17</v>
      </c>
      <c r="T532" s="31">
        <v>45052</v>
      </c>
      <c r="U532" s="31" t="s">
        <v>6557</v>
      </c>
      <c r="V532" s="31"/>
      <c r="W532" s="31"/>
      <c r="X532" s="197" t="s">
        <v>6563</v>
      </c>
      <c r="Y532" s="197"/>
      <c r="Z532" s="197"/>
      <c r="AA532" s="197"/>
      <c r="AB532" s="197"/>
      <c r="AC532" s="729"/>
      <c r="AD532" s="1222"/>
      <c r="AE532" s="1275"/>
    </row>
    <row r="533" spans="1:31">
      <c r="A533" s="264" t="s">
        <v>6564</v>
      </c>
      <c r="B533" s="30" t="s">
        <v>6565</v>
      </c>
      <c r="C533" s="32" t="s">
        <v>256</v>
      </c>
      <c r="D533" s="40" t="s">
        <v>110</v>
      </c>
      <c r="E533" s="30" t="s">
        <v>85</v>
      </c>
      <c r="F533" s="30" t="s">
        <v>1088</v>
      </c>
      <c r="G533" s="952">
        <v>470</v>
      </c>
      <c r="H533" s="41">
        <v>2.4769999999999999</v>
      </c>
      <c r="I533" s="30" t="s">
        <v>2857</v>
      </c>
      <c r="J533" s="786">
        <v>45028</v>
      </c>
      <c r="K533" s="803"/>
      <c r="L533" s="803"/>
      <c r="M533" s="803"/>
      <c r="N533" s="803">
        <v>45034</v>
      </c>
      <c r="O533" s="7">
        <f t="shared" ca="1" si="16"/>
        <v>6</v>
      </c>
      <c r="P533" s="788" t="s">
        <v>6500</v>
      </c>
      <c r="Q533" s="803">
        <v>45040</v>
      </c>
      <c r="R533" s="803">
        <v>45044</v>
      </c>
      <c r="S533" s="12">
        <f t="shared" ca="1" si="17"/>
        <v>16</v>
      </c>
      <c r="T533" s="31">
        <v>45052</v>
      </c>
      <c r="U533" s="31" t="s">
        <v>6566</v>
      </c>
      <c r="V533" s="31"/>
      <c r="W533" s="31"/>
      <c r="X533" s="197" t="s">
        <v>6567</v>
      </c>
      <c r="Y533" s="197"/>
      <c r="Z533" s="197"/>
      <c r="AA533" s="197"/>
      <c r="AB533" s="197"/>
      <c r="AC533" s="729"/>
      <c r="AD533" s="1222"/>
      <c r="AE533" s="1275"/>
    </row>
    <row r="534" spans="1:31">
      <c r="A534" s="264" t="s">
        <v>6568</v>
      </c>
      <c r="B534" s="30" t="s">
        <v>6569</v>
      </c>
      <c r="C534" s="32" t="s">
        <v>46</v>
      </c>
      <c r="D534" s="40" t="s">
        <v>110</v>
      </c>
      <c r="E534" s="30" t="s">
        <v>85</v>
      </c>
      <c r="F534" s="30" t="s">
        <v>462</v>
      </c>
      <c r="G534" s="952">
        <v>1892</v>
      </c>
      <c r="H534" s="41">
        <v>2.6339999999999999</v>
      </c>
      <c r="I534" s="30" t="s">
        <v>2857</v>
      </c>
      <c r="J534" s="786">
        <v>45029</v>
      </c>
      <c r="K534" s="803"/>
      <c r="L534" s="803"/>
      <c r="M534" s="803"/>
      <c r="N534" s="803">
        <v>45035</v>
      </c>
      <c r="O534" s="7">
        <f t="shared" ca="1" si="16"/>
        <v>6</v>
      </c>
      <c r="P534" s="788" t="s">
        <v>6500</v>
      </c>
      <c r="Q534" s="803">
        <v>45040</v>
      </c>
      <c r="R534" s="803">
        <v>45044</v>
      </c>
      <c r="S534" s="12">
        <f t="shared" ca="1" si="17"/>
        <v>15</v>
      </c>
      <c r="T534" s="31">
        <v>45052</v>
      </c>
      <c r="U534" s="31" t="s">
        <v>6570</v>
      </c>
      <c r="V534" s="31"/>
      <c r="W534" s="31"/>
      <c r="X534" s="197" t="s">
        <v>6571</v>
      </c>
      <c r="Y534" s="197"/>
      <c r="Z534" s="197"/>
      <c r="AA534" s="197"/>
      <c r="AB534" s="197"/>
      <c r="AC534" s="729"/>
      <c r="AD534" s="1222"/>
      <c r="AE534" s="1275"/>
    </row>
    <row r="535" spans="1:31">
      <c r="A535" s="264" t="s">
        <v>905</v>
      </c>
      <c r="B535" s="30" t="s">
        <v>6572</v>
      </c>
      <c r="C535" s="32" t="s">
        <v>46</v>
      </c>
      <c r="D535" s="40" t="s">
        <v>110</v>
      </c>
      <c r="E535" s="30" t="s">
        <v>85</v>
      </c>
      <c r="F535" s="30" t="s">
        <v>1088</v>
      </c>
      <c r="G535" s="952">
        <v>400</v>
      </c>
      <c r="H535" s="41">
        <v>0.79200000000000004</v>
      </c>
      <c r="I535" s="30" t="s">
        <v>2857</v>
      </c>
      <c r="J535" s="786">
        <v>45030</v>
      </c>
      <c r="K535" s="803"/>
      <c r="L535" s="803"/>
      <c r="M535" s="803"/>
      <c r="N535" s="803">
        <v>45036</v>
      </c>
      <c r="O535" s="7">
        <f t="shared" ca="1" si="16"/>
        <v>6</v>
      </c>
      <c r="P535" s="788" t="s">
        <v>6500</v>
      </c>
      <c r="Q535" s="803">
        <v>45040</v>
      </c>
      <c r="R535" s="803">
        <v>45044</v>
      </c>
      <c r="S535" s="12">
        <f t="shared" ca="1" si="17"/>
        <v>14</v>
      </c>
      <c r="T535" s="31">
        <v>45052</v>
      </c>
      <c r="U535" s="31" t="s">
        <v>6573</v>
      </c>
      <c r="V535" s="31"/>
      <c r="W535" s="31"/>
      <c r="X535" s="197" t="s">
        <v>6574</v>
      </c>
      <c r="Y535" s="197"/>
      <c r="Z535" s="197"/>
      <c r="AA535" s="197"/>
      <c r="AB535" s="197"/>
      <c r="AC535" s="729"/>
      <c r="AD535" s="1222"/>
      <c r="AE535" s="1275"/>
    </row>
    <row r="536" spans="1:31">
      <c r="A536" s="264" t="s">
        <v>6575</v>
      </c>
      <c r="B536" s="30" t="s">
        <v>6576</v>
      </c>
      <c r="C536" s="32" t="s">
        <v>46</v>
      </c>
      <c r="D536" s="40" t="s">
        <v>110</v>
      </c>
      <c r="E536" s="30" t="s">
        <v>85</v>
      </c>
      <c r="F536" s="30" t="s">
        <v>1086</v>
      </c>
      <c r="G536" s="952">
        <v>669</v>
      </c>
      <c r="H536" s="41">
        <v>3.37</v>
      </c>
      <c r="I536" s="30" t="s">
        <v>2857</v>
      </c>
      <c r="J536" s="786">
        <v>45030</v>
      </c>
      <c r="K536" s="803"/>
      <c r="L536" s="803"/>
      <c r="M536" s="803"/>
      <c r="N536" s="803">
        <v>45035</v>
      </c>
      <c r="O536" s="7">
        <f t="shared" ca="1" si="16"/>
        <v>5</v>
      </c>
      <c r="P536" s="788" t="s">
        <v>6500</v>
      </c>
      <c r="Q536" s="803">
        <v>45040</v>
      </c>
      <c r="R536" s="803">
        <v>45044</v>
      </c>
      <c r="S536" s="12">
        <f t="shared" ca="1" si="17"/>
        <v>14</v>
      </c>
      <c r="T536" s="31">
        <v>45052</v>
      </c>
      <c r="U536" s="31" t="s">
        <v>6577</v>
      </c>
      <c r="V536" s="31"/>
      <c r="W536" s="31"/>
      <c r="X536" s="197" t="s">
        <v>6578</v>
      </c>
      <c r="Y536" s="197"/>
      <c r="Z536" s="197"/>
      <c r="AA536" s="197"/>
      <c r="AB536" s="197"/>
      <c r="AC536" s="729"/>
      <c r="AD536" s="1222"/>
      <c r="AE536" s="1275"/>
    </row>
    <row r="537" spans="1:31">
      <c r="A537" s="264" t="s">
        <v>5244</v>
      </c>
      <c r="B537" s="30" t="s">
        <v>6579</v>
      </c>
      <c r="C537" s="32" t="s">
        <v>46</v>
      </c>
      <c r="D537" s="40" t="s">
        <v>110</v>
      </c>
      <c r="E537" s="30" t="s">
        <v>85</v>
      </c>
      <c r="F537" s="30" t="s">
        <v>1106</v>
      </c>
      <c r="G537" s="952">
        <v>654</v>
      </c>
      <c r="H537" s="41">
        <v>2.573</v>
      </c>
      <c r="I537" s="30" t="s">
        <v>2857</v>
      </c>
      <c r="J537" s="786">
        <v>45030</v>
      </c>
      <c r="K537" s="803"/>
      <c r="L537" s="803"/>
      <c r="M537" s="803"/>
      <c r="N537" s="803">
        <v>45035</v>
      </c>
      <c r="O537" s="7">
        <f t="shared" ca="1" si="16"/>
        <v>5</v>
      </c>
      <c r="P537" s="788" t="s">
        <v>6500</v>
      </c>
      <c r="Q537" s="803">
        <v>45040</v>
      </c>
      <c r="R537" s="803">
        <v>45044</v>
      </c>
      <c r="S537" s="12">
        <f t="shared" ca="1" si="17"/>
        <v>14</v>
      </c>
      <c r="T537" s="31">
        <v>45052</v>
      </c>
      <c r="U537" s="31" t="s">
        <v>6580</v>
      </c>
      <c r="V537" s="31"/>
      <c r="W537" s="31"/>
      <c r="X537" s="197" t="s">
        <v>6581</v>
      </c>
      <c r="Y537" s="197"/>
      <c r="Z537" s="197"/>
      <c r="AA537" s="197"/>
      <c r="AB537" s="197"/>
      <c r="AC537" s="729"/>
      <c r="AD537" s="1222"/>
      <c r="AE537" s="1275"/>
    </row>
    <row r="538" spans="1:31">
      <c r="A538" s="264" t="s">
        <v>5000</v>
      </c>
      <c r="B538" s="30" t="s">
        <v>6582</v>
      </c>
      <c r="C538" s="32" t="s">
        <v>256</v>
      </c>
      <c r="D538" s="40" t="s">
        <v>110</v>
      </c>
      <c r="E538" s="30" t="s">
        <v>85</v>
      </c>
      <c r="F538" s="30" t="s">
        <v>1106</v>
      </c>
      <c r="G538" s="952">
        <v>530</v>
      </c>
      <c r="H538" s="41">
        <v>0.48</v>
      </c>
      <c r="I538" s="30" t="s">
        <v>2820</v>
      </c>
      <c r="J538" s="786">
        <v>45023</v>
      </c>
      <c r="K538" s="803"/>
      <c r="L538" s="803"/>
      <c r="M538" s="803"/>
      <c r="N538" s="803">
        <v>45036</v>
      </c>
      <c r="O538" s="7">
        <f t="shared" ca="1" si="16"/>
        <v>13</v>
      </c>
      <c r="P538" s="788">
        <v>45046</v>
      </c>
      <c r="Q538" s="803">
        <v>45036</v>
      </c>
      <c r="R538" s="803">
        <v>45049</v>
      </c>
      <c r="S538" s="12">
        <f t="shared" ca="1" si="17"/>
        <v>26</v>
      </c>
      <c r="T538" s="31">
        <v>45050</v>
      </c>
      <c r="U538" s="31" t="s">
        <v>6583</v>
      </c>
      <c r="V538" s="31"/>
      <c r="W538" s="31"/>
      <c r="X538" s="197" t="s">
        <v>6584</v>
      </c>
      <c r="Y538" s="197"/>
      <c r="Z538" s="197"/>
      <c r="AA538" s="197"/>
      <c r="AB538" s="197"/>
      <c r="AC538" s="729"/>
      <c r="AD538" s="1222"/>
      <c r="AE538" s="1275"/>
    </row>
    <row r="539" spans="1:31">
      <c r="A539" s="264" t="s">
        <v>5000</v>
      </c>
      <c r="B539" s="30" t="s">
        <v>6585</v>
      </c>
      <c r="C539" s="32" t="s">
        <v>256</v>
      </c>
      <c r="D539" s="40" t="s">
        <v>110</v>
      </c>
      <c r="E539" s="30" t="s">
        <v>85</v>
      </c>
      <c r="F539" s="30" t="s">
        <v>1106</v>
      </c>
      <c r="G539" s="952">
        <v>1891</v>
      </c>
      <c r="H539" s="41">
        <v>1.6659999999999999</v>
      </c>
      <c r="I539" s="30" t="s">
        <v>2820</v>
      </c>
      <c r="J539" s="786">
        <v>45027</v>
      </c>
      <c r="K539" s="803"/>
      <c r="L539" s="803"/>
      <c r="M539" s="803"/>
      <c r="N539" s="803">
        <v>45034</v>
      </c>
      <c r="O539" s="7">
        <f t="shared" ca="1" si="16"/>
        <v>7</v>
      </c>
      <c r="P539" s="788">
        <v>45046</v>
      </c>
      <c r="Q539" s="803">
        <v>45040</v>
      </c>
      <c r="R539" s="803">
        <v>45049</v>
      </c>
      <c r="S539" s="12">
        <f t="shared" ca="1" si="17"/>
        <v>22</v>
      </c>
      <c r="T539" s="31">
        <v>45050</v>
      </c>
      <c r="U539" s="31" t="s">
        <v>6557</v>
      </c>
      <c r="V539" s="31"/>
      <c r="W539" s="31"/>
      <c r="X539" s="197" t="s">
        <v>6586</v>
      </c>
      <c r="Y539" s="197"/>
      <c r="Z539" s="197"/>
      <c r="AA539" s="197"/>
      <c r="AB539" s="197"/>
      <c r="AC539" s="729"/>
      <c r="AD539" s="1222"/>
      <c r="AE539" s="1275"/>
    </row>
    <row r="540" spans="1:31">
      <c r="A540" s="264" t="s">
        <v>6568</v>
      </c>
      <c r="B540" s="30" t="s">
        <v>6409</v>
      </c>
      <c r="C540" s="32" t="s">
        <v>46</v>
      </c>
      <c r="D540" s="40" t="s">
        <v>110</v>
      </c>
      <c r="E540" s="30" t="s">
        <v>85</v>
      </c>
      <c r="F540" s="30" t="s">
        <v>1176</v>
      </c>
      <c r="G540" s="952">
        <v>2251</v>
      </c>
      <c r="H540" s="41">
        <v>3.0219999999999998</v>
      </c>
      <c r="I540" s="30" t="s">
        <v>2820</v>
      </c>
      <c r="J540" s="786">
        <v>45021</v>
      </c>
      <c r="K540" s="803"/>
      <c r="L540" s="803"/>
      <c r="M540" s="803"/>
      <c r="N540" s="803">
        <v>45035</v>
      </c>
      <c r="O540" s="7">
        <f t="shared" ca="1" si="16"/>
        <v>14</v>
      </c>
      <c r="P540" s="788">
        <v>45046</v>
      </c>
      <c r="Q540" s="803">
        <v>45036</v>
      </c>
      <c r="R540" s="803">
        <v>45049</v>
      </c>
      <c r="S540" s="12">
        <f t="shared" ca="1" si="17"/>
        <v>28</v>
      </c>
      <c r="T540" s="31">
        <v>45050</v>
      </c>
      <c r="U540" s="31" t="s">
        <v>6587</v>
      </c>
      <c r="V540" s="31"/>
      <c r="W540" s="31"/>
      <c r="X540" s="197" t="s">
        <v>6588</v>
      </c>
      <c r="Y540" s="197"/>
      <c r="Z540" s="197"/>
      <c r="AA540" s="197"/>
      <c r="AB540" s="197"/>
      <c r="AC540" s="729"/>
      <c r="AD540" s="1222"/>
      <c r="AE540" s="1275"/>
    </row>
    <row r="541" spans="1:31">
      <c r="A541" s="264" t="s">
        <v>1375</v>
      </c>
      <c r="B541" s="30" t="s">
        <v>6589</v>
      </c>
      <c r="C541" s="32" t="s">
        <v>46</v>
      </c>
      <c r="D541" s="40" t="s">
        <v>110</v>
      </c>
      <c r="E541" s="30" t="s">
        <v>85</v>
      </c>
      <c r="F541" s="30" t="s">
        <v>1088</v>
      </c>
      <c r="G541" s="952">
        <v>664</v>
      </c>
      <c r="H541" s="41">
        <v>1.071</v>
      </c>
      <c r="I541" s="30" t="s">
        <v>2820</v>
      </c>
      <c r="J541" s="786">
        <v>45014</v>
      </c>
      <c r="K541" s="803"/>
      <c r="L541" s="803"/>
      <c r="M541" s="803"/>
      <c r="N541" s="803">
        <v>45040</v>
      </c>
      <c r="O541" s="7">
        <f t="shared" ca="1" si="16"/>
        <v>26</v>
      </c>
      <c r="P541" s="788">
        <v>45046</v>
      </c>
      <c r="Q541" s="803">
        <v>45040</v>
      </c>
      <c r="R541" s="803">
        <v>45049</v>
      </c>
      <c r="S541" s="12">
        <f t="shared" ca="1" si="17"/>
        <v>35</v>
      </c>
      <c r="T541" s="31">
        <v>45050</v>
      </c>
      <c r="U541" s="31" t="s">
        <v>6590</v>
      </c>
      <c r="V541" s="31"/>
      <c r="W541" s="31"/>
      <c r="X541" s="197" t="s">
        <v>6591</v>
      </c>
      <c r="Y541" s="197"/>
      <c r="Z541" s="197"/>
      <c r="AA541" s="197" t="s">
        <v>6592</v>
      </c>
      <c r="AB541" s="197"/>
      <c r="AC541" s="729"/>
      <c r="AD541" s="1222"/>
      <c r="AE541" s="1275"/>
    </row>
    <row r="542" spans="1:31">
      <c r="A542" s="264" t="s">
        <v>5312</v>
      </c>
      <c r="B542" s="30" t="s">
        <v>6593</v>
      </c>
      <c r="C542" s="32" t="s">
        <v>256</v>
      </c>
      <c r="D542" s="40" t="s">
        <v>110</v>
      </c>
      <c r="E542" s="30" t="s">
        <v>85</v>
      </c>
      <c r="F542" s="30" t="s">
        <v>1088</v>
      </c>
      <c r="G542" s="952">
        <v>442</v>
      </c>
      <c r="H542" s="41">
        <v>0.84</v>
      </c>
      <c r="I542" s="30" t="s">
        <v>2820</v>
      </c>
      <c r="J542" s="786">
        <v>45033</v>
      </c>
      <c r="K542" s="803"/>
      <c r="L542" s="803"/>
      <c r="M542" s="803"/>
      <c r="N542" s="803">
        <v>45040</v>
      </c>
      <c r="O542" s="7">
        <f t="shared" ca="1" si="16"/>
        <v>7</v>
      </c>
      <c r="P542" s="788">
        <v>45046</v>
      </c>
      <c r="Q542" s="803">
        <v>45046</v>
      </c>
      <c r="R542" s="803">
        <v>45049</v>
      </c>
      <c r="S542" s="12">
        <f t="shared" ca="1" si="17"/>
        <v>16</v>
      </c>
      <c r="T542" s="31">
        <v>45050</v>
      </c>
      <c r="U542" s="31" t="s">
        <v>6594</v>
      </c>
      <c r="V542" s="31"/>
      <c r="W542" s="31"/>
      <c r="X542" s="197" t="s">
        <v>6595</v>
      </c>
      <c r="Y542" s="197"/>
      <c r="Z542" s="197"/>
      <c r="AA542" s="197"/>
      <c r="AB542" s="197"/>
      <c r="AC542" s="729"/>
      <c r="AD542" s="1222"/>
      <c r="AE542" s="1275"/>
    </row>
    <row r="543" spans="1:31">
      <c r="A543" s="264" t="s">
        <v>6596</v>
      </c>
      <c r="B543" s="30" t="s">
        <v>6597</v>
      </c>
      <c r="C543" s="32" t="s">
        <v>256</v>
      </c>
      <c r="D543" s="40" t="s">
        <v>110</v>
      </c>
      <c r="E543" s="30" t="s">
        <v>85</v>
      </c>
      <c r="F543" s="30" t="s">
        <v>1088</v>
      </c>
      <c r="G543" s="952">
        <v>724</v>
      </c>
      <c r="H543" s="41">
        <v>3.7549999999999999</v>
      </c>
      <c r="I543" s="30" t="s">
        <v>2820</v>
      </c>
      <c r="J543" s="786">
        <v>45033</v>
      </c>
      <c r="K543" s="803"/>
      <c r="L543" s="803"/>
      <c r="M543" s="803"/>
      <c r="N543" s="803">
        <v>45037</v>
      </c>
      <c r="O543" s="7">
        <f t="shared" ca="1" si="16"/>
        <v>4</v>
      </c>
      <c r="P543" s="788">
        <v>45046</v>
      </c>
      <c r="Q543" s="803">
        <v>45046</v>
      </c>
      <c r="R543" s="803">
        <v>45049</v>
      </c>
      <c r="S543" s="12">
        <f t="shared" ca="1" si="17"/>
        <v>16</v>
      </c>
      <c r="T543" s="31">
        <v>45050</v>
      </c>
      <c r="U543" s="31" t="s">
        <v>6598</v>
      </c>
      <c r="V543" s="31"/>
      <c r="W543" s="31"/>
      <c r="X543" s="197" t="s">
        <v>6599</v>
      </c>
      <c r="Y543" s="197"/>
      <c r="Z543" s="197"/>
      <c r="AA543" s="197"/>
      <c r="AB543" s="197"/>
      <c r="AC543" s="729"/>
      <c r="AD543" s="1222"/>
      <c r="AE543" s="1275"/>
    </row>
    <row r="544" spans="1:31">
      <c r="A544" s="264" t="s">
        <v>5980</v>
      </c>
      <c r="B544" s="30" t="s">
        <v>6600</v>
      </c>
      <c r="C544" s="32" t="s">
        <v>46</v>
      </c>
      <c r="D544" s="40" t="s">
        <v>110</v>
      </c>
      <c r="E544" s="30" t="s">
        <v>85</v>
      </c>
      <c r="F544" s="30" t="s">
        <v>1106</v>
      </c>
      <c r="G544" s="952">
        <v>1933</v>
      </c>
      <c r="H544" s="41">
        <v>1.4390000000000001</v>
      </c>
      <c r="I544" s="30" t="s">
        <v>2820</v>
      </c>
      <c r="J544" s="786">
        <v>45033</v>
      </c>
      <c r="K544" s="803"/>
      <c r="L544" s="803"/>
      <c r="M544" s="803"/>
      <c r="N544" s="803">
        <v>45040</v>
      </c>
      <c r="O544" s="7">
        <f t="shared" ca="1" si="16"/>
        <v>7</v>
      </c>
      <c r="P544" s="788">
        <v>45046</v>
      </c>
      <c r="Q544" s="803">
        <v>45046</v>
      </c>
      <c r="R544" s="803">
        <v>45049</v>
      </c>
      <c r="S544" s="12">
        <f t="shared" ca="1" si="17"/>
        <v>16</v>
      </c>
      <c r="T544" s="31">
        <v>45050</v>
      </c>
      <c r="U544" s="31" t="s">
        <v>6601</v>
      </c>
      <c r="V544" s="31"/>
      <c r="W544" s="31"/>
      <c r="X544" s="197" t="s">
        <v>6602</v>
      </c>
      <c r="Y544" s="197"/>
      <c r="Z544" s="197"/>
      <c r="AA544" s="197"/>
      <c r="AB544" s="197"/>
      <c r="AC544" s="729"/>
      <c r="AD544" s="1222"/>
      <c r="AE544" s="1275"/>
    </row>
    <row r="545" spans="1:31">
      <c r="A545" s="264" t="s">
        <v>397</v>
      </c>
      <c r="B545" s="30" t="s">
        <v>6603</v>
      </c>
      <c r="C545" s="32" t="s">
        <v>46</v>
      </c>
      <c r="D545" s="40" t="s">
        <v>110</v>
      </c>
      <c r="E545" s="30" t="s">
        <v>85</v>
      </c>
      <c r="F545" s="30" t="s">
        <v>1088</v>
      </c>
      <c r="G545" s="952">
        <v>1850</v>
      </c>
      <c r="H545" s="41">
        <v>5.1020000000000003</v>
      </c>
      <c r="I545" s="30" t="s">
        <v>2820</v>
      </c>
      <c r="J545" s="786">
        <v>45033</v>
      </c>
      <c r="K545" s="803"/>
      <c r="L545" s="803"/>
      <c r="M545" s="803"/>
      <c r="N545" s="803">
        <v>45036</v>
      </c>
      <c r="O545" s="7">
        <f t="shared" ca="1" si="16"/>
        <v>3</v>
      </c>
      <c r="P545" s="788">
        <v>45046</v>
      </c>
      <c r="Q545" s="803">
        <v>45046</v>
      </c>
      <c r="R545" s="803">
        <v>45049</v>
      </c>
      <c r="S545" s="12">
        <f t="shared" ca="1" si="17"/>
        <v>16</v>
      </c>
      <c r="T545" s="31">
        <v>45050</v>
      </c>
      <c r="U545" s="31" t="s">
        <v>6604</v>
      </c>
      <c r="V545" s="31"/>
      <c r="W545" s="31"/>
      <c r="X545" s="197" t="s">
        <v>6605</v>
      </c>
      <c r="Y545" s="197"/>
      <c r="Z545" s="197"/>
      <c r="AA545" s="197" t="s">
        <v>6606</v>
      </c>
      <c r="AB545" s="197"/>
      <c r="AC545" s="729"/>
      <c r="AD545" s="1222"/>
      <c r="AE545" s="1275"/>
    </row>
    <row r="546" spans="1:31">
      <c r="A546" s="264" t="s">
        <v>6568</v>
      </c>
      <c r="B546" s="30" t="s">
        <v>6607</v>
      </c>
      <c r="C546" s="32" t="s">
        <v>46</v>
      </c>
      <c r="D546" s="40" t="s">
        <v>110</v>
      </c>
      <c r="E546" s="30" t="s">
        <v>85</v>
      </c>
      <c r="F546" s="30" t="s">
        <v>1088</v>
      </c>
      <c r="G546" s="952">
        <v>441</v>
      </c>
      <c r="H546" s="41">
        <v>0.51700000000000002</v>
      </c>
      <c r="I546" s="30" t="s">
        <v>2820</v>
      </c>
      <c r="J546" s="786">
        <v>45034</v>
      </c>
      <c r="K546" s="803"/>
      <c r="L546" s="803"/>
      <c r="M546" s="803"/>
      <c r="N546" s="803">
        <v>45041</v>
      </c>
      <c r="O546" s="7">
        <f t="shared" ca="1" si="16"/>
        <v>7</v>
      </c>
      <c r="P546" s="788">
        <v>45046</v>
      </c>
      <c r="Q546" s="803">
        <v>45046</v>
      </c>
      <c r="R546" s="803">
        <v>45049</v>
      </c>
      <c r="S546" s="12">
        <f t="shared" ca="1" si="17"/>
        <v>15</v>
      </c>
      <c r="T546" s="31">
        <v>45050</v>
      </c>
      <c r="U546" s="31" t="s">
        <v>6608</v>
      </c>
      <c r="V546" s="31"/>
      <c r="W546" s="31"/>
      <c r="X546" s="197" t="s">
        <v>6609</v>
      </c>
      <c r="Y546" s="197"/>
      <c r="Z546" s="197"/>
      <c r="AA546" s="197"/>
      <c r="AB546" s="197"/>
      <c r="AC546" s="729"/>
      <c r="AD546" s="1222"/>
      <c r="AE546" s="1275"/>
    </row>
    <row r="547" spans="1:31">
      <c r="A547" s="264" t="s">
        <v>6610</v>
      </c>
      <c r="B547" s="30" t="s">
        <v>6611</v>
      </c>
      <c r="C547" s="32" t="s">
        <v>256</v>
      </c>
      <c r="D547" s="40" t="s">
        <v>110</v>
      </c>
      <c r="E547" s="30" t="s">
        <v>85</v>
      </c>
      <c r="F547" s="30" t="s">
        <v>1106</v>
      </c>
      <c r="G547" s="952">
        <v>510</v>
      </c>
      <c r="H547" s="41">
        <v>0.82399999999999995</v>
      </c>
      <c r="I547" s="30" t="s">
        <v>2820</v>
      </c>
      <c r="J547" s="786">
        <v>45034</v>
      </c>
      <c r="K547" s="803"/>
      <c r="L547" s="803"/>
      <c r="M547" s="803"/>
      <c r="N547" s="803">
        <v>45040</v>
      </c>
      <c r="O547" s="7">
        <f t="shared" ca="1" si="16"/>
        <v>6</v>
      </c>
      <c r="P547" s="788">
        <v>45046</v>
      </c>
      <c r="Q547" s="803">
        <v>45046</v>
      </c>
      <c r="R547" s="803">
        <v>45049</v>
      </c>
      <c r="S547" s="12">
        <f t="shared" ca="1" si="17"/>
        <v>15</v>
      </c>
      <c r="T547" s="31">
        <v>45050</v>
      </c>
      <c r="U547" s="31" t="s">
        <v>6612</v>
      </c>
      <c r="V547" s="31"/>
      <c r="W547" s="31"/>
      <c r="X547" s="197" t="s">
        <v>6613</v>
      </c>
      <c r="Y547" s="197"/>
      <c r="Z547" s="197"/>
      <c r="AA547" s="197"/>
      <c r="AB547" s="197"/>
      <c r="AC547" s="729"/>
      <c r="AD547" s="1222"/>
      <c r="AE547" s="1275"/>
    </row>
    <row r="548" spans="1:31">
      <c r="A548" s="264" t="s">
        <v>5244</v>
      </c>
      <c r="B548" s="30" t="s">
        <v>6614</v>
      </c>
      <c r="C548" s="32" t="s">
        <v>46</v>
      </c>
      <c r="D548" s="40" t="s">
        <v>110</v>
      </c>
      <c r="E548" s="30" t="s">
        <v>85</v>
      </c>
      <c r="F548" s="30" t="s">
        <v>1088</v>
      </c>
      <c r="G548" s="952">
        <v>316</v>
      </c>
      <c r="H548" s="41">
        <v>0.312</v>
      </c>
      <c r="I548" s="30" t="s">
        <v>2820</v>
      </c>
      <c r="J548" s="786">
        <v>45036</v>
      </c>
      <c r="K548" s="803"/>
      <c r="L548" s="803"/>
      <c r="M548" s="803"/>
      <c r="N548" s="803">
        <v>45041</v>
      </c>
      <c r="O548" s="7">
        <f t="shared" ca="1" si="16"/>
        <v>5</v>
      </c>
      <c r="P548" s="788">
        <v>45046</v>
      </c>
      <c r="Q548" s="803">
        <v>45046</v>
      </c>
      <c r="R548" s="803">
        <v>45049</v>
      </c>
      <c r="S548" s="12">
        <f t="shared" ca="1" si="17"/>
        <v>13</v>
      </c>
      <c r="T548" s="31">
        <v>45050</v>
      </c>
      <c r="U548" s="31" t="s">
        <v>6615</v>
      </c>
      <c r="V548" s="31"/>
      <c r="W548" s="31"/>
      <c r="X548" s="197" t="s">
        <v>6616</v>
      </c>
      <c r="Y548" s="197"/>
      <c r="Z548" s="197"/>
      <c r="AA548" s="197"/>
      <c r="AB548" s="197"/>
      <c r="AC548" s="729"/>
      <c r="AD548" s="1222"/>
      <c r="AE548" s="1275"/>
    </row>
    <row r="549" spans="1:31">
      <c r="A549" s="264" t="s">
        <v>6617</v>
      </c>
      <c r="B549" s="30" t="s">
        <v>6618</v>
      </c>
      <c r="C549" s="32" t="s">
        <v>46</v>
      </c>
      <c r="D549" s="40" t="s">
        <v>5526</v>
      </c>
      <c r="E549" s="30" t="s">
        <v>85</v>
      </c>
      <c r="F549" s="30" t="s">
        <v>1088</v>
      </c>
      <c r="G549" s="952">
        <v>1350</v>
      </c>
      <c r="H549" s="41">
        <v>1.996</v>
      </c>
      <c r="I549" s="30" t="s">
        <v>6619</v>
      </c>
      <c r="J549" s="786">
        <v>45000</v>
      </c>
      <c r="K549" s="803">
        <v>45031</v>
      </c>
      <c r="L549" s="803"/>
      <c r="M549" s="803">
        <v>45033</v>
      </c>
      <c r="N549" s="803"/>
      <c r="O549" s="7">
        <f t="shared" ca="1" si="16"/>
        <v>1105</v>
      </c>
      <c r="P549" s="788">
        <v>45046</v>
      </c>
      <c r="Q549" s="803">
        <v>45046</v>
      </c>
      <c r="R549" s="803">
        <v>45049</v>
      </c>
      <c r="S549" s="12">
        <f t="shared" ca="1" si="17"/>
        <v>49</v>
      </c>
      <c r="T549" s="31">
        <v>45057</v>
      </c>
      <c r="U549" s="31"/>
      <c r="V549" s="31"/>
      <c r="W549" s="31"/>
      <c r="X549" s="197"/>
      <c r="Y549" s="197"/>
      <c r="Z549" s="197"/>
      <c r="AA549" s="197"/>
      <c r="AB549" s="197"/>
      <c r="AC549" s="729"/>
      <c r="AD549" s="1222"/>
      <c r="AE549" s="1275"/>
    </row>
    <row r="550" spans="1:31">
      <c r="A550" s="264" t="s">
        <v>2287</v>
      </c>
      <c r="B550" s="30" t="s">
        <v>6620</v>
      </c>
      <c r="C550" s="32" t="s">
        <v>46</v>
      </c>
      <c r="D550" s="40" t="s">
        <v>886</v>
      </c>
      <c r="E550" s="30" t="s">
        <v>85</v>
      </c>
      <c r="F550" s="30" t="s">
        <v>1106</v>
      </c>
      <c r="G550" s="952">
        <v>1748</v>
      </c>
      <c r="H550" s="41">
        <v>1.3420000000000001</v>
      </c>
      <c r="I550" s="30" t="s">
        <v>6621</v>
      </c>
      <c r="J550" s="786" t="s">
        <v>6622</v>
      </c>
      <c r="K550" s="803"/>
      <c r="L550" s="803"/>
      <c r="M550" s="803"/>
      <c r="N550" s="803"/>
      <c r="O550" s="7" t="e">
        <f t="shared" ca="1" si="16"/>
        <v>#VALUE!</v>
      </c>
      <c r="P550" s="788">
        <v>45040</v>
      </c>
      <c r="Q550" s="803" t="s">
        <v>6623</v>
      </c>
      <c r="R550" s="803" t="s">
        <v>6624</v>
      </c>
      <c r="S550" s="12" t="e">
        <f t="shared" ca="1" si="17"/>
        <v>#VALUE!</v>
      </c>
      <c r="T550" s="31">
        <v>45050</v>
      </c>
      <c r="U550" s="31"/>
      <c r="V550" s="31"/>
      <c r="W550" s="31"/>
      <c r="X550" s="197" t="s">
        <v>6625</v>
      </c>
      <c r="Y550" s="197"/>
      <c r="Z550" s="197"/>
      <c r="AA550" s="197"/>
      <c r="AB550" s="197"/>
      <c r="AC550" s="729"/>
      <c r="AD550" s="1222"/>
      <c r="AE550" s="1275"/>
    </row>
    <row r="551" spans="1:31">
      <c r="A551" s="264" t="s">
        <v>1437</v>
      </c>
      <c r="B551" s="30" t="s">
        <v>6626</v>
      </c>
      <c r="C551" s="32" t="s">
        <v>717</v>
      </c>
      <c r="D551" s="40" t="s">
        <v>1440</v>
      </c>
      <c r="E551" s="30" t="s">
        <v>85</v>
      </c>
      <c r="F551" s="30" t="s">
        <v>1106</v>
      </c>
      <c r="G551" s="952">
        <v>435</v>
      </c>
      <c r="H551" s="41">
        <v>1.1000000000000001</v>
      </c>
      <c r="I551" s="30" t="s">
        <v>6627</v>
      </c>
      <c r="J551" s="786">
        <v>45019</v>
      </c>
      <c r="K551" s="803"/>
      <c r="L551" s="803"/>
      <c r="M551" s="803"/>
      <c r="N551" s="803"/>
      <c r="O551" s="7">
        <f t="shared" ca="1" si="16"/>
        <v>1086</v>
      </c>
      <c r="P551" s="788">
        <v>45048</v>
      </c>
      <c r="Q551" s="803">
        <v>45048</v>
      </c>
      <c r="R551" s="803">
        <v>45049</v>
      </c>
      <c r="S551" s="12">
        <f t="shared" ca="1" si="17"/>
        <v>30</v>
      </c>
      <c r="T551" s="31">
        <v>48343</v>
      </c>
      <c r="U551" s="31"/>
      <c r="V551" s="31"/>
      <c r="W551" s="31"/>
      <c r="X551" s="197" t="s">
        <v>6628</v>
      </c>
      <c r="Y551" s="197"/>
      <c r="Z551" s="197"/>
      <c r="AA551" s="197"/>
      <c r="AB551" s="197"/>
      <c r="AC551" s="729"/>
      <c r="AD551" s="1222"/>
      <c r="AE551" s="1275"/>
    </row>
    <row r="552" spans="1:31">
      <c r="A552" s="264" t="s">
        <v>1517</v>
      </c>
      <c r="B552" s="30" t="s">
        <v>6629</v>
      </c>
      <c r="C552" s="32" t="s">
        <v>46</v>
      </c>
      <c r="D552" s="40" t="s">
        <v>48</v>
      </c>
      <c r="E552" s="30" t="s">
        <v>85</v>
      </c>
      <c r="F552" s="30" t="s">
        <v>1088</v>
      </c>
      <c r="G552" s="952">
        <v>800</v>
      </c>
      <c r="H552" s="41">
        <v>2.3519999999999999</v>
      </c>
      <c r="I552" s="30" t="s">
        <v>6630</v>
      </c>
      <c r="J552" s="786">
        <v>45022</v>
      </c>
      <c r="K552" s="803"/>
      <c r="L552" s="803"/>
      <c r="M552" s="803"/>
      <c r="N552" s="803"/>
      <c r="O552" s="7">
        <f t="shared" ca="1" si="16"/>
        <v>1083</v>
      </c>
      <c r="P552" s="788" t="s">
        <v>6631</v>
      </c>
      <c r="Q552" s="803">
        <v>45037</v>
      </c>
      <c r="R552" s="803">
        <v>45042</v>
      </c>
      <c r="S552" s="12">
        <f t="shared" ca="1" si="17"/>
        <v>20</v>
      </c>
      <c r="T552" s="31">
        <v>45055</v>
      </c>
      <c r="U552" s="31"/>
      <c r="V552" s="31"/>
      <c r="W552" s="31"/>
      <c r="X552" s="197" t="s">
        <v>6632</v>
      </c>
      <c r="Y552" s="197"/>
      <c r="Z552" s="197"/>
      <c r="AA552" s="197"/>
      <c r="AB552" s="197"/>
      <c r="AC552" s="729"/>
      <c r="AD552" s="1222"/>
      <c r="AE552" s="1275"/>
    </row>
    <row r="553" spans="1:31">
      <c r="A553" s="264" t="s">
        <v>6633</v>
      </c>
      <c r="B553" s="30" t="s">
        <v>6634</v>
      </c>
      <c r="C553" s="32" t="s">
        <v>46</v>
      </c>
      <c r="D553" s="40" t="s">
        <v>100</v>
      </c>
      <c r="E553" s="30" t="s">
        <v>85</v>
      </c>
      <c r="F553" s="30" t="s">
        <v>6635</v>
      </c>
      <c r="G553" s="952">
        <v>9237</v>
      </c>
      <c r="H553" s="41">
        <v>7</v>
      </c>
      <c r="I553" s="30" t="s">
        <v>6630</v>
      </c>
      <c r="J553" s="786">
        <v>45033</v>
      </c>
      <c r="K553" s="803"/>
      <c r="L553" s="803"/>
      <c r="M553" s="803"/>
      <c r="N553" s="803"/>
      <c r="O553" s="7">
        <f t="shared" ca="1" si="16"/>
        <v>1072</v>
      </c>
      <c r="P553" s="788"/>
      <c r="Q553" s="803"/>
      <c r="R553" s="803">
        <v>45042</v>
      </c>
      <c r="S553" s="12">
        <f t="shared" ca="1" si="17"/>
        <v>9</v>
      </c>
      <c r="T553" s="31">
        <v>45174</v>
      </c>
      <c r="U553" s="31"/>
      <c r="V553" s="31"/>
      <c r="W553" s="31"/>
      <c r="X553" s="197" t="s">
        <v>6636</v>
      </c>
      <c r="Y553" s="197"/>
      <c r="Z553" s="197"/>
      <c r="AA553" s="197"/>
      <c r="AB553" s="197"/>
      <c r="AC553" s="729"/>
      <c r="AD553" s="1222"/>
      <c r="AE553" s="1275"/>
    </row>
    <row r="554" spans="1:31">
      <c r="A554" s="264" t="s">
        <v>6637</v>
      </c>
      <c r="B554" s="30" t="s">
        <v>6638</v>
      </c>
      <c r="C554" s="32" t="s">
        <v>46</v>
      </c>
      <c r="D554" s="40" t="s">
        <v>100</v>
      </c>
      <c r="E554" s="30" t="s">
        <v>85</v>
      </c>
      <c r="F554" s="30" t="s">
        <v>1086</v>
      </c>
      <c r="G554" s="952">
        <v>268</v>
      </c>
      <c r="H554" s="41" t="s">
        <v>6639</v>
      </c>
      <c r="I554" s="30" t="s">
        <v>6640</v>
      </c>
      <c r="J554" s="786">
        <v>45027</v>
      </c>
      <c r="K554" s="803"/>
      <c r="L554" s="803"/>
      <c r="M554" s="803"/>
      <c r="N554" s="803"/>
      <c r="O554" s="7">
        <f t="shared" ca="1" si="16"/>
        <v>1078</v>
      </c>
      <c r="P554" s="788">
        <v>45043</v>
      </c>
      <c r="Q554" s="803">
        <v>45037</v>
      </c>
      <c r="R554" s="803" t="s">
        <v>6641</v>
      </c>
      <c r="S554" s="12" t="e">
        <f t="shared" ca="1" si="17"/>
        <v>#VALUE!</v>
      </c>
      <c r="T554" s="31">
        <v>45055</v>
      </c>
      <c r="U554" s="31"/>
      <c r="V554" s="31"/>
      <c r="W554" s="31"/>
      <c r="X554" s="197" t="s">
        <v>6642</v>
      </c>
      <c r="Y554" s="197"/>
      <c r="Z554" s="197"/>
      <c r="AA554" s="197"/>
      <c r="AB554" s="197"/>
      <c r="AC554" s="729"/>
      <c r="AD554" s="1222"/>
      <c r="AE554" s="1275"/>
    </row>
    <row r="555" spans="1:31">
      <c r="A555" s="264" t="s">
        <v>6098</v>
      </c>
      <c r="B555" s="30" t="s">
        <v>6643</v>
      </c>
      <c r="C555" s="32" t="s">
        <v>46</v>
      </c>
      <c r="D555" s="40" t="s">
        <v>886</v>
      </c>
      <c r="E555" s="30" t="s">
        <v>85</v>
      </c>
      <c r="F555" s="30" t="s">
        <v>1088</v>
      </c>
      <c r="G555" s="952">
        <v>1048</v>
      </c>
      <c r="H555" s="41">
        <v>0.77800000000000002</v>
      </c>
      <c r="I555" s="30" t="s">
        <v>6431</v>
      </c>
      <c r="J555" s="786">
        <v>45036</v>
      </c>
      <c r="K555" s="803"/>
      <c r="L555" s="803"/>
      <c r="M555" s="803"/>
      <c r="N555" s="803"/>
      <c r="O555" s="7">
        <f t="shared" ca="1" si="16"/>
        <v>1069</v>
      </c>
      <c r="P555" s="788">
        <v>45047</v>
      </c>
      <c r="Q555" s="803">
        <v>45047</v>
      </c>
      <c r="R555" s="803">
        <v>45048</v>
      </c>
      <c r="S555" s="12">
        <f t="shared" ca="1" si="17"/>
        <v>12</v>
      </c>
      <c r="T555" s="31">
        <v>45055</v>
      </c>
      <c r="U555" s="31"/>
      <c r="V555" s="31"/>
      <c r="W555" s="31"/>
      <c r="X555" s="197" t="s">
        <v>6644</v>
      </c>
      <c r="Y555" s="197"/>
      <c r="Z555" s="197"/>
      <c r="AA555" s="197"/>
      <c r="AB555" s="197"/>
      <c r="AC555" s="729"/>
      <c r="AD555" s="1222"/>
      <c r="AE555" s="1275"/>
    </row>
    <row r="556" spans="1:31">
      <c r="A556" s="264" t="s">
        <v>168</v>
      </c>
      <c r="B556" s="30" t="s">
        <v>6645</v>
      </c>
      <c r="C556" s="32" t="s">
        <v>46</v>
      </c>
      <c r="D556" s="40" t="s">
        <v>73</v>
      </c>
      <c r="E556" s="30" t="s">
        <v>85</v>
      </c>
      <c r="F556" s="30" t="s">
        <v>1088</v>
      </c>
      <c r="G556" s="952">
        <v>1050</v>
      </c>
      <c r="H556" s="41">
        <v>2.681</v>
      </c>
      <c r="I556" s="30" t="s">
        <v>6646</v>
      </c>
      <c r="J556" s="786">
        <v>45034</v>
      </c>
      <c r="K556" s="803"/>
      <c r="L556" s="803"/>
      <c r="M556" s="803"/>
      <c r="N556" s="803"/>
      <c r="O556" s="7">
        <f t="shared" ca="1" si="16"/>
        <v>1071</v>
      </c>
      <c r="P556" s="788" t="s">
        <v>6500</v>
      </c>
      <c r="Q556" s="803">
        <v>45044</v>
      </c>
      <c r="R556" s="803">
        <v>45044</v>
      </c>
      <c r="S556" s="12">
        <f t="shared" ca="1" si="17"/>
        <v>10</v>
      </c>
      <c r="T556" s="31">
        <v>45055</v>
      </c>
      <c r="U556" s="31"/>
      <c r="V556" s="31"/>
      <c r="W556" s="31"/>
      <c r="X556" s="197" t="s">
        <v>6647</v>
      </c>
      <c r="Y556" s="197"/>
      <c r="Z556" s="197"/>
      <c r="AA556" s="197"/>
      <c r="AB556" s="197"/>
      <c r="AC556" s="729"/>
      <c r="AD556" s="1222"/>
      <c r="AE556" s="1275"/>
    </row>
    <row r="557" spans="1:31">
      <c r="A557" s="264" t="s">
        <v>6637</v>
      </c>
      <c r="B557" s="30" t="s">
        <v>6648</v>
      </c>
      <c r="C557" s="32" t="s">
        <v>46</v>
      </c>
      <c r="D557" s="40" t="s">
        <v>100</v>
      </c>
      <c r="E557" s="30" t="s">
        <v>85</v>
      </c>
      <c r="F557" s="30" t="s">
        <v>1150</v>
      </c>
      <c r="G557" s="952">
        <v>541</v>
      </c>
      <c r="H557" s="41">
        <v>1.8</v>
      </c>
      <c r="I557" s="30" t="s">
        <v>6640</v>
      </c>
      <c r="J557" s="786">
        <v>45034</v>
      </c>
      <c r="K557" s="803"/>
      <c r="L557" s="803"/>
      <c r="M557" s="803"/>
      <c r="N557" s="803"/>
      <c r="O557" s="7">
        <f t="shared" ca="1" si="16"/>
        <v>1071</v>
      </c>
      <c r="P557" s="788">
        <v>45043</v>
      </c>
      <c r="Q557" s="803">
        <v>45043</v>
      </c>
      <c r="R557" s="803">
        <v>45043</v>
      </c>
      <c r="S557" s="12">
        <f t="shared" ca="1" si="17"/>
        <v>9</v>
      </c>
      <c r="T557" s="31">
        <v>45055</v>
      </c>
      <c r="U557" s="31"/>
      <c r="V557" s="31"/>
      <c r="W557" s="31"/>
      <c r="X557" s="197" t="s">
        <v>6649</v>
      </c>
      <c r="Y557" s="197"/>
      <c r="Z557" s="197"/>
      <c r="AA557" s="197"/>
      <c r="AB557" s="197"/>
      <c r="AC557" s="729"/>
      <c r="AD557" s="1222"/>
      <c r="AE557" s="1275"/>
    </row>
    <row r="558" spans="1:31">
      <c r="A558" s="264" t="s">
        <v>3145</v>
      </c>
      <c r="B558" s="30" t="s">
        <v>6650</v>
      </c>
      <c r="C558" s="32" t="s">
        <v>29</v>
      </c>
      <c r="D558" s="40" t="s">
        <v>728</v>
      </c>
      <c r="E558" s="30" t="s">
        <v>4977</v>
      </c>
      <c r="F558" s="30" t="s">
        <v>1106</v>
      </c>
      <c r="G558" s="952">
        <v>2741</v>
      </c>
      <c r="H558" s="41">
        <v>1.98</v>
      </c>
      <c r="I558" s="30" t="s">
        <v>6651</v>
      </c>
      <c r="J558" s="786">
        <v>45033</v>
      </c>
      <c r="K558" s="803" t="s">
        <v>6652</v>
      </c>
      <c r="L558" s="803"/>
      <c r="M558" s="803" t="s">
        <v>6623</v>
      </c>
      <c r="N558" s="803" t="s">
        <v>6653</v>
      </c>
      <c r="O558" s="7" t="e">
        <f t="shared" ca="1" si="16"/>
        <v>#VALUE!</v>
      </c>
      <c r="P558" s="788" t="s">
        <v>6654</v>
      </c>
      <c r="Q558" s="803" t="s">
        <v>6655</v>
      </c>
      <c r="R558" s="803" t="s">
        <v>6656</v>
      </c>
      <c r="S558" s="12" t="e">
        <f t="shared" ca="1" si="17"/>
        <v>#VALUE!</v>
      </c>
      <c r="T558" s="31" t="s">
        <v>6657</v>
      </c>
      <c r="U558" s="31" t="s">
        <v>6658</v>
      </c>
      <c r="V558" s="31"/>
      <c r="W558" s="31"/>
      <c r="X558" s="197" t="s">
        <v>6659</v>
      </c>
      <c r="Y558" s="197"/>
      <c r="Z558" s="197"/>
      <c r="AA558" s="197" t="s">
        <v>6660</v>
      </c>
      <c r="AB558" s="197"/>
      <c r="AC558" s="729"/>
      <c r="AD558" s="1222"/>
      <c r="AE558" s="1275"/>
    </row>
    <row r="559" spans="1:31">
      <c r="A559" s="264" t="s">
        <v>5326</v>
      </c>
      <c r="B559" s="30" t="s">
        <v>6661</v>
      </c>
      <c r="C559" s="32" t="s">
        <v>256</v>
      </c>
      <c r="D559" s="40" t="s">
        <v>728</v>
      </c>
      <c r="E559" s="30" t="s">
        <v>85</v>
      </c>
      <c r="F559" s="30" t="s">
        <v>1106</v>
      </c>
      <c r="G559" s="952">
        <v>3247</v>
      </c>
      <c r="H559" s="41">
        <v>4.383</v>
      </c>
      <c r="I559" s="30" t="s">
        <v>6662</v>
      </c>
      <c r="J559" s="786" t="s">
        <v>6663</v>
      </c>
      <c r="K559" s="803" t="s">
        <v>6486</v>
      </c>
      <c r="L559" s="803"/>
      <c r="M559" s="803" t="s">
        <v>6493</v>
      </c>
      <c r="N559" s="803" t="s">
        <v>6623</v>
      </c>
      <c r="O559" s="7" t="e">
        <f t="shared" ca="1" si="16"/>
        <v>#VALUE!</v>
      </c>
      <c r="P559" s="788" t="s">
        <v>6654</v>
      </c>
      <c r="Q559" s="803" t="s">
        <v>6655</v>
      </c>
      <c r="R559" s="803" t="s">
        <v>6656</v>
      </c>
      <c r="S559" s="12" t="e">
        <f t="shared" ca="1" si="17"/>
        <v>#VALUE!</v>
      </c>
      <c r="T559" s="31" t="s">
        <v>6664</v>
      </c>
      <c r="U559" s="31" t="s">
        <v>6665</v>
      </c>
      <c r="V559" s="31"/>
      <c r="W559" s="31"/>
      <c r="X559" s="197" t="s">
        <v>6666</v>
      </c>
      <c r="Y559" s="197"/>
      <c r="Z559" s="197"/>
      <c r="AA559" s="197" t="s">
        <v>6667</v>
      </c>
      <c r="AB559" s="197"/>
      <c r="AC559" s="729"/>
      <c r="AD559" s="1222"/>
      <c r="AE559" s="1275"/>
    </row>
    <row r="560" spans="1:31">
      <c r="A560" s="264" t="s">
        <v>5326</v>
      </c>
      <c r="B560" s="30" t="s">
        <v>6668</v>
      </c>
      <c r="C560" s="32" t="s">
        <v>256</v>
      </c>
      <c r="D560" s="40" t="s">
        <v>728</v>
      </c>
      <c r="E560" s="30" t="s">
        <v>85</v>
      </c>
      <c r="F560" s="30" t="s">
        <v>1088</v>
      </c>
      <c r="G560" s="952">
        <v>287</v>
      </c>
      <c r="H560" s="41" t="s">
        <v>6669</v>
      </c>
      <c r="I560" s="30" t="s">
        <v>6662</v>
      </c>
      <c r="J560" s="786">
        <v>45042</v>
      </c>
      <c r="K560" s="803" t="s">
        <v>6670</v>
      </c>
      <c r="L560" s="803"/>
      <c r="M560" s="803" t="s">
        <v>6500</v>
      </c>
      <c r="N560" s="803" t="s">
        <v>6655</v>
      </c>
      <c r="O560" s="7" t="e">
        <f t="shared" ca="1" si="16"/>
        <v>#VALUE!</v>
      </c>
      <c r="P560" s="788" t="s">
        <v>6654</v>
      </c>
      <c r="Q560" s="803" t="s">
        <v>6671</v>
      </c>
      <c r="R560" s="803" t="s">
        <v>6656</v>
      </c>
      <c r="S560" s="12" t="e">
        <f t="shared" ca="1" si="17"/>
        <v>#VALUE!</v>
      </c>
      <c r="T560" s="31" t="s">
        <v>6664</v>
      </c>
      <c r="U560" s="31" t="s">
        <v>6665</v>
      </c>
      <c r="V560" s="31"/>
      <c r="W560" s="31"/>
      <c r="X560" s="197" t="s">
        <v>6672</v>
      </c>
      <c r="Y560" s="197"/>
      <c r="Z560" s="197"/>
      <c r="AA560" s="197" t="s">
        <v>6667</v>
      </c>
      <c r="AB560" s="197"/>
      <c r="AC560" s="729"/>
      <c r="AD560" s="1222"/>
      <c r="AE560" s="1275"/>
    </row>
    <row r="561" spans="1:31">
      <c r="A561" s="264" t="s">
        <v>6673</v>
      </c>
      <c r="B561" s="30" t="s">
        <v>6674</v>
      </c>
      <c r="C561" s="32" t="s">
        <v>46</v>
      </c>
      <c r="D561" s="40" t="s">
        <v>32</v>
      </c>
      <c r="E561" s="30" t="s">
        <v>85</v>
      </c>
      <c r="F561" s="30" t="s">
        <v>1106</v>
      </c>
      <c r="G561" s="952">
        <v>440</v>
      </c>
      <c r="H561" s="41">
        <v>1.0409999999999999</v>
      </c>
      <c r="I561" s="30" t="s">
        <v>6675</v>
      </c>
      <c r="J561" s="786">
        <v>45026</v>
      </c>
      <c r="K561" s="803" t="s">
        <v>6623</v>
      </c>
      <c r="L561" s="803"/>
      <c r="M561" s="803" t="s">
        <v>6623</v>
      </c>
      <c r="N561" s="803" t="s">
        <v>6623</v>
      </c>
      <c r="O561" s="7" t="e">
        <f t="shared" ca="1" si="16"/>
        <v>#VALUE!</v>
      </c>
      <c r="P561" s="788" t="s">
        <v>6676</v>
      </c>
      <c r="Q561" s="803" t="s">
        <v>6677</v>
      </c>
      <c r="R561" s="803" t="s">
        <v>6678</v>
      </c>
      <c r="S561" s="12" t="e">
        <f t="shared" ca="1" si="17"/>
        <v>#VALUE!</v>
      </c>
      <c r="T561" s="31" t="s">
        <v>6664</v>
      </c>
      <c r="U561" s="31" t="s">
        <v>6679</v>
      </c>
      <c r="V561" s="31"/>
      <c r="W561" s="31"/>
      <c r="X561" s="197" t="s">
        <v>6680</v>
      </c>
      <c r="Y561" s="197"/>
      <c r="Z561" s="197"/>
      <c r="AA561" s="197" t="s">
        <v>6681</v>
      </c>
      <c r="AB561" s="197"/>
      <c r="AC561" s="729"/>
      <c r="AD561" s="1222"/>
      <c r="AE561" s="1275"/>
    </row>
    <row r="562" spans="1:31">
      <c r="A562" s="264" t="s">
        <v>5365</v>
      </c>
      <c r="B562" s="30" t="s">
        <v>6682</v>
      </c>
      <c r="C562" s="32" t="s">
        <v>46</v>
      </c>
      <c r="D562" s="40" t="s">
        <v>110</v>
      </c>
      <c r="E562" s="30" t="s">
        <v>85</v>
      </c>
      <c r="F562" s="30" t="s">
        <v>1088</v>
      </c>
      <c r="G562" s="952">
        <v>312</v>
      </c>
      <c r="H562" s="41">
        <v>0.51900000000000002</v>
      </c>
      <c r="I562" s="30" t="s">
        <v>6683</v>
      </c>
      <c r="J562" s="786">
        <v>45037</v>
      </c>
      <c r="K562" s="803"/>
      <c r="L562" s="803"/>
      <c r="M562" s="803"/>
      <c r="N562" s="803">
        <v>45049</v>
      </c>
      <c r="O562" s="7">
        <f t="shared" ca="1" si="16"/>
        <v>12</v>
      </c>
      <c r="P562" s="788">
        <v>45058</v>
      </c>
      <c r="Q562" s="803">
        <v>45054</v>
      </c>
      <c r="R562" s="803" t="s">
        <v>6678</v>
      </c>
      <c r="S562" s="12" t="e">
        <f t="shared" ca="1" si="17"/>
        <v>#VALUE!</v>
      </c>
      <c r="T562" s="31" t="s">
        <v>6684</v>
      </c>
      <c r="U562" s="31" t="s">
        <v>6685</v>
      </c>
      <c r="V562" s="31"/>
      <c r="W562" s="31"/>
      <c r="X562" s="197" t="s">
        <v>6686</v>
      </c>
      <c r="Y562" s="197"/>
      <c r="Z562" s="197"/>
      <c r="AA562" s="197" t="s">
        <v>6687</v>
      </c>
      <c r="AB562" s="197"/>
      <c r="AC562" s="729"/>
      <c r="AD562" s="1222"/>
      <c r="AE562" s="1275"/>
    </row>
    <row r="563" spans="1:31">
      <c r="A563" s="264" t="s">
        <v>6688</v>
      </c>
      <c r="B563" s="30" t="s">
        <v>6689</v>
      </c>
      <c r="C563" s="32" t="s">
        <v>46</v>
      </c>
      <c r="D563" s="40" t="s">
        <v>110</v>
      </c>
      <c r="E563" s="30" t="s">
        <v>85</v>
      </c>
      <c r="F563" s="30" t="s">
        <v>1176</v>
      </c>
      <c r="G563" s="952">
        <v>4279</v>
      </c>
      <c r="H563" s="41">
        <v>1.633</v>
      </c>
      <c r="I563" s="30" t="s">
        <v>6683</v>
      </c>
      <c r="J563" s="786">
        <v>45037</v>
      </c>
      <c r="K563" s="803"/>
      <c r="L563" s="803"/>
      <c r="M563" s="803"/>
      <c r="N563" s="803">
        <v>45043</v>
      </c>
      <c r="O563" s="7">
        <f t="shared" ca="1" si="16"/>
        <v>6</v>
      </c>
      <c r="P563" s="788">
        <v>45058</v>
      </c>
      <c r="Q563" s="803">
        <v>45054</v>
      </c>
      <c r="R563" s="803" t="s">
        <v>6678</v>
      </c>
      <c r="S563" s="12" t="e">
        <f t="shared" ca="1" si="17"/>
        <v>#VALUE!</v>
      </c>
      <c r="T563" s="31" t="s">
        <v>6684</v>
      </c>
      <c r="U563" s="31" t="s">
        <v>6690</v>
      </c>
      <c r="V563" s="31"/>
      <c r="W563" s="31"/>
      <c r="X563" s="197" t="s">
        <v>6691</v>
      </c>
      <c r="Y563" s="197"/>
      <c r="Z563" s="197"/>
      <c r="AA563" s="197"/>
      <c r="AB563" s="197"/>
      <c r="AC563" s="729"/>
      <c r="AD563" s="1222"/>
      <c r="AE563" s="1275"/>
    </row>
    <row r="564" spans="1:31">
      <c r="A564" s="264" t="s">
        <v>516</v>
      </c>
      <c r="B564" s="30" t="s">
        <v>6692</v>
      </c>
      <c r="C564" s="32" t="s">
        <v>46</v>
      </c>
      <c r="D564" s="40" t="s">
        <v>110</v>
      </c>
      <c r="E564" s="30" t="s">
        <v>85</v>
      </c>
      <c r="F564" s="30" t="s">
        <v>1088</v>
      </c>
      <c r="G564" s="952">
        <v>4023</v>
      </c>
      <c r="H564" s="41">
        <v>8.1329999999999991</v>
      </c>
      <c r="I564" s="30" t="s">
        <v>6683</v>
      </c>
      <c r="J564" s="786">
        <v>45033</v>
      </c>
      <c r="K564" s="803"/>
      <c r="L564" s="803"/>
      <c r="M564" s="803"/>
      <c r="N564" s="803">
        <v>45050</v>
      </c>
      <c r="O564" s="7">
        <f t="shared" ca="1" si="16"/>
        <v>17</v>
      </c>
      <c r="P564" s="788">
        <v>45058</v>
      </c>
      <c r="Q564" s="803">
        <v>45046</v>
      </c>
      <c r="R564" s="803" t="s">
        <v>6678</v>
      </c>
      <c r="S564" s="12" t="e">
        <f t="shared" ca="1" si="17"/>
        <v>#VALUE!</v>
      </c>
      <c r="T564" s="31" t="s">
        <v>6684</v>
      </c>
      <c r="U564" s="31" t="s">
        <v>6693</v>
      </c>
      <c r="V564" s="31"/>
      <c r="W564" s="31"/>
      <c r="X564" s="197" t="s">
        <v>6694</v>
      </c>
      <c r="Y564" s="197"/>
      <c r="Z564" s="197"/>
      <c r="AA564" s="197"/>
      <c r="AB564" s="197"/>
      <c r="AC564" s="729"/>
      <c r="AD564" s="1222"/>
      <c r="AE564" s="1275"/>
    </row>
    <row r="565" spans="1:31">
      <c r="A565" s="264" t="s">
        <v>1830</v>
      </c>
      <c r="B565" s="30" t="s">
        <v>6395</v>
      </c>
      <c r="C565" s="32" t="s">
        <v>46</v>
      </c>
      <c r="D565" s="40" t="s">
        <v>110</v>
      </c>
      <c r="E565" s="30" t="s">
        <v>85</v>
      </c>
      <c r="F565" s="30" t="s">
        <v>1106</v>
      </c>
      <c r="G565" s="952">
        <v>4203</v>
      </c>
      <c r="H565" s="41">
        <v>9.8710000000000004</v>
      </c>
      <c r="I565" s="30" t="s">
        <v>6683</v>
      </c>
      <c r="J565" s="786" t="s">
        <v>6641</v>
      </c>
      <c r="K565" s="803"/>
      <c r="L565" s="803"/>
      <c r="M565" s="803"/>
      <c r="N565" s="803">
        <v>45050</v>
      </c>
      <c r="O565" s="7" t="e">
        <f t="shared" ca="1" si="16"/>
        <v>#VALUE!</v>
      </c>
      <c r="P565" s="788">
        <v>45058</v>
      </c>
      <c r="Q565" s="803">
        <v>45046</v>
      </c>
      <c r="R565" s="803" t="s">
        <v>6678</v>
      </c>
      <c r="S565" s="12" t="e">
        <f t="shared" ca="1" si="17"/>
        <v>#VALUE!</v>
      </c>
      <c r="T565" s="31" t="s">
        <v>6684</v>
      </c>
      <c r="U565" s="31" t="s">
        <v>6695</v>
      </c>
      <c r="V565" s="31"/>
      <c r="W565" s="31"/>
      <c r="X565" s="197" t="s">
        <v>6696</v>
      </c>
      <c r="Y565" s="197"/>
      <c r="Z565" s="197"/>
      <c r="AA565" s="197"/>
      <c r="AB565" s="197"/>
      <c r="AC565" s="729"/>
      <c r="AD565" s="1222"/>
      <c r="AE565" s="1275"/>
    </row>
    <row r="566" spans="1:31">
      <c r="A566" s="264" t="s">
        <v>6697</v>
      </c>
      <c r="B566" s="30" t="s">
        <v>6698</v>
      </c>
      <c r="C566" s="32" t="s">
        <v>46</v>
      </c>
      <c r="D566" s="40" t="s">
        <v>110</v>
      </c>
      <c r="E566" s="30" t="s">
        <v>85</v>
      </c>
      <c r="F566" s="30" t="s">
        <v>1086</v>
      </c>
      <c r="G566" s="952">
        <v>2142</v>
      </c>
      <c r="H566" s="41">
        <v>8.673</v>
      </c>
      <c r="I566" s="30" t="s">
        <v>6683</v>
      </c>
      <c r="J566" s="786">
        <v>45043</v>
      </c>
      <c r="K566" s="803"/>
      <c r="L566" s="803"/>
      <c r="M566" s="803"/>
      <c r="N566" s="803">
        <v>45050</v>
      </c>
      <c r="O566" s="7">
        <f t="shared" ca="1" si="16"/>
        <v>7</v>
      </c>
      <c r="P566" s="788">
        <v>45058</v>
      </c>
      <c r="Q566" s="803">
        <v>45046</v>
      </c>
      <c r="R566" s="803" t="s">
        <v>6678</v>
      </c>
      <c r="S566" s="12" t="e">
        <f t="shared" ca="1" si="17"/>
        <v>#VALUE!</v>
      </c>
      <c r="T566" s="31" t="s">
        <v>6684</v>
      </c>
      <c r="U566" s="31" t="s">
        <v>6699</v>
      </c>
      <c r="V566" s="31"/>
      <c r="W566" s="31"/>
      <c r="X566" s="197" t="s">
        <v>6700</v>
      </c>
      <c r="Y566" s="197"/>
      <c r="Z566" s="197"/>
      <c r="AA566" s="197"/>
      <c r="AB566" s="197"/>
      <c r="AC566" s="729"/>
      <c r="AD566" s="1222"/>
      <c r="AE566" s="1275"/>
    </row>
    <row r="567" spans="1:31">
      <c r="A567" s="264" t="s">
        <v>6120</v>
      </c>
      <c r="B567" s="30" t="s">
        <v>6701</v>
      </c>
      <c r="C567" s="32" t="s">
        <v>46</v>
      </c>
      <c r="D567" s="40" t="s">
        <v>110</v>
      </c>
      <c r="E567" s="30" t="s">
        <v>85</v>
      </c>
      <c r="F567" s="30" t="s">
        <v>1088</v>
      </c>
      <c r="G567" s="952">
        <v>620</v>
      </c>
      <c r="H567" s="41">
        <v>1.474</v>
      </c>
      <c r="I567" s="30" t="s">
        <v>6683</v>
      </c>
      <c r="J567" s="786">
        <v>45043</v>
      </c>
      <c r="K567" s="803"/>
      <c r="L567" s="803"/>
      <c r="M567" s="803"/>
      <c r="N567" s="803">
        <v>45050</v>
      </c>
      <c r="O567" s="7">
        <f t="shared" ca="1" si="16"/>
        <v>7</v>
      </c>
      <c r="P567" s="788">
        <v>45058</v>
      </c>
      <c r="Q567" s="803">
        <v>45056</v>
      </c>
      <c r="R567" s="803" t="s">
        <v>6678</v>
      </c>
      <c r="S567" s="12" t="e">
        <f t="shared" ca="1" si="17"/>
        <v>#VALUE!</v>
      </c>
      <c r="T567" s="31" t="s">
        <v>6684</v>
      </c>
      <c r="U567" s="31" t="s">
        <v>6702</v>
      </c>
      <c r="V567" s="31"/>
      <c r="W567" s="31"/>
      <c r="X567" s="197" t="s">
        <v>6703</v>
      </c>
      <c r="Y567" s="197"/>
      <c r="Z567" s="197"/>
      <c r="AA567" s="197"/>
      <c r="AB567" s="197"/>
      <c r="AC567" s="729"/>
      <c r="AD567" s="1222"/>
      <c r="AE567" s="1275"/>
    </row>
    <row r="568" spans="1:31">
      <c r="A568" s="264" t="s">
        <v>516</v>
      </c>
      <c r="B568" s="30" t="s">
        <v>6704</v>
      </c>
      <c r="C568" s="32" t="s">
        <v>46</v>
      </c>
      <c r="D568" s="40" t="s">
        <v>110</v>
      </c>
      <c r="E568" s="30" t="s">
        <v>85</v>
      </c>
      <c r="F568" s="30" t="s">
        <v>1088</v>
      </c>
      <c r="G568" s="952">
        <v>448</v>
      </c>
      <c r="H568" s="41">
        <v>1.274</v>
      </c>
      <c r="I568" s="30" t="s">
        <v>6683</v>
      </c>
      <c r="J568" s="786">
        <v>45044</v>
      </c>
      <c r="K568" s="803"/>
      <c r="L568" s="803"/>
      <c r="M568" s="803"/>
      <c r="N568" s="803">
        <v>45050</v>
      </c>
      <c r="O568" s="7">
        <f t="shared" ca="1" si="16"/>
        <v>6</v>
      </c>
      <c r="P568" s="788">
        <v>45058</v>
      </c>
      <c r="Q568" s="803">
        <v>45056</v>
      </c>
      <c r="R568" s="803" t="s">
        <v>6678</v>
      </c>
      <c r="S568" s="12" t="e">
        <f t="shared" ca="1" si="17"/>
        <v>#VALUE!</v>
      </c>
      <c r="T568" s="31" t="s">
        <v>6684</v>
      </c>
      <c r="U568" s="31" t="s">
        <v>6705</v>
      </c>
      <c r="V568" s="31"/>
      <c r="W568" s="31"/>
      <c r="X568" s="197" t="s">
        <v>6706</v>
      </c>
      <c r="Y568" s="197"/>
      <c r="Z568" s="197"/>
      <c r="AA568" s="197"/>
      <c r="AB568" s="197"/>
      <c r="AC568" s="729"/>
      <c r="AD568" s="1222"/>
      <c r="AE568" s="1275"/>
    </row>
    <row r="569" spans="1:31">
      <c r="A569" s="264" t="s">
        <v>1165</v>
      </c>
      <c r="B569" s="30" t="s">
        <v>6707</v>
      </c>
      <c r="C569" s="32" t="s">
        <v>256</v>
      </c>
      <c r="D569" s="40" t="s">
        <v>110</v>
      </c>
      <c r="E569" s="30" t="s">
        <v>85</v>
      </c>
      <c r="F569" s="30" t="s">
        <v>1088</v>
      </c>
      <c r="G569" s="952">
        <v>1400</v>
      </c>
      <c r="H569" s="41">
        <v>4.5460000000000003</v>
      </c>
      <c r="I569" s="30" t="s">
        <v>6683</v>
      </c>
      <c r="J569" s="786">
        <v>45044</v>
      </c>
      <c r="K569" s="803"/>
      <c r="L569" s="803"/>
      <c r="M569" s="803"/>
      <c r="N569" s="803">
        <v>45049</v>
      </c>
      <c r="O569" s="7">
        <f t="shared" ca="1" si="16"/>
        <v>5</v>
      </c>
      <c r="P569" s="788">
        <v>45058</v>
      </c>
      <c r="Q569" s="803">
        <v>45056</v>
      </c>
      <c r="R569" s="803" t="s">
        <v>6678</v>
      </c>
      <c r="S569" s="12" t="e">
        <f t="shared" ca="1" si="17"/>
        <v>#VALUE!</v>
      </c>
      <c r="T569" s="31" t="s">
        <v>6684</v>
      </c>
      <c r="U569" s="31" t="s">
        <v>6708</v>
      </c>
      <c r="V569" s="31"/>
      <c r="W569" s="31"/>
      <c r="X569" s="197" t="s">
        <v>6709</v>
      </c>
      <c r="Y569" s="197"/>
      <c r="Z569" s="197"/>
      <c r="AA569" s="197"/>
      <c r="AB569" s="197"/>
      <c r="AC569" s="729"/>
      <c r="AD569" s="1222"/>
      <c r="AE569" s="1275"/>
    </row>
    <row r="570" spans="1:31">
      <c r="A570" s="264" t="s">
        <v>2976</v>
      </c>
      <c r="B570" s="30" t="s">
        <v>6710</v>
      </c>
      <c r="C570" s="32" t="s">
        <v>256</v>
      </c>
      <c r="D570" s="40" t="s">
        <v>110</v>
      </c>
      <c r="E570" s="30" t="s">
        <v>85</v>
      </c>
      <c r="F570" s="30" t="s">
        <v>1088</v>
      </c>
      <c r="G570" s="952">
        <v>629</v>
      </c>
      <c r="H570" s="41">
        <v>0.76400000000000001</v>
      </c>
      <c r="I570" s="30" t="s">
        <v>6683</v>
      </c>
      <c r="J570" s="786">
        <v>45048</v>
      </c>
      <c r="K570" s="803"/>
      <c r="L570" s="803"/>
      <c r="M570" s="803"/>
      <c r="N570" s="803">
        <v>45050</v>
      </c>
      <c r="O570" s="7">
        <f t="shared" ca="1" si="16"/>
        <v>2</v>
      </c>
      <c r="P570" s="788">
        <v>45058</v>
      </c>
      <c r="Q570" s="803">
        <v>45056</v>
      </c>
      <c r="R570" s="803" t="s">
        <v>6678</v>
      </c>
      <c r="S570" s="12" t="e">
        <f t="shared" ca="1" si="17"/>
        <v>#VALUE!</v>
      </c>
      <c r="T570" s="31" t="s">
        <v>6684</v>
      </c>
      <c r="U570" s="31" t="s">
        <v>6711</v>
      </c>
      <c r="V570" s="31"/>
      <c r="W570" s="31"/>
      <c r="X570" s="197" t="s">
        <v>6712</v>
      </c>
      <c r="Y570" s="197"/>
      <c r="Z570" s="197"/>
      <c r="AA570" s="197"/>
      <c r="AB570" s="197"/>
      <c r="AC570" s="729"/>
      <c r="AD570" s="1222"/>
      <c r="AE570" s="1275"/>
    </row>
    <row r="571" spans="1:31">
      <c r="A571" s="264" t="s">
        <v>1912</v>
      </c>
      <c r="B571" s="30" t="s">
        <v>6713</v>
      </c>
      <c r="C571" s="32" t="s">
        <v>256</v>
      </c>
      <c r="D571" s="40" t="s">
        <v>1593</v>
      </c>
      <c r="E571" s="30" t="s">
        <v>85</v>
      </c>
      <c r="F571" s="30" t="s">
        <v>1106</v>
      </c>
      <c r="G571" s="952">
        <v>950</v>
      </c>
      <c r="H571" s="41">
        <v>0.78800000000000003</v>
      </c>
      <c r="I571" s="30" t="s">
        <v>6714</v>
      </c>
      <c r="J571" s="786">
        <v>45015</v>
      </c>
      <c r="K571" s="803"/>
      <c r="L571" s="803"/>
      <c r="M571" s="803"/>
      <c r="N571" s="803"/>
      <c r="O571" s="7">
        <f t="shared" ca="1" si="16"/>
        <v>1090</v>
      </c>
      <c r="P571" s="788">
        <v>45054</v>
      </c>
      <c r="Q571" s="803">
        <v>45042</v>
      </c>
      <c r="R571" s="803">
        <v>45054</v>
      </c>
      <c r="S571" s="12">
        <f t="shared" ca="1" si="17"/>
        <v>39</v>
      </c>
      <c r="T571" s="31">
        <v>45062</v>
      </c>
      <c r="U571" s="31"/>
      <c r="V571" s="31"/>
      <c r="W571" s="31"/>
      <c r="X571" s="197" t="s">
        <v>6715</v>
      </c>
      <c r="Y571" s="197"/>
      <c r="Z571" s="197"/>
      <c r="AA571" s="197" t="s">
        <v>6716</v>
      </c>
      <c r="AB571" s="197"/>
      <c r="AC571" s="729"/>
      <c r="AD571" s="1222"/>
      <c r="AE571" s="1275"/>
    </row>
    <row r="572" spans="1:31">
      <c r="A572" s="264" t="s">
        <v>905</v>
      </c>
      <c r="B572" s="30" t="s">
        <v>6717</v>
      </c>
      <c r="C572" s="32" t="s">
        <v>46</v>
      </c>
      <c r="D572" s="40" t="s">
        <v>110</v>
      </c>
      <c r="E572" s="30" t="s">
        <v>85</v>
      </c>
      <c r="F572" s="30" t="s">
        <v>1088</v>
      </c>
      <c r="G572" s="952">
        <v>582</v>
      </c>
      <c r="H572" s="41">
        <v>0.64700000000000002</v>
      </c>
      <c r="I572" s="30" t="s">
        <v>2895</v>
      </c>
      <c r="J572" s="786">
        <v>45040</v>
      </c>
      <c r="K572" s="803"/>
      <c r="L572" s="803"/>
      <c r="M572" s="803"/>
      <c r="N572" s="803">
        <v>45051</v>
      </c>
      <c r="O572" s="7">
        <f t="shared" ca="1" si="16"/>
        <v>11</v>
      </c>
      <c r="P572" s="788">
        <v>45059</v>
      </c>
      <c r="Q572" s="803">
        <v>45056</v>
      </c>
      <c r="R572" s="803">
        <v>45060</v>
      </c>
      <c r="S572" s="12">
        <f t="shared" ca="1" si="17"/>
        <v>20</v>
      </c>
      <c r="T572" s="31">
        <v>45064</v>
      </c>
      <c r="U572" s="31" t="s">
        <v>6718</v>
      </c>
      <c r="V572" s="31"/>
      <c r="W572" s="31"/>
      <c r="X572" s="197" t="s">
        <v>6719</v>
      </c>
      <c r="Y572" s="197"/>
      <c r="Z572" s="197"/>
      <c r="AA572" s="197" t="s">
        <v>6720</v>
      </c>
      <c r="AB572" s="197"/>
      <c r="AC572" s="729"/>
      <c r="AD572" s="1222"/>
      <c r="AE572" s="1275"/>
    </row>
    <row r="573" spans="1:31">
      <c r="A573" s="264" t="s">
        <v>905</v>
      </c>
      <c r="B573" s="30" t="s">
        <v>6721</v>
      </c>
      <c r="C573" s="32" t="s">
        <v>46</v>
      </c>
      <c r="D573" s="40" t="s">
        <v>110</v>
      </c>
      <c r="E573" s="30" t="s">
        <v>85</v>
      </c>
      <c r="F573" s="30" t="s">
        <v>1088</v>
      </c>
      <c r="G573" s="952">
        <v>498</v>
      </c>
      <c r="H573" s="41">
        <v>1.6930000000000001</v>
      </c>
      <c r="I573" s="30" t="s">
        <v>2895</v>
      </c>
      <c r="J573" s="786">
        <v>45041</v>
      </c>
      <c r="K573" s="803"/>
      <c r="L573" s="803"/>
      <c r="M573" s="803"/>
      <c r="N573" s="803">
        <v>45051</v>
      </c>
      <c r="O573" s="7">
        <f t="shared" ca="1" si="16"/>
        <v>10</v>
      </c>
      <c r="P573" s="788">
        <v>45059</v>
      </c>
      <c r="Q573" s="803">
        <v>45056</v>
      </c>
      <c r="R573" s="803">
        <v>45060</v>
      </c>
      <c r="S573" s="12">
        <f t="shared" ca="1" si="17"/>
        <v>19</v>
      </c>
      <c r="T573" s="31">
        <v>45064</v>
      </c>
      <c r="U573" s="31" t="s">
        <v>6722</v>
      </c>
      <c r="V573" s="31"/>
      <c r="W573" s="31"/>
      <c r="X573" s="197" t="s">
        <v>6723</v>
      </c>
      <c r="Y573" s="197"/>
      <c r="Z573" s="197"/>
      <c r="AA573" s="197"/>
      <c r="AB573" s="197"/>
      <c r="AC573" s="729"/>
      <c r="AD573" s="1222"/>
      <c r="AE573" s="1275"/>
    </row>
    <row r="574" spans="1:31">
      <c r="A574" s="264" t="s">
        <v>397</v>
      </c>
      <c r="B574" s="30" t="s">
        <v>6724</v>
      </c>
      <c r="C574" s="32" t="s">
        <v>256</v>
      </c>
      <c r="D574" s="40" t="s">
        <v>110</v>
      </c>
      <c r="E574" s="30" t="s">
        <v>85</v>
      </c>
      <c r="F574" s="30" t="s">
        <v>1088</v>
      </c>
      <c r="G574" s="952">
        <v>315</v>
      </c>
      <c r="H574" s="41">
        <v>1.764</v>
      </c>
      <c r="I574" s="30" t="s">
        <v>2895</v>
      </c>
      <c r="J574" s="786">
        <v>45043</v>
      </c>
      <c r="K574" s="803"/>
      <c r="L574" s="803"/>
      <c r="M574" s="803"/>
      <c r="N574" s="803">
        <v>45054</v>
      </c>
      <c r="O574" s="7">
        <f t="shared" ca="1" si="16"/>
        <v>11</v>
      </c>
      <c r="P574" s="788">
        <v>45059</v>
      </c>
      <c r="Q574" s="803">
        <v>45056</v>
      </c>
      <c r="R574" s="803">
        <v>45060</v>
      </c>
      <c r="S574" s="12">
        <f t="shared" ca="1" si="17"/>
        <v>17</v>
      </c>
      <c r="T574" s="31">
        <v>45064</v>
      </c>
      <c r="U574" s="31" t="s">
        <v>6725</v>
      </c>
      <c r="V574" s="31"/>
      <c r="W574" s="31"/>
      <c r="X574" s="197" t="s">
        <v>6726</v>
      </c>
      <c r="Y574" s="197"/>
      <c r="Z574" s="197"/>
      <c r="AA574" s="197"/>
      <c r="AB574" s="197"/>
      <c r="AC574" s="729"/>
      <c r="AD574" s="1222"/>
      <c r="AE574" s="1275"/>
    </row>
    <row r="575" spans="1:31">
      <c r="A575" s="264" t="s">
        <v>905</v>
      </c>
      <c r="B575" s="30" t="s">
        <v>6727</v>
      </c>
      <c r="C575" s="32" t="s">
        <v>46</v>
      </c>
      <c r="D575" s="40" t="s">
        <v>110</v>
      </c>
      <c r="E575" s="30" t="s">
        <v>85</v>
      </c>
      <c r="F575" s="30" t="s">
        <v>1088</v>
      </c>
      <c r="G575" s="952">
        <v>774</v>
      </c>
      <c r="H575" s="41">
        <v>2.2490000000000001</v>
      </c>
      <c r="I575" s="30" t="s">
        <v>2895</v>
      </c>
      <c r="J575" s="786">
        <v>45043</v>
      </c>
      <c r="K575" s="803"/>
      <c r="L575" s="803"/>
      <c r="M575" s="803"/>
      <c r="N575" s="803">
        <v>45051</v>
      </c>
      <c r="O575" s="7">
        <f t="shared" ca="1" si="16"/>
        <v>8</v>
      </c>
      <c r="P575" s="788">
        <v>45059</v>
      </c>
      <c r="Q575" s="803">
        <v>45056</v>
      </c>
      <c r="R575" s="803">
        <v>45060</v>
      </c>
      <c r="S575" s="12">
        <f t="shared" ca="1" si="17"/>
        <v>17</v>
      </c>
      <c r="T575" s="31">
        <v>45064</v>
      </c>
      <c r="U575" s="31" t="s">
        <v>6728</v>
      </c>
      <c r="V575" s="31"/>
      <c r="W575" s="31"/>
      <c r="X575" s="197" t="s">
        <v>6729</v>
      </c>
      <c r="Y575" s="197"/>
      <c r="Z575" s="197"/>
      <c r="AA575" s="197"/>
      <c r="AB575" s="197"/>
      <c r="AC575" s="729"/>
      <c r="AD575" s="1222"/>
      <c r="AE575" s="1275"/>
    </row>
    <row r="576" spans="1:31">
      <c r="A576" s="264" t="s">
        <v>5857</v>
      </c>
      <c r="B576" s="30" t="s">
        <v>6730</v>
      </c>
      <c r="C576" s="32" t="s">
        <v>46</v>
      </c>
      <c r="D576" s="40" t="s">
        <v>110</v>
      </c>
      <c r="E576" s="30" t="s">
        <v>85</v>
      </c>
      <c r="F576" s="30" t="s">
        <v>1088</v>
      </c>
      <c r="G576" s="952">
        <v>1020</v>
      </c>
      <c r="H576" s="41">
        <v>8.7569999999999997</v>
      </c>
      <c r="I576" s="30" t="s">
        <v>2895</v>
      </c>
      <c r="J576" s="786">
        <v>45044</v>
      </c>
      <c r="K576" s="803"/>
      <c r="L576" s="803"/>
      <c r="M576" s="803"/>
      <c r="N576" s="803">
        <v>45055</v>
      </c>
      <c r="O576" s="7">
        <f t="shared" ca="1" si="16"/>
        <v>11</v>
      </c>
      <c r="P576" s="788">
        <v>45059</v>
      </c>
      <c r="Q576" s="803">
        <v>45056</v>
      </c>
      <c r="R576" s="803">
        <v>45060</v>
      </c>
      <c r="S576" s="12">
        <f t="shared" ca="1" si="17"/>
        <v>16</v>
      </c>
      <c r="T576" s="31">
        <v>45064</v>
      </c>
      <c r="U576" s="31" t="s">
        <v>6731</v>
      </c>
      <c r="V576" s="31"/>
      <c r="W576" s="31"/>
      <c r="X576" s="197" t="s">
        <v>6732</v>
      </c>
      <c r="Y576" s="197"/>
      <c r="Z576" s="197"/>
      <c r="AA576" s="197"/>
      <c r="AB576" s="197"/>
      <c r="AC576" s="729"/>
      <c r="AD576" s="1222"/>
      <c r="AE576" s="1275"/>
    </row>
    <row r="577" spans="1:31">
      <c r="A577" s="264" t="s">
        <v>6537</v>
      </c>
      <c r="B577" s="30" t="s">
        <v>6733</v>
      </c>
      <c r="C577" s="32" t="s">
        <v>256</v>
      </c>
      <c r="D577" s="40" t="s">
        <v>110</v>
      </c>
      <c r="E577" s="30" t="s">
        <v>85</v>
      </c>
      <c r="F577" s="30" t="s">
        <v>1088</v>
      </c>
      <c r="G577" s="952">
        <v>318</v>
      </c>
      <c r="H577" s="41">
        <v>0.73499999999999999</v>
      </c>
      <c r="I577" s="30" t="s">
        <v>2895</v>
      </c>
      <c r="J577" s="786">
        <v>45048</v>
      </c>
      <c r="K577" s="803"/>
      <c r="L577" s="803"/>
      <c r="M577" s="803"/>
      <c r="N577" s="803">
        <v>45051</v>
      </c>
      <c r="O577" s="7">
        <f t="shared" ca="1" si="16"/>
        <v>3</v>
      </c>
      <c r="P577" s="788">
        <v>45059</v>
      </c>
      <c r="Q577" s="803">
        <v>45056</v>
      </c>
      <c r="R577" s="803">
        <v>45060</v>
      </c>
      <c r="S577" s="12">
        <f t="shared" ca="1" si="17"/>
        <v>12</v>
      </c>
      <c r="T577" s="31">
        <v>45064</v>
      </c>
      <c r="U577" s="31" t="s">
        <v>6734</v>
      </c>
      <c r="V577" s="31"/>
      <c r="W577" s="31"/>
      <c r="X577" s="197" t="s">
        <v>6735</v>
      </c>
      <c r="Y577" s="197"/>
      <c r="Z577" s="197"/>
      <c r="AA577" s="197"/>
      <c r="AB577" s="197"/>
      <c r="AC577" s="729"/>
      <c r="AD577" s="1222"/>
      <c r="AE577" s="1275"/>
    </row>
    <row r="578" spans="1:31">
      <c r="A578" s="264" t="s">
        <v>5980</v>
      </c>
      <c r="B578" s="30" t="s">
        <v>6736</v>
      </c>
      <c r="C578" s="32" t="s">
        <v>46</v>
      </c>
      <c r="D578" s="40" t="s">
        <v>110</v>
      </c>
      <c r="E578" s="30" t="s">
        <v>85</v>
      </c>
      <c r="F578" s="30" t="s">
        <v>1088</v>
      </c>
      <c r="G578" s="952">
        <v>555</v>
      </c>
      <c r="H578" s="41">
        <v>0.41</v>
      </c>
      <c r="I578" s="30" t="s">
        <v>2895</v>
      </c>
      <c r="J578" s="786">
        <v>45048</v>
      </c>
      <c r="K578" s="803"/>
      <c r="L578" s="803"/>
      <c r="M578" s="803"/>
      <c r="N578" s="803">
        <v>45051</v>
      </c>
      <c r="O578" s="7">
        <f t="shared" ref="O578:O641" ca="1" si="18">IF(ISBLANK(N578)=TRUE,TODAY()-J578,N578-J578)</f>
        <v>3</v>
      </c>
      <c r="P578" s="788">
        <v>45059</v>
      </c>
      <c r="Q578" s="803">
        <v>45056</v>
      </c>
      <c r="R578" s="803">
        <v>45060</v>
      </c>
      <c r="S578" s="12">
        <f t="shared" ref="S578:S641" ca="1" si="19">IF(ISBLANK(R578)=TRUE,TODAY()-J578,R578-J578)</f>
        <v>12</v>
      </c>
      <c r="T578" s="31">
        <v>45064</v>
      </c>
      <c r="U578" s="31" t="s">
        <v>6737</v>
      </c>
      <c r="V578" s="31"/>
      <c r="W578" s="31"/>
      <c r="X578" s="197" t="s">
        <v>6738</v>
      </c>
      <c r="Y578" s="197"/>
      <c r="Z578" s="197"/>
      <c r="AA578" s="197"/>
      <c r="AB578" s="197"/>
      <c r="AC578" s="729"/>
      <c r="AD578" s="1222"/>
      <c r="AE578" s="1275"/>
    </row>
    <row r="579" spans="1:31">
      <c r="A579" s="264" t="s">
        <v>905</v>
      </c>
      <c r="B579" s="30" t="s">
        <v>6739</v>
      </c>
      <c r="C579" s="32" t="s">
        <v>46</v>
      </c>
      <c r="D579" s="40" t="s">
        <v>110</v>
      </c>
      <c r="E579" s="30" t="s">
        <v>85</v>
      </c>
      <c r="F579" s="30" t="s">
        <v>1088</v>
      </c>
      <c r="G579" s="952">
        <v>392</v>
      </c>
      <c r="H579" s="41">
        <v>0.59599999999999997</v>
      </c>
      <c r="I579" s="30" t="s">
        <v>2895</v>
      </c>
      <c r="J579" s="786">
        <v>45048</v>
      </c>
      <c r="K579" s="803"/>
      <c r="L579" s="803"/>
      <c r="M579" s="803"/>
      <c r="N579" s="803">
        <v>45051</v>
      </c>
      <c r="O579" s="7">
        <f t="shared" ca="1" si="18"/>
        <v>3</v>
      </c>
      <c r="P579" s="788">
        <v>45059</v>
      </c>
      <c r="Q579" s="803">
        <v>45056</v>
      </c>
      <c r="R579" s="803">
        <v>45060</v>
      </c>
      <c r="S579" s="12">
        <f t="shared" ca="1" si="19"/>
        <v>12</v>
      </c>
      <c r="T579" s="31">
        <v>45064</v>
      </c>
      <c r="U579" s="31" t="s">
        <v>6740</v>
      </c>
      <c r="V579" s="31"/>
      <c r="W579" s="31"/>
      <c r="X579" s="197" t="s">
        <v>6741</v>
      </c>
      <c r="Y579" s="197"/>
      <c r="Z579" s="197"/>
      <c r="AA579" s="197"/>
      <c r="AB579" s="197"/>
      <c r="AC579" s="729"/>
      <c r="AD579" s="1222"/>
      <c r="AE579" s="1275"/>
    </row>
    <row r="580" spans="1:31">
      <c r="A580" s="264" t="s">
        <v>905</v>
      </c>
      <c r="B580" s="30" t="s">
        <v>6742</v>
      </c>
      <c r="C580" s="32" t="s">
        <v>46</v>
      </c>
      <c r="D580" s="40" t="s">
        <v>110</v>
      </c>
      <c r="E580" s="30" t="s">
        <v>85</v>
      </c>
      <c r="F580" s="30" t="s">
        <v>1088</v>
      </c>
      <c r="G580" s="952">
        <v>765</v>
      </c>
      <c r="H580" s="41">
        <v>3.98</v>
      </c>
      <c r="I580" s="30" t="s">
        <v>2895</v>
      </c>
      <c r="J580" s="786">
        <v>45048</v>
      </c>
      <c r="K580" s="803"/>
      <c r="L580" s="803"/>
      <c r="M580" s="803"/>
      <c r="N580" s="803">
        <v>45051</v>
      </c>
      <c r="O580" s="7">
        <f t="shared" ca="1" si="18"/>
        <v>3</v>
      </c>
      <c r="P580" s="788">
        <v>45059</v>
      </c>
      <c r="Q580" s="803">
        <v>45056</v>
      </c>
      <c r="R580" s="803">
        <v>45060</v>
      </c>
      <c r="S580" s="12">
        <f t="shared" ca="1" si="19"/>
        <v>12</v>
      </c>
      <c r="T580" s="31">
        <v>45064</v>
      </c>
      <c r="U580" s="31" t="s">
        <v>6743</v>
      </c>
      <c r="V580" s="31"/>
      <c r="W580" s="31"/>
      <c r="X580" s="197" t="s">
        <v>6744</v>
      </c>
      <c r="Y580" s="197"/>
      <c r="Z580" s="197"/>
      <c r="AA580" s="197"/>
      <c r="AB580" s="197"/>
      <c r="AC580" s="729"/>
      <c r="AD580" s="1222"/>
      <c r="AE580" s="1275"/>
    </row>
    <row r="581" spans="1:31">
      <c r="A581" s="264" t="s">
        <v>905</v>
      </c>
      <c r="B581" s="30" t="s">
        <v>6745</v>
      </c>
      <c r="C581" s="32" t="s">
        <v>955</v>
      </c>
      <c r="D581" s="40" t="s">
        <v>110</v>
      </c>
      <c r="E581" s="30" t="s">
        <v>85</v>
      </c>
      <c r="F581" s="30" t="s">
        <v>1106</v>
      </c>
      <c r="G581" s="952">
        <v>2544</v>
      </c>
      <c r="H581" s="41">
        <v>3.9710000000000001</v>
      </c>
      <c r="I581" s="30" t="s">
        <v>2895</v>
      </c>
      <c r="J581" s="786">
        <v>45048</v>
      </c>
      <c r="K581" s="803"/>
      <c r="L581" s="803"/>
      <c r="M581" s="803"/>
      <c r="N581" s="803">
        <v>45051</v>
      </c>
      <c r="O581" s="7">
        <f t="shared" ca="1" si="18"/>
        <v>3</v>
      </c>
      <c r="P581" s="788">
        <v>45059</v>
      </c>
      <c r="Q581" s="803">
        <v>45056</v>
      </c>
      <c r="R581" s="803">
        <v>45060</v>
      </c>
      <c r="S581" s="12">
        <f t="shared" ca="1" si="19"/>
        <v>12</v>
      </c>
      <c r="T581" s="31">
        <v>45064</v>
      </c>
      <c r="U581" s="31" t="s">
        <v>6746</v>
      </c>
      <c r="V581" s="31"/>
      <c r="W581" s="31"/>
      <c r="X581" s="197" t="s">
        <v>6747</v>
      </c>
      <c r="Y581" s="197"/>
      <c r="Z581" s="197"/>
      <c r="AA581" s="197"/>
      <c r="AB581" s="197"/>
      <c r="AC581" s="729"/>
      <c r="AD581" s="1222"/>
      <c r="AE581" s="1275"/>
    </row>
    <row r="582" spans="1:31">
      <c r="A582" s="264" t="s">
        <v>6748</v>
      </c>
      <c r="B582" s="30" t="s">
        <v>6749</v>
      </c>
      <c r="C582" s="32" t="s">
        <v>256</v>
      </c>
      <c r="D582" s="40" t="s">
        <v>110</v>
      </c>
      <c r="E582" s="30" t="s">
        <v>85</v>
      </c>
      <c r="F582" s="30" t="s">
        <v>1106</v>
      </c>
      <c r="G582" s="952">
        <v>825</v>
      </c>
      <c r="H582" s="41">
        <v>1.177</v>
      </c>
      <c r="I582" s="30" t="s">
        <v>2895</v>
      </c>
      <c r="J582" s="786">
        <v>45048</v>
      </c>
      <c r="K582" s="803"/>
      <c r="L582" s="803"/>
      <c r="M582" s="803"/>
      <c r="N582" s="803">
        <v>45054</v>
      </c>
      <c r="O582" s="7">
        <f t="shared" ca="1" si="18"/>
        <v>6</v>
      </c>
      <c r="P582" s="788">
        <v>45059</v>
      </c>
      <c r="Q582" s="803">
        <v>45056</v>
      </c>
      <c r="R582" s="803">
        <v>45060</v>
      </c>
      <c r="S582" s="12">
        <f t="shared" ca="1" si="19"/>
        <v>12</v>
      </c>
      <c r="T582" s="31">
        <v>45064</v>
      </c>
      <c r="U582" s="31" t="s">
        <v>6750</v>
      </c>
      <c r="V582" s="31"/>
      <c r="W582" s="31"/>
      <c r="X582" s="197" t="s">
        <v>6751</v>
      </c>
      <c r="Y582" s="197"/>
      <c r="Z582" s="197"/>
      <c r="AA582" s="197"/>
      <c r="AB582" s="197"/>
      <c r="AC582" s="729"/>
      <c r="AD582" s="1222"/>
      <c r="AE582" s="1275"/>
    </row>
    <row r="583" spans="1:31">
      <c r="A583" s="264" t="s">
        <v>1238</v>
      </c>
      <c r="B583" s="30" t="s">
        <v>6752</v>
      </c>
      <c r="C583" s="32" t="s">
        <v>46</v>
      </c>
      <c r="D583" s="40" t="s">
        <v>110</v>
      </c>
      <c r="E583" s="30" t="s">
        <v>85</v>
      </c>
      <c r="F583" s="30" t="s">
        <v>1088</v>
      </c>
      <c r="G583" s="952">
        <v>1891</v>
      </c>
      <c r="H583" s="41">
        <v>3.4729999999999999</v>
      </c>
      <c r="I583" s="30" t="s">
        <v>2895</v>
      </c>
      <c r="J583" s="786">
        <v>45049</v>
      </c>
      <c r="K583" s="803"/>
      <c r="L583" s="803"/>
      <c r="M583" s="803"/>
      <c r="N583" s="803">
        <v>45054</v>
      </c>
      <c r="O583" s="7">
        <f t="shared" ca="1" si="18"/>
        <v>5</v>
      </c>
      <c r="P583" s="788">
        <v>45059</v>
      </c>
      <c r="Q583" s="803">
        <v>45056</v>
      </c>
      <c r="R583" s="803">
        <v>45060</v>
      </c>
      <c r="S583" s="12">
        <f t="shared" ca="1" si="19"/>
        <v>11</v>
      </c>
      <c r="T583" s="31">
        <v>45064</v>
      </c>
      <c r="U583" s="31" t="s">
        <v>6753</v>
      </c>
      <c r="V583" s="31"/>
      <c r="W583" s="31"/>
      <c r="X583" s="197" t="s">
        <v>6754</v>
      </c>
      <c r="Y583" s="197"/>
      <c r="Z583" s="197"/>
      <c r="AA583" s="197"/>
      <c r="AB583" s="197"/>
      <c r="AC583" s="729"/>
      <c r="AD583" s="1222"/>
      <c r="AE583" s="1275"/>
    </row>
    <row r="584" spans="1:31">
      <c r="A584" s="264" t="s">
        <v>5980</v>
      </c>
      <c r="B584" s="30" t="s">
        <v>6755</v>
      </c>
      <c r="C584" s="32" t="s">
        <v>46</v>
      </c>
      <c r="D584" s="40" t="s">
        <v>110</v>
      </c>
      <c r="E584" s="30" t="s">
        <v>85</v>
      </c>
      <c r="F584" s="30" t="s">
        <v>1088</v>
      </c>
      <c r="G584" s="952">
        <v>751</v>
      </c>
      <c r="H584" s="41">
        <v>0.83699999999999997</v>
      </c>
      <c r="I584" s="30" t="s">
        <v>2895</v>
      </c>
      <c r="J584" s="786">
        <v>45049</v>
      </c>
      <c r="K584" s="803"/>
      <c r="L584" s="803"/>
      <c r="M584" s="803"/>
      <c r="N584" s="803">
        <v>45054</v>
      </c>
      <c r="O584" s="7">
        <f t="shared" ca="1" si="18"/>
        <v>5</v>
      </c>
      <c r="P584" s="788">
        <v>45059</v>
      </c>
      <c r="Q584" s="803">
        <v>45056</v>
      </c>
      <c r="R584" s="803">
        <v>45060</v>
      </c>
      <c r="S584" s="12">
        <f t="shared" ca="1" si="19"/>
        <v>11</v>
      </c>
      <c r="T584" s="31">
        <v>45064</v>
      </c>
      <c r="U584" s="31" t="s">
        <v>6756</v>
      </c>
      <c r="V584" s="31"/>
      <c r="W584" s="31"/>
      <c r="X584" s="197" t="s">
        <v>6757</v>
      </c>
      <c r="Y584" s="197"/>
      <c r="Z584" s="197"/>
      <c r="AA584" s="197"/>
      <c r="AB584" s="197"/>
      <c r="AC584" s="729"/>
      <c r="AD584" s="1222"/>
      <c r="AE584" s="1275"/>
    </row>
    <row r="585" spans="1:31">
      <c r="A585" s="264" t="s">
        <v>119</v>
      </c>
      <c r="B585" s="30" t="s">
        <v>6758</v>
      </c>
      <c r="C585" s="32" t="s">
        <v>46</v>
      </c>
      <c r="D585" s="40" t="s">
        <v>110</v>
      </c>
      <c r="E585" s="30" t="s">
        <v>85</v>
      </c>
      <c r="F585" s="30" t="s">
        <v>1088</v>
      </c>
      <c r="G585" s="952">
        <v>3050</v>
      </c>
      <c r="H585" s="41">
        <v>2.61</v>
      </c>
      <c r="I585" s="30" t="s">
        <v>2895</v>
      </c>
      <c r="J585" s="786">
        <v>45051</v>
      </c>
      <c r="K585" s="803"/>
      <c r="L585" s="803"/>
      <c r="M585" s="803"/>
      <c r="N585" s="803">
        <v>45055</v>
      </c>
      <c r="O585" s="7">
        <f t="shared" ca="1" si="18"/>
        <v>4</v>
      </c>
      <c r="P585" s="788">
        <v>45059</v>
      </c>
      <c r="Q585" s="803">
        <v>45059</v>
      </c>
      <c r="R585" s="803">
        <v>45060</v>
      </c>
      <c r="S585" s="12">
        <f t="shared" ca="1" si="19"/>
        <v>9</v>
      </c>
      <c r="T585" s="31">
        <v>45064</v>
      </c>
      <c r="U585" s="31" t="s">
        <v>6759</v>
      </c>
      <c r="V585" s="31"/>
      <c r="W585" s="31"/>
      <c r="X585" s="197" t="s">
        <v>6760</v>
      </c>
      <c r="Y585" s="197"/>
      <c r="Z585" s="197"/>
      <c r="AA585" s="197"/>
      <c r="AB585" s="197"/>
      <c r="AC585" s="729"/>
      <c r="AD585" s="1222"/>
      <c r="AE585" s="1275"/>
    </row>
    <row r="586" spans="1:31">
      <c r="A586" s="264" t="s">
        <v>119</v>
      </c>
      <c r="B586" s="30" t="s">
        <v>6761</v>
      </c>
      <c r="C586" s="32" t="s">
        <v>46</v>
      </c>
      <c r="D586" s="40" t="s">
        <v>110</v>
      </c>
      <c r="E586" s="30" t="s">
        <v>85</v>
      </c>
      <c r="F586" s="30" t="s">
        <v>1088</v>
      </c>
      <c r="G586" s="952">
        <v>3050</v>
      </c>
      <c r="H586" s="41">
        <v>2.7959999999999998</v>
      </c>
      <c r="I586" s="30" t="s">
        <v>2895</v>
      </c>
      <c r="J586" s="786">
        <v>45051</v>
      </c>
      <c r="K586" s="803"/>
      <c r="L586" s="803"/>
      <c r="M586" s="803"/>
      <c r="N586" s="803">
        <v>45055</v>
      </c>
      <c r="O586" s="7">
        <f t="shared" ca="1" si="18"/>
        <v>4</v>
      </c>
      <c r="P586" s="788">
        <v>45059</v>
      </c>
      <c r="Q586" s="803">
        <v>45059</v>
      </c>
      <c r="R586" s="803">
        <v>45060</v>
      </c>
      <c r="S586" s="12">
        <f t="shared" ca="1" si="19"/>
        <v>9</v>
      </c>
      <c r="T586" s="31">
        <v>45064</v>
      </c>
      <c r="U586" s="31" t="s">
        <v>6762</v>
      </c>
      <c r="V586" s="31"/>
      <c r="W586" s="31"/>
      <c r="X586" s="197" t="s">
        <v>6763</v>
      </c>
      <c r="Y586" s="197"/>
      <c r="Z586" s="197"/>
      <c r="AA586" s="197"/>
      <c r="AB586" s="197"/>
      <c r="AC586" s="729"/>
      <c r="AD586" s="1222"/>
      <c r="AE586" s="1275"/>
    </row>
    <row r="587" spans="1:31">
      <c r="A587" s="264" t="s">
        <v>6764</v>
      </c>
      <c r="B587" s="30" t="s">
        <v>6765</v>
      </c>
      <c r="C587" s="32" t="s">
        <v>46</v>
      </c>
      <c r="D587" s="40" t="s">
        <v>189</v>
      </c>
      <c r="E587" s="30" t="s">
        <v>85</v>
      </c>
      <c r="F587" s="30" t="s">
        <v>1088</v>
      </c>
      <c r="G587" s="952">
        <v>2275</v>
      </c>
      <c r="H587" s="41">
        <v>3.456</v>
      </c>
      <c r="I587" s="30" t="s">
        <v>6766</v>
      </c>
      <c r="J587" s="786">
        <v>45042</v>
      </c>
      <c r="K587" s="803" t="s">
        <v>3216</v>
      </c>
      <c r="L587" s="803"/>
      <c r="M587" s="803" t="s">
        <v>6500</v>
      </c>
      <c r="N587" s="803" t="s">
        <v>6767</v>
      </c>
      <c r="O587" s="7" t="e">
        <f t="shared" ca="1" si="18"/>
        <v>#VALUE!</v>
      </c>
      <c r="P587" s="788" t="s">
        <v>6768</v>
      </c>
      <c r="Q587" s="803" t="s">
        <v>6769</v>
      </c>
      <c r="R587" s="803" t="s">
        <v>6684</v>
      </c>
      <c r="S587" s="12" t="e">
        <f t="shared" ca="1" si="19"/>
        <v>#VALUE!</v>
      </c>
      <c r="T587" s="31">
        <v>45065</v>
      </c>
      <c r="U587" s="31" t="s">
        <v>6770</v>
      </c>
      <c r="V587" s="31"/>
      <c r="W587" s="31"/>
      <c r="X587" s="197" t="s">
        <v>6771</v>
      </c>
      <c r="Y587" s="197"/>
      <c r="Z587" s="197"/>
      <c r="AA587" s="197" t="s">
        <v>6772</v>
      </c>
      <c r="AB587" s="197"/>
      <c r="AC587" s="729"/>
      <c r="AD587" s="1222"/>
      <c r="AE587" s="1275"/>
    </row>
    <row r="588" spans="1:31">
      <c r="A588" s="264" t="s">
        <v>6773</v>
      </c>
      <c r="B588" s="30" t="s">
        <v>6774</v>
      </c>
      <c r="C588" s="32" t="s">
        <v>46</v>
      </c>
      <c r="D588" s="40" t="s">
        <v>189</v>
      </c>
      <c r="E588" s="30" t="s">
        <v>85</v>
      </c>
      <c r="F588" s="30" t="s">
        <v>1106</v>
      </c>
      <c r="G588" s="952">
        <v>1680</v>
      </c>
      <c r="H588" s="41">
        <v>9.2495999999999992</v>
      </c>
      <c r="I588" s="30" t="s">
        <v>6766</v>
      </c>
      <c r="J588" s="786">
        <v>45027</v>
      </c>
      <c r="K588" s="803" t="s">
        <v>6492</v>
      </c>
      <c r="L588" s="803"/>
      <c r="M588" s="803">
        <v>45044</v>
      </c>
      <c r="N588" s="803" t="s">
        <v>6775</v>
      </c>
      <c r="O588" s="7" t="e">
        <f t="shared" ca="1" si="18"/>
        <v>#VALUE!</v>
      </c>
      <c r="P588" s="788" t="s">
        <v>6768</v>
      </c>
      <c r="Q588" s="803" t="s">
        <v>6769</v>
      </c>
      <c r="R588" s="803" t="s">
        <v>6684</v>
      </c>
      <c r="S588" s="12" t="e">
        <f t="shared" ca="1" si="19"/>
        <v>#VALUE!</v>
      </c>
      <c r="T588" s="31">
        <v>45065</v>
      </c>
      <c r="U588" s="31" t="s">
        <v>6770</v>
      </c>
      <c r="V588" s="31"/>
      <c r="W588" s="31"/>
      <c r="X588" s="197" t="s">
        <v>6776</v>
      </c>
      <c r="Y588" s="197"/>
      <c r="Z588" s="197"/>
      <c r="AA588" s="197" t="s">
        <v>6777</v>
      </c>
      <c r="AB588" s="197"/>
      <c r="AC588" s="729"/>
      <c r="AD588" s="1222"/>
      <c r="AE588" s="1275"/>
    </row>
    <row r="589" spans="1:31">
      <c r="A589" s="264" t="s">
        <v>1912</v>
      </c>
      <c r="B589" s="30" t="s">
        <v>6713</v>
      </c>
      <c r="C589" s="32" t="s">
        <v>256</v>
      </c>
      <c r="D589" s="40" t="s">
        <v>1593</v>
      </c>
      <c r="E589" s="30" t="s">
        <v>85</v>
      </c>
      <c r="F589" s="30" t="s">
        <v>1106</v>
      </c>
      <c r="G589" s="952">
        <v>950</v>
      </c>
      <c r="H589" s="41">
        <v>0.78800000000000003</v>
      </c>
      <c r="I589" s="30" t="s">
        <v>6714</v>
      </c>
      <c r="J589" s="786">
        <v>45015</v>
      </c>
      <c r="K589" s="803"/>
      <c r="L589" s="803"/>
      <c r="M589" s="803"/>
      <c r="N589" s="803"/>
      <c r="O589" s="7">
        <f t="shared" ca="1" si="18"/>
        <v>1090</v>
      </c>
      <c r="P589" s="788">
        <v>45054</v>
      </c>
      <c r="Q589" s="803">
        <v>45042</v>
      </c>
      <c r="R589" s="803">
        <v>45057</v>
      </c>
      <c r="S589" s="12">
        <f t="shared" ca="1" si="19"/>
        <v>42</v>
      </c>
      <c r="T589" s="31">
        <v>45062</v>
      </c>
      <c r="U589" s="31"/>
      <c r="V589" s="31"/>
      <c r="W589" s="31"/>
      <c r="X589" s="197" t="s">
        <v>6715</v>
      </c>
      <c r="Y589" s="197"/>
      <c r="Z589" s="197"/>
      <c r="AA589" s="197" t="s">
        <v>6716</v>
      </c>
      <c r="AB589" s="197"/>
      <c r="AC589" s="729"/>
      <c r="AD589" s="1222"/>
      <c r="AE589" s="1275"/>
    </row>
    <row r="590" spans="1:31">
      <c r="A590" s="264" t="s">
        <v>168</v>
      </c>
      <c r="B590" s="30" t="s">
        <v>6778</v>
      </c>
      <c r="C590" s="32" t="s">
        <v>256</v>
      </c>
      <c r="D590" s="40" t="s">
        <v>48</v>
      </c>
      <c r="E590" s="30" t="s">
        <v>85</v>
      </c>
      <c r="F590" s="30" t="s">
        <v>1088</v>
      </c>
      <c r="G590" s="952">
        <v>281</v>
      </c>
      <c r="H590" s="41">
        <v>0.80400000000000005</v>
      </c>
      <c r="I590" s="30" t="s">
        <v>6779</v>
      </c>
      <c r="J590" s="786">
        <v>45042</v>
      </c>
      <c r="K590" s="803"/>
      <c r="L590" s="803"/>
      <c r="M590" s="803"/>
      <c r="N590" s="803"/>
      <c r="O590" s="7">
        <f t="shared" ca="1" si="18"/>
        <v>1063</v>
      </c>
      <c r="P590" s="788" t="s">
        <v>6780</v>
      </c>
      <c r="Q590" s="803" t="s">
        <v>6677</v>
      </c>
      <c r="R590" s="803" t="s">
        <v>6781</v>
      </c>
      <c r="S590" s="12" t="e">
        <f t="shared" ca="1" si="19"/>
        <v>#VALUE!</v>
      </c>
      <c r="T590" s="31">
        <v>45066</v>
      </c>
      <c r="U590" s="31" t="s">
        <v>6782</v>
      </c>
      <c r="V590" s="31"/>
      <c r="W590" s="31"/>
      <c r="X590" s="197" t="s">
        <v>6783</v>
      </c>
      <c r="Y590" s="197"/>
      <c r="Z590" s="197"/>
      <c r="AA590" s="197" t="s">
        <v>6784</v>
      </c>
      <c r="AB590" s="197"/>
      <c r="AC590" s="729"/>
      <c r="AD590" s="1222"/>
      <c r="AE590" s="1275"/>
    </row>
    <row r="591" spans="1:31">
      <c r="A591" s="264" t="s">
        <v>6785</v>
      </c>
      <c r="B591" s="30" t="s">
        <v>6786</v>
      </c>
      <c r="C591" s="32" t="s">
        <v>46</v>
      </c>
      <c r="D591" s="40" t="s">
        <v>1380</v>
      </c>
      <c r="E591" s="30" t="s">
        <v>85</v>
      </c>
      <c r="F591" s="30" t="s">
        <v>1176</v>
      </c>
      <c r="G591" s="952">
        <v>3284</v>
      </c>
      <c r="H591" s="41">
        <v>4.0750000000000002</v>
      </c>
      <c r="I591" s="30" t="s">
        <v>6787</v>
      </c>
      <c r="J591" s="786" t="s">
        <v>6641</v>
      </c>
      <c r="K591" s="803" t="s">
        <v>6641</v>
      </c>
      <c r="L591" s="803"/>
      <c r="M591" s="803" t="s">
        <v>6677</v>
      </c>
      <c r="N591" s="803" t="s">
        <v>6676</v>
      </c>
      <c r="O591" s="7" t="e">
        <f t="shared" ca="1" si="18"/>
        <v>#VALUE!</v>
      </c>
      <c r="P591" s="788" t="s">
        <v>6788</v>
      </c>
      <c r="Q591" s="803" t="s">
        <v>6780</v>
      </c>
      <c r="R591" s="803">
        <v>45066</v>
      </c>
      <c r="S591" s="12" t="e">
        <f t="shared" ca="1" si="19"/>
        <v>#VALUE!</v>
      </c>
      <c r="T591" s="31" t="s">
        <v>6789</v>
      </c>
      <c r="U591" s="31" t="s">
        <v>6782</v>
      </c>
      <c r="V591" s="31"/>
      <c r="W591" s="31"/>
      <c r="X591" s="197" t="s">
        <v>6790</v>
      </c>
      <c r="Y591" s="197"/>
      <c r="Z591" s="197"/>
      <c r="AA591" s="197" t="s">
        <v>6791</v>
      </c>
      <c r="AB591" s="197"/>
      <c r="AC591" s="729"/>
      <c r="AD591" s="1222"/>
      <c r="AE591" s="1275"/>
    </row>
    <row r="592" spans="1:31">
      <c r="A592" s="264" t="s">
        <v>6785</v>
      </c>
      <c r="B592" s="30" t="s">
        <v>6792</v>
      </c>
      <c r="C592" s="32" t="s">
        <v>46</v>
      </c>
      <c r="D592" s="40" t="s">
        <v>1380</v>
      </c>
      <c r="E592" s="30" t="s">
        <v>85</v>
      </c>
      <c r="F592" s="30" t="s">
        <v>1176</v>
      </c>
      <c r="G592" s="952">
        <v>3293</v>
      </c>
      <c r="H592" s="41">
        <v>4.0750000000000002</v>
      </c>
      <c r="I592" s="30" t="s">
        <v>6787</v>
      </c>
      <c r="J592" s="786" t="s">
        <v>6641</v>
      </c>
      <c r="K592" s="803" t="s">
        <v>4065</v>
      </c>
      <c r="L592" s="803"/>
      <c r="M592" s="803" t="s">
        <v>4075</v>
      </c>
      <c r="N592" s="803" t="s">
        <v>6676</v>
      </c>
      <c r="O592" s="7" t="e">
        <f t="shared" ca="1" si="18"/>
        <v>#VALUE!</v>
      </c>
      <c r="P592" s="788" t="s">
        <v>6788</v>
      </c>
      <c r="Q592" s="803" t="s">
        <v>6780</v>
      </c>
      <c r="R592" s="803">
        <v>45066</v>
      </c>
      <c r="S592" s="12" t="e">
        <f t="shared" ca="1" si="19"/>
        <v>#VALUE!</v>
      </c>
      <c r="T592" s="31" t="s">
        <v>6789</v>
      </c>
      <c r="U592" s="31" t="s">
        <v>6782</v>
      </c>
      <c r="V592" s="31"/>
      <c r="W592" s="31"/>
      <c r="X592" s="197" t="s">
        <v>6793</v>
      </c>
      <c r="Y592" s="197"/>
      <c r="Z592" s="197"/>
      <c r="AA592" s="197" t="s">
        <v>6794</v>
      </c>
      <c r="AB592" s="197"/>
      <c r="AC592" s="729"/>
      <c r="AD592" s="1222"/>
      <c r="AE592" s="1275"/>
    </row>
    <row r="593" spans="1:31">
      <c r="A593" s="264" t="s">
        <v>6795</v>
      </c>
      <c r="B593" s="30" t="s">
        <v>6796</v>
      </c>
      <c r="C593" s="32" t="s">
        <v>256</v>
      </c>
      <c r="D593" s="40" t="s">
        <v>1380</v>
      </c>
      <c r="E593" s="30" t="s">
        <v>85</v>
      </c>
      <c r="F593" s="30" t="s">
        <v>1088</v>
      </c>
      <c r="G593" s="952">
        <v>2089</v>
      </c>
      <c r="H593" s="41">
        <v>0.86624999999999996</v>
      </c>
      <c r="I593" s="30" t="s">
        <v>6787</v>
      </c>
      <c r="J593" s="786" t="s">
        <v>6775</v>
      </c>
      <c r="K593" s="803" t="s">
        <v>4065</v>
      </c>
      <c r="L593" s="803"/>
      <c r="M593" s="803" t="s">
        <v>4075</v>
      </c>
      <c r="N593" s="803" t="s">
        <v>6676</v>
      </c>
      <c r="O593" s="7" t="e">
        <f t="shared" ca="1" si="18"/>
        <v>#VALUE!</v>
      </c>
      <c r="P593" s="788" t="s">
        <v>6788</v>
      </c>
      <c r="Q593" s="803" t="s">
        <v>6780</v>
      </c>
      <c r="R593" s="803">
        <v>45066</v>
      </c>
      <c r="S593" s="12" t="e">
        <f t="shared" ca="1" si="19"/>
        <v>#VALUE!</v>
      </c>
      <c r="T593" s="31" t="s">
        <v>6789</v>
      </c>
      <c r="U593" s="31" t="s">
        <v>6782</v>
      </c>
      <c r="V593" s="31"/>
      <c r="W593" s="31"/>
      <c r="X593" s="197" t="s">
        <v>6797</v>
      </c>
      <c r="Y593" s="197"/>
      <c r="Z593" s="197"/>
      <c r="AA593" s="197" t="s">
        <v>6798</v>
      </c>
      <c r="AB593" s="197"/>
      <c r="AC593" s="729"/>
      <c r="AD593" s="1222"/>
      <c r="AE593" s="1275"/>
    </row>
    <row r="594" spans="1:31">
      <c r="A594" s="264" t="s">
        <v>2287</v>
      </c>
      <c r="B594" s="30" t="s">
        <v>6799</v>
      </c>
      <c r="C594" s="32" t="s">
        <v>46</v>
      </c>
      <c r="D594" s="40" t="s">
        <v>886</v>
      </c>
      <c r="E594" s="30" t="s">
        <v>85</v>
      </c>
      <c r="F594" s="30" t="s">
        <v>1176</v>
      </c>
      <c r="G594" s="952">
        <v>2800</v>
      </c>
      <c r="H594" s="41">
        <v>4.0599999999999996</v>
      </c>
      <c r="I594" s="30" t="s">
        <v>6800</v>
      </c>
      <c r="J594" s="786" t="s">
        <v>6767</v>
      </c>
      <c r="K594" s="803"/>
      <c r="L594" s="803"/>
      <c r="M594" s="803"/>
      <c r="N594" s="803"/>
      <c r="O594" s="7" t="e">
        <f t="shared" ca="1" si="18"/>
        <v>#VALUE!</v>
      </c>
      <c r="P594" s="788">
        <v>45064</v>
      </c>
      <c r="Q594" s="803">
        <v>45064</v>
      </c>
      <c r="R594" s="803">
        <v>45065</v>
      </c>
      <c r="S594" s="12" t="e">
        <f t="shared" ca="1" si="19"/>
        <v>#VALUE!</v>
      </c>
      <c r="T594" s="31">
        <v>45069</v>
      </c>
      <c r="U594" s="31"/>
      <c r="V594" s="31"/>
      <c r="W594" s="31"/>
      <c r="X594" s="197" t="s">
        <v>6801</v>
      </c>
      <c r="Y594" s="197"/>
      <c r="Z594" s="197"/>
      <c r="AA594" s="197"/>
      <c r="AB594" s="197"/>
      <c r="AC594" s="729"/>
      <c r="AD594" s="1222"/>
      <c r="AE594" s="1275"/>
    </row>
    <row r="595" spans="1:31">
      <c r="A595" s="264" t="s">
        <v>6802</v>
      </c>
      <c r="B595" s="30" t="s">
        <v>6803</v>
      </c>
      <c r="C595" s="32" t="s">
        <v>256</v>
      </c>
      <c r="D595" s="40" t="s">
        <v>6804</v>
      </c>
      <c r="E595" s="30" t="s">
        <v>85</v>
      </c>
      <c r="F595" s="30" t="s">
        <v>1088</v>
      </c>
      <c r="G595" s="952">
        <v>1570</v>
      </c>
      <c r="H595" s="41">
        <v>4.3848000000000003</v>
      </c>
      <c r="I595" s="30" t="s">
        <v>6805</v>
      </c>
      <c r="J595" s="786" t="s">
        <v>6654</v>
      </c>
      <c r="K595" s="803" t="s">
        <v>6654</v>
      </c>
      <c r="L595" s="803"/>
      <c r="M595" s="803" t="s">
        <v>6676</v>
      </c>
      <c r="N595" s="803" t="s">
        <v>6657</v>
      </c>
      <c r="O595" s="7" t="e">
        <f t="shared" ca="1" si="18"/>
        <v>#VALUE!</v>
      </c>
      <c r="P595" s="788" t="s">
        <v>6788</v>
      </c>
      <c r="Q595" s="803" t="s">
        <v>6788</v>
      </c>
      <c r="R595" s="803">
        <v>45066</v>
      </c>
      <c r="S595" s="12" t="e">
        <f t="shared" ca="1" si="19"/>
        <v>#VALUE!</v>
      </c>
      <c r="T595" s="31" t="s">
        <v>6789</v>
      </c>
      <c r="U595" s="31" t="s">
        <v>6806</v>
      </c>
      <c r="V595" s="31"/>
      <c r="W595" s="31"/>
      <c r="X595" s="197" t="s">
        <v>6807</v>
      </c>
      <c r="Y595" s="197"/>
      <c r="Z595" s="197"/>
      <c r="AA595" s="197"/>
      <c r="AB595" s="197"/>
      <c r="AC595" s="729"/>
      <c r="AD595" s="1222"/>
      <c r="AE595" s="1275"/>
    </row>
    <row r="596" spans="1:31">
      <c r="A596" s="264" t="s">
        <v>6808</v>
      </c>
      <c r="B596" s="30" t="s">
        <v>6809</v>
      </c>
      <c r="C596" s="32" t="s">
        <v>46</v>
      </c>
      <c r="D596" s="40" t="s">
        <v>189</v>
      </c>
      <c r="E596" s="30" t="s">
        <v>85</v>
      </c>
      <c r="F596" s="30" t="s">
        <v>1088</v>
      </c>
      <c r="G596" s="952">
        <v>1630</v>
      </c>
      <c r="H596" s="41">
        <v>2.2679999999999998</v>
      </c>
      <c r="I596" s="30" t="s">
        <v>6805</v>
      </c>
      <c r="J596" s="786" t="s">
        <v>6654</v>
      </c>
      <c r="K596" s="803" t="s">
        <v>6678</v>
      </c>
      <c r="L596" s="803"/>
      <c r="M596" s="803" t="s">
        <v>6810</v>
      </c>
      <c r="N596" s="803" t="s">
        <v>6684</v>
      </c>
      <c r="O596" s="7" t="e">
        <f t="shared" ca="1" si="18"/>
        <v>#VALUE!</v>
      </c>
      <c r="P596" s="788" t="s">
        <v>6788</v>
      </c>
      <c r="Q596" s="803" t="s">
        <v>6788</v>
      </c>
      <c r="R596" s="803">
        <v>45066</v>
      </c>
      <c r="S596" s="12" t="e">
        <f t="shared" ca="1" si="19"/>
        <v>#VALUE!</v>
      </c>
      <c r="T596" s="31" t="s">
        <v>6789</v>
      </c>
      <c r="U596" s="31" t="s">
        <v>6806</v>
      </c>
      <c r="V596" s="31"/>
      <c r="W596" s="31"/>
      <c r="X596" s="197" t="s">
        <v>6811</v>
      </c>
      <c r="Y596" s="197"/>
      <c r="Z596" s="197"/>
      <c r="AA596" s="197" t="s">
        <v>6812</v>
      </c>
      <c r="AB596" s="197"/>
      <c r="AC596" s="729"/>
      <c r="AD596" s="1222"/>
      <c r="AE596" s="1275"/>
    </row>
    <row r="597" spans="1:31">
      <c r="A597" s="264" t="s">
        <v>1863</v>
      </c>
      <c r="B597" s="30" t="s">
        <v>6813</v>
      </c>
      <c r="C597" s="32" t="s">
        <v>46</v>
      </c>
      <c r="D597" s="40" t="s">
        <v>6814</v>
      </c>
      <c r="E597" s="30" t="s">
        <v>85</v>
      </c>
      <c r="F597" s="30" t="s">
        <v>5404</v>
      </c>
      <c r="G597" s="952">
        <v>80</v>
      </c>
      <c r="H597" s="41">
        <v>0.77</v>
      </c>
      <c r="I597" s="30" t="s">
        <v>6815</v>
      </c>
      <c r="J597" s="786">
        <v>45056</v>
      </c>
      <c r="K597" s="803"/>
      <c r="L597" s="803"/>
      <c r="M597" s="803"/>
      <c r="N597" s="803"/>
      <c r="O597" s="7">
        <f t="shared" ca="1" si="18"/>
        <v>1049</v>
      </c>
      <c r="P597" s="788" t="s">
        <v>6816</v>
      </c>
      <c r="Q597" s="803" t="s">
        <v>6788</v>
      </c>
      <c r="R597" s="803">
        <v>45065</v>
      </c>
      <c r="S597" s="12">
        <f t="shared" ca="1" si="19"/>
        <v>9</v>
      </c>
      <c r="T597" s="31" t="s">
        <v>6817</v>
      </c>
      <c r="U597" s="31" t="s">
        <v>6806</v>
      </c>
      <c r="V597" s="31"/>
      <c r="W597" s="31"/>
      <c r="X597" s="197" t="s">
        <v>6818</v>
      </c>
      <c r="Y597" s="197"/>
      <c r="Z597" s="197"/>
      <c r="AA597" s="197"/>
      <c r="AB597" s="197"/>
      <c r="AC597" s="729"/>
      <c r="AD597" s="1222"/>
      <c r="AE597" s="1275"/>
    </row>
    <row r="598" spans="1:31">
      <c r="A598" s="264" t="s">
        <v>6819</v>
      </c>
      <c r="B598" s="30" t="s">
        <v>6820</v>
      </c>
      <c r="C598" s="32" t="s">
        <v>46</v>
      </c>
      <c r="D598" s="40" t="s">
        <v>349</v>
      </c>
      <c r="E598" s="30" t="s">
        <v>85</v>
      </c>
      <c r="F598" s="30" t="s">
        <v>1088</v>
      </c>
      <c r="G598" s="952">
        <v>2682</v>
      </c>
      <c r="H598" s="41">
        <v>0.97299999999999998</v>
      </c>
      <c r="I598" s="30" t="s">
        <v>6821</v>
      </c>
      <c r="J598" s="786">
        <v>45022</v>
      </c>
      <c r="K598" s="803"/>
      <c r="L598" s="803"/>
      <c r="M598" s="803"/>
      <c r="N598" s="803"/>
      <c r="O598" s="7">
        <f t="shared" ca="1" si="18"/>
        <v>1083</v>
      </c>
      <c r="P598" s="788">
        <v>45061</v>
      </c>
      <c r="Q598" s="803">
        <v>45043</v>
      </c>
      <c r="R598" s="803">
        <v>45061</v>
      </c>
      <c r="S598" s="12">
        <f t="shared" ca="1" si="19"/>
        <v>39</v>
      </c>
      <c r="T598" s="31" t="s">
        <v>6822</v>
      </c>
      <c r="U598" s="31" t="s">
        <v>6823</v>
      </c>
      <c r="V598" s="31"/>
      <c r="W598" s="31"/>
      <c r="X598" s="197" t="s">
        <v>6824</v>
      </c>
      <c r="Y598" s="197"/>
      <c r="Z598" s="197"/>
      <c r="AA598" s="197"/>
      <c r="AB598" s="197"/>
      <c r="AC598" s="729"/>
      <c r="AD598" s="1222"/>
      <c r="AE598" s="1275"/>
    </row>
    <row r="599" spans="1:31">
      <c r="A599" s="264" t="s">
        <v>6825</v>
      </c>
      <c r="B599" s="30" t="s">
        <v>6826</v>
      </c>
      <c r="C599" s="32" t="s">
        <v>256</v>
      </c>
      <c r="D599" s="40" t="s">
        <v>189</v>
      </c>
      <c r="E599" s="30" t="s">
        <v>49</v>
      </c>
      <c r="F599" s="30" t="s">
        <v>1088</v>
      </c>
      <c r="G599" s="952">
        <v>1263</v>
      </c>
      <c r="H599" s="41">
        <v>1.7961</v>
      </c>
      <c r="I599" s="30" t="s">
        <v>6827</v>
      </c>
      <c r="J599" s="786">
        <v>45041</v>
      </c>
      <c r="K599" s="803" t="s">
        <v>6657</v>
      </c>
      <c r="L599" s="803"/>
      <c r="M599" s="803" t="s">
        <v>6678</v>
      </c>
      <c r="N599" s="803" t="s">
        <v>6780</v>
      </c>
      <c r="O599" s="7" t="e">
        <f t="shared" ca="1" si="18"/>
        <v>#VALUE!</v>
      </c>
      <c r="P599" s="788" t="s">
        <v>6828</v>
      </c>
      <c r="Q599" s="803" t="s">
        <v>6828</v>
      </c>
      <c r="R599" s="803" t="s">
        <v>6829</v>
      </c>
      <c r="S599" s="12" t="e">
        <f t="shared" ca="1" si="19"/>
        <v>#VALUE!</v>
      </c>
      <c r="T599" s="31">
        <v>45085</v>
      </c>
      <c r="U599" s="31" t="s">
        <v>6830</v>
      </c>
      <c r="V599" s="31"/>
      <c r="W599" s="31"/>
      <c r="X599" s="197" t="s">
        <v>6831</v>
      </c>
      <c r="Y599" s="197"/>
      <c r="Z599" s="197"/>
      <c r="AA599" s="197" t="s">
        <v>6832</v>
      </c>
      <c r="AB599" s="197"/>
      <c r="AC599" s="729"/>
      <c r="AD599" s="1222"/>
      <c r="AE599" s="1275"/>
    </row>
    <row r="600" spans="1:31">
      <c r="A600" s="264" t="s">
        <v>2287</v>
      </c>
      <c r="B600" s="30" t="s">
        <v>6833</v>
      </c>
      <c r="C600" s="32" t="s">
        <v>46</v>
      </c>
      <c r="D600" s="40" t="s">
        <v>886</v>
      </c>
      <c r="E600" s="30" t="s">
        <v>85</v>
      </c>
      <c r="F600" s="30" t="s">
        <v>1088</v>
      </c>
      <c r="G600" s="952">
        <v>350</v>
      </c>
      <c r="H600" s="41">
        <v>1.64</v>
      </c>
      <c r="I600" s="30" t="s">
        <v>6431</v>
      </c>
      <c r="J600" s="786" t="s">
        <v>6678</v>
      </c>
      <c r="K600" s="803"/>
      <c r="L600" s="803"/>
      <c r="M600" s="803"/>
      <c r="N600" s="803"/>
      <c r="O600" s="7" t="e">
        <f t="shared" ca="1" si="18"/>
        <v>#VALUE!</v>
      </c>
      <c r="P600" s="788">
        <v>45075</v>
      </c>
      <c r="Q600" s="803">
        <v>45075</v>
      </c>
      <c r="R600" s="803">
        <v>45075</v>
      </c>
      <c r="S600" s="12" t="e">
        <f t="shared" ca="1" si="19"/>
        <v>#VALUE!</v>
      </c>
      <c r="T600" s="31">
        <v>45083</v>
      </c>
      <c r="U600" s="31"/>
      <c r="V600" s="31"/>
      <c r="W600" s="31"/>
      <c r="X600" s="197" t="s">
        <v>6834</v>
      </c>
      <c r="Y600" s="197"/>
      <c r="Z600" s="197"/>
      <c r="AA600" s="197"/>
      <c r="AB600" s="197"/>
      <c r="AC600" s="729"/>
      <c r="AD600" s="1222"/>
      <c r="AE600" s="1275"/>
    </row>
    <row r="601" spans="1:31">
      <c r="A601" s="264" t="s">
        <v>1335</v>
      </c>
      <c r="B601" s="30" t="s">
        <v>6835</v>
      </c>
      <c r="C601" s="32" t="s">
        <v>46</v>
      </c>
      <c r="D601" s="40" t="s">
        <v>110</v>
      </c>
      <c r="E601" s="30" t="s">
        <v>85</v>
      </c>
      <c r="F601" s="30" t="s">
        <v>1088</v>
      </c>
      <c r="G601" s="952">
        <v>366</v>
      </c>
      <c r="H601" s="41">
        <v>0.57599999999999996</v>
      </c>
      <c r="I601" s="30" t="s">
        <v>3124</v>
      </c>
      <c r="J601" s="786">
        <v>45048</v>
      </c>
      <c r="K601" s="803"/>
      <c r="L601" s="803"/>
      <c r="M601" s="803"/>
      <c r="N601" s="803">
        <v>45057</v>
      </c>
      <c r="O601" s="7">
        <f t="shared" ca="1" si="18"/>
        <v>9</v>
      </c>
      <c r="P601" s="788">
        <v>45073</v>
      </c>
      <c r="Q601" s="803">
        <v>45056</v>
      </c>
      <c r="R601" s="803">
        <v>45073</v>
      </c>
      <c r="S601" s="12">
        <f t="shared" ca="1" si="19"/>
        <v>25</v>
      </c>
      <c r="T601" s="31" t="s">
        <v>6836</v>
      </c>
      <c r="U601" s="31" t="s">
        <v>6837</v>
      </c>
      <c r="V601" s="31"/>
      <c r="W601" s="31"/>
      <c r="X601" s="197" t="s">
        <v>6838</v>
      </c>
      <c r="Y601" s="197"/>
      <c r="Z601" s="197"/>
      <c r="AA601" s="197" t="s">
        <v>6839</v>
      </c>
      <c r="AB601" s="197"/>
      <c r="AC601" s="729"/>
      <c r="AD601" s="1222"/>
      <c r="AE601" s="1275"/>
    </row>
    <row r="602" spans="1:31">
      <c r="A602" s="264" t="s">
        <v>6840</v>
      </c>
      <c r="B602" s="30" t="s">
        <v>6841</v>
      </c>
      <c r="C602" s="32" t="s">
        <v>46</v>
      </c>
      <c r="D602" s="40" t="s">
        <v>110</v>
      </c>
      <c r="E602" s="30" t="s">
        <v>85</v>
      </c>
      <c r="F602" s="30" t="s">
        <v>462</v>
      </c>
      <c r="G602" s="952">
        <v>2416</v>
      </c>
      <c r="H602" s="41">
        <v>1.1120000000000001</v>
      </c>
      <c r="I602" s="30" t="s">
        <v>3124</v>
      </c>
      <c r="J602" s="786" t="s">
        <v>6654</v>
      </c>
      <c r="K602" s="803" t="s">
        <v>6676</v>
      </c>
      <c r="L602" s="803"/>
      <c r="M602" s="803" t="s">
        <v>6676</v>
      </c>
      <c r="N602" s="803">
        <v>45062</v>
      </c>
      <c r="O602" s="7" t="e">
        <f t="shared" ca="1" si="18"/>
        <v>#VALUE!</v>
      </c>
      <c r="P602" s="788">
        <v>45073</v>
      </c>
      <c r="Q602" s="803">
        <v>45071</v>
      </c>
      <c r="R602" s="803">
        <v>45073</v>
      </c>
      <c r="S602" s="12" t="e">
        <f t="shared" ca="1" si="19"/>
        <v>#VALUE!</v>
      </c>
      <c r="T602" s="31" t="s">
        <v>6842</v>
      </c>
      <c r="U602" s="31" t="s">
        <v>6843</v>
      </c>
      <c r="V602" s="31"/>
      <c r="W602" s="31"/>
      <c r="X602" s="197" t="s">
        <v>6844</v>
      </c>
      <c r="Y602" s="197"/>
      <c r="Z602" s="197"/>
      <c r="AA602" s="197"/>
      <c r="AB602" s="197"/>
      <c r="AC602" s="729"/>
      <c r="AD602" s="1222"/>
      <c r="AE602" s="1275"/>
    </row>
    <row r="603" spans="1:31">
      <c r="A603" s="264" t="s">
        <v>905</v>
      </c>
      <c r="B603" s="30" t="s">
        <v>6845</v>
      </c>
      <c r="C603" s="32" t="s">
        <v>46</v>
      </c>
      <c r="D603" s="40" t="s">
        <v>110</v>
      </c>
      <c r="E603" s="30" t="s">
        <v>85</v>
      </c>
      <c r="F603" s="30" t="s">
        <v>1106</v>
      </c>
      <c r="G603" s="952">
        <v>2740</v>
      </c>
      <c r="H603" s="41">
        <v>9.5519999999999996</v>
      </c>
      <c r="I603" s="30" t="s">
        <v>3124</v>
      </c>
      <c r="J603" s="786" t="s">
        <v>6671</v>
      </c>
      <c r="K603" s="803"/>
      <c r="L603" s="803"/>
      <c r="M603" s="803"/>
      <c r="N603" s="803">
        <v>45061</v>
      </c>
      <c r="O603" s="7" t="e">
        <f t="shared" ca="1" si="18"/>
        <v>#VALUE!</v>
      </c>
      <c r="P603" s="788">
        <v>45073</v>
      </c>
      <c r="Q603" s="803">
        <v>45071</v>
      </c>
      <c r="R603" s="803">
        <v>45073</v>
      </c>
      <c r="S603" s="12" t="e">
        <f t="shared" ca="1" si="19"/>
        <v>#VALUE!</v>
      </c>
      <c r="T603" s="31" t="s">
        <v>6846</v>
      </c>
      <c r="U603" s="31" t="s">
        <v>6847</v>
      </c>
      <c r="V603" s="31"/>
      <c r="W603" s="31"/>
      <c r="X603" s="197" t="s">
        <v>6848</v>
      </c>
      <c r="Y603" s="197"/>
      <c r="Z603" s="197"/>
      <c r="AA603" s="197"/>
      <c r="AB603" s="197"/>
      <c r="AC603" s="729"/>
      <c r="AD603" s="1222"/>
      <c r="AE603" s="1275"/>
    </row>
    <row r="604" spans="1:31">
      <c r="A604" s="264" t="s">
        <v>5244</v>
      </c>
      <c r="B604" s="30" t="s">
        <v>6849</v>
      </c>
      <c r="C604" s="32" t="s">
        <v>46</v>
      </c>
      <c r="D604" s="40" t="s">
        <v>110</v>
      </c>
      <c r="E604" s="30" t="s">
        <v>85</v>
      </c>
      <c r="F604" s="30" t="s">
        <v>1088</v>
      </c>
      <c r="G604" s="952">
        <v>638</v>
      </c>
      <c r="H604" s="41">
        <v>0.73899999999999999</v>
      </c>
      <c r="I604" s="30" t="s">
        <v>3124</v>
      </c>
      <c r="J604" s="786">
        <v>45055</v>
      </c>
      <c r="K604" s="803"/>
      <c r="L604" s="803"/>
      <c r="M604" s="803"/>
      <c r="N604" s="803">
        <v>45061</v>
      </c>
      <c r="O604" s="7">
        <f t="shared" ca="1" si="18"/>
        <v>6</v>
      </c>
      <c r="P604" s="788">
        <v>45073</v>
      </c>
      <c r="Q604" s="803">
        <v>46167</v>
      </c>
      <c r="R604" s="803">
        <v>45073</v>
      </c>
      <c r="S604" s="12">
        <f t="shared" ca="1" si="19"/>
        <v>18</v>
      </c>
      <c r="T604" s="31" t="s">
        <v>6850</v>
      </c>
      <c r="U604" s="31" t="s">
        <v>6851</v>
      </c>
      <c r="V604" s="31"/>
      <c r="W604" s="31"/>
      <c r="X604" s="197" t="s">
        <v>6852</v>
      </c>
      <c r="Y604" s="197"/>
      <c r="Z604" s="197"/>
      <c r="AA604" s="197"/>
      <c r="AB604" s="197"/>
      <c r="AC604" s="729"/>
      <c r="AD604" s="1222"/>
      <c r="AE604" s="1275"/>
    </row>
    <row r="605" spans="1:31">
      <c r="A605" s="264" t="s">
        <v>905</v>
      </c>
      <c r="B605" s="30" t="s">
        <v>6415</v>
      </c>
      <c r="C605" s="32" t="s">
        <v>46</v>
      </c>
      <c r="D605" s="40" t="s">
        <v>110</v>
      </c>
      <c r="E605" s="30" t="s">
        <v>85</v>
      </c>
      <c r="F605" s="30" t="s">
        <v>1106</v>
      </c>
      <c r="G605" s="952">
        <v>3600</v>
      </c>
      <c r="H605" s="41">
        <v>5.5640000000000001</v>
      </c>
      <c r="I605" s="30" t="s">
        <v>3124</v>
      </c>
      <c r="J605" s="786">
        <v>45056</v>
      </c>
      <c r="K605" s="803" t="s">
        <v>6678</v>
      </c>
      <c r="L605" s="803"/>
      <c r="M605" s="803" t="s">
        <v>6678</v>
      </c>
      <c r="N605" s="803">
        <v>45061</v>
      </c>
      <c r="O605" s="7">
        <f t="shared" ca="1" si="18"/>
        <v>5</v>
      </c>
      <c r="P605" s="788">
        <v>45073</v>
      </c>
      <c r="Q605" s="803">
        <v>45071</v>
      </c>
      <c r="R605" s="803">
        <v>45073</v>
      </c>
      <c r="S605" s="12">
        <f t="shared" ca="1" si="19"/>
        <v>17</v>
      </c>
      <c r="T605" s="31" t="s">
        <v>6853</v>
      </c>
      <c r="U605" s="31" t="s">
        <v>6854</v>
      </c>
      <c r="V605" s="31"/>
      <c r="W605" s="31"/>
      <c r="X605" s="197" t="s">
        <v>6855</v>
      </c>
      <c r="Y605" s="197"/>
      <c r="Z605" s="197"/>
      <c r="AA605" s="197"/>
      <c r="AB605" s="197"/>
      <c r="AC605" s="729"/>
      <c r="AD605" s="1222"/>
      <c r="AE605" s="1275"/>
    </row>
    <row r="606" spans="1:31">
      <c r="A606" s="264" t="s">
        <v>6856</v>
      </c>
      <c r="B606" s="30" t="s">
        <v>6857</v>
      </c>
      <c r="C606" s="32" t="s">
        <v>46</v>
      </c>
      <c r="D606" s="40" t="s">
        <v>110</v>
      </c>
      <c r="E606" s="30" t="s">
        <v>85</v>
      </c>
      <c r="F606" s="30" t="s">
        <v>1088</v>
      </c>
      <c r="G606" s="952">
        <v>281</v>
      </c>
      <c r="H606" s="41">
        <v>1.8220000000000001</v>
      </c>
      <c r="I606" s="30" t="s">
        <v>3124</v>
      </c>
      <c r="J606" s="786" t="s">
        <v>6657</v>
      </c>
      <c r="K606" s="803" t="s">
        <v>6678</v>
      </c>
      <c r="L606" s="803"/>
      <c r="M606" s="803" t="s">
        <v>6678</v>
      </c>
      <c r="N606" s="803">
        <v>45061</v>
      </c>
      <c r="O606" s="7" t="e">
        <f t="shared" ca="1" si="18"/>
        <v>#VALUE!</v>
      </c>
      <c r="P606" s="788">
        <v>45073</v>
      </c>
      <c r="Q606" s="803" t="s">
        <v>6858</v>
      </c>
      <c r="R606" s="803">
        <v>45073</v>
      </c>
      <c r="S606" s="12" t="e">
        <f t="shared" ca="1" si="19"/>
        <v>#VALUE!</v>
      </c>
      <c r="T606" s="31" t="s">
        <v>6859</v>
      </c>
      <c r="U606" s="31" t="s">
        <v>6860</v>
      </c>
      <c r="V606" s="31"/>
      <c r="W606" s="31"/>
      <c r="X606" s="197" t="s">
        <v>6861</v>
      </c>
      <c r="Y606" s="197"/>
      <c r="Z606" s="197"/>
      <c r="AA606" s="197"/>
      <c r="AB606" s="197"/>
      <c r="AC606" s="729"/>
      <c r="AD606" s="1222"/>
      <c r="AE606" s="1275"/>
    </row>
    <row r="607" spans="1:31">
      <c r="A607" s="264" t="s">
        <v>6856</v>
      </c>
      <c r="B607" s="30" t="s">
        <v>6862</v>
      </c>
      <c r="C607" s="32" t="s">
        <v>46</v>
      </c>
      <c r="D607" s="40" t="s">
        <v>110</v>
      </c>
      <c r="E607" s="30" t="s">
        <v>85</v>
      </c>
      <c r="F607" s="30" t="s">
        <v>1088</v>
      </c>
      <c r="G607" s="952">
        <v>285</v>
      </c>
      <c r="H607" s="41">
        <v>1.8220000000000001</v>
      </c>
      <c r="I607" s="30" t="s">
        <v>3124</v>
      </c>
      <c r="J607" s="786" t="s">
        <v>6657</v>
      </c>
      <c r="K607" s="803"/>
      <c r="L607" s="803"/>
      <c r="M607" s="803"/>
      <c r="N607" s="803">
        <v>45061</v>
      </c>
      <c r="O607" s="7" t="e">
        <f t="shared" ca="1" si="18"/>
        <v>#VALUE!</v>
      </c>
      <c r="P607" s="788">
        <v>45073</v>
      </c>
      <c r="Q607" s="803" t="s">
        <v>6858</v>
      </c>
      <c r="R607" s="803">
        <v>45073</v>
      </c>
      <c r="S607" s="12" t="e">
        <f t="shared" ca="1" si="19"/>
        <v>#VALUE!</v>
      </c>
      <c r="T607" s="31" t="s">
        <v>6863</v>
      </c>
      <c r="U607" s="31" t="s">
        <v>6864</v>
      </c>
      <c r="V607" s="31"/>
      <c r="W607" s="31"/>
      <c r="X607" s="197" t="s">
        <v>6865</v>
      </c>
      <c r="Y607" s="197"/>
      <c r="Z607" s="197"/>
      <c r="AA607" s="197"/>
      <c r="AB607" s="197"/>
      <c r="AC607" s="729"/>
      <c r="AD607" s="1222"/>
      <c r="AE607" s="1275"/>
    </row>
    <row r="608" spans="1:31">
      <c r="A608" s="264" t="s">
        <v>6866</v>
      </c>
      <c r="B608" s="30" t="s">
        <v>6867</v>
      </c>
      <c r="C608" s="32" t="s">
        <v>46</v>
      </c>
      <c r="D608" s="40" t="s">
        <v>110</v>
      </c>
      <c r="E608" s="30" t="s">
        <v>85</v>
      </c>
      <c r="F608" s="30" t="s">
        <v>1086</v>
      </c>
      <c r="G608" s="952">
        <v>1027</v>
      </c>
      <c r="H608" s="41">
        <v>2.1019999999999999</v>
      </c>
      <c r="I608" s="30" t="s">
        <v>3124</v>
      </c>
      <c r="J608" s="786" t="s">
        <v>6678</v>
      </c>
      <c r="K608" s="803"/>
      <c r="L608" s="803"/>
      <c r="M608" s="803"/>
      <c r="N608" s="803">
        <v>45062</v>
      </c>
      <c r="O608" s="7" t="e">
        <f t="shared" ca="1" si="18"/>
        <v>#VALUE!</v>
      </c>
      <c r="P608" s="788">
        <v>45073</v>
      </c>
      <c r="Q608" s="803" t="s">
        <v>6858</v>
      </c>
      <c r="R608" s="803">
        <v>45073</v>
      </c>
      <c r="S608" s="12" t="e">
        <f t="shared" ca="1" si="19"/>
        <v>#VALUE!</v>
      </c>
      <c r="T608" s="31" t="s">
        <v>6868</v>
      </c>
      <c r="U608" s="31" t="s">
        <v>6869</v>
      </c>
      <c r="V608" s="31"/>
      <c r="W608" s="31"/>
      <c r="X608" s="197" t="s">
        <v>6870</v>
      </c>
      <c r="Y608" s="197"/>
      <c r="Z608" s="197"/>
      <c r="AA608" s="197"/>
      <c r="AB608" s="197"/>
      <c r="AC608" s="729"/>
      <c r="AD608" s="1222"/>
      <c r="AE608" s="1275"/>
    </row>
    <row r="609" spans="1:31">
      <c r="A609" s="264" t="s">
        <v>1842</v>
      </c>
      <c r="B609" s="30" t="s">
        <v>6871</v>
      </c>
      <c r="C609" s="32" t="s">
        <v>46</v>
      </c>
      <c r="D609" s="40" t="s">
        <v>110</v>
      </c>
      <c r="E609" s="30" t="s">
        <v>85</v>
      </c>
      <c r="F609" s="30" t="s">
        <v>1088</v>
      </c>
      <c r="G609" s="952">
        <v>2450</v>
      </c>
      <c r="H609" s="41">
        <v>6.444</v>
      </c>
      <c r="I609" s="30" t="s">
        <v>3124</v>
      </c>
      <c r="J609" s="786">
        <v>45040</v>
      </c>
      <c r="K609" s="803"/>
      <c r="L609" s="803"/>
      <c r="M609" s="803"/>
      <c r="N609" s="803">
        <v>45054</v>
      </c>
      <c r="O609" s="7">
        <f t="shared" ca="1" si="18"/>
        <v>14</v>
      </c>
      <c r="P609" s="788">
        <v>45073</v>
      </c>
      <c r="Q609" s="803">
        <v>45056</v>
      </c>
      <c r="R609" s="803">
        <v>45073</v>
      </c>
      <c r="S609" s="12">
        <f t="shared" ca="1" si="19"/>
        <v>33</v>
      </c>
      <c r="T609" s="31" t="s">
        <v>6872</v>
      </c>
      <c r="U609" s="31" t="s">
        <v>6873</v>
      </c>
      <c r="V609" s="31"/>
      <c r="W609" s="31"/>
      <c r="X609" s="197" t="s">
        <v>6874</v>
      </c>
      <c r="Y609" s="197"/>
      <c r="Z609" s="197"/>
      <c r="AA609" s="197" t="s">
        <v>6875</v>
      </c>
      <c r="AB609" s="197"/>
      <c r="AC609" s="729"/>
      <c r="AD609" s="1222"/>
      <c r="AE609" s="1275"/>
    </row>
    <row r="610" spans="1:31">
      <c r="A610" s="264" t="s">
        <v>516</v>
      </c>
      <c r="B610" s="30" t="s">
        <v>6876</v>
      </c>
      <c r="C610" s="32" t="s">
        <v>46</v>
      </c>
      <c r="D610" s="40" t="s">
        <v>886</v>
      </c>
      <c r="E610" s="30" t="s">
        <v>85</v>
      </c>
      <c r="F610" s="30" t="s">
        <v>1088</v>
      </c>
      <c r="G610" s="952">
        <v>1210</v>
      </c>
      <c r="H610" s="41">
        <v>5.2859999999999996</v>
      </c>
      <c r="I610" s="30" t="s">
        <v>6431</v>
      </c>
      <c r="J610" s="786" t="s">
        <v>6671</v>
      </c>
      <c r="K610" s="803"/>
      <c r="L610" s="803"/>
      <c r="M610" s="803"/>
      <c r="N610" s="803"/>
      <c r="O610" s="7" t="e">
        <f t="shared" ca="1" si="18"/>
        <v>#VALUE!</v>
      </c>
      <c r="P610" s="788">
        <v>45075</v>
      </c>
      <c r="Q610" s="803">
        <v>45075</v>
      </c>
      <c r="R610" s="803">
        <v>45075</v>
      </c>
      <c r="S610" s="12" t="e">
        <f t="shared" ca="1" si="19"/>
        <v>#VALUE!</v>
      </c>
      <c r="T610" s="31" t="s">
        <v>6877</v>
      </c>
      <c r="U610" s="31"/>
      <c r="V610" s="31"/>
      <c r="W610" s="31"/>
      <c r="X610" s="197"/>
      <c r="Y610" s="197"/>
      <c r="Z610" s="197"/>
      <c r="AA610" s="197"/>
      <c r="AB610" s="197"/>
      <c r="AC610" s="729"/>
      <c r="AD610" s="1222"/>
      <c r="AE610" s="1275"/>
    </row>
    <row r="611" spans="1:31">
      <c r="A611" s="264" t="s">
        <v>6878</v>
      </c>
      <c r="B611" s="30" t="s">
        <v>6879</v>
      </c>
      <c r="C611" s="32" t="s">
        <v>46</v>
      </c>
      <c r="D611" s="40" t="s">
        <v>110</v>
      </c>
      <c r="E611" s="30" t="s">
        <v>49</v>
      </c>
      <c r="F611" s="30" t="s">
        <v>462</v>
      </c>
      <c r="G611" s="952">
        <v>8480</v>
      </c>
      <c r="H611" s="41">
        <v>6.3339999999999996</v>
      </c>
      <c r="I611" s="30" t="s">
        <v>4573</v>
      </c>
      <c r="J611" s="786">
        <v>45065</v>
      </c>
      <c r="K611" s="803">
        <v>45068</v>
      </c>
      <c r="L611" s="803"/>
      <c r="M611" s="803">
        <v>45069</v>
      </c>
      <c r="N611" s="803">
        <v>45079</v>
      </c>
      <c r="O611" s="7">
        <f t="shared" ca="1" si="18"/>
        <v>14</v>
      </c>
      <c r="P611" s="788">
        <v>45084</v>
      </c>
      <c r="Q611" s="803">
        <v>45084</v>
      </c>
      <c r="R611" s="803">
        <v>45083</v>
      </c>
      <c r="S611" s="12">
        <f t="shared" ca="1" si="19"/>
        <v>18</v>
      </c>
      <c r="T611" s="31" t="s">
        <v>6770</v>
      </c>
      <c r="U611" s="31"/>
      <c r="V611" s="31"/>
      <c r="W611" s="31"/>
      <c r="X611" s="197" t="s">
        <v>6880</v>
      </c>
      <c r="Y611" s="197"/>
      <c r="Z611" s="197"/>
      <c r="AA611" s="197"/>
      <c r="AB611" s="197"/>
      <c r="AC611" s="729"/>
      <c r="AD611" s="1222"/>
      <c r="AE611" s="1275"/>
    </row>
    <row r="612" spans="1:31">
      <c r="A612" s="264" t="s">
        <v>229</v>
      </c>
      <c r="B612" s="30" t="s">
        <v>6881</v>
      </c>
      <c r="C612" s="32" t="s">
        <v>46</v>
      </c>
      <c r="D612" s="40" t="s">
        <v>189</v>
      </c>
      <c r="E612" s="30" t="s">
        <v>85</v>
      </c>
      <c r="F612" s="30" t="s">
        <v>1088</v>
      </c>
      <c r="G612" s="952">
        <v>890</v>
      </c>
      <c r="H612" s="41">
        <v>6.5396000000000001</v>
      </c>
      <c r="I612" s="30" t="s">
        <v>6882</v>
      </c>
      <c r="J612" s="786" t="s">
        <v>6678</v>
      </c>
      <c r="K612" s="803" t="s">
        <v>6678</v>
      </c>
      <c r="L612" s="803"/>
      <c r="M612" s="803"/>
      <c r="N612" s="803" t="s">
        <v>6817</v>
      </c>
      <c r="O612" s="7" t="e">
        <f t="shared" ca="1" si="18"/>
        <v>#VALUE!</v>
      </c>
      <c r="P612" s="788" t="s">
        <v>6883</v>
      </c>
      <c r="Q612" s="803" t="s">
        <v>6817</v>
      </c>
      <c r="R612" s="803">
        <v>45081</v>
      </c>
      <c r="S612" s="12" t="e">
        <f t="shared" ca="1" si="19"/>
        <v>#VALUE!</v>
      </c>
      <c r="T612" s="31">
        <v>45087</v>
      </c>
      <c r="U612" s="31" t="s">
        <v>6884</v>
      </c>
      <c r="V612" s="31"/>
      <c r="W612" s="31"/>
      <c r="X612" s="197" t="s">
        <v>6885</v>
      </c>
      <c r="Y612" s="197"/>
      <c r="Z612" s="197"/>
      <c r="AA612" s="197"/>
      <c r="AB612" s="197"/>
      <c r="AC612" s="729"/>
      <c r="AD612" s="1222"/>
      <c r="AE612" s="1275"/>
    </row>
    <row r="613" spans="1:31">
      <c r="A613" s="264" t="s">
        <v>229</v>
      </c>
      <c r="B613" s="30" t="s">
        <v>6886</v>
      </c>
      <c r="C613" s="32" t="s">
        <v>46</v>
      </c>
      <c r="D613" s="40" t="s">
        <v>189</v>
      </c>
      <c r="E613" s="30" t="s">
        <v>85</v>
      </c>
      <c r="F613" s="30" t="s">
        <v>1088</v>
      </c>
      <c r="G613" s="952">
        <v>330</v>
      </c>
      <c r="H613" s="41">
        <v>0.624</v>
      </c>
      <c r="I613" s="30" t="s">
        <v>6882</v>
      </c>
      <c r="J613" s="786" t="s">
        <v>6678</v>
      </c>
      <c r="K613" s="803" t="s">
        <v>6664</v>
      </c>
      <c r="L613" s="803"/>
      <c r="M613" s="803"/>
      <c r="N613" s="803" t="s">
        <v>6887</v>
      </c>
      <c r="O613" s="7" t="e">
        <f t="shared" ca="1" si="18"/>
        <v>#VALUE!</v>
      </c>
      <c r="P613" s="788" t="s">
        <v>6883</v>
      </c>
      <c r="Q613" s="803" t="s">
        <v>6817</v>
      </c>
      <c r="R613" s="803">
        <v>45081</v>
      </c>
      <c r="S613" s="12" t="e">
        <f t="shared" ca="1" si="19"/>
        <v>#VALUE!</v>
      </c>
      <c r="T613" s="31">
        <v>45087</v>
      </c>
      <c r="U613" s="31" t="s">
        <v>6884</v>
      </c>
      <c r="V613" s="31"/>
      <c r="W613" s="31"/>
      <c r="X613" s="197" t="s">
        <v>6888</v>
      </c>
      <c r="Y613" s="197"/>
      <c r="Z613" s="197"/>
      <c r="AA613" s="197"/>
      <c r="AB613" s="197"/>
      <c r="AC613" s="729"/>
      <c r="AD613" s="1222"/>
      <c r="AE613" s="1275"/>
    </row>
    <row r="614" spans="1:31">
      <c r="A614" s="264" t="s">
        <v>2287</v>
      </c>
      <c r="B614" s="30" t="s">
        <v>6889</v>
      </c>
      <c r="C614" s="32" t="s">
        <v>46</v>
      </c>
      <c r="D614" s="40" t="s">
        <v>886</v>
      </c>
      <c r="E614" s="30" t="s">
        <v>85</v>
      </c>
      <c r="F614" s="30" t="s">
        <v>1670</v>
      </c>
      <c r="G614" s="952">
        <v>5726</v>
      </c>
      <c r="H614" s="41">
        <v>5.7450000000000001</v>
      </c>
      <c r="I614" s="30" t="s">
        <v>6475</v>
      </c>
      <c r="J614" s="786">
        <v>45069</v>
      </c>
      <c r="K614" s="803"/>
      <c r="L614" s="803"/>
      <c r="M614" s="803"/>
      <c r="N614" s="803"/>
      <c r="O614" s="7">
        <f t="shared" ca="1" si="18"/>
        <v>1036</v>
      </c>
      <c r="P614" s="788">
        <v>45085</v>
      </c>
      <c r="Q614" s="803">
        <v>45082</v>
      </c>
      <c r="R614" s="803">
        <v>48373</v>
      </c>
      <c r="S614" s="12">
        <f t="shared" ca="1" si="19"/>
        <v>3304</v>
      </c>
      <c r="T614" s="31">
        <v>45090</v>
      </c>
      <c r="U614" s="31"/>
      <c r="V614" s="31"/>
      <c r="W614" s="31"/>
      <c r="X614" s="197" t="s">
        <v>6890</v>
      </c>
      <c r="Y614" s="197"/>
      <c r="Z614" s="197"/>
      <c r="AA614" s="197"/>
      <c r="AB614" s="197"/>
      <c r="AC614" s="729"/>
      <c r="AD614" s="1222"/>
      <c r="AE614" s="1275"/>
    </row>
    <row r="615" spans="1:31">
      <c r="A615" s="264" t="s">
        <v>6891</v>
      </c>
      <c r="B615" s="30" t="s">
        <v>6892</v>
      </c>
      <c r="C615" s="32" t="s">
        <v>256</v>
      </c>
      <c r="D615" s="40" t="s">
        <v>349</v>
      </c>
      <c r="E615" s="30" t="s">
        <v>85</v>
      </c>
      <c r="F615" s="30" t="s">
        <v>1088</v>
      </c>
      <c r="G615" s="952">
        <v>1121.29</v>
      </c>
      <c r="H615" s="41">
        <v>1.338444</v>
      </c>
      <c r="I615" s="30" t="s">
        <v>308</v>
      </c>
      <c r="J615" s="786" t="s">
        <v>6678</v>
      </c>
      <c r="K615" s="803" t="s">
        <v>6684</v>
      </c>
      <c r="L615" s="803"/>
      <c r="M615" s="803" t="s">
        <v>6817</v>
      </c>
      <c r="N615" s="803"/>
      <c r="O615" s="7" t="e">
        <f t="shared" ca="1" si="18"/>
        <v>#VALUE!</v>
      </c>
      <c r="P615" s="788" t="s">
        <v>6893</v>
      </c>
      <c r="Q615" s="803" t="s">
        <v>6894</v>
      </c>
      <c r="R615" s="803">
        <v>45087</v>
      </c>
      <c r="S615" s="12" t="e">
        <f t="shared" ca="1" si="19"/>
        <v>#VALUE!</v>
      </c>
      <c r="T615" s="31">
        <v>45091</v>
      </c>
      <c r="U615" s="31" t="s">
        <v>3358</v>
      </c>
      <c r="V615" s="31"/>
      <c r="W615" s="31"/>
      <c r="X615" s="197" t="s">
        <v>6895</v>
      </c>
      <c r="Y615" s="197"/>
      <c r="Z615" s="197"/>
      <c r="AA615" s="197"/>
      <c r="AB615" s="197"/>
      <c r="AC615" s="729"/>
      <c r="AD615" s="1222"/>
      <c r="AE615" s="1275"/>
    </row>
    <row r="616" spans="1:31">
      <c r="A616" s="264" t="s">
        <v>1387</v>
      </c>
      <c r="B616" s="30" t="s">
        <v>6896</v>
      </c>
      <c r="C616" s="32" t="s">
        <v>46</v>
      </c>
      <c r="D616" s="40" t="s">
        <v>189</v>
      </c>
      <c r="E616" s="30" t="s">
        <v>85</v>
      </c>
      <c r="F616" s="30" t="s">
        <v>1086</v>
      </c>
      <c r="G616" s="952">
        <v>3985</v>
      </c>
      <c r="H616" s="41">
        <v>2.7719999999999998</v>
      </c>
      <c r="I616" s="30" t="s">
        <v>3441</v>
      </c>
      <c r="J616" s="786">
        <v>45065</v>
      </c>
      <c r="K616" s="803">
        <v>45076</v>
      </c>
      <c r="L616" s="803"/>
      <c r="M616" s="803" t="s">
        <v>6897</v>
      </c>
      <c r="N616" s="803">
        <v>45083</v>
      </c>
      <c r="O616" s="7">
        <f t="shared" ca="1" si="18"/>
        <v>18</v>
      </c>
      <c r="P616" s="788">
        <v>45090</v>
      </c>
      <c r="Q616" s="803">
        <v>45090</v>
      </c>
      <c r="R616" s="803">
        <v>45091</v>
      </c>
      <c r="S616" s="12">
        <f t="shared" ca="1" si="19"/>
        <v>26</v>
      </c>
      <c r="T616" s="31">
        <v>45094</v>
      </c>
      <c r="U616" s="31"/>
      <c r="V616" s="31"/>
      <c r="W616" s="31"/>
      <c r="X616" s="197" t="s">
        <v>6898</v>
      </c>
      <c r="Y616" s="197"/>
      <c r="Z616" s="197"/>
      <c r="AA616" s="197"/>
      <c r="AB616" s="197"/>
      <c r="AC616" s="729"/>
      <c r="AD616" s="1222"/>
      <c r="AE616" s="1275"/>
    </row>
    <row r="617" spans="1:31">
      <c r="A617" s="264" t="s">
        <v>6899</v>
      </c>
      <c r="B617" s="30" t="s">
        <v>6900</v>
      </c>
      <c r="C617" s="32" t="s">
        <v>256</v>
      </c>
      <c r="D617" s="40" t="s">
        <v>189</v>
      </c>
      <c r="E617" s="30" t="s">
        <v>85</v>
      </c>
      <c r="F617" s="30" t="s">
        <v>1088</v>
      </c>
      <c r="G617" s="952">
        <v>400</v>
      </c>
      <c r="H617" s="41">
        <v>0.39600000000000002</v>
      </c>
      <c r="I617" s="30" t="s">
        <v>3441</v>
      </c>
      <c r="J617" s="786">
        <v>45072</v>
      </c>
      <c r="K617" s="803" t="s">
        <v>6829</v>
      </c>
      <c r="L617" s="803"/>
      <c r="M617" s="803" t="s">
        <v>6893</v>
      </c>
      <c r="N617" s="803">
        <v>45085</v>
      </c>
      <c r="O617" s="7">
        <f t="shared" ca="1" si="18"/>
        <v>13</v>
      </c>
      <c r="P617" s="788" t="s">
        <v>6665</v>
      </c>
      <c r="Q617" s="803" t="s">
        <v>6665</v>
      </c>
      <c r="R617" s="803">
        <v>45091</v>
      </c>
      <c r="S617" s="12">
        <f t="shared" ca="1" si="19"/>
        <v>19</v>
      </c>
      <c r="T617" s="31">
        <v>45094</v>
      </c>
      <c r="U617" s="31"/>
      <c r="V617" s="31"/>
      <c r="W617" s="31"/>
      <c r="X617" s="197" t="s">
        <v>6901</v>
      </c>
      <c r="Y617" s="197"/>
      <c r="Z617" s="197"/>
      <c r="AA617" s="197"/>
      <c r="AB617" s="197"/>
      <c r="AC617" s="729"/>
      <c r="AD617" s="1222"/>
      <c r="AE617" s="1275"/>
    </row>
    <row r="618" spans="1:31">
      <c r="A618" s="264" t="s">
        <v>5256</v>
      </c>
      <c r="B618" s="30" t="s">
        <v>6902</v>
      </c>
      <c r="C618" s="32" t="s">
        <v>46</v>
      </c>
      <c r="D618" s="40" t="s">
        <v>189</v>
      </c>
      <c r="E618" s="30" t="s">
        <v>85</v>
      </c>
      <c r="F618" s="30" t="s">
        <v>1088</v>
      </c>
      <c r="G618" s="952">
        <v>570</v>
      </c>
      <c r="H618" s="41">
        <v>0.70799999999999996</v>
      </c>
      <c r="I618" s="30" t="s">
        <v>3441</v>
      </c>
      <c r="J618" s="786" t="s">
        <v>6887</v>
      </c>
      <c r="K618" s="803" t="s">
        <v>6887</v>
      </c>
      <c r="L618" s="803"/>
      <c r="M618" s="803" t="s">
        <v>6877</v>
      </c>
      <c r="N618" s="803">
        <v>45084</v>
      </c>
      <c r="O618" s="7" t="e">
        <f t="shared" ca="1" si="18"/>
        <v>#VALUE!</v>
      </c>
      <c r="P618" s="788" t="s">
        <v>6665</v>
      </c>
      <c r="Q618" s="803" t="s">
        <v>6665</v>
      </c>
      <c r="R618" s="803">
        <v>45091</v>
      </c>
      <c r="S618" s="12" t="e">
        <f t="shared" ca="1" si="19"/>
        <v>#VALUE!</v>
      </c>
      <c r="T618" s="31" t="s">
        <v>6903</v>
      </c>
      <c r="U618" s="31"/>
      <c r="V618" s="31"/>
      <c r="W618" s="31"/>
      <c r="X618" s="197" t="s">
        <v>6904</v>
      </c>
      <c r="Y618" s="197"/>
      <c r="Z618" s="197"/>
      <c r="AA618" s="197"/>
      <c r="AB618" s="197"/>
      <c r="AC618" s="729"/>
      <c r="AD618" s="1222"/>
      <c r="AE618" s="1275"/>
    </row>
    <row r="619" spans="1:31">
      <c r="A619" s="264" t="s">
        <v>5256</v>
      </c>
      <c r="B619" s="30" t="s">
        <v>6905</v>
      </c>
      <c r="C619" s="32" t="s">
        <v>256</v>
      </c>
      <c r="D619" s="40" t="s">
        <v>189</v>
      </c>
      <c r="E619" s="30" t="s">
        <v>85</v>
      </c>
      <c r="F619" s="30" t="s">
        <v>1088</v>
      </c>
      <c r="G619" s="952">
        <v>550</v>
      </c>
      <c r="H619" s="41">
        <v>0.69299999999999995</v>
      </c>
      <c r="I619" s="30" t="s">
        <v>3441</v>
      </c>
      <c r="J619" s="786" t="s">
        <v>6887</v>
      </c>
      <c r="K619" s="803" t="s">
        <v>6887</v>
      </c>
      <c r="L619" s="803"/>
      <c r="M619" s="803" t="s">
        <v>6877</v>
      </c>
      <c r="N619" s="803">
        <v>45084</v>
      </c>
      <c r="O619" s="7" t="e">
        <f t="shared" ca="1" si="18"/>
        <v>#VALUE!</v>
      </c>
      <c r="P619" s="788" t="s">
        <v>6665</v>
      </c>
      <c r="Q619" s="803" t="s">
        <v>6665</v>
      </c>
      <c r="R619" s="803">
        <v>45091</v>
      </c>
      <c r="S619" s="12" t="e">
        <f t="shared" ca="1" si="19"/>
        <v>#VALUE!</v>
      </c>
      <c r="T619" s="31" t="s">
        <v>6903</v>
      </c>
      <c r="U619" s="31"/>
      <c r="V619" s="31"/>
      <c r="W619" s="31"/>
      <c r="X619" s="197" t="s">
        <v>6906</v>
      </c>
      <c r="Y619" s="197"/>
      <c r="Z619" s="197"/>
      <c r="AA619" s="197"/>
      <c r="AB619" s="197"/>
      <c r="AC619" s="729"/>
      <c r="AD619" s="1222"/>
      <c r="AE619" s="1275"/>
    </row>
    <row r="620" spans="1:31">
      <c r="A620" s="264" t="s">
        <v>1587</v>
      </c>
      <c r="B620" s="30" t="s">
        <v>6907</v>
      </c>
      <c r="C620" s="32" t="s">
        <v>46</v>
      </c>
      <c r="D620" s="40" t="s">
        <v>48</v>
      </c>
      <c r="E620" s="30" t="s">
        <v>85</v>
      </c>
      <c r="F620" s="30" t="s">
        <v>1106</v>
      </c>
      <c r="G620" s="952">
        <v>562</v>
      </c>
      <c r="H620" s="41">
        <v>1.61</v>
      </c>
      <c r="I620" s="30" t="s">
        <v>6646</v>
      </c>
      <c r="J620" s="786">
        <v>45071</v>
      </c>
      <c r="K620" s="803"/>
      <c r="L620" s="803"/>
      <c r="M620" s="803"/>
      <c r="N620" s="803"/>
      <c r="O620" s="7">
        <f t="shared" ca="1" si="18"/>
        <v>1034</v>
      </c>
      <c r="P620" s="788">
        <v>45086</v>
      </c>
      <c r="Q620" s="803" t="s">
        <v>6770</v>
      </c>
      <c r="R620" s="803">
        <v>45086</v>
      </c>
      <c r="S620" s="12">
        <f t="shared" ca="1" si="19"/>
        <v>15</v>
      </c>
      <c r="T620" s="31">
        <v>45098</v>
      </c>
      <c r="U620" s="31" t="s">
        <v>6908</v>
      </c>
      <c r="V620" s="31"/>
      <c r="W620" s="31"/>
      <c r="X620" s="197" t="s">
        <v>6909</v>
      </c>
      <c r="Y620" s="197"/>
      <c r="Z620" s="197"/>
      <c r="AA620" s="197" t="s">
        <v>6910</v>
      </c>
      <c r="AB620" s="197"/>
      <c r="AC620" s="729"/>
      <c r="AD620" s="1222"/>
      <c r="AE620" s="1275"/>
    </row>
    <row r="621" spans="1:31">
      <c r="A621" s="264" t="s">
        <v>1818</v>
      </c>
      <c r="B621" s="30" t="s">
        <v>6911</v>
      </c>
      <c r="C621" s="32" t="s">
        <v>46</v>
      </c>
      <c r="D621" s="40" t="s">
        <v>73</v>
      </c>
      <c r="E621" s="30" t="s">
        <v>85</v>
      </c>
      <c r="F621" s="30" t="s">
        <v>1088</v>
      </c>
      <c r="G621" s="952">
        <v>330</v>
      </c>
      <c r="H621" s="41">
        <v>1.02</v>
      </c>
      <c r="I621" s="30" t="s">
        <v>6646</v>
      </c>
      <c r="J621" s="786">
        <v>45079</v>
      </c>
      <c r="K621" s="803"/>
      <c r="L621" s="803"/>
      <c r="M621" s="803"/>
      <c r="N621" s="803"/>
      <c r="O621" s="7">
        <f t="shared" ca="1" si="18"/>
        <v>1026</v>
      </c>
      <c r="P621" s="788">
        <v>45086</v>
      </c>
      <c r="Q621" s="803">
        <v>45086</v>
      </c>
      <c r="R621" s="803">
        <v>45086</v>
      </c>
      <c r="S621" s="12">
        <f t="shared" ca="1" si="19"/>
        <v>7</v>
      </c>
      <c r="T621" s="31">
        <v>45091</v>
      </c>
      <c r="U621" s="31"/>
      <c r="V621" s="31"/>
      <c r="W621" s="31"/>
      <c r="X621" s="197"/>
      <c r="Y621" s="197"/>
      <c r="Z621" s="197"/>
      <c r="AA621" s="197" t="s">
        <v>6912</v>
      </c>
      <c r="AB621" s="197"/>
      <c r="AC621" s="729"/>
      <c r="AD621" s="1222"/>
      <c r="AE621" s="1275"/>
    </row>
    <row r="622" spans="1:31">
      <c r="A622" s="264" t="s">
        <v>2250</v>
      </c>
      <c r="B622" s="30" t="s">
        <v>6913</v>
      </c>
      <c r="C622" s="32" t="s">
        <v>46</v>
      </c>
      <c r="D622" s="40" t="s">
        <v>990</v>
      </c>
      <c r="E622" s="30" t="s">
        <v>85</v>
      </c>
      <c r="F622" s="30" t="s">
        <v>1088</v>
      </c>
      <c r="G622" s="952">
        <v>1350</v>
      </c>
      <c r="H622" s="41">
        <v>1.31</v>
      </c>
      <c r="I622" s="30" t="s">
        <v>6914</v>
      </c>
      <c r="J622" s="786">
        <v>45082</v>
      </c>
      <c r="K622" s="803"/>
      <c r="L622" s="803"/>
      <c r="M622" s="803"/>
      <c r="N622" s="803"/>
      <c r="O622" s="7">
        <f t="shared" ca="1" si="18"/>
        <v>1023</v>
      </c>
      <c r="P622" s="788">
        <v>45090</v>
      </c>
      <c r="Q622" s="803" t="s">
        <v>6915</v>
      </c>
      <c r="R622" s="803">
        <v>45089</v>
      </c>
      <c r="S622" s="12">
        <f t="shared" ca="1" si="19"/>
        <v>7</v>
      </c>
      <c r="T622" s="31" t="s">
        <v>6916</v>
      </c>
      <c r="U622" s="31"/>
      <c r="V622" s="31"/>
      <c r="W622" s="31"/>
      <c r="X622" s="197" t="s">
        <v>6917</v>
      </c>
      <c r="Y622" s="197"/>
      <c r="Z622" s="197"/>
      <c r="AA622" s="197" t="s">
        <v>6918</v>
      </c>
      <c r="AB622" s="197"/>
      <c r="AC622" s="729"/>
      <c r="AD622" s="1222"/>
      <c r="AE622" s="1275"/>
    </row>
    <row r="623" spans="1:31">
      <c r="A623" s="264" t="s">
        <v>6919</v>
      </c>
      <c r="B623" s="30" t="s">
        <v>6920</v>
      </c>
      <c r="C623" s="32" t="s">
        <v>256</v>
      </c>
      <c r="D623" s="40" t="s">
        <v>728</v>
      </c>
      <c r="E623" s="30" t="s">
        <v>49</v>
      </c>
      <c r="F623" s="30" t="s">
        <v>1088</v>
      </c>
      <c r="G623" s="952">
        <v>2200</v>
      </c>
      <c r="H623" s="41">
        <v>13.79</v>
      </c>
      <c r="I623" s="30" t="s">
        <v>6921</v>
      </c>
      <c r="J623" s="786">
        <v>45065</v>
      </c>
      <c r="K623" s="803">
        <v>45071</v>
      </c>
      <c r="L623" s="803"/>
      <c r="M623" s="803" t="s">
        <v>6828</v>
      </c>
      <c r="N623" s="803" t="s">
        <v>6887</v>
      </c>
      <c r="O623" s="7" t="e">
        <f t="shared" ca="1" si="18"/>
        <v>#VALUE!</v>
      </c>
      <c r="P623" s="788" t="s">
        <v>6922</v>
      </c>
      <c r="Q623" s="803">
        <v>45081</v>
      </c>
      <c r="R623" s="803">
        <v>45089</v>
      </c>
      <c r="S623" s="12">
        <f t="shared" ca="1" si="19"/>
        <v>24</v>
      </c>
      <c r="T623" s="31">
        <v>45092</v>
      </c>
      <c r="U623" s="31" t="s">
        <v>6923</v>
      </c>
      <c r="V623" s="31"/>
      <c r="W623" s="31"/>
      <c r="X623" s="197" t="s">
        <v>6924</v>
      </c>
      <c r="Y623" s="197"/>
      <c r="Z623" s="197"/>
      <c r="AA623" s="197" t="s">
        <v>6925</v>
      </c>
      <c r="AB623" s="197"/>
      <c r="AC623" s="729"/>
      <c r="AD623" s="1222"/>
      <c r="AE623" s="1275"/>
    </row>
    <row r="624" spans="1:31">
      <c r="A624" s="264" t="s">
        <v>537</v>
      </c>
      <c r="B624" s="30"/>
      <c r="C624" s="32" t="s">
        <v>29</v>
      </c>
      <c r="D624" s="40" t="s">
        <v>1024</v>
      </c>
      <c r="E624" s="30" t="s">
        <v>249</v>
      </c>
      <c r="F624" s="30" t="s">
        <v>1106</v>
      </c>
      <c r="G624" s="952">
        <v>2055</v>
      </c>
      <c r="H624" s="41">
        <v>2.6520000000000001</v>
      </c>
      <c r="I624" s="30" t="s">
        <v>3815</v>
      </c>
      <c r="J624" s="786">
        <v>45079</v>
      </c>
      <c r="K624" s="803">
        <v>45082</v>
      </c>
      <c r="L624" s="803"/>
      <c r="M624" s="803">
        <v>45083</v>
      </c>
      <c r="N624" s="803"/>
      <c r="O624" s="7">
        <f t="shared" ca="1" si="18"/>
        <v>1026</v>
      </c>
      <c r="P624" s="788">
        <v>45092</v>
      </c>
      <c r="Q624" s="803">
        <v>45092</v>
      </c>
      <c r="R624" s="803" t="s">
        <v>2926</v>
      </c>
      <c r="S624" s="12" t="e">
        <f t="shared" ca="1" si="19"/>
        <v>#VALUE!</v>
      </c>
      <c r="T624" s="31" t="s">
        <v>6926</v>
      </c>
      <c r="U624" s="31"/>
      <c r="V624" s="31"/>
      <c r="W624" s="31"/>
      <c r="X624" s="197" t="s">
        <v>6927</v>
      </c>
      <c r="Y624" s="197"/>
      <c r="Z624" s="197"/>
      <c r="AA624" s="197"/>
      <c r="AB624" s="197"/>
      <c r="AC624" s="729"/>
      <c r="AD624" s="1222"/>
      <c r="AE624" s="1275"/>
    </row>
    <row r="625" spans="1:31">
      <c r="A625" s="264" t="s">
        <v>3450</v>
      </c>
      <c r="B625" s="30" t="s">
        <v>6928</v>
      </c>
      <c r="C625" s="32" t="s">
        <v>46</v>
      </c>
      <c r="D625" s="40" t="s">
        <v>349</v>
      </c>
      <c r="E625" s="30" t="s">
        <v>85</v>
      </c>
      <c r="F625" s="30" t="s">
        <v>1086</v>
      </c>
      <c r="G625" s="952">
        <v>1661.96</v>
      </c>
      <c r="H625" s="41">
        <v>1.347</v>
      </c>
      <c r="I625" s="30" t="s">
        <v>6029</v>
      </c>
      <c r="J625" s="786">
        <v>45064</v>
      </c>
      <c r="K625" s="803"/>
      <c r="L625" s="803"/>
      <c r="M625" s="803"/>
      <c r="N625" s="803"/>
      <c r="O625" s="7">
        <f t="shared" ca="1" si="18"/>
        <v>1041</v>
      </c>
      <c r="P625" s="788">
        <v>45100</v>
      </c>
      <c r="Q625" s="803">
        <v>45096</v>
      </c>
      <c r="R625" s="803">
        <v>45100</v>
      </c>
      <c r="S625" s="12">
        <f t="shared" ca="1" si="19"/>
        <v>36</v>
      </c>
      <c r="T625" s="31" t="s">
        <v>6929</v>
      </c>
      <c r="U625" s="31"/>
      <c r="V625" s="31"/>
      <c r="W625" s="31"/>
      <c r="X625" s="197" t="s">
        <v>6930</v>
      </c>
      <c r="Y625" s="197"/>
      <c r="Z625" s="197"/>
      <c r="AA625" s="197"/>
      <c r="AB625" s="197"/>
      <c r="AC625" s="729"/>
      <c r="AD625" s="1222"/>
      <c r="AE625" s="1275"/>
    </row>
    <row r="626" spans="1:31">
      <c r="A626" s="264" t="s">
        <v>3450</v>
      </c>
      <c r="B626" s="30" t="s">
        <v>6931</v>
      </c>
      <c r="C626" s="32" t="s">
        <v>46</v>
      </c>
      <c r="D626" s="40" t="s">
        <v>349</v>
      </c>
      <c r="E626" s="30" t="s">
        <v>85</v>
      </c>
      <c r="F626" s="30" t="s">
        <v>1106</v>
      </c>
      <c r="G626" s="952">
        <v>781.09</v>
      </c>
      <c r="H626" s="41">
        <v>0.69399999999999995</v>
      </c>
      <c r="I626" s="30" t="s">
        <v>6029</v>
      </c>
      <c r="J626" s="786">
        <v>45064</v>
      </c>
      <c r="K626" s="803"/>
      <c r="L626" s="803"/>
      <c r="M626" s="803"/>
      <c r="N626" s="803"/>
      <c r="O626" s="7">
        <f t="shared" ca="1" si="18"/>
        <v>1041</v>
      </c>
      <c r="P626" s="788">
        <v>45100</v>
      </c>
      <c r="Q626" s="803">
        <v>45096</v>
      </c>
      <c r="R626" s="803">
        <v>45100</v>
      </c>
      <c r="S626" s="12">
        <f t="shared" ca="1" si="19"/>
        <v>36</v>
      </c>
      <c r="T626" s="31" t="s">
        <v>6929</v>
      </c>
      <c r="U626" s="31"/>
      <c r="V626" s="31"/>
      <c r="W626" s="31"/>
      <c r="X626" s="197" t="s">
        <v>6932</v>
      </c>
      <c r="Y626" s="197"/>
      <c r="Z626" s="197"/>
      <c r="AA626" s="197"/>
      <c r="AB626" s="197"/>
      <c r="AC626" s="729"/>
      <c r="AD626" s="1222"/>
      <c r="AE626" s="1275"/>
    </row>
    <row r="627" spans="1:31">
      <c r="A627" s="264" t="s">
        <v>6933</v>
      </c>
      <c r="B627" s="30" t="s">
        <v>6934</v>
      </c>
      <c r="C627" s="32" t="s">
        <v>256</v>
      </c>
      <c r="D627" s="40" t="s">
        <v>110</v>
      </c>
      <c r="E627" s="30" t="s">
        <v>85</v>
      </c>
      <c r="F627" s="30" t="s">
        <v>1088</v>
      </c>
      <c r="G627" s="952">
        <v>450</v>
      </c>
      <c r="H627" s="41">
        <v>0.90200000000000002</v>
      </c>
      <c r="I627" s="30" t="s">
        <v>3045</v>
      </c>
      <c r="J627" s="786" t="s">
        <v>6657</v>
      </c>
      <c r="K627" s="803" t="s">
        <v>6678</v>
      </c>
      <c r="L627" s="803"/>
      <c r="M627" s="803" t="s">
        <v>6816</v>
      </c>
      <c r="N627" s="803">
        <v>45065</v>
      </c>
      <c r="O627" s="7" t="e">
        <f t="shared" ca="1" si="18"/>
        <v>#VALUE!</v>
      </c>
      <c r="P627" s="788" t="s">
        <v>6823</v>
      </c>
      <c r="Q627" s="803" t="s">
        <v>6858</v>
      </c>
      <c r="R627" s="803">
        <v>45094</v>
      </c>
      <c r="S627" s="12" t="e">
        <f t="shared" ca="1" si="19"/>
        <v>#VALUE!</v>
      </c>
      <c r="T627" s="31">
        <v>45098</v>
      </c>
      <c r="U627" s="31" t="s">
        <v>6935</v>
      </c>
      <c r="V627" s="31"/>
      <c r="W627" s="31"/>
      <c r="X627" s="197" t="s">
        <v>6936</v>
      </c>
      <c r="Y627" s="197"/>
      <c r="Z627" s="197"/>
      <c r="AA627" s="197" t="s">
        <v>6937</v>
      </c>
      <c r="AB627" s="197"/>
      <c r="AC627" s="729"/>
      <c r="AD627" s="1222"/>
      <c r="AE627" s="1275"/>
    </row>
    <row r="628" spans="1:31">
      <c r="A628" s="264" t="s">
        <v>6938</v>
      </c>
      <c r="B628" s="30" t="s">
        <v>6939</v>
      </c>
      <c r="C628" s="32" t="s">
        <v>46</v>
      </c>
      <c r="D628" s="40" t="s">
        <v>110</v>
      </c>
      <c r="E628" s="30" t="s">
        <v>85</v>
      </c>
      <c r="F628" s="30" t="s">
        <v>1086</v>
      </c>
      <c r="G628" s="952">
        <v>1963</v>
      </c>
      <c r="H628" s="41">
        <v>0.80572500000000002</v>
      </c>
      <c r="I628" s="30" t="s">
        <v>3045</v>
      </c>
      <c r="J628" s="786" t="s">
        <v>6678</v>
      </c>
      <c r="K628" s="803"/>
      <c r="L628" s="803"/>
      <c r="M628" s="803"/>
      <c r="N628" s="803">
        <v>45063</v>
      </c>
      <c r="O628" s="7" t="e">
        <f t="shared" ca="1" si="18"/>
        <v>#VALUE!</v>
      </c>
      <c r="P628" s="788">
        <v>45094</v>
      </c>
      <c r="Q628" s="803" t="s">
        <v>6858</v>
      </c>
      <c r="R628" s="803">
        <v>45094</v>
      </c>
      <c r="S628" s="12" t="e">
        <f t="shared" ca="1" si="19"/>
        <v>#VALUE!</v>
      </c>
      <c r="T628" s="31">
        <v>45098</v>
      </c>
      <c r="U628" s="31" t="s">
        <v>6940</v>
      </c>
      <c r="V628" s="31"/>
      <c r="W628" s="31"/>
      <c r="X628" s="197" t="s">
        <v>6941</v>
      </c>
      <c r="Y628" s="197"/>
      <c r="Z628" s="197"/>
      <c r="AA628" s="197"/>
      <c r="AB628" s="197"/>
      <c r="AC628" s="729"/>
      <c r="AD628" s="1222"/>
      <c r="AE628" s="1275"/>
    </row>
    <row r="629" spans="1:31">
      <c r="A629" s="264" t="s">
        <v>6568</v>
      </c>
      <c r="B629" s="30" t="s">
        <v>6942</v>
      </c>
      <c r="C629" s="32" t="s">
        <v>46</v>
      </c>
      <c r="D629" s="40" t="s">
        <v>110</v>
      </c>
      <c r="E629" s="30" t="s">
        <v>85</v>
      </c>
      <c r="F629" s="30" t="s">
        <v>1176</v>
      </c>
      <c r="G629" s="952">
        <v>2315</v>
      </c>
      <c r="H629" s="41">
        <v>2.9660000000000002</v>
      </c>
      <c r="I629" s="30" t="s">
        <v>3045</v>
      </c>
      <c r="J629" s="786" t="s">
        <v>6654</v>
      </c>
      <c r="K629" s="803"/>
      <c r="L629" s="803"/>
      <c r="M629" s="803"/>
      <c r="N629" s="803">
        <v>45063</v>
      </c>
      <c r="O629" s="7" t="e">
        <f t="shared" ca="1" si="18"/>
        <v>#VALUE!</v>
      </c>
      <c r="P629" s="788" t="s">
        <v>6823</v>
      </c>
      <c r="Q629" s="803">
        <v>45071</v>
      </c>
      <c r="R629" s="803">
        <v>45094</v>
      </c>
      <c r="S629" s="12" t="e">
        <f t="shared" ca="1" si="19"/>
        <v>#VALUE!</v>
      </c>
      <c r="T629" s="31">
        <v>45098</v>
      </c>
      <c r="U629" s="31" t="s">
        <v>6943</v>
      </c>
      <c r="V629" s="31"/>
      <c r="W629" s="31"/>
      <c r="X629" s="197" t="s">
        <v>6944</v>
      </c>
      <c r="Y629" s="197"/>
      <c r="Z629" s="197"/>
      <c r="AA629" s="197"/>
      <c r="AB629" s="197"/>
      <c r="AC629" s="729"/>
      <c r="AD629" s="1222"/>
      <c r="AE629" s="1275"/>
    </row>
    <row r="630" spans="1:31">
      <c r="A630" s="264" t="s">
        <v>5244</v>
      </c>
      <c r="B630" s="30" t="s">
        <v>6945</v>
      </c>
      <c r="C630" s="32" t="s">
        <v>46</v>
      </c>
      <c r="D630" s="40" t="s">
        <v>110</v>
      </c>
      <c r="E630" s="30" t="s">
        <v>85</v>
      </c>
      <c r="F630" s="30" t="s">
        <v>1088</v>
      </c>
      <c r="G630" s="952">
        <v>714</v>
      </c>
      <c r="H630" s="41">
        <v>2.5459999999999998</v>
      </c>
      <c r="I630" s="30" t="s">
        <v>3045</v>
      </c>
      <c r="J630" s="786">
        <v>45048</v>
      </c>
      <c r="K630" s="803"/>
      <c r="L630" s="803"/>
      <c r="M630" s="803"/>
      <c r="N630" s="803">
        <v>45057</v>
      </c>
      <c r="O630" s="7">
        <f t="shared" ca="1" si="18"/>
        <v>9</v>
      </c>
      <c r="P630" s="788" t="s">
        <v>6823</v>
      </c>
      <c r="Q630" s="803">
        <v>45056</v>
      </c>
      <c r="R630" s="803">
        <v>45094</v>
      </c>
      <c r="S630" s="12">
        <f t="shared" ca="1" si="19"/>
        <v>46</v>
      </c>
      <c r="T630" s="31">
        <v>45098</v>
      </c>
      <c r="U630" s="31" t="s">
        <v>6946</v>
      </c>
      <c r="V630" s="31"/>
      <c r="W630" s="31"/>
      <c r="X630" s="197" t="s">
        <v>6947</v>
      </c>
      <c r="Y630" s="197"/>
      <c r="Z630" s="197"/>
      <c r="AA630" s="197"/>
      <c r="AB630" s="197"/>
      <c r="AC630" s="729"/>
      <c r="AD630" s="1222"/>
      <c r="AE630" s="1275"/>
    </row>
    <row r="631" spans="1:31">
      <c r="A631" s="264" t="s">
        <v>1165</v>
      </c>
      <c r="B631" s="30" t="s">
        <v>6948</v>
      </c>
      <c r="C631" s="32" t="s">
        <v>256</v>
      </c>
      <c r="D631" s="40" t="s">
        <v>110</v>
      </c>
      <c r="E631" s="30" t="s">
        <v>85</v>
      </c>
      <c r="F631" s="30" t="s">
        <v>1088</v>
      </c>
      <c r="G631" s="952">
        <v>2885</v>
      </c>
      <c r="H631" s="41">
        <v>9.2149999999999999</v>
      </c>
      <c r="I631" s="30" t="s">
        <v>3045</v>
      </c>
      <c r="J631" s="786">
        <v>45054</v>
      </c>
      <c r="K631" s="803" t="s">
        <v>6654</v>
      </c>
      <c r="L631" s="803"/>
      <c r="M631" s="803" t="s">
        <v>6676</v>
      </c>
      <c r="N631" s="803">
        <v>45061</v>
      </c>
      <c r="O631" s="7">
        <f t="shared" ca="1" si="18"/>
        <v>7</v>
      </c>
      <c r="P631" s="788" t="s">
        <v>6823</v>
      </c>
      <c r="Q631" s="803">
        <v>45071</v>
      </c>
      <c r="R631" s="803">
        <v>45094</v>
      </c>
      <c r="S631" s="12">
        <f t="shared" ca="1" si="19"/>
        <v>40</v>
      </c>
      <c r="T631" s="31">
        <v>45098</v>
      </c>
      <c r="U631" s="31" t="s">
        <v>6949</v>
      </c>
      <c r="V631" s="31"/>
      <c r="W631" s="31"/>
      <c r="X631" s="197" t="s">
        <v>6950</v>
      </c>
      <c r="Y631" s="197"/>
      <c r="Z631" s="197"/>
      <c r="AA631" s="197"/>
      <c r="AB631" s="197"/>
      <c r="AC631" s="729"/>
      <c r="AD631" s="1222"/>
      <c r="AE631" s="1275"/>
    </row>
    <row r="632" spans="1:31">
      <c r="A632" s="264" t="s">
        <v>5178</v>
      </c>
      <c r="B632" s="30" t="s">
        <v>6951</v>
      </c>
      <c r="C632" s="32" t="s">
        <v>256</v>
      </c>
      <c r="D632" s="40" t="s">
        <v>110</v>
      </c>
      <c r="E632" s="30" t="s">
        <v>85</v>
      </c>
      <c r="F632" s="30" t="s">
        <v>1088</v>
      </c>
      <c r="G632" s="952">
        <v>328</v>
      </c>
      <c r="H632" s="41">
        <v>0.73599999999999999</v>
      </c>
      <c r="I632" s="30" t="s">
        <v>3045</v>
      </c>
      <c r="J632" s="786">
        <v>45055</v>
      </c>
      <c r="K632" s="803"/>
      <c r="L632" s="803"/>
      <c r="M632" s="803"/>
      <c r="N632" s="803">
        <v>45071</v>
      </c>
      <c r="O632" s="7">
        <f t="shared" ca="1" si="18"/>
        <v>16</v>
      </c>
      <c r="P632" s="788" t="s">
        <v>6823</v>
      </c>
      <c r="Q632" s="803">
        <v>45071</v>
      </c>
      <c r="R632" s="803">
        <v>45094</v>
      </c>
      <c r="S632" s="12">
        <f t="shared" ca="1" si="19"/>
        <v>39</v>
      </c>
      <c r="T632" s="31">
        <v>45098</v>
      </c>
      <c r="U632" s="31" t="s">
        <v>6952</v>
      </c>
      <c r="V632" s="31"/>
      <c r="W632" s="31"/>
      <c r="X632" s="197" t="s">
        <v>6953</v>
      </c>
      <c r="Y632" s="197"/>
      <c r="Z632" s="197"/>
      <c r="AA632" s="197" t="s">
        <v>6954</v>
      </c>
      <c r="AB632" s="197"/>
      <c r="AC632" s="729"/>
      <c r="AD632" s="1222"/>
      <c r="AE632" s="1275"/>
    </row>
    <row r="633" spans="1:31">
      <c r="A633" s="264" t="s">
        <v>6955</v>
      </c>
      <c r="B633" s="30" t="s">
        <v>6956</v>
      </c>
      <c r="C633" s="32" t="s">
        <v>717</v>
      </c>
      <c r="D633" s="40" t="s">
        <v>110</v>
      </c>
      <c r="E633" s="30" t="s">
        <v>85</v>
      </c>
      <c r="F633" s="30" t="s">
        <v>1088</v>
      </c>
      <c r="G633" s="952">
        <v>435</v>
      </c>
      <c r="H633" s="41">
        <v>0.33100000000000002</v>
      </c>
      <c r="I633" s="30" t="s">
        <v>3045</v>
      </c>
      <c r="J633" s="786" t="s">
        <v>6678</v>
      </c>
      <c r="K633" s="803"/>
      <c r="L633" s="803"/>
      <c r="M633" s="803" t="s">
        <v>6781</v>
      </c>
      <c r="N633" s="803">
        <v>45065</v>
      </c>
      <c r="O633" s="7" t="e">
        <f t="shared" ca="1" si="18"/>
        <v>#VALUE!</v>
      </c>
      <c r="P633" s="788" t="s">
        <v>6823</v>
      </c>
      <c r="Q633" s="803" t="s">
        <v>6858</v>
      </c>
      <c r="R633" s="803">
        <v>45094</v>
      </c>
      <c r="S633" s="12" t="e">
        <f t="shared" ca="1" si="19"/>
        <v>#VALUE!</v>
      </c>
      <c r="T633" s="31">
        <v>45098</v>
      </c>
      <c r="U633" s="31" t="s">
        <v>6957</v>
      </c>
      <c r="V633" s="31"/>
      <c r="W633" s="31"/>
      <c r="X633" s="197" t="s">
        <v>6958</v>
      </c>
      <c r="Y633" s="197"/>
      <c r="Z633" s="197"/>
      <c r="AA633" s="197" t="s">
        <v>6959</v>
      </c>
      <c r="AB633" s="197"/>
      <c r="AC633" s="729"/>
      <c r="AD633" s="1222"/>
      <c r="AE633" s="1275"/>
    </row>
    <row r="634" spans="1:31">
      <c r="A634" s="264" t="s">
        <v>6960</v>
      </c>
      <c r="B634" s="30" t="s">
        <v>6961</v>
      </c>
      <c r="C634" s="32" t="s">
        <v>46</v>
      </c>
      <c r="D634" s="40" t="s">
        <v>110</v>
      </c>
      <c r="E634" s="30" t="s">
        <v>85</v>
      </c>
      <c r="F634" s="30" t="s">
        <v>1106</v>
      </c>
      <c r="G634" s="952">
        <v>3510</v>
      </c>
      <c r="H634" s="41">
        <v>4.7080000000000002</v>
      </c>
      <c r="I634" s="30" t="s">
        <v>3045</v>
      </c>
      <c r="J634" s="786" t="s">
        <v>6664</v>
      </c>
      <c r="K634" s="803"/>
      <c r="L634" s="803"/>
      <c r="M634" s="803"/>
      <c r="N634" s="803">
        <v>45070</v>
      </c>
      <c r="O634" s="7" t="e">
        <f t="shared" ca="1" si="18"/>
        <v>#VALUE!</v>
      </c>
      <c r="P634" s="788" t="s">
        <v>6823</v>
      </c>
      <c r="Q634" s="803" t="s">
        <v>6962</v>
      </c>
      <c r="R634" s="803">
        <v>45094</v>
      </c>
      <c r="S634" s="12" t="e">
        <f t="shared" ca="1" si="19"/>
        <v>#VALUE!</v>
      </c>
      <c r="T634" s="31">
        <v>45098</v>
      </c>
      <c r="U634" s="31" t="s">
        <v>6963</v>
      </c>
      <c r="V634" s="31"/>
      <c r="W634" s="31"/>
      <c r="X634" s="197" t="s">
        <v>6964</v>
      </c>
      <c r="Y634" s="197"/>
      <c r="Z634" s="197"/>
      <c r="AA634" s="197" t="s">
        <v>6965</v>
      </c>
      <c r="AB634" s="197"/>
      <c r="AC634" s="729"/>
      <c r="AD634" s="1222"/>
      <c r="AE634" s="1275"/>
    </row>
    <row r="635" spans="1:31">
      <c r="A635" s="264" t="s">
        <v>905</v>
      </c>
      <c r="B635" s="30" t="s">
        <v>6176</v>
      </c>
      <c r="C635" s="32" t="s">
        <v>46</v>
      </c>
      <c r="D635" s="40" t="s">
        <v>110</v>
      </c>
      <c r="E635" s="30" t="s">
        <v>85</v>
      </c>
      <c r="F635" s="30" t="s">
        <v>1088</v>
      </c>
      <c r="G635" s="952">
        <v>305</v>
      </c>
      <c r="H635" s="41">
        <v>1.238</v>
      </c>
      <c r="I635" s="30" t="s">
        <v>3045</v>
      </c>
      <c r="J635" s="786" t="s">
        <v>6684</v>
      </c>
      <c r="K635" s="803"/>
      <c r="L635" s="803"/>
      <c r="M635" s="803"/>
      <c r="N635" s="803">
        <v>45068</v>
      </c>
      <c r="O635" s="7" t="e">
        <f t="shared" ca="1" si="18"/>
        <v>#VALUE!</v>
      </c>
      <c r="P635" s="788" t="s">
        <v>6823</v>
      </c>
      <c r="Q635" s="803" t="s">
        <v>6962</v>
      </c>
      <c r="R635" s="803">
        <v>45094</v>
      </c>
      <c r="S635" s="12" t="e">
        <f t="shared" ca="1" si="19"/>
        <v>#VALUE!</v>
      </c>
      <c r="T635" s="31">
        <v>45098</v>
      </c>
      <c r="U635" s="31" t="s">
        <v>6966</v>
      </c>
      <c r="V635" s="31"/>
      <c r="W635" s="31"/>
      <c r="X635" s="197" t="s">
        <v>6967</v>
      </c>
      <c r="Y635" s="197"/>
      <c r="Z635" s="197"/>
      <c r="AA635" s="197"/>
      <c r="AB635" s="197"/>
      <c r="AC635" s="729"/>
      <c r="AD635" s="1222"/>
      <c r="AE635" s="1275"/>
    </row>
    <row r="636" spans="1:31">
      <c r="A636" s="264" t="s">
        <v>1375</v>
      </c>
      <c r="B636" s="30" t="s">
        <v>6968</v>
      </c>
      <c r="C636" s="32" t="s">
        <v>46</v>
      </c>
      <c r="D636" s="40" t="s">
        <v>110</v>
      </c>
      <c r="E636" s="30" t="s">
        <v>85</v>
      </c>
      <c r="F636" s="30" t="s">
        <v>462</v>
      </c>
      <c r="G636" s="952">
        <v>2828</v>
      </c>
      <c r="H636" s="41">
        <v>4.08</v>
      </c>
      <c r="I636" s="30" t="s">
        <v>3045</v>
      </c>
      <c r="J636" s="786" t="s">
        <v>6684</v>
      </c>
      <c r="K636" s="803"/>
      <c r="L636" s="803"/>
      <c r="M636" s="803"/>
      <c r="N636" s="803">
        <v>45065</v>
      </c>
      <c r="O636" s="7" t="e">
        <f t="shared" ca="1" si="18"/>
        <v>#VALUE!</v>
      </c>
      <c r="P636" s="788" t="s">
        <v>6823</v>
      </c>
      <c r="Q636" s="803">
        <v>45085</v>
      </c>
      <c r="R636" s="803">
        <v>45094</v>
      </c>
      <c r="S636" s="12" t="e">
        <f t="shared" ca="1" si="19"/>
        <v>#VALUE!</v>
      </c>
      <c r="T636" s="31">
        <v>45098</v>
      </c>
      <c r="U636" s="31" t="s">
        <v>6969</v>
      </c>
      <c r="V636" s="31"/>
      <c r="W636" s="31"/>
      <c r="X636" s="197" t="s">
        <v>6970</v>
      </c>
      <c r="Y636" s="197"/>
      <c r="Z636" s="197"/>
      <c r="AA636" s="197"/>
      <c r="AB636" s="197"/>
      <c r="AC636" s="729"/>
      <c r="AD636" s="1222"/>
      <c r="AE636" s="1275"/>
    </row>
    <row r="637" spans="1:31">
      <c r="A637" s="264" t="s">
        <v>905</v>
      </c>
      <c r="B637" s="30" t="s">
        <v>6971</v>
      </c>
      <c r="C637" s="32" t="s">
        <v>46</v>
      </c>
      <c r="D637" s="40" t="s">
        <v>110</v>
      </c>
      <c r="E637" s="30" t="s">
        <v>85</v>
      </c>
      <c r="F637" s="30" t="s">
        <v>1088</v>
      </c>
      <c r="G637" s="952">
        <v>2260</v>
      </c>
      <c r="H637" s="41">
        <v>4.7910000000000004</v>
      </c>
      <c r="I637" s="30" t="s">
        <v>3045</v>
      </c>
      <c r="J637" s="786">
        <v>45065</v>
      </c>
      <c r="K637" s="803"/>
      <c r="L637" s="803"/>
      <c r="M637" s="803"/>
      <c r="N637" s="803" t="s">
        <v>6887</v>
      </c>
      <c r="O637" s="7" t="e">
        <f t="shared" ca="1" si="18"/>
        <v>#VALUE!</v>
      </c>
      <c r="P637" s="788" t="s">
        <v>6823</v>
      </c>
      <c r="Q637" s="803">
        <v>45085</v>
      </c>
      <c r="R637" s="803">
        <v>45094</v>
      </c>
      <c r="S637" s="12">
        <f t="shared" ca="1" si="19"/>
        <v>29</v>
      </c>
      <c r="T637" s="31">
        <v>45098</v>
      </c>
      <c r="U637" s="31" t="s">
        <v>6972</v>
      </c>
      <c r="V637" s="31"/>
      <c r="W637" s="31"/>
      <c r="X637" s="197" t="s">
        <v>6973</v>
      </c>
      <c r="Y637" s="197"/>
      <c r="Z637" s="197"/>
      <c r="AA637" s="197"/>
      <c r="AB637" s="197"/>
      <c r="AC637" s="729"/>
      <c r="AD637" s="1222"/>
      <c r="AE637" s="1275"/>
    </row>
    <row r="638" spans="1:31">
      <c r="A638" s="264" t="s">
        <v>905</v>
      </c>
      <c r="B638" s="30" t="s">
        <v>6974</v>
      </c>
      <c r="C638" s="32" t="s">
        <v>46</v>
      </c>
      <c r="D638" s="40" t="s">
        <v>110</v>
      </c>
      <c r="E638" s="30" t="s">
        <v>85</v>
      </c>
      <c r="F638" s="30" t="s">
        <v>1088</v>
      </c>
      <c r="G638" s="952">
        <v>839</v>
      </c>
      <c r="H638" s="41">
        <v>1.7350000000000001</v>
      </c>
      <c r="I638" s="30" t="s">
        <v>3045</v>
      </c>
      <c r="J638" s="786">
        <v>45065</v>
      </c>
      <c r="K638" s="803"/>
      <c r="L638" s="803"/>
      <c r="M638" s="803"/>
      <c r="N638" s="803" t="s">
        <v>6828</v>
      </c>
      <c r="O638" s="7" t="e">
        <f t="shared" ca="1" si="18"/>
        <v>#VALUE!</v>
      </c>
      <c r="P638" s="788" t="s">
        <v>6823</v>
      </c>
      <c r="Q638" s="803">
        <v>45085</v>
      </c>
      <c r="R638" s="803">
        <v>45094</v>
      </c>
      <c r="S638" s="12">
        <f t="shared" ca="1" si="19"/>
        <v>29</v>
      </c>
      <c r="T638" s="31">
        <v>45098</v>
      </c>
      <c r="U638" s="31" t="s">
        <v>6975</v>
      </c>
      <c r="V638" s="31"/>
      <c r="W638" s="31"/>
      <c r="X638" s="197" t="s">
        <v>6976</v>
      </c>
      <c r="Y638" s="197"/>
      <c r="Z638" s="197"/>
      <c r="AA638" s="197"/>
      <c r="AB638" s="197"/>
      <c r="AC638" s="729"/>
      <c r="AD638" s="1222"/>
      <c r="AE638" s="1275"/>
    </row>
    <row r="639" spans="1:31">
      <c r="A639" s="264" t="s">
        <v>905</v>
      </c>
      <c r="B639" s="30" t="s">
        <v>6977</v>
      </c>
      <c r="C639" s="32" t="s">
        <v>46</v>
      </c>
      <c r="D639" s="40" t="s">
        <v>110</v>
      </c>
      <c r="E639" s="30" t="s">
        <v>85</v>
      </c>
      <c r="F639" s="30" t="s">
        <v>1088</v>
      </c>
      <c r="G639" s="952">
        <v>1314</v>
      </c>
      <c r="H639" s="41">
        <v>3.823</v>
      </c>
      <c r="I639" s="30" t="s">
        <v>3045</v>
      </c>
      <c r="J639" s="786">
        <v>45065</v>
      </c>
      <c r="K639" s="803"/>
      <c r="L639" s="803"/>
      <c r="M639" s="803"/>
      <c r="N639" s="803" t="s">
        <v>6828</v>
      </c>
      <c r="O639" s="7" t="e">
        <f t="shared" ca="1" si="18"/>
        <v>#VALUE!</v>
      </c>
      <c r="P639" s="788" t="s">
        <v>6823</v>
      </c>
      <c r="Q639" s="803">
        <v>45085</v>
      </c>
      <c r="R639" s="803">
        <v>45094</v>
      </c>
      <c r="S639" s="12">
        <f t="shared" ca="1" si="19"/>
        <v>29</v>
      </c>
      <c r="T639" s="31">
        <v>45098</v>
      </c>
      <c r="U639" s="31" t="s">
        <v>6978</v>
      </c>
      <c r="V639" s="31"/>
      <c r="W639" s="31"/>
      <c r="X639" s="197" t="s">
        <v>6979</v>
      </c>
      <c r="Y639" s="197"/>
      <c r="Z639" s="197"/>
      <c r="AA639" s="197"/>
      <c r="AB639" s="197"/>
      <c r="AC639" s="729"/>
      <c r="AD639" s="1222"/>
      <c r="AE639" s="1275"/>
    </row>
    <row r="640" spans="1:31">
      <c r="A640" s="264" t="s">
        <v>6980</v>
      </c>
      <c r="B640" s="30" t="s">
        <v>6981</v>
      </c>
      <c r="C640" s="32" t="s">
        <v>256</v>
      </c>
      <c r="D640" s="40" t="s">
        <v>110</v>
      </c>
      <c r="E640" s="30" t="s">
        <v>85</v>
      </c>
      <c r="F640" s="30" t="s">
        <v>1088</v>
      </c>
      <c r="G640" s="952">
        <v>262</v>
      </c>
      <c r="H640" s="41">
        <v>1.0089999999999999</v>
      </c>
      <c r="I640" s="30" t="s">
        <v>3045</v>
      </c>
      <c r="J640" s="786">
        <v>45069</v>
      </c>
      <c r="K640" s="803"/>
      <c r="L640" s="803"/>
      <c r="M640" s="803"/>
      <c r="N640" s="803">
        <v>45078</v>
      </c>
      <c r="O640" s="7">
        <f t="shared" ca="1" si="18"/>
        <v>9</v>
      </c>
      <c r="P640" s="788" t="s">
        <v>6823</v>
      </c>
      <c r="Q640" s="803">
        <v>45085</v>
      </c>
      <c r="R640" s="803">
        <v>45094</v>
      </c>
      <c r="S640" s="12">
        <f t="shared" ca="1" si="19"/>
        <v>25</v>
      </c>
      <c r="T640" s="31">
        <v>45098</v>
      </c>
      <c r="U640" s="31" t="s">
        <v>6982</v>
      </c>
      <c r="V640" s="31"/>
      <c r="W640" s="31"/>
      <c r="X640" s="197" t="s">
        <v>6983</v>
      </c>
      <c r="Y640" s="197"/>
      <c r="Z640" s="197"/>
      <c r="AA640" s="197"/>
      <c r="AB640" s="197"/>
      <c r="AC640" s="729"/>
      <c r="AD640" s="1222"/>
      <c r="AE640" s="1275"/>
    </row>
    <row r="641" spans="1:31">
      <c r="A641" s="264" t="s">
        <v>905</v>
      </c>
      <c r="B641" s="30" t="s">
        <v>6758</v>
      </c>
      <c r="C641" s="32" t="s">
        <v>46</v>
      </c>
      <c r="D641" s="40" t="s">
        <v>110</v>
      </c>
      <c r="E641" s="30" t="s">
        <v>85</v>
      </c>
      <c r="F641" s="30" t="s">
        <v>1088</v>
      </c>
      <c r="G641" s="952">
        <v>3080</v>
      </c>
      <c r="H641" s="41">
        <v>2.601</v>
      </c>
      <c r="I641" s="30" t="s">
        <v>3045</v>
      </c>
      <c r="J641" s="786">
        <v>45070</v>
      </c>
      <c r="K641" s="803"/>
      <c r="L641" s="803"/>
      <c r="M641" s="803"/>
      <c r="N641" s="803" t="s">
        <v>6829</v>
      </c>
      <c r="O641" s="7" t="e">
        <f t="shared" ca="1" si="18"/>
        <v>#VALUE!</v>
      </c>
      <c r="P641" s="788" t="s">
        <v>6823</v>
      </c>
      <c r="Q641" s="803">
        <v>45085</v>
      </c>
      <c r="R641" s="803">
        <v>45094</v>
      </c>
      <c r="S641" s="12">
        <f t="shared" ca="1" si="19"/>
        <v>24</v>
      </c>
      <c r="T641" s="31">
        <v>45098</v>
      </c>
      <c r="U641" s="31" t="s">
        <v>6984</v>
      </c>
      <c r="V641" s="31"/>
      <c r="W641" s="31"/>
      <c r="X641" s="197" t="s">
        <v>6985</v>
      </c>
      <c r="Y641" s="197"/>
      <c r="Z641" s="197"/>
      <c r="AA641" s="197"/>
      <c r="AB641" s="197"/>
      <c r="AC641" s="729"/>
      <c r="AD641" s="1222"/>
      <c r="AE641" s="1275"/>
    </row>
    <row r="642" spans="1:31">
      <c r="A642" s="264" t="s">
        <v>6035</v>
      </c>
      <c r="B642" s="30" t="s">
        <v>6986</v>
      </c>
      <c r="C642" s="32" t="s">
        <v>46</v>
      </c>
      <c r="D642" s="40" t="s">
        <v>110</v>
      </c>
      <c r="E642" s="30" t="s">
        <v>85</v>
      </c>
      <c r="F642" s="30" t="s">
        <v>1088</v>
      </c>
      <c r="G642" s="952">
        <v>3102</v>
      </c>
      <c r="H642" s="41">
        <v>5.4909999999999997</v>
      </c>
      <c r="I642" s="30" t="s">
        <v>3045</v>
      </c>
      <c r="J642" s="786">
        <v>45012</v>
      </c>
      <c r="K642" s="803"/>
      <c r="L642" s="803"/>
      <c r="M642" s="803"/>
      <c r="N642" s="803">
        <v>45078</v>
      </c>
      <c r="O642" s="7">
        <f t="shared" ref="O642:O705" ca="1" si="20">IF(ISBLANK(N642)=TRUE,TODAY()-J642,N642-J642)</f>
        <v>66</v>
      </c>
      <c r="P642" s="788" t="s">
        <v>6823</v>
      </c>
      <c r="Q642" s="803">
        <v>45085</v>
      </c>
      <c r="R642" s="803">
        <v>45094</v>
      </c>
      <c r="S642" s="12">
        <f t="shared" ref="S642:S705" ca="1" si="21">IF(ISBLANK(R642)=TRUE,TODAY()-J642,R642-J642)</f>
        <v>82</v>
      </c>
      <c r="T642" s="31">
        <v>45098</v>
      </c>
      <c r="U642" s="31" t="s">
        <v>6987</v>
      </c>
      <c r="V642" s="31"/>
      <c r="W642" s="31"/>
      <c r="X642" s="197" t="s">
        <v>6988</v>
      </c>
      <c r="Y642" s="197"/>
      <c r="Z642" s="197"/>
      <c r="AA642" s="197" t="s">
        <v>6989</v>
      </c>
      <c r="AB642" s="197"/>
      <c r="AC642" s="729"/>
      <c r="AD642" s="1222"/>
      <c r="AE642" s="1275"/>
    </row>
    <row r="643" spans="1:31">
      <c r="A643" s="264" t="s">
        <v>6568</v>
      </c>
      <c r="B643" s="30" t="s">
        <v>6990</v>
      </c>
      <c r="C643" s="32" t="s">
        <v>46</v>
      </c>
      <c r="D643" s="40" t="s">
        <v>110</v>
      </c>
      <c r="E643" s="30" t="s">
        <v>85</v>
      </c>
      <c r="F643" s="30" t="s">
        <v>462</v>
      </c>
      <c r="G643" s="952">
        <v>3195</v>
      </c>
      <c r="H643" s="41">
        <v>3.4460000000000002</v>
      </c>
      <c r="I643" s="30" t="s">
        <v>3045</v>
      </c>
      <c r="J643" s="786">
        <v>45071</v>
      </c>
      <c r="K643" s="803"/>
      <c r="L643" s="803"/>
      <c r="M643" s="803"/>
      <c r="N643" s="803" t="s">
        <v>6897</v>
      </c>
      <c r="O643" s="7" t="e">
        <f t="shared" ca="1" si="20"/>
        <v>#VALUE!</v>
      </c>
      <c r="P643" s="788" t="s">
        <v>6823</v>
      </c>
      <c r="Q643" s="803">
        <v>45085</v>
      </c>
      <c r="R643" s="803">
        <v>45094</v>
      </c>
      <c r="S643" s="12">
        <f t="shared" ca="1" si="21"/>
        <v>23</v>
      </c>
      <c r="T643" s="31">
        <v>45098</v>
      </c>
      <c r="U643" s="31" t="s">
        <v>6991</v>
      </c>
      <c r="V643" s="31"/>
      <c r="W643" s="31"/>
      <c r="X643" s="197" t="s">
        <v>6992</v>
      </c>
      <c r="Y643" s="197"/>
      <c r="Z643" s="197"/>
      <c r="AA643" s="197"/>
      <c r="AB643" s="197"/>
      <c r="AC643" s="729"/>
      <c r="AD643" s="1222"/>
      <c r="AE643" s="1275"/>
    </row>
    <row r="644" spans="1:31">
      <c r="A644" s="264" t="s">
        <v>5244</v>
      </c>
      <c r="B644" s="30" t="s">
        <v>6993</v>
      </c>
      <c r="C644" s="32" t="s">
        <v>46</v>
      </c>
      <c r="D644" s="40" t="s">
        <v>110</v>
      </c>
      <c r="E644" s="30" t="s">
        <v>85</v>
      </c>
      <c r="F644" s="30" t="s">
        <v>1106</v>
      </c>
      <c r="G644" s="952">
        <v>280</v>
      </c>
      <c r="H644" s="41">
        <v>2.65</v>
      </c>
      <c r="I644" s="30" t="s">
        <v>3045</v>
      </c>
      <c r="J644" s="786">
        <v>45071</v>
      </c>
      <c r="K644" s="803"/>
      <c r="L644" s="803"/>
      <c r="M644" s="803"/>
      <c r="N644" s="803" t="s">
        <v>6887</v>
      </c>
      <c r="O644" s="7" t="e">
        <f t="shared" ca="1" si="20"/>
        <v>#VALUE!</v>
      </c>
      <c r="P644" s="788" t="s">
        <v>6823</v>
      </c>
      <c r="Q644" s="803">
        <v>45085</v>
      </c>
      <c r="R644" s="803">
        <v>45094</v>
      </c>
      <c r="S644" s="12">
        <f t="shared" ca="1" si="21"/>
        <v>23</v>
      </c>
      <c r="T644" s="31">
        <v>45098</v>
      </c>
      <c r="U644" s="31" t="s">
        <v>6994</v>
      </c>
      <c r="V644" s="31"/>
      <c r="W644" s="31"/>
      <c r="X644" s="197" t="s">
        <v>6995</v>
      </c>
      <c r="Y644" s="197"/>
      <c r="Z644" s="197"/>
      <c r="AA644" s="197"/>
      <c r="AB644" s="197"/>
      <c r="AC644" s="729"/>
      <c r="AD644" s="1222"/>
      <c r="AE644" s="1275"/>
    </row>
    <row r="645" spans="1:31">
      <c r="A645" s="264" t="s">
        <v>6568</v>
      </c>
      <c r="B645" s="30" t="s">
        <v>6942</v>
      </c>
      <c r="C645" s="32" t="s">
        <v>46</v>
      </c>
      <c r="D645" s="40" t="s">
        <v>110</v>
      </c>
      <c r="E645" s="30" t="s">
        <v>85</v>
      </c>
      <c r="F645" s="30" t="s">
        <v>1176</v>
      </c>
      <c r="G645" s="952">
        <v>2548</v>
      </c>
      <c r="H645" s="41">
        <v>2.9529999999999998</v>
      </c>
      <c r="I645" s="30" t="s">
        <v>3045</v>
      </c>
      <c r="J645" s="786">
        <v>46168</v>
      </c>
      <c r="K645" s="803"/>
      <c r="L645" s="803"/>
      <c r="M645" s="803"/>
      <c r="N645" s="803">
        <v>45083</v>
      </c>
      <c r="O645" s="7">
        <f t="shared" ca="1" si="20"/>
        <v>-1085</v>
      </c>
      <c r="P645" s="788" t="s">
        <v>6823</v>
      </c>
      <c r="Q645" s="803">
        <v>45089</v>
      </c>
      <c r="R645" s="803">
        <v>45094</v>
      </c>
      <c r="S645" s="12">
        <f t="shared" ca="1" si="21"/>
        <v>-1074</v>
      </c>
      <c r="T645" s="31">
        <v>45098</v>
      </c>
      <c r="U645" s="31" t="s">
        <v>6996</v>
      </c>
      <c r="V645" s="31"/>
      <c r="W645" s="31"/>
      <c r="X645" s="197" t="s">
        <v>6997</v>
      </c>
      <c r="Y645" s="197"/>
      <c r="Z645" s="197"/>
      <c r="AA645" s="197"/>
      <c r="AB645" s="197"/>
      <c r="AC645" s="729"/>
      <c r="AD645" s="1222"/>
      <c r="AE645" s="1275"/>
    </row>
    <row r="646" spans="1:31">
      <c r="A646" s="264" t="s">
        <v>905</v>
      </c>
      <c r="B646" s="30" t="s">
        <v>6998</v>
      </c>
      <c r="C646" s="32" t="s">
        <v>46</v>
      </c>
      <c r="D646" s="40" t="s">
        <v>110</v>
      </c>
      <c r="E646" s="30" t="s">
        <v>85</v>
      </c>
      <c r="F646" s="30" t="s">
        <v>1106</v>
      </c>
      <c r="G646" s="952">
        <v>3265</v>
      </c>
      <c r="H646" s="41">
        <v>4.3869999999999996</v>
      </c>
      <c r="I646" s="30" t="s">
        <v>3045</v>
      </c>
      <c r="J646" s="786" t="s">
        <v>6829</v>
      </c>
      <c r="K646" s="803"/>
      <c r="L646" s="803"/>
      <c r="M646" s="803"/>
      <c r="N646" s="803">
        <v>45082</v>
      </c>
      <c r="O646" s="7" t="e">
        <f t="shared" ca="1" si="20"/>
        <v>#VALUE!</v>
      </c>
      <c r="P646" s="788" t="s">
        <v>6823</v>
      </c>
      <c r="Q646" s="803" t="s">
        <v>6894</v>
      </c>
      <c r="R646" s="803">
        <v>45094</v>
      </c>
      <c r="S646" s="12" t="e">
        <f t="shared" ca="1" si="21"/>
        <v>#VALUE!</v>
      </c>
      <c r="T646" s="31">
        <v>45098</v>
      </c>
      <c r="U646" s="31" t="s">
        <v>6999</v>
      </c>
      <c r="V646" s="31"/>
      <c r="W646" s="31"/>
      <c r="X646" s="197" t="s">
        <v>7000</v>
      </c>
      <c r="Y646" s="197"/>
      <c r="Z646" s="197"/>
      <c r="AA646" s="197"/>
      <c r="AB646" s="197"/>
      <c r="AC646" s="729"/>
      <c r="AD646" s="1222"/>
      <c r="AE646" s="1275"/>
    </row>
    <row r="647" spans="1:31">
      <c r="A647" s="264" t="s">
        <v>905</v>
      </c>
      <c r="B647" s="30" t="s">
        <v>7001</v>
      </c>
      <c r="C647" s="32" t="s">
        <v>46</v>
      </c>
      <c r="D647" s="40" t="s">
        <v>1024</v>
      </c>
      <c r="E647" s="30" t="s">
        <v>85</v>
      </c>
      <c r="F647" s="30" t="s">
        <v>1088</v>
      </c>
      <c r="G647" s="952">
        <v>289</v>
      </c>
      <c r="H647" s="41">
        <v>0.28799999999999998</v>
      </c>
      <c r="I647" s="30" t="s">
        <v>3045</v>
      </c>
      <c r="J647" s="786">
        <v>45078</v>
      </c>
      <c r="K647" s="803"/>
      <c r="L647" s="803"/>
      <c r="M647" s="803"/>
      <c r="N647" s="803">
        <v>45082</v>
      </c>
      <c r="O647" s="7">
        <f t="shared" ca="1" si="20"/>
        <v>4</v>
      </c>
      <c r="P647" s="788" t="s">
        <v>6823</v>
      </c>
      <c r="Q647" s="803" t="s">
        <v>6658</v>
      </c>
      <c r="R647" s="803">
        <v>45094</v>
      </c>
      <c r="S647" s="12">
        <f t="shared" ca="1" si="21"/>
        <v>16</v>
      </c>
      <c r="T647" s="31">
        <v>45098</v>
      </c>
      <c r="U647" s="31" t="s">
        <v>7002</v>
      </c>
      <c r="V647" s="31"/>
      <c r="W647" s="31"/>
      <c r="X647" s="197" t="s">
        <v>7003</v>
      </c>
      <c r="Y647" s="197"/>
      <c r="Z647" s="197"/>
      <c r="AA647" s="197"/>
      <c r="AB647" s="197"/>
      <c r="AC647" s="729"/>
      <c r="AD647" s="1222"/>
      <c r="AE647" s="1275"/>
    </row>
    <row r="648" spans="1:31">
      <c r="A648" s="264" t="s">
        <v>7004</v>
      </c>
      <c r="B648" s="30" t="s">
        <v>6701</v>
      </c>
      <c r="C648" s="32" t="s">
        <v>46</v>
      </c>
      <c r="D648" s="40" t="s">
        <v>1024</v>
      </c>
      <c r="E648" s="30" t="s">
        <v>85</v>
      </c>
      <c r="F648" s="30" t="s">
        <v>1106</v>
      </c>
      <c r="G648" s="952">
        <v>680</v>
      </c>
      <c r="H648" s="41">
        <v>1.54</v>
      </c>
      <c r="I648" s="30" t="s">
        <v>3045</v>
      </c>
      <c r="J648" s="786">
        <v>45079</v>
      </c>
      <c r="K648" s="803"/>
      <c r="L648" s="803"/>
      <c r="M648" s="803"/>
      <c r="N648" s="803">
        <v>45083</v>
      </c>
      <c r="O648" s="7">
        <f t="shared" ca="1" si="20"/>
        <v>4</v>
      </c>
      <c r="P648" s="788" t="s">
        <v>6823</v>
      </c>
      <c r="Q648" s="803" t="s">
        <v>6894</v>
      </c>
      <c r="R648" s="803">
        <v>45094</v>
      </c>
      <c r="S648" s="12">
        <f t="shared" ca="1" si="21"/>
        <v>15</v>
      </c>
      <c r="T648" s="31">
        <v>45098</v>
      </c>
      <c r="U648" s="31" t="s">
        <v>7005</v>
      </c>
      <c r="V648" s="31"/>
      <c r="W648" s="31"/>
      <c r="X648" s="197" t="s">
        <v>7006</v>
      </c>
      <c r="Y648" s="197"/>
      <c r="Z648" s="197"/>
      <c r="AA648" s="197"/>
      <c r="AB648" s="197"/>
      <c r="AC648" s="729"/>
      <c r="AD648" s="1222"/>
      <c r="AE648" s="1275"/>
    </row>
    <row r="649" spans="1:31">
      <c r="A649" s="264" t="s">
        <v>1375</v>
      </c>
      <c r="B649" s="30" t="s">
        <v>7007</v>
      </c>
      <c r="C649" s="32" t="s">
        <v>46</v>
      </c>
      <c r="D649" s="40" t="s">
        <v>1024</v>
      </c>
      <c r="E649" s="30" t="s">
        <v>85</v>
      </c>
      <c r="F649" s="30" t="s">
        <v>1086</v>
      </c>
      <c r="G649" s="952">
        <v>2094</v>
      </c>
      <c r="H649" s="41">
        <v>2.863</v>
      </c>
      <c r="I649" s="30" t="s">
        <v>3844</v>
      </c>
      <c r="J649" s="786" t="s">
        <v>6829</v>
      </c>
      <c r="K649" s="803"/>
      <c r="L649" s="803"/>
      <c r="M649" s="803"/>
      <c r="N649" s="803">
        <v>45084</v>
      </c>
      <c r="O649" s="7" t="e">
        <f t="shared" ca="1" si="20"/>
        <v>#VALUE!</v>
      </c>
      <c r="P649" s="788">
        <v>45098</v>
      </c>
      <c r="Q649" s="803" t="s">
        <v>6894</v>
      </c>
      <c r="R649" s="803">
        <v>45098</v>
      </c>
      <c r="S649" s="12" t="e">
        <f t="shared" ca="1" si="21"/>
        <v>#VALUE!</v>
      </c>
      <c r="T649" s="31" t="s">
        <v>7008</v>
      </c>
      <c r="U649" s="31" t="s">
        <v>7009</v>
      </c>
      <c r="V649" s="31"/>
      <c r="W649" s="31"/>
      <c r="X649" s="197" t="s">
        <v>7010</v>
      </c>
      <c r="Y649" s="197"/>
      <c r="Z649" s="197"/>
      <c r="AA649" s="197" t="s">
        <v>7011</v>
      </c>
      <c r="AB649" s="197"/>
      <c r="AC649" s="729"/>
      <c r="AD649" s="1222"/>
      <c r="AE649" s="1275"/>
    </row>
    <row r="650" spans="1:31">
      <c r="A650" s="264" t="s">
        <v>531</v>
      </c>
      <c r="B650" s="30" t="s">
        <v>7012</v>
      </c>
      <c r="C650" s="32" t="s">
        <v>256</v>
      </c>
      <c r="D650" s="40" t="s">
        <v>110</v>
      </c>
      <c r="E650" s="30" t="s">
        <v>85</v>
      </c>
      <c r="F650" s="30" t="s">
        <v>1088</v>
      </c>
      <c r="G650" s="952">
        <v>3230</v>
      </c>
      <c r="H650" s="41">
        <v>4.5579999999999998</v>
      </c>
      <c r="I650" s="30" t="s">
        <v>3844</v>
      </c>
      <c r="J650" s="786" t="s">
        <v>6789</v>
      </c>
      <c r="K650" s="803"/>
      <c r="L650" s="803"/>
      <c r="M650" s="803"/>
      <c r="N650" s="803">
        <v>45084</v>
      </c>
      <c r="O650" s="7" t="e">
        <f t="shared" ca="1" si="20"/>
        <v>#VALUE!</v>
      </c>
      <c r="P650" s="788">
        <v>45098</v>
      </c>
      <c r="Q650" s="803">
        <v>45089</v>
      </c>
      <c r="R650" s="803">
        <v>45098</v>
      </c>
      <c r="S650" s="12" t="e">
        <f t="shared" ca="1" si="21"/>
        <v>#VALUE!</v>
      </c>
      <c r="T650" s="31" t="s">
        <v>7008</v>
      </c>
      <c r="U650" s="31" t="s">
        <v>7013</v>
      </c>
      <c r="V650" s="31"/>
      <c r="W650" s="31"/>
      <c r="X650" s="197" t="s">
        <v>7014</v>
      </c>
      <c r="Y650" s="197"/>
      <c r="Z650" s="197"/>
      <c r="AA650" s="197"/>
      <c r="AB650" s="197"/>
      <c r="AC650" s="729"/>
      <c r="AD650" s="1222"/>
      <c r="AE650" s="1275"/>
    </row>
    <row r="651" spans="1:31">
      <c r="A651" s="264" t="s">
        <v>905</v>
      </c>
      <c r="B651" s="30" t="s">
        <v>7015</v>
      </c>
      <c r="C651" s="32" t="s">
        <v>46</v>
      </c>
      <c r="D651" s="40" t="s">
        <v>1024</v>
      </c>
      <c r="E651" s="30" t="s">
        <v>85</v>
      </c>
      <c r="F651" s="30" t="s">
        <v>1088</v>
      </c>
      <c r="G651" s="952">
        <v>430</v>
      </c>
      <c r="H651" s="41">
        <v>1.5149999999999999</v>
      </c>
      <c r="I651" s="30" t="s">
        <v>3844</v>
      </c>
      <c r="J651" s="786">
        <v>45082</v>
      </c>
      <c r="K651" s="803"/>
      <c r="L651" s="803"/>
      <c r="M651" s="803"/>
      <c r="N651" s="803">
        <v>45085</v>
      </c>
      <c r="O651" s="7">
        <f t="shared" ca="1" si="20"/>
        <v>3</v>
      </c>
      <c r="P651" s="788">
        <v>45098</v>
      </c>
      <c r="Q651" s="803" t="s">
        <v>6658</v>
      </c>
      <c r="R651" s="803">
        <v>45098</v>
      </c>
      <c r="S651" s="12">
        <f t="shared" ca="1" si="21"/>
        <v>16</v>
      </c>
      <c r="T651" s="31" t="s">
        <v>7008</v>
      </c>
      <c r="U651" s="31" t="s">
        <v>7016</v>
      </c>
      <c r="V651" s="31"/>
      <c r="W651" s="31"/>
      <c r="X651" s="197" t="s">
        <v>7017</v>
      </c>
      <c r="Y651" s="197"/>
      <c r="Z651" s="197"/>
      <c r="AA651" s="197" t="s">
        <v>7018</v>
      </c>
      <c r="AB651" s="197"/>
      <c r="AC651" s="729"/>
      <c r="AD651" s="1222"/>
      <c r="AE651" s="1275"/>
    </row>
    <row r="652" spans="1:31">
      <c r="A652" s="264" t="s">
        <v>7019</v>
      </c>
      <c r="B652" s="30" t="s">
        <v>7020</v>
      </c>
      <c r="C652" s="32" t="s">
        <v>256</v>
      </c>
      <c r="D652" s="40" t="s">
        <v>1593</v>
      </c>
      <c r="E652" s="30" t="s">
        <v>85</v>
      </c>
      <c r="F652" s="30" t="s">
        <v>7021</v>
      </c>
      <c r="G652" s="952">
        <v>4552</v>
      </c>
      <c r="H652" s="41">
        <v>5.7939999999999996</v>
      </c>
      <c r="I652" s="30" t="s">
        <v>7022</v>
      </c>
      <c r="J652" s="786" t="s">
        <v>6677</v>
      </c>
      <c r="K652" s="803">
        <v>45064</v>
      </c>
      <c r="L652" s="803"/>
      <c r="M652" s="803">
        <v>45064</v>
      </c>
      <c r="N652" s="803"/>
      <c r="O652" s="7" t="e">
        <f t="shared" ca="1" si="20"/>
        <v>#VALUE!</v>
      </c>
      <c r="P652" s="788">
        <v>45097</v>
      </c>
      <c r="Q652" s="803">
        <v>45086</v>
      </c>
      <c r="R652" s="803">
        <v>45096</v>
      </c>
      <c r="S652" s="12" t="e">
        <f t="shared" ca="1" si="21"/>
        <v>#VALUE!</v>
      </c>
      <c r="T652" s="31" t="s">
        <v>7008</v>
      </c>
      <c r="U652" s="31"/>
      <c r="V652" s="31"/>
      <c r="W652" s="31"/>
      <c r="X652" s="197" t="s">
        <v>7023</v>
      </c>
      <c r="Y652" s="197"/>
      <c r="Z652" s="197"/>
      <c r="AA652" s="197"/>
      <c r="AB652" s="197"/>
      <c r="AC652" s="729"/>
      <c r="AD652" s="1222"/>
      <c r="AE652" s="1275"/>
    </row>
    <row r="653" spans="1:31">
      <c r="A653" s="264" t="s">
        <v>7024</v>
      </c>
      <c r="B653" s="30" t="s">
        <v>7025</v>
      </c>
      <c r="C653" s="32" t="s">
        <v>46</v>
      </c>
      <c r="D653" s="40" t="s">
        <v>139</v>
      </c>
      <c r="E653" s="30" t="s">
        <v>85</v>
      </c>
      <c r="F653" s="30" t="s">
        <v>1106</v>
      </c>
      <c r="G653" s="952">
        <v>619</v>
      </c>
      <c r="H653" s="41">
        <v>0.43</v>
      </c>
      <c r="I653" s="30" t="s">
        <v>6800</v>
      </c>
      <c r="J653" s="786">
        <v>45083</v>
      </c>
      <c r="K653" s="803"/>
      <c r="L653" s="803"/>
      <c r="M653" s="803"/>
      <c r="N653" s="803"/>
      <c r="O653" s="7">
        <f t="shared" ca="1" si="20"/>
        <v>1022</v>
      </c>
      <c r="P653" s="788">
        <v>45093</v>
      </c>
      <c r="Q653" s="803">
        <v>45093</v>
      </c>
      <c r="R653" s="803" t="s">
        <v>7026</v>
      </c>
      <c r="S653" s="12" t="e">
        <f t="shared" ca="1" si="21"/>
        <v>#VALUE!</v>
      </c>
      <c r="T653" s="31" t="s">
        <v>3273</v>
      </c>
      <c r="U653" s="31"/>
      <c r="V653" s="31"/>
      <c r="W653" s="31"/>
      <c r="X653" s="197" t="s">
        <v>7027</v>
      </c>
      <c r="Y653" s="197"/>
      <c r="Z653" s="197"/>
      <c r="AA653" s="197"/>
      <c r="AB653" s="197"/>
      <c r="AC653" s="729"/>
      <c r="AD653" s="1222"/>
      <c r="AE653" s="1275"/>
    </row>
    <row r="654" spans="1:31">
      <c r="A654" s="264" t="s">
        <v>7028</v>
      </c>
      <c r="B654" s="30" t="s">
        <v>7029</v>
      </c>
      <c r="C654" s="32" t="s">
        <v>46</v>
      </c>
      <c r="D654" s="40" t="s">
        <v>1380</v>
      </c>
      <c r="E654" s="30" t="s">
        <v>85</v>
      </c>
      <c r="F654" s="30" t="s">
        <v>1106</v>
      </c>
      <c r="G654" s="952">
        <v>541</v>
      </c>
      <c r="H654" s="41">
        <v>1.9704999999999999</v>
      </c>
      <c r="I654" s="30" t="s">
        <v>7030</v>
      </c>
      <c r="J654" s="786" t="s">
        <v>6897</v>
      </c>
      <c r="K654" s="803">
        <v>45082</v>
      </c>
      <c r="L654" s="803"/>
      <c r="M654" s="803"/>
      <c r="N654" s="803">
        <v>45085</v>
      </c>
      <c r="O654" s="7" t="e">
        <f t="shared" ca="1" si="20"/>
        <v>#VALUE!</v>
      </c>
      <c r="P654" s="788">
        <v>45103</v>
      </c>
      <c r="Q654" s="803">
        <v>45103</v>
      </c>
      <c r="R654" s="803" t="s">
        <v>6782</v>
      </c>
      <c r="S654" s="12" t="e">
        <f t="shared" ca="1" si="21"/>
        <v>#VALUE!</v>
      </c>
      <c r="T654" s="31" t="s">
        <v>7031</v>
      </c>
      <c r="U654" s="31"/>
      <c r="V654" s="31"/>
      <c r="W654" s="31"/>
      <c r="X654" s="197" t="s">
        <v>7032</v>
      </c>
      <c r="Y654" s="197"/>
      <c r="Z654" s="197"/>
      <c r="AA654" s="197"/>
      <c r="AB654" s="197"/>
      <c r="AC654" s="729"/>
      <c r="AD654" s="1222"/>
      <c r="AE654" s="1275"/>
    </row>
    <row r="655" spans="1:31">
      <c r="A655" s="264" t="s">
        <v>516</v>
      </c>
      <c r="B655" s="30" t="s">
        <v>7033</v>
      </c>
      <c r="C655" s="32" t="s">
        <v>46</v>
      </c>
      <c r="D655" s="40" t="s">
        <v>139</v>
      </c>
      <c r="E655" s="30" t="s">
        <v>85</v>
      </c>
      <c r="F655" s="30" t="s">
        <v>1088</v>
      </c>
      <c r="G655" s="952">
        <v>1150</v>
      </c>
      <c r="H655" s="41">
        <v>2.1739999999999999</v>
      </c>
      <c r="I655" s="30" t="s">
        <v>6431</v>
      </c>
      <c r="J655" s="786" t="s">
        <v>6665</v>
      </c>
      <c r="K655" s="803"/>
      <c r="L655" s="803"/>
      <c r="M655" s="803"/>
      <c r="N655" s="803"/>
      <c r="O655" s="7" t="e">
        <f t="shared" ca="1" si="20"/>
        <v>#VALUE!</v>
      </c>
      <c r="P655" s="788">
        <v>45103</v>
      </c>
      <c r="Q655" s="803">
        <v>45103</v>
      </c>
      <c r="R655" s="803" t="s">
        <v>7008</v>
      </c>
      <c r="S655" s="12" t="e">
        <f t="shared" ca="1" si="21"/>
        <v>#VALUE!</v>
      </c>
      <c r="T655" s="31" t="s">
        <v>7031</v>
      </c>
      <c r="U655" s="31"/>
      <c r="V655" s="31"/>
      <c r="W655" s="31"/>
      <c r="X655" s="197" t="s">
        <v>7034</v>
      </c>
      <c r="Y655" s="197"/>
      <c r="Z655" s="197"/>
      <c r="AA655" s="197"/>
      <c r="AB655" s="197"/>
      <c r="AC655" s="729"/>
      <c r="AD655" s="1222"/>
      <c r="AE655" s="1275"/>
    </row>
    <row r="656" spans="1:31">
      <c r="A656" s="264" t="s">
        <v>7019</v>
      </c>
      <c r="B656" s="30" t="s">
        <v>7035</v>
      </c>
      <c r="C656" s="32" t="s">
        <v>256</v>
      </c>
      <c r="D656" s="40" t="s">
        <v>1593</v>
      </c>
      <c r="E656" s="30" t="s">
        <v>85</v>
      </c>
      <c r="F656" s="30" t="s">
        <v>462</v>
      </c>
      <c r="G656" s="952">
        <v>1984</v>
      </c>
      <c r="H656" s="41">
        <v>1.9910000000000001</v>
      </c>
      <c r="I656" s="30" t="s">
        <v>7036</v>
      </c>
      <c r="J656" s="786" t="s">
        <v>6897</v>
      </c>
      <c r="K656" s="803"/>
      <c r="L656" s="803"/>
      <c r="M656" s="803"/>
      <c r="N656" s="803"/>
      <c r="O656" s="7" t="e">
        <f t="shared" ca="1" si="20"/>
        <v>#VALUE!</v>
      </c>
      <c r="P656" s="788">
        <v>45103</v>
      </c>
      <c r="Q656" s="803" t="s">
        <v>7026</v>
      </c>
      <c r="R656" s="803" t="s">
        <v>7008</v>
      </c>
      <c r="S656" s="12" t="e">
        <f t="shared" ca="1" si="21"/>
        <v>#VALUE!</v>
      </c>
      <c r="T656" s="31" t="s">
        <v>6806</v>
      </c>
      <c r="U656" s="31"/>
      <c r="V656" s="31"/>
      <c r="W656" s="31"/>
      <c r="X656" s="197" t="s">
        <v>7037</v>
      </c>
      <c r="Y656" s="197"/>
      <c r="Z656" s="197"/>
      <c r="AA656" s="197"/>
      <c r="AB656" s="197"/>
      <c r="AC656" s="729"/>
      <c r="AD656" s="1222"/>
      <c r="AE656" s="1275"/>
    </row>
    <row r="657" spans="1:31">
      <c r="A657" s="264" t="s">
        <v>3243</v>
      </c>
      <c r="B657" s="30" t="s">
        <v>7038</v>
      </c>
      <c r="C657" s="32" t="s">
        <v>46</v>
      </c>
      <c r="D657" s="40" t="s">
        <v>73</v>
      </c>
      <c r="E657" s="30" t="s">
        <v>85</v>
      </c>
      <c r="F657" s="30" t="s">
        <v>1088</v>
      </c>
      <c r="G657" s="952">
        <v>317</v>
      </c>
      <c r="H657" s="41">
        <v>0.4</v>
      </c>
      <c r="I657" s="30" t="s">
        <v>7039</v>
      </c>
      <c r="J657" s="786">
        <v>45084</v>
      </c>
      <c r="K657" s="803"/>
      <c r="L657" s="803"/>
      <c r="M657" s="803"/>
      <c r="N657" s="803"/>
      <c r="O657" s="7">
        <f t="shared" ca="1" si="20"/>
        <v>1021</v>
      </c>
      <c r="P657" s="788" t="s">
        <v>6679</v>
      </c>
      <c r="Q657" s="803" t="s">
        <v>7026</v>
      </c>
      <c r="R657" s="803" t="s">
        <v>6679</v>
      </c>
      <c r="S657" s="12" t="e">
        <f t="shared" ca="1" si="21"/>
        <v>#VALUE!</v>
      </c>
      <c r="T657" s="31" t="s">
        <v>3273</v>
      </c>
      <c r="U657" s="31"/>
      <c r="V657" s="31"/>
      <c r="W657" s="31"/>
      <c r="X657" s="197" t="s">
        <v>7040</v>
      </c>
      <c r="Y657" s="197"/>
      <c r="Z657" s="197"/>
      <c r="AA657" s="197" t="s">
        <v>7041</v>
      </c>
      <c r="AB657" s="197"/>
      <c r="AC657" s="729"/>
      <c r="AD657" s="1222"/>
      <c r="AE657" s="1275"/>
    </row>
    <row r="658" spans="1:31">
      <c r="A658" s="264" t="s">
        <v>6102</v>
      </c>
      <c r="B658" s="30" t="s">
        <v>7042</v>
      </c>
      <c r="C658" s="32" t="s">
        <v>46</v>
      </c>
      <c r="D658" s="40" t="s">
        <v>224</v>
      </c>
      <c r="E658" s="30" t="s">
        <v>85</v>
      </c>
      <c r="F658" s="30" t="s">
        <v>1670</v>
      </c>
      <c r="G658" s="952">
        <v>6270</v>
      </c>
      <c r="H658" s="41">
        <v>10.446999999999999</v>
      </c>
      <c r="I658" s="30" t="s">
        <v>7043</v>
      </c>
      <c r="J658" s="786">
        <v>45085</v>
      </c>
      <c r="K658" s="803"/>
      <c r="L658" s="803"/>
      <c r="M658" s="803"/>
      <c r="N658" s="803"/>
      <c r="O658" s="7">
        <f t="shared" ca="1" si="20"/>
        <v>1020</v>
      </c>
      <c r="P658" s="788">
        <v>45104</v>
      </c>
      <c r="Q658" s="803">
        <v>45104</v>
      </c>
      <c r="R658" s="803" t="s">
        <v>6903</v>
      </c>
      <c r="S658" s="12" t="e">
        <f t="shared" ca="1" si="21"/>
        <v>#VALUE!</v>
      </c>
      <c r="T658" s="31" t="s">
        <v>7031</v>
      </c>
      <c r="U658" s="31"/>
      <c r="V658" s="31"/>
      <c r="W658" s="31"/>
      <c r="X658" s="197" t="s">
        <v>7044</v>
      </c>
      <c r="Y658" s="197"/>
      <c r="Z658" s="197"/>
      <c r="AA658" s="197"/>
      <c r="AB658" s="197"/>
      <c r="AC658" s="729"/>
      <c r="AD658" s="1222"/>
      <c r="AE658" s="1275"/>
    </row>
    <row r="659" spans="1:31">
      <c r="A659" s="264" t="s">
        <v>1775</v>
      </c>
      <c r="B659" s="30" t="s">
        <v>7045</v>
      </c>
      <c r="C659" s="32" t="s">
        <v>256</v>
      </c>
      <c r="D659" s="40" t="s">
        <v>1380</v>
      </c>
      <c r="E659" s="30" t="s">
        <v>85</v>
      </c>
      <c r="F659" s="30" t="s">
        <v>7021</v>
      </c>
      <c r="G659" s="952">
        <v>7066</v>
      </c>
      <c r="H659" s="41">
        <v>8.5419999999999998</v>
      </c>
      <c r="I659" s="30" t="s">
        <v>7046</v>
      </c>
      <c r="J659" s="786" t="s">
        <v>7047</v>
      </c>
      <c r="K659" s="803">
        <v>45089</v>
      </c>
      <c r="L659" s="803"/>
      <c r="M659" s="803">
        <v>45091</v>
      </c>
      <c r="N659" s="803"/>
      <c r="O659" s="7" t="e">
        <f t="shared" ca="1" si="20"/>
        <v>#VALUE!</v>
      </c>
      <c r="P659" s="788">
        <v>45101</v>
      </c>
      <c r="Q659" s="803">
        <v>45089</v>
      </c>
      <c r="R659" s="803" t="s">
        <v>7048</v>
      </c>
      <c r="S659" s="12" t="e">
        <f t="shared" ca="1" si="21"/>
        <v>#VALUE!</v>
      </c>
      <c r="T659" s="31" t="s">
        <v>6908</v>
      </c>
      <c r="U659" s="31" t="s">
        <v>3529</v>
      </c>
      <c r="V659" s="31"/>
      <c r="W659" s="31"/>
      <c r="X659" s="197" t="s">
        <v>7049</v>
      </c>
      <c r="Y659" s="197"/>
      <c r="Z659" s="197"/>
      <c r="AA659" s="197" t="s">
        <v>7050</v>
      </c>
      <c r="AB659" s="197"/>
      <c r="AC659" s="729"/>
      <c r="AD659" s="1222"/>
      <c r="AE659" s="1275"/>
    </row>
    <row r="660" spans="1:31">
      <c r="A660" s="264" t="s">
        <v>7051</v>
      </c>
      <c r="B660" s="30" t="s">
        <v>7052</v>
      </c>
      <c r="C660" s="32" t="s">
        <v>256</v>
      </c>
      <c r="D660" s="40" t="s">
        <v>1380</v>
      </c>
      <c r="E660" s="30" t="s">
        <v>85</v>
      </c>
      <c r="F660" s="30" t="s">
        <v>1088</v>
      </c>
      <c r="G660" s="952">
        <v>321.5</v>
      </c>
      <c r="H660" s="41">
        <v>1.395</v>
      </c>
      <c r="I660" s="30" t="s">
        <v>7046</v>
      </c>
      <c r="J660" s="786">
        <v>45085</v>
      </c>
      <c r="K660" s="803">
        <v>45086</v>
      </c>
      <c r="L660" s="803"/>
      <c r="M660" s="803">
        <v>45089</v>
      </c>
      <c r="N660" s="803">
        <v>45090</v>
      </c>
      <c r="O660" s="7">
        <f t="shared" ca="1" si="20"/>
        <v>5</v>
      </c>
      <c r="P660" s="788">
        <v>45101</v>
      </c>
      <c r="Q660" s="803">
        <v>45089</v>
      </c>
      <c r="R660" s="803" t="s">
        <v>7048</v>
      </c>
      <c r="S660" s="12" t="e">
        <f t="shared" ca="1" si="21"/>
        <v>#VALUE!</v>
      </c>
      <c r="T660" s="31" t="s">
        <v>6908</v>
      </c>
      <c r="U660" s="31" t="s">
        <v>3529</v>
      </c>
      <c r="V660" s="31"/>
      <c r="W660" s="31"/>
      <c r="X660" s="197" t="s">
        <v>7053</v>
      </c>
      <c r="Y660" s="197"/>
      <c r="Z660" s="197"/>
      <c r="AA660" s="197" t="s">
        <v>7054</v>
      </c>
      <c r="AB660" s="197"/>
      <c r="AC660" s="729"/>
      <c r="AD660" s="1222"/>
      <c r="AE660" s="1275"/>
    </row>
    <row r="661" spans="1:31">
      <c r="A661" s="264" t="s">
        <v>7055</v>
      </c>
      <c r="B661" s="30" t="s">
        <v>7056</v>
      </c>
      <c r="C661" s="32" t="s">
        <v>256</v>
      </c>
      <c r="D661" s="40" t="s">
        <v>1380</v>
      </c>
      <c r="E661" s="30" t="s">
        <v>85</v>
      </c>
      <c r="F661" s="30" t="s">
        <v>1106</v>
      </c>
      <c r="G661" s="952">
        <v>526</v>
      </c>
      <c r="H661" s="41">
        <v>1.488</v>
      </c>
      <c r="I661" s="30" t="s">
        <v>7046</v>
      </c>
      <c r="J661" s="786">
        <v>45091</v>
      </c>
      <c r="K661" s="803">
        <v>45091</v>
      </c>
      <c r="L661" s="803"/>
      <c r="M661" s="803">
        <v>45093</v>
      </c>
      <c r="N661" s="803"/>
      <c r="O661" s="7">
        <f t="shared" ca="1" si="20"/>
        <v>1014</v>
      </c>
      <c r="P661" s="788">
        <v>45101</v>
      </c>
      <c r="Q661" s="803">
        <v>45089</v>
      </c>
      <c r="R661" s="803" t="s">
        <v>7048</v>
      </c>
      <c r="S661" s="12" t="e">
        <f t="shared" ca="1" si="21"/>
        <v>#VALUE!</v>
      </c>
      <c r="T661" s="31" t="s">
        <v>6908</v>
      </c>
      <c r="U661" s="31" t="s">
        <v>3529</v>
      </c>
      <c r="V661" s="31"/>
      <c r="W661" s="31"/>
      <c r="X661" s="197" t="s">
        <v>7057</v>
      </c>
      <c r="Y661" s="197"/>
      <c r="Z661" s="197"/>
      <c r="AA661" s="197" t="s">
        <v>7058</v>
      </c>
      <c r="AB661" s="197"/>
      <c r="AC661" s="729"/>
      <c r="AD661" s="1222"/>
      <c r="AE661" s="1275"/>
    </row>
    <row r="662" spans="1:31">
      <c r="A662" s="264" t="s">
        <v>516</v>
      </c>
      <c r="B662" s="30" t="s">
        <v>7059</v>
      </c>
      <c r="C662" s="32" t="s">
        <v>46</v>
      </c>
      <c r="D662" s="40" t="s">
        <v>420</v>
      </c>
      <c r="E662" s="30" t="s">
        <v>85</v>
      </c>
      <c r="F662" s="30" t="s">
        <v>1088</v>
      </c>
      <c r="G662" s="952">
        <v>1260</v>
      </c>
      <c r="H662" s="41">
        <v>1.097</v>
      </c>
      <c r="I662" s="30" t="s">
        <v>7060</v>
      </c>
      <c r="J662" s="786">
        <v>45091</v>
      </c>
      <c r="K662" s="803"/>
      <c r="L662" s="803"/>
      <c r="M662" s="803"/>
      <c r="N662" s="803"/>
      <c r="O662" s="7">
        <f t="shared" ca="1" si="20"/>
        <v>1014</v>
      </c>
      <c r="P662" s="788">
        <v>45108</v>
      </c>
      <c r="Q662" s="803">
        <v>45107</v>
      </c>
      <c r="R662" s="803" t="s">
        <v>7061</v>
      </c>
      <c r="S662" s="12" t="e">
        <f t="shared" ca="1" si="21"/>
        <v>#VALUE!</v>
      </c>
      <c r="T662" s="31" t="s">
        <v>7062</v>
      </c>
      <c r="U662" s="31"/>
      <c r="V662" s="31"/>
      <c r="W662" s="31"/>
      <c r="X662" s="197" t="s">
        <v>7063</v>
      </c>
      <c r="Y662" s="197"/>
      <c r="Z662" s="197"/>
      <c r="AA662" s="197" t="s">
        <v>7064</v>
      </c>
      <c r="AB662" s="197"/>
      <c r="AC662" s="729"/>
      <c r="AD662" s="1222"/>
      <c r="AE662" s="1275"/>
    </row>
    <row r="663" spans="1:31">
      <c r="A663" s="264" t="s">
        <v>2391</v>
      </c>
      <c r="B663" s="30" t="s">
        <v>7065</v>
      </c>
      <c r="C663" s="32" t="s">
        <v>46</v>
      </c>
      <c r="D663" s="40" t="s">
        <v>110</v>
      </c>
      <c r="E663" s="30" t="s">
        <v>85</v>
      </c>
      <c r="F663" s="30" t="s">
        <v>462</v>
      </c>
      <c r="G663" s="952">
        <v>1138.53</v>
      </c>
      <c r="H663" s="41">
        <v>3.6379999999999999</v>
      </c>
      <c r="I663" s="30" t="s">
        <v>2857</v>
      </c>
      <c r="J663" s="786">
        <v>45070</v>
      </c>
      <c r="K663" s="803"/>
      <c r="L663" s="803"/>
      <c r="M663" s="803"/>
      <c r="N663" s="803">
        <v>45100</v>
      </c>
      <c r="O663" s="7">
        <f t="shared" ca="1" si="20"/>
        <v>30</v>
      </c>
      <c r="P663" s="788" t="s">
        <v>7061</v>
      </c>
      <c r="Q663" s="803">
        <v>45106</v>
      </c>
      <c r="R663" s="803">
        <v>45108</v>
      </c>
      <c r="S663" s="12">
        <f t="shared" ca="1" si="21"/>
        <v>38</v>
      </c>
      <c r="T663" s="31" t="s">
        <v>3358</v>
      </c>
      <c r="U663" s="31" t="s">
        <v>7066</v>
      </c>
      <c r="V663" s="31"/>
      <c r="W663" s="31"/>
      <c r="X663" s="197" t="s">
        <v>7067</v>
      </c>
      <c r="Y663" s="197"/>
      <c r="Z663" s="197"/>
      <c r="AA663" s="197" t="s">
        <v>7068</v>
      </c>
      <c r="AB663" s="197"/>
      <c r="AC663" s="729"/>
      <c r="AD663" s="1222"/>
      <c r="AE663" s="1275"/>
    </row>
    <row r="664" spans="1:31">
      <c r="A664" s="264" t="s">
        <v>3559</v>
      </c>
      <c r="B664" s="30" t="s">
        <v>7069</v>
      </c>
      <c r="C664" s="32" t="s">
        <v>46</v>
      </c>
      <c r="D664" s="40" t="s">
        <v>990</v>
      </c>
      <c r="E664" s="30" t="s">
        <v>85</v>
      </c>
      <c r="F664" s="30" t="s">
        <v>1088</v>
      </c>
      <c r="G664" s="952">
        <v>410</v>
      </c>
      <c r="H664" s="41">
        <v>1.21</v>
      </c>
      <c r="I664" s="30" t="s">
        <v>7070</v>
      </c>
      <c r="J664" s="786">
        <v>45086</v>
      </c>
      <c r="K664" s="803"/>
      <c r="L664" s="803"/>
      <c r="M664" s="803"/>
      <c r="N664" s="803"/>
      <c r="O664" s="7">
        <f t="shared" ca="1" si="20"/>
        <v>1019</v>
      </c>
      <c r="P664" s="788">
        <v>45102</v>
      </c>
      <c r="Q664" s="803">
        <v>45102</v>
      </c>
      <c r="R664" s="803" t="s">
        <v>6782</v>
      </c>
      <c r="S664" s="12" t="e">
        <f t="shared" ca="1" si="21"/>
        <v>#VALUE!</v>
      </c>
      <c r="T664" s="31" t="s">
        <v>3358</v>
      </c>
      <c r="U664" s="31"/>
      <c r="V664" s="31"/>
      <c r="W664" s="31"/>
      <c r="X664" s="197" t="s">
        <v>7071</v>
      </c>
      <c r="Y664" s="197"/>
      <c r="Z664" s="197"/>
      <c r="AA664" s="197" t="s">
        <v>7072</v>
      </c>
      <c r="AB664" s="197"/>
      <c r="AC664" s="729"/>
      <c r="AD664" s="1222"/>
      <c r="AE664" s="1275"/>
    </row>
    <row r="665" spans="1:31">
      <c r="A665" s="264" t="s">
        <v>5013</v>
      </c>
      <c r="B665" s="30" t="s">
        <v>7073</v>
      </c>
      <c r="C665" s="32" t="s">
        <v>46</v>
      </c>
      <c r="D665" s="40" t="s">
        <v>1024</v>
      </c>
      <c r="E665" s="30" t="s">
        <v>85</v>
      </c>
      <c r="F665" s="30" t="s">
        <v>1633</v>
      </c>
      <c r="G665" s="952">
        <v>2417</v>
      </c>
      <c r="H665" s="41">
        <v>6.2720000000000002</v>
      </c>
      <c r="I665" s="30" t="s">
        <v>2857</v>
      </c>
      <c r="J665" s="786">
        <v>45084</v>
      </c>
      <c r="K665" s="803"/>
      <c r="L665" s="803"/>
      <c r="M665" s="803" t="s">
        <v>6665</v>
      </c>
      <c r="N665" s="803">
        <v>45091</v>
      </c>
      <c r="O665" s="7">
        <f t="shared" ca="1" si="20"/>
        <v>7</v>
      </c>
      <c r="P665" s="788" t="s">
        <v>7061</v>
      </c>
      <c r="Q665" s="803">
        <v>45099</v>
      </c>
      <c r="R665" s="803">
        <v>45108</v>
      </c>
      <c r="S665" s="12">
        <f t="shared" ca="1" si="21"/>
        <v>24</v>
      </c>
      <c r="T665" s="31" t="s">
        <v>7074</v>
      </c>
      <c r="U665" s="31" t="s">
        <v>7075</v>
      </c>
      <c r="V665" s="31"/>
      <c r="W665" s="31"/>
      <c r="X665" s="197" t="s">
        <v>7076</v>
      </c>
      <c r="Y665" s="197"/>
      <c r="Z665" s="197"/>
      <c r="AA665" s="197"/>
      <c r="AB665" s="197"/>
      <c r="AC665" s="729"/>
      <c r="AD665" s="1222"/>
      <c r="AE665" s="1275"/>
    </row>
    <row r="666" spans="1:31">
      <c r="A666" s="264" t="s">
        <v>1551</v>
      </c>
      <c r="B666" s="30" t="s">
        <v>7077</v>
      </c>
      <c r="C666" s="32" t="s">
        <v>256</v>
      </c>
      <c r="D666" s="40" t="s">
        <v>110</v>
      </c>
      <c r="E666" s="30" t="s">
        <v>85</v>
      </c>
      <c r="F666" s="30" t="s">
        <v>1086</v>
      </c>
      <c r="G666" s="952">
        <v>443</v>
      </c>
      <c r="H666" s="41">
        <v>2.7360000000000002</v>
      </c>
      <c r="I666" s="30" t="s">
        <v>2857</v>
      </c>
      <c r="J666" s="786">
        <v>45071</v>
      </c>
      <c r="K666" s="803"/>
      <c r="L666" s="803"/>
      <c r="M666" s="803"/>
      <c r="N666" s="803">
        <v>45092</v>
      </c>
      <c r="O666" s="7">
        <f t="shared" ca="1" si="20"/>
        <v>21</v>
      </c>
      <c r="P666" s="788" t="s">
        <v>7061</v>
      </c>
      <c r="Q666" s="803">
        <v>45085</v>
      </c>
      <c r="R666" s="803">
        <v>45108</v>
      </c>
      <c r="S666" s="12">
        <f t="shared" ca="1" si="21"/>
        <v>37</v>
      </c>
      <c r="T666" s="31" t="s">
        <v>7074</v>
      </c>
      <c r="U666" s="31" t="s">
        <v>7078</v>
      </c>
      <c r="V666" s="31"/>
      <c r="W666" s="31"/>
      <c r="X666" s="197" t="s">
        <v>7079</v>
      </c>
      <c r="Y666" s="197"/>
      <c r="Z666" s="197"/>
      <c r="AA666" s="197" t="s">
        <v>7080</v>
      </c>
      <c r="AB666" s="197"/>
      <c r="AC666" s="729"/>
      <c r="AD666" s="1222"/>
      <c r="AE666" s="1275"/>
    </row>
    <row r="667" spans="1:31">
      <c r="A667" s="264" t="s">
        <v>2563</v>
      </c>
      <c r="B667" s="30" t="s">
        <v>7081</v>
      </c>
      <c r="C667" s="32" t="s">
        <v>256</v>
      </c>
      <c r="D667" s="40" t="s">
        <v>1024</v>
      </c>
      <c r="E667" s="30" t="s">
        <v>85</v>
      </c>
      <c r="F667" s="30" t="s">
        <v>1106</v>
      </c>
      <c r="G667" s="952">
        <v>812</v>
      </c>
      <c r="H667" s="41">
        <v>1.0489999999999999</v>
      </c>
      <c r="I667" s="30" t="s">
        <v>2857</v>
      </c>
      <c r="J667" s="786">
        <v>45083</v>
      </c>
      <c r="K667" s="803"/>
      <c r="L667" s="803"/>
      <c r="M667" s="803"/>
      <c r="N667" s="803">
        <v>45089</v>
      </c>
      <c r="O667" s="7">
        <f t="shared" ca="1" si="20"/>
        <v>6</v>
      </c>
      <c r="P667" s="788" t="s">
        <v>7061</v>
      </c>
      <c r="Q667" s="803" t="s">
        <v>6658</v>
      </c>
      <c r="R667" s="803">
        <v>45108</v>
      </c>
      <c r="S667" s="12">
        <f t="shared" ca="1" si="21"/>
        <v>25</v>
      </c>
      <c r="T667" s="31" t="s">
        <v>7074</v>
      </c>
      <c r="U667" s="31" t="s">
        <v>7082</v>
      </c>
      <c r="V667" s="31"/>
      <c r="W667" s="31"/>
      <c r="X667" s="197" t="s">
        <v>7083</v>
      </c>
      <c r="Y667" s="197"/>
      <c r="Z667" s="197"/>
      <c r="AA667" s="197"/>
      <c r="AB667" s="197"/>
      <c r="AC667" s="729"/>
      <c r="AD667" s="1222"/>
      <c r="AE667" s="1275"/>
    </row>
    <row r="668" spans="1:31">
      <c r="A668" s="264" t="s">
        <v>7084</v>
      </c>
      <c r="B668" s="30" t="s">
        <v>7085</v>
      </c>
      <c r="C668" s="32" t="s">
        <v>717</v>
      </c>
      <c r="D668" s="40" t="s">
        <v>1024</v>
      </c>
      <c r="E668" s="30" t="s">
        <v>85</v>
      </c>
      <c r="F668" s="30" t="s">
        <v>1086</v>
      </c>
      <c r="G668" s="952">
        <v>1055.3800000000001</v>
      </c>
      <c r="H668" s="41">
        <v>5.6710000000000003</v>
      </c>
      <c r="I668" s="30" t="s">
        <v>2857</v>
      </c>
      <c r="J668" s="786" t="s">
        <v>6897</v>
      </c>
      <c r="K668" s="803"/>
      <c r="L668" s="803"/>
      <c r="M668" s="803"/>
      <c r="N668" s="803">
        <v>45086</v>
      </c>
      <c r="O668" s="7" t="e">
        <f t="shared" ca="1" si="20"/>
        <v>#VALUE!</v>
      </c>
      <c r="P668" s="788" t="s">
        <v>7061</v>
      </c>
      <c r="Q668" s="803" t="s">
        <v>6658</v>
      </c>
      <c r="R668" s="803">
        <v>45108</v>
      </c>
      <c r="S668" s="12" t="e">
        <f t="shared" ca="1" si="21"/>
        <v>#VALUE!</v>
      </c>
      <c r="T668" s="31" t="s">
        <v>7074</v>
      </c>
      <c r="U668" s="31" t="s">
        <v>7086</v>
      </c>
      <c r="V668" s="31"/>
      <c r="W668" s="31"/>
      <c r="X668" s="197" t="s">
        <v>7087</v>
      </c>
      <c r="Y668" s="197"/>
      <c r="Z668" s="197"/>
      <c r="AA668" s="197"/>
      <c r="AB668" s="197"/>
      <c r="AC668" s="729"/>
      <c r="AD668" s="1222"/>
      <c r="AE668" s="1275"/>
    </row>
    <row r="669" spans="1:31">
      <c r="A669" s="264" t="s">
        <v>6955</v>
      </c>
      <c r="B669" s="30" t="s">
        <v>7088</v>
      </c>
      <c r="C669" s="32" t="s">
        <v>256</v>
      </c>
      <c r="D669" s="40" t="s">
        <v>1024</v>
      </c>
      <c r="E669" s="30" t="s">
        <v>85</v>
      </c>
      <c r="F669" s="30" t="s">
        <v>1088</v>
      </c>
      <c r="G669" s="952">
        <v>380</v>
      </c>
      <c r="H669" s="41">
        <v>0.317</v>
      </c>
      <c r="I669" s="30" t="s">
        <v>2857</v>
      </c>
      <c r="J669" s="786">
        <v>45082</v>
      </c>
      <c r="K669" s="803"/>
      <c r="L669" s="803"/>
      <c r="M669" s="803"/>
      <c r="N669" s="803">
        <v>45091</v>
      </c>
      <c r="O669" s="7">
        <f t="shared" ca="1" si="20"/>
        <v>9</v>
      </c>
      <c r="P669" s="788" t="s">
        <v>7061</v>
      </c>
      <c r="Q669" s="803" t="s">
        <v>6658</v>
      </c>
      <c r="R669" s="803">
        <v>45108</v>
      </c>
      <c r="S669" s="12">
        <f t="shared" ca="1" si="21"/>
        <v>26</v>
      </c>
      <c r="T669" s="31" t="s">
        <v>7074</v>
      </c>
      <c r="U669" s="31" t="s">
        <v>7089</v>
      </c>
      <c r="V669" s="31"/>
      <c r="W669" s="31"/>
      <c r="X669" s="197" t="s">
        <v>7090</v>
      </c>
      <c r="Y669" s="197"/>
      <c r="Z669" s="197"/>
      <c r="AA669" s="197"/>
      <c r="AB669" s="197"/>
      <c r="AC669" s="729"/>
      <c r="AD669" s="1222"/>
      <c r="AE669" s="1275"/>
    </row>
    <row r="670" spans="1:31">
      <c r="A670" s="264" t="s">
        <v>2563</v>
      </c>
      <c r="B670" s="30" t="s">
        <v>7091</v>
      </c>
      <c r="C670" s="32" t="s">
        <v>256</v>
      </c>
      <c r="D670" s="40" t="s">
        <v>1024</v>
      </c>
      <c r="E670" s="30" t="s">
        <v>85</v>
      </c>
      <c r="F670" s="30" t="s">
        <v>1088</v>
      </c>
      <c r="G670" s="952">
        <v>603</v>
      </c>
      <c r="H670" s="41">
        <v>0.67100000000000004</v>
      </c>
      <c r="I670" s="30" t="s">
        <v>2857</v>
      </c>
      <c r="J670" s="786">
        <v>45082</v>
      </c>
      <c r="K670" s="803"/>
      <c r="L670" s="803"/>
      <c r="M670" s="803"/>
      <c r="N670" s="803">
        <v>45089</v>
      </c>
      <c r="O670" s="7">
        <f t="shared" ca="1" si="20"/>
        <v>7</v>
      </c>
      <c r="P670" s="788" t="s">
        <v>7061</v>
      </c>
      <c r="Q670" s="803" t="s">
        <v>6658</v>
      </c>
      <c r="R670" s="803">
        <v>45108</v>
      </c>
      <c r="S670" s="12">
        <f t="shared" ca="1" si="21"/>
        <v>26</v>
      </c>
      <c r="T670" s="31" t="s">
        <v>7074</v>
      </c>
      <c r="U670" s="31" t="s">
        <v>7092</v>
      </c>
      <c r="V670" s="31"/>
      <c r="W670" s="31"/>
      <c r="X670" s="197" t="s">
        <v>7093</v>
      </c>
      <c r="Y670" s="197"/>
      <c r="Z670" s="197"/>
      <c r="AA670" s="197"/>
      <c r="AB670" s="197"/>
      <c r="AC670" s="729"/>
      <c r="AD670" s="1222"/>
      <c r="AE670" s="1275"/>
    </row>
    <row r="671" spans="1:31">
      <c r="A671" s="264" t="s">
        <v>5244</v>
      </c>
      <c r="B671" s="30" t="s">
        <v>7094</v>
      </c>
      <c r="C671" s="32" t="s">
        <v>46</v>
      </c>
      <c r="D671" s="40" t="s">
        <v>110</v>
      </c>
      <c r="E671" s="30" t="s">
        <v>85</v>
      </c>
      <c r="F671" s="30" t="s">
        <v>1088</v>
      </c>
      <c r="G671" s="952">
        <v>330</v>
      </c>
      <c r="H671" s="41">
        <v>0.52800000000000002</v>
      </c>
      <c r="I671" s="30" t="s">
        <v>2857</v>
      </c>
      <c r="J671" s="786">
        <v>45085</v>
      </c>
      <c r="K671" s="803"/>
      <c r="L671" s="803"/>
      <c r="M671" s="803"/>
      <c r="N671" s="803" t="s">
        <v>6665</v>
      </c>
      <c r="O671" s="7" t="e">
        <f t="shared" ca="1" si="20"/>
        <v>#VALUE!</v>
      </c>
      <c r="P671" s="788" t="s">
        <v>7061</v>
      </c>
      <c r="Q671" s="803">
        <v>45099</v>
      </c>
      <c r="R671" s="803">
        <v>45108</v>
      </c>
      <c r="S671" s="12">
        <f t="shared" ca="1" si="21"/>
        <v>23</v>
      </c>
      <c r="T671" s="31" t="s">
        <v>7074</v>
      </c>
      <c r="U671" s="31" t="s">
        <v>7095</v>
      </c>
      <c r="V671" s="31"/>
      <c r="W671" s="31"/>
      <c r="X671" s="197" t="s">
        <v>7096</v>
      </c>
      <c r="Y671" s="197"/>
      <c r="Z671" s="197"/>
      <c r="AA671" s="197"/>
      <c r="AB671" s="197"/>
      <c r="AC671" s="729"/>
      <c r="AD671" s="1222"/>
      <c r="AE671" s="1275"/>
    </row>
    <row r="672" spans="1:31">
      <c r="A672" s="264" t="s">
        <v>1842</v>
      </c>
      <c r="B672" s="30" t="s">
        <v>7097</v>
      </c>
      <c r="C672" s="32" t="s">
        <v>46</v>
      </c>
      <c r="D672" s="40" t="s">
        <v>1024</v>
      </c>
      <c r="E672" s="30" t="s">
        <v>85</v>
      </c>
      <c r="F672" s="30" t="s">
        <v>1088</v>
      </c>
      <c r="G672" s="952">
        <v>836</v>
      </c>
      <c r="H672" s="41">
        <v>1.39</v>
      </c>
      <c r="I672" s="30" t="s">
        <v>2857</v>
      </c>
      <c r="J672" s="786">
        <v>45086</v>
      </c>
      <c r="K672" s="803"/>
      <c r="L672" s="803"/>
      <c r="M672" s="803"/>
      <c r="N672" s="803" t="s">
        <v>6658</v>
      </c>
      <c r="O672" s="7" t="e">
        <f t="shared" ca="1" si="20"/>
        <v>#VALUE!</v>
      </c>
      <c r="P672" s="788" t="s">
        <v>7061</v>
      </c>
      <c r="Q672" s="803">
        <v>45099</v>
      </c>
      <c r="R672" s="803">
        <v>45108</v>
      </c>
      <c r="S672" s="12">
        <f t="shared" ca="1" si="21"/>
        <v>22</v>
      </c>
      <c r="T672" s="31" t="s">
        <v>7074</v>
      </c>
      <c r="U672" s="31" t="s">
        <v>7098</v>
      </c>
      <c r="V672" s="31"/>
      <c r="W672" s="31"/>
      <c r="X672" s="197" t="s">
        <v>7099</v>
      </c>
      <c r="Y672" s="197"/>
      <c r="Z672" s="197"/>
      <c r="AA672" s="197"/>
      <c r="AB672" s="197"/>
      <c r="AC672" s="729"/>
      <c r="AD672" s="1222"/>
      <c r="AE672" s="1275"/>
    </row>
    <row r="673" spans="1:31">
      <c r="A673" s="264" t="s">
        <v>7100</v>
      </c>
      <c r="B673" s="30" t="s">
        <v>7101</v>
      </c>
      <c r="C673" s="32" t="s">
        <v>46</v>
      </c>
      <c r="D673" s="40" t="s">
        <v>1024</v>
      </c>
      <c r="E673" s="30" t="s">
        <v>85</v>
      </c>
      <c r="F673" s="30" t="s">
        <v>1088</v>
      </c>
      <c r="G673" s="952">
        <v>344</v>
      </c>
      <c r="H673" s="41">
        <v>1.571</v>
      </c>
      <c r="I673" s="30" t="s">
        <v>2857</v>
      </c>
      <c r="J673" s="786">
        <v>45091</v>
      </c>
      <c r="K673" s="803"/>
      <c r="L673" s="803"/>
      <c r="M673" s="803"/>
      <c r="N673" s="803" t="s">
        <v>7102</v>
      </c>
      <c r="O673" s="7" t="e">
        <f t="shared" ca="1" si="20"/>
        <v>#VALUE!</v>
      </c>
      <c r="P673" s="788" t="s">
        <v>7061</v>
      </c>
      <c r="Q673" s="803">
        <v>45106</v>
      </c>
      <c r="R673" s="803">
        <v>45108</v>
      </c>
      <c r="S673" s="12">
        <f t="shared" ca="1" si="21"/>
        <v>17</v>
      </c>
      <c r="T673" s="31" t="s">
        <v>7074</v>
      </c>
      <c r="U673" s="31" t="s">
        <v>7103</v>
      </c>
      <c r="V673" s="31"/>
      <c r="W673" s="31"/>
      <c r="X673" s="197" t="s">
        <v>7104</v>
      </c>
      <c r="Y673" s="197"/>
      <c r="Z673" s="197"/>
      <c r="AA673" s="197"/>
      <c r="AB673" s="197"/>
      <c r="AC673" s="729"/>
      <c r="AD673" s="1222"/>
      <c r="AE673" s="1275"/>
    </row>
    <row r="674" spans="1:31">
      <c r="A674" s="264" t="s">
        <v>1830</v>
      </c>
      <c r="B674" s="30" t="s">
        <v>7105</v>
      </c>
      <c r="C674" s="32" t="s">
        <v>256</v>
      </c>
      <c r="D674" s="40" t="s">
        <v>1024</v>
      </c>
      <c r="E674" s="30" t="s">
        <v>85</v>
      </c>
      <c r="F674" s="30" t="s">
        <v>1088</v>
      </c>
      <c r="G674" s="952">
        <v>674</v>
      </c>
      <c r="H674" s="41">
        <v>1.64</v>
      </c>
      <c r="I674" s="30" t="s">
        <v>2857</v>
      </c>
      <c r="J674" s="786">
        <v>45091</v>
      </c>
      <c r="K674" s="803"/>
      <c r="L674" s="803"/>
      <c r="M674" s="803"/>
      <c r="N674" s="803">
        <v>45100</v>
      </c>
      <c r="O674" s="7">
        <f t="shared" ca="1" si="20"/>
        <v>9</v>
      </c>
      <c r="P674" s="788" t="s">
        <v>7061</v>
      </c>
      <c r="Q674" s="803">
        <v>45106</v>
      </c>
      <c r="R674" s="803">
        <v>45108</v>
      </c>
      <c r="S674" s="12">
        <f t="shared" ca="1" si="21"/>
        <v>17</v>
      </c>
      <c r="T674" s="31" t="s">
        <v>7074</v>
      </c>
      <c r="U674" s="31" t="s">
        <v>7106</v>
      </c>
      <c r="V674" s="31"/>
      <c r="W674" s="31"/>
      <c r="X674" s="197" t="s">
        <v>7107</v>
      </c>
      <c r="Y674" s="197"/>
      <c r="Z674" s="197"/>
      <c r="AA674" s="197"/>
      <c r="AB674" s="197"/>
      <c r="AC674" s="729"/>
      <c r="AD674" s="1222"/>
      <c r="AE674" s="1275"/>
    </row>
    <row r="675" spans="1:31">
      <c r="A675" s="264" t="s">
        <v>6533</v>
      </c>
      <c r="B675" s="30" t="s">
        <v>7108</v>
      </c>
      <c r="C675" s="32" t="s">
        <v>46</v>
      </c>
      <c r="D675" s="40" t="s">
        <v>1024</v>
      </c>
      <c r="E675" s="30" t="s">
        <v>85</v>
      </c>
      <c r="F675" s="30" t="s">
        <v>1086</v>
      </c>
      <c r="G675" s="952">
        <v>2862</v>
      </c>
      <c r="H675" s="41">
        <v>0.96599999999999997</v>
      </c>
      <c r="I675" s="30" t="s">
        <v>2857</v>
      </c>
      <c r="J675" s="786">
        <v>45091</v>
      </c>
      <c r="K675" s="803"/>
      <c r="L675" s="803"/>
      <c r="M675" s="803"/>
      <c r="N675" s="803">
        <v>45093</v>
      </c>
      <c r="O675" s="7">
        <f t="shared" ca="1" si="20"/>
        <v>2</v>
      </c>
      <c r="P675" s="788" t="s">
        <v>7061</v>
      </c>
      <c r="Q675" s="803">
        <v>45106</v>
      </c>
      <c r="R675" s="803">
        <v>45108</v>
      </c>
      <c r="S675" s="12">
        <f t="shared" ca="1" si="21"/>
        <v>17</v>
      </c>
      <c r="T675" s="31" t="s">
        <v>7074</v>
      </c>
      <c r="U675" s="31" t="s">
        <v>7109</v>
      </c>
      <c r="V675" s="31"/>
      <c r="W675" s="31"/>
      <c r="X675" s="197" t="s">
        <v>7110</v>
      </c>
      <c r="Y675" s="197"/>
      <c r="Z675" s="197"/>
      <c r="AA675" s="197"/>
      <c r="AB675" s="197"/>
      <c r="AC675" s="729"/>
      <c r="AD675" s="1222"/>
      <c r="AE675" s="1275"/>
    </row>
    <row r="676" spans="1:31">
      <c r="A676" s="264" t="s">
        <v>1375</v>
      </c>
      <c r="B676" s="30" t="s">
        <v>7111</v>
      </c>
      <c r="C676" s="32" t="s">
        <v>46</v>
      </c>
      <c r="D676" s="40" t="s">
        <v>1024</v>
      </c>
      <c r="E676" s="30" t="s">
        <v>85</v>
      </c>
      <c r="F676" s="30" t="s">
        <v>1088</v>
      </c>
      <c r="G676" s="952">
        <v>520</v>
      </c>
      <c r="H676" s="41">
        <v>0.86399999999999999</v>
      </c>
      <c r="I676" s="30" t="s">
        <v>2857</v>
      </c>
      <c r="J676" s="786">
        <v>45093</v>
      </c>
      <c r="K676" s="803"/>
      <c r="L676" s="803"/>
      <c r="M676" s="803"/>
      <c r="N676" s="803">
        <v>45098</v>
      </c>
      <c r="O676" s="7">
        <f t="shared" ca="1" si="20"/>
        <v>5</v>
      </c>
      <c r="P676" s="788" t="s">
        <v>7061</v>
      </c>
      <c r="Q676" s="803">
        <v>45106</v>
      </c>
      <c r="R676" s="803">
        <v>45108</v>
      </c>
      <c r="S676" s="12">
        <f t="shared" ca="1" si="21"/>
        <v>15</v>
      </c>
      <c r="T676" s="31" t="s">
        <v>7074</v>
      </c>
      <c r="U676" s="31" t="s">
        <v>7112</v>
      </c>
      <c r="V676" s="31"/>
      <c r="W676" s="31"/>
      <c r="X676" s="197" t="s">
        <v>7113</v>
      </c>
      <c r="Y676" s="197"/>
      <c r="Z676" s="197"/>
      <c r="AA676" s="197" t="s">
        <v>7011</v>
      </c>
      <c r="AB676" s="197"/>
      <c r="AC676" s="729"/>
      <c r="AD676" s="1222"/>
      <c r="AE676" s="1275"/>
    </row>
    <row r="677" spans="1:31">
      <c r="A677" s="264" t="s">
        <v>7114</v>
      </c>
      <c r="B677" s="30" t="s">
        <v>7115</v>
      </c>
      <c r="C677" s="32" t="s">
        <v>46</v>
      </c>
      <c r="D677" s="40" t="s">
        <v>1024</v>
      </c>
      <c r="E677" s="30" t="s">
        <v>85</v>
      </c>
      <c r="F677" s="30" t="s">
        <v>7116</v>
      </c>
      <c r="G677" s="952">
        <v>265</v>
      </c>
      <c r="H677" s="41">
        <v>0.66100000000000003</v>
      </c>
      <c r="I677" s="30" t="s">
        <v>2857</v>
      </c>
      <c r="J677" s="786" t="s">
        <v>6830</v>
      </c>
      <c r="K677" s="803"/>
      <c r="L677" s="803"/>
      <c r="M677" s="803"/>
      <c r="N677" s="803" t="s">
        <v>7102</v>
      </c>
      <c r="O677" s="7" t="e">
        <f t="shared" ca="1" si="20"/>
        <v>#VALUE!</v>
      </c>
      <c r="P677" s="788" t="s">
        <v>7061</v>
      </c>
      <c r="Q677" s="803">
        <v>45106</v>
      </c>
      <c r="R677" s="803">
        <v>45108</v>
      </c>
      <c r="S677" s="12" t="e">
        <f t="shared" ca="1" si="21"/>
        <v>#VALUE!</v>
      </c>
      <c r="T677" s="31" t="s">
        <v>7074</v>
      </c>
      <c r="U677" s="31" t="s">
        <v>7117</v>
      </c>
      <c r="V677" s="31"/>
      <c r="W677" s="31"/>
      <c r="X677" s="197" t="s">
        <v>7118</v>
      </c>
      <c r="Y677" s="197"/>
      <c r="Z677" s="197"/>
      <c r="AA677" s="197"/>
      <c r="AB677" s="197"/>
      <c r="AC677" s="729"/>
      <c r="AD677" s="1222"/>
      <c r="AE677" s="1275"/>
    </row>
    <row r="678" spans="1:31">
      <c r="A678" s="264" t="s">
        <v>1119</v>
      </c>
      <c r="B678" s="30" t="s">
        <v>5647</v>
      </c>
      <c r="C678" s="32" t="s">
        <v>46</v>
      </c>
      <c r="D678" s="40" t="s">
        <v>189</v>
      </c>
      <c r="E678" s="30" t="s">
        <v>85</v>
      </c>
      <c r="F678" s="30" t="s">
        <v>1086</v>
      </c>
      <c r="G678" s="952">
        <v>2100</v>
      </c>
      <c r="H678" s="41">
        <v>1.7549999999999999</v>
      </c>
      <c r="I678" s="30" t="s">
        <v>5945</v>
      </c>
      <c r="J678" s="786">
        <v>45082</v>
      </c>
      <c r="K678" s="803">
        <v>45083</v>
      </c>
      <c r="L678" s="803"/>
      <c r="M678" s="803">
        <v>45084</v>
      </c>
      <c r="N678" s="803">
        <v>45086</v>
      </c>
      <c r="O678" s="7">
        <f t="shared" ca="1" si="20"/>
        <v>4</v>
      </c>
      <c r="P678" s="788">
        <v>45107</v>
      </c>
      <c r="Q678" s="803">
        <v>45104</v>
      </c>
      <c r="R678" s="803" t="s">
        <v>6806</v>
      </c>
      <c r="S678" s="12" t="e">
        <f t="shared" ca="1" si="21"/>
        <v>#VALUE!</v>
      </c>
      <c r="T678" s="31" t="s">
        <v>7074</v>
      </c>
      <c r="U678" s="31"/>
      <c r="V678" s="31"/>
      <c r="W678" s="31"/>
      <c r="X678" s="197" t="s">
        <v>7119</v>
      </c>
      <c r="Y678" s="197"/>
      <c r="Z678" s="197"/>
      <c r="AA678" s="197" t="s">
        <v>7120</v>
      </c>
      <c r="AB678" s="197"/>
      <c r="AC678" s="729"/>
      <c r="AD678" s="1222"/>
      <c r="AE678" s="1275"/>
    </row>
    <row r="679" spans="1:31">
      <c r="A679" s="264" t="s">
        <v>1382</v>
      </c>
      <c r="B679" s="30" t="s">
        <v>7121</v>
      </c>
      <c r="C679" s="32" t="s">
        <v>256</v>
      </c>
      <c r="D679" s="40" t="s">
        <v>189</v>
      </c>
      <c r="E679" s="30" t="s">
        <v>85</v>
      </c>
      <c r="F679" s="30" t="s">
        <v>1088</v>
      </c>
      <c r="G679" s="952">
        <v>2700</v>
      </c>
      <c r="H679" s="41">
        <v>3.17</v>
      </c>
      <c r="I679" s="30" t="s">
        <v>5945</v>
      </c>
      <c r="J679" s="786">
        <v>45085</v>
      </c>
      <c r="K679" s="803">
        <v>45086</v>
      </c>
      <c r="L679" s="803"/>
      <c r="M679" s="803">
        <v>45089</v>
      </c>
      <c r="N679" s="803">
        <v>45090</v>
      </c>
      <c r="O679" s="7">
        <f t="shared" ca="1" si="20"/>
        <v>5</v>
      </c>
      <c r="P679" s="788">
        <v>45107</v>
      </c>
      <c r="Q679" s="803">
        <v>45104</v>
      </c>
      <c r="R679" s="803" t="s">
        <v>6806</v>
      </c>
      <c r="S679" s="12" t="e">
        <f t="shared" ca="1" si="21"/>
        <v>#VALUE!</v>
      </c>
      <c r="T679" s="31" t="s">
        <v>7074</v>
      </c>
      <c r="U679" s="31"/>
      <c r="V679" s="31"/>
      <c r="W679" s="31"/>
      <c r="X679" s="197" t="s">
        <v>7122</v>
      </c>
      <c r="Y679" s="197"/>
      <c r="Z679" s="197"/>
      <c r="AA679" s="197" t="s">
        <v>7120</v>
      </c>
      <c r="AB679" s="197"/>
      <c r="AC679" s="729"/>
      <c r="AD679" s="1222"/>
      <c r="AE679" s="1275"/>
    </row>
    <row r="680" spans="1:31">
      <c r="A680" s="264" t="s">
        <v>7123</v>
      </c>
      <c r="B680" s="30" t="s">
        <v>7124</v>
      </c>
      <c r="C680" s="32" t="s">
        <v>46</v>
      </c>
      <c r="D680" s="40" t="s">
        <v>189</v>
      </c>
      <c r="E680" s="30" t="s">
        <v>85</v>
      </c>
      <c r="F680" s="30" t="s">
        <v>1086</v>
      </c>
      <c r="G680" s="952">
        <v>5466</v>
      </c>
      <c r="H680" s="41">
        <v>6.6260000000000003</v>
      </c>
      <c r="I680" s="30" t="s">
        <v>5945</v>
      </c>
      <c r="J680" s="786">
        <v>45082</v>
      </c>
      <c r="K680" s="803"/>
      <c r="L680" s="803"/>
      <c r="M680" s="803"/>
      <c r="N680" s="803">
        <v>45093</v>
      </c>
      <c r="O680" s="7">
        <f t="shared" ca="1" si="20"/>
        <v>11</v>
      </c>
      <c r="P680" s="788">
        <v>45107</v>
      </c>
      <c r="Q680" s="803">
        <v>45104</v>
      </c>
      <c r="R680" s="803" t="s">
        <v>6806</v>
      </c>
      <c r="S680" s="12" t="e">
        <f t="shared" ca="1" si="21"/>
        <v>#VALUE!</v>
      </c>
      <c r="T680" s="31" t="s">
        <v>7074</v>
      </c>
      <c r="U680" s="31"/>
      <c r="V680" s="31"/>
      <c r="W680" s="31"/>
      <c r="X680" s="197" t="s">
        <v>7125</v>
      </c>
      <c r="Y680" s="197"/>
      <c r="Z680" s="197"/>
      <c r="AA680" s="197" t="s">
        <v>7126</v>
      </c>
      <c r="AB680" s="197"/>
      <c r="AC680" s="729"/>
      <c r="AD680" s="1222"/>
      <c r="AE680" s="1275"/>
    </row>
    <row r="681" spans="1:31">
      <c r="A681" s="264" t="s">
        <v>7127</v>
      </c>
      <c r="B681" s="30" t="s">
        <v>7128</v>
      </c>
      <c r="C681" s="32" t="s">
        <v>256</v>
      </c>
      <c r="D681" s="40" t="s">
        <v>189</v>
      </c>
      <c r="E681" s="30" t="s">
        <v>85</v>
      </c>
      <c r="F681" s="30" t="s">
        <v>1106</v>
      </c>
      <c r="G681" s="952">
        <v>2300</v>
      </c>
      <c r="H681" s="41">
        <v>7.1639999999999997</v>
      </c>
      <c r="I681" s="30" t="s">
        <v>5945</v>
      </c>
      <c r="J681" s="786">
        <v>45071</v>
      </c>
      <c r="K681" s="803"/>
      <c r="L681" s="803"/>
      <c r="M681" s="803"/>
      <c r="N681" s="803">
        <v>45093</v>
      </c>
      <c r="O681" s="7">
        <f t="shared" ca="1" si="20"/>
        <v>22</v>
      </c>
      <c r="P681" s="788">
        <v>45107</v>
      </c>
      <c r="Q681" s="803">
        <v>45104</v>
      </c>
      <c r="R681" s="803">
        <v>30.062023</v>
      </c>
      <c r="S681" s="12">
        <f t="shared" ca="1" si="21"/>
        <v>-45040.937977000001</v>
      </c>
      <c r="T681" s="31" t="s">
        <v>7074</v>
      </c>
      <c r="U681" s="31"/>
      <c r="V681" s="31"/>
      <c r="W681" s="31"/>
      <c r="X681" s="197" t="s">
        <v>7129</v>
      </c>
      <c r="Y681" s="197"/>
      <c r="Z681" s="197"/>
      <c r="AA681" s="197" t="s">
        <v>7120</v>
      </c>
      <c r="AB681" s="197"/>
      <c r="AC681" s="729"/>
      <c r="AD681" s="1222"/>
      <c r="AE681" s="1275"/>
    </row>
    <row r="682" spans="1:31">
      <c r="A682" s="264" t="s">
        <v>7130</v>
      </c>
      <c r="B682" s="30" t="s">
        <v>7131</v>
      </c>
      <c r="C682" s="32" t="s">
        <v>256</v>
      </c>
      <c r="D682" s="40" t="s">
        <v>139</v>
      </c>
      <c r="E682" s="30" t="s">
        <v>85</v>
      </c>
      <c r="F682" s="30" t="s">
        <v>1088</v>
      </c>
      <c r="G682" s="952">
        <v>750</v>
      </c>
      <c r="H682" s="41">
        <v>0.8</v>
      </c>
      <c r="I682" s="30" t="s">
        <v>6475</v>
      </c>
      <c r="J682" s="786">
        <v>45096</v>
      </c>
      <c r="K682" s="803"/>
      <c r="L682" s="803"/>
      <c r="M682" s="803"/>
      <c r="N682" s="803"/>
      <c r="O682" s="7">
        <f t="shared" ca="1" si="20"/>
        <v>1009</v>
      </c>
      <c r="P682" s="788">
        <v>45112</v>
      </c>
      <c r="Q682" s="803">
        <v>45110</v>
      </c>
      <c r="R682" s="803" t="s">
        <v>7062</v>
      </c>
      <c r="S682" s="12" t="e">
        <f t="shared" ca="1" si="21"/>
        <v>#VALUE!</v>
      </c>
      <c r="T682" s="31" t="s">
        <v>6929</v>
      </c>
      <c r="U682" s="31"/>
      <c r="V682" s="31"/>
      <c r="W682" s="31"/>
      <c r="X682" s="197" t="s">
        <v>7132</v>
      </c>
      <c r="Y682" s="197"/>
      <c r="Z682" s="197"/>
      <c r="AA682" s="197" t="s">
        <v>7133</v>
      </c>
      <c r="AB682" s="197"/>
      <c r="AC682" s="729"/>
      <c r="AD682" s="1222"/>
      <c r="AE682" s="1275"/>
    </row>
    <row r="683" spans="1:31">
      <c r="A683" s="264" t="s">
        <v>7134</v>
      </c>
      <c r="B683" s="30" t="s">
        <v>7135</v>
      </c>
      <c r="C683" s="32" t="s">
        <v>46</v>
      </c>
      <c r="D683" s="40" t="s">
        <v>139</v>
      </c>
      <c r="E683" s="30" t="s">
        <v>85</v>
      </c>
      <c r="F683" s="30" t="s">
        <v>1088</v>
      </c>
      <c r="G683" s="952">
        <v>425</v>
      </c>
      <c r="H683" s="41">
        <v>0.85</v>
      </c>
      <c r="I683" s="30" t="s">
        <v>6475</v>
      </c>
      <c r="J683" s="786">
        <v>45098</v>
      </c>
      <c r="K683" s="803"/>
      <c r="L683" s="803"/>
      <c r="M683" s="803"/>
      <c r="N683" s="803"/>
      <c r="O683" s="7">
        <f t="shared" ca="1" si="20"/>
        <v>1007</v>
      </c>
      <c r="P683" s="788">
        <v>45112</v>
      </c>
      <c r="Q683" s="803">
        <v>45110</v>
      </c>
      <c r="R683" s="803" t="s">
        <v>7062</v>
      </c>
      <c r="S683" s="12" t="e">
        <f t="shared" ca="1" si="21"/>
        <v>#VALUE!</v>
      </c>
      <c r="T683" s="31" t="s">
        <v>6929</v>
      </c>
      <c r="U683" s="31"/>
      <c r="V683" s="31"/>
      <c r="W683" s="31"/>
      <c r="X683" s="197" t="s">
        <v>7136</v>
      </c>
      <c r="Y683" s="197"/>
      <c r="Z683" s="197"/>
      <c r="AA683" s="197" t="s">
        <v>7137</v>
      </c>
      <c r="AB683" s="197"/>
      <c r="AC683" s="729"/>
      <c r="AD683" s="1222"/>
      <c r="AE683" s="1275"/>
    </row>
    <row r="684" spans="1:31">
      <c r="A684" s="264" t="s">
        <v>7138</v>
      </c>
      <c r="B684" s="30" t="s">
        <v>7139</v>
      </c>
      <c r="C684" s="32" t="s">
        <v>46</v>
      </c>
      <c r="D684" s="40" t="s">
        <v>189</v>
      </c>
      <c r="E684" s="30" t="s">
        <v>85</v>
      </c>
      <c r="F684" s="30" t="s">
        <v>1106</v>
      </c>
      <c r="G684" s="952">
        <v>8560</v>
      </c>
      <c r="H684" s="41">
        <v>9.7420000000000009</v>
      </c>
      <c r="I684" s="30" t="s">
        <v>7140</v>
      </c>
      <c r="J684" s="786" t="s">
        <v>7008</v>
      </c>
      <c r="K684" s="803" t="s">
        <v>7008</v>
      </c>
      <c r="L684" s="803"/>
      <c r="M684" s="803" t="s">
        <v>3273</v>
      </c>
      <c r="N684" s="803" t="s">
        <v>7141</v>
      </c>
      <c r="O684" s="7" t="e">
        <f t="shared" ca="1" si="20"/>
        <v>#VALUE!</v>
      </c>
      <c r="P684" s="788" t="s">
        <v>7074</v>
      </c>
      <c r="Q684" s="803" t="s">
        <v>7074</v>
      </c>
      <c r="R684" s="803" t="s">
        <v>7074</v>
      </c>
      <c r="S684" s="12" t="e">
        <f t="shared" ca="1" si="21"/>
        <v>#VALUE!</v>
      </c>
      <c r="T684" s="31" t="s">
        <v>6884</v>
      </c>
      <c r="U684" s="31"/>
      <c r="V684" s="31"/>
      <c r="W684" s="31"/>
      <c r="X684" s="197" t="s">
        <v>7142</v>
      </c>
      <c r="Y684" s="197"/>
      <c r="Z684" s="197"/>
      <c r="AA684" s="197"/>
      <c r="AB684" s="197"/>
      <c r="AC684" s="729"/>
      <c r="AD684" s="1222"/>
      <c r="AE684" s="1275"/>
    </row>
    <row r="685" spans="1:31">
      <c r="A685" s="264" t="s">
        <v>7143</v>
      </c>
      <c r="B685" s="30" t="s">
        <v>7144</v>
      </c>
      <c r="C685" s="32" t="s">
        <v>46</v>
      </c>
      <c r="D685" s="40" t="s">
        <v>73</v>
      </c>
      <c r="E685" s="30" t="s">
        <v>85</v>
      </c>
      <c r="F685" s="30" t="s">
        <v>1106</v>
      </c>
      <c r="G685" s="952">
        <v>352</v>
      </c>
      <c r="H685" s="41">
        <v>0.51500000000000001</v>
      </c>
      <c r="I685" s="30" t="s">
        <v>7145</v>
      </c>
      <c r="J685" s="786">
        <v>45096</v>
      </c>
      <c r="K685" s="803"/>
      <c r="L685" s="803"/>
      <c r="M685" s="803"/>
      <c r="N685" s="803"/>
      <c r="O685" s="7">
        <f t="shared" ca="1" si="20"/>
        <v>1009</v>
      </c>
      <c r="P685" s="788" t="s">
        <v>7146</v>
      </c>
      <c r="Q685" s="803">
        <v>45107</v>
      </c>
      <c r="R685" s="803" t="s">
        <v>7146</v>
      </c>
      <c r="S685" s="12" t="e">
        <f t="shared" ca="1" si="21"/>
        <v>#VALUE!</v>
      </c>
      <c r="T685" s="31" t="s">
        <v>7147</v>
      </c>
      <c r="U685" s="31"/>
      <c r="V685" s="31"/>
      <c r="W685" s="31"/>
      <c r="X685" s="197" t="s">
        <v>7148</v>
      </c>
      <c r="Y685" s="197"/>
      <c r="Z685" s="197"/>
      <c r="AA685" s="197" t="s">
        <v>7149</v>
      </c>
      <c r="AB685" s="197"/>
      <c r="AC685" s="729"/>
      <c r="AD685" s="1222"/>
      <c r="AE685" s="1275"/>
    </row>
    <row r="686" spans="1:31">
      <c r="A686" s="264" t="s">
        <v>7150</v>
      </c>
      <c r="B686" s="30" t="s">
        <v>7151</v>
      </c>
      <c r="C686" s="32" t="s">
        <v>256</v>
      </c>
      <c r="D686" s="40" t="s">
        <v>349</v>
      </c>
      <c r="E686" s="30" t="s">
        <v>85</v>
      </c>
      <c r="F686" s="30" t="s">
        <v>1106</v>
      </c>
      <c r="G686" s="952">
        <v>900.38</v>
      </c>
      <c r="H686" s="41">
        <v>1.7549999999999999</v>
      </c>
      <c r="I686" s="30" t="s">
        <v>7152</v>
      </c>
      <c r="J686" s="786" t="s">
        <v>6828</v>
      </c>
      <c r="K686" s="803" t="s">
        <v>7153</v>
      </c>
      <c r="L686" s="803"/>
      <c r="M686" s="803">
        <v>45089</v>
      </c>
      <c r="N686" s="803"/>
      <c r="O686" s="7" t="e">
        <f t="shared" ca="1" si="20"/>
        <v>#VALUE!</v>
      </c>
      <c r="P686" s="788" t="s">
        <v>6884</v>
      </c>
      <c r="Q686" s="803">
        <v>45110</v>
      </c>
      <c r="R686" s="803">
        <v>45113</v>
      </c>
      <c r="S686" s="12" t="e">
        <f t="shared" ca="1" si="21"/>
        <v>#VALUE!</v>
      </c>
      <c r="T686" s="31" t="s">
        <v>7154</v>
      </c>
      <c r="U686" s="31"/>
      <c r="V686" s="31"/>
      <c r="W686" s="31"/>
      <c r="X686" s="197" t="s">
        <v>7155</v>
      </c>
      <c r="Y686" s="197"/>
      <c r="Z686" s="197"/>
      <c r="AA686" s="197"/>
      <c r="AB686" s="197"/>
      <c r="AC686" s="729"/>
      <c r="AD686" s="1222"/>
      <c r="AE686" s="1275"/>
    </row>
    <row r="687" spans="1:31">
      <c r="A687" s="264" t="s">
        <v>5813</v>
      </c>
      <c r="B687" s="30" t="s">
        <v>7156</v>
      </c>
      <c r="C687" s="32" t="s">
        <v>256</v>
      </c>
      <c r="D687" s="40" t="s">
        <v>349</v>
      </c>
      <c r="E687" s="30" t="s">
        <v>85</v>
      </c>
      <c r="F687" s="30" t="s">
        <v>1088</v>
      </c>
      <c r="G687" s="952">
        <v>258</v>
      </c>
      <c r="H687" s="41">
        <v>1.33</v>
      </c>
      <c r="I687" s="30" t="s">
        <v>7152</v>
      </c>
      <c r="J687" s="786" t="s">
        <v>6829</v>
      </c>
      <c r="K687" s="803" t="s">
        <v>7153</v>
      </c>
      <c r="L687" s="803"/>
      <c r="M687" s="803">
        <v>45089</v>
      </c>
      <c r="N687" s="803"/>
      <c r="O687" s="7" t="e">
        <f t="shared" ca="1" si="20"/>
        <v>#VALUE!</v>
      </c>
      <c r="P687" s="788" t="s">
        <v>6884</v>
      </c>
      <c r="Q687" s="803">
        <v>45110</v>
      </c>
      <c r="R687" s="803">
        <v>45113</v>
      </c>
      <c r="S687" s="12" t="e">
        <f t="shared" ca="1" si="21"/>
        <v>#VALUE!</v>
      </c>
      <c r="T687" s="31" t="s">
        <v>7154</v>
      </c>
      <c r="U687" s="31"/>
      <c r="V687" s="31"/>
      <c r="W687" s="31"/>
      <c r="X687" s="197" t="s">
        <v>7157</v>
      </c>
      <c r="Y687" s="197"/>
      <c r="Z687" s="197"/>
      <c r="AA687" s="197"/>
      <c r="AB687" s="197"/>
      <c r="AC687" s="729"/>
      <c r="AD687" s="1222"/>
      <c r="AE687" s="1275"/>
    </row>
    <row r="688" spans="1:31">
      <c r="A688" s="264" t="s">
        <v>7158</v>
      </c>
      <c r="B688" s="30" t="s">
        <v>7159</v>
      </c>
      <c r="C688" s="32" t="s">
        <v>46</v>
      </c>
      <c r="D688" s="40" t="s">
        <v>1292</v>
      </c>
      <c r="E688" s="30" t="s">
        <v>85</v>
      </c>
      <c r="F688" s="30" t="s">
        <v>1088</v>
      </c>
      <c r="G688" s="952">
        <v>1161.2</v>
      </c>
      <c r="H688" s="41">
        <v>5.0369999999999999</v>
      </c>
      <c r="I688" s="30" t="s">
        <v>7160</v>
      </c>
      <c r="J688" s="786" t="s">
        <v>6657</v>
      </c>
      <c r="K688" s="803">
        <v>45089</v>
      </c>
      <c r="L688" s="803"/>
      <c r="M688" s="803">
        <v>45090</v>
      </c>
      <c r="N688" s="803">
        <v>45093</v>
      </c>
      <c r="O688" s="7" t="e">
        <f t="shared" ca="1" si="20"/>
        <v>#VALUE!</v>
      </c>
      <c r="P688" s="788">
        <v>45119</v>
      </c>
      <c r="Q688" s="803">
        <v>45111</v>
      </c>
      <c r="R688" s="803">
        <v>45119</v>
      </c>
      <c r="S688" s="12" t="e">
        <f t="shared" ca="1" si="21"/>
        <v>#VALUE!</v>
      </c>
      <c r="T688" s="31" t="s">
        <v>7161</v>
      </c>
      <c r="U688" s="31"/>
      <c r="V688" s="31"/>
      <c r="W688" s="31"/>
      <c r="X688" s="197" t="s">
        <v>7162</v>
      </c>
      <c r="Y688" s="197"/>
      <c r="Z688" s="197"/>
      <c r="AA688" s="197"/>
      <c r="AB688" s="197"/>
      <c r="AC688" s="729"/>
      <c r="AD688" s="1222"/>
      <c r="AE688" s="1275"/>
    </row>
    <row r="689" spans="1:31">
      <c r="A689" s="264" t="s">
        <v>7163</v>
      </c>
      <c r="B689" s="30" t="s">
        <v>7164</v>
      </c>
      <c r="C689" s="32" t="s">
        <v>46</v>
      </c>
      <c r="D689" s="40" t="s">
        <v>1059</v>
      </c>
      <c r="E689" s="30" t="s">
        <v>85</v>
      </c>
      <c r="F689" s="30" t="s">
        <v>1106</v>
      </c>
      <c r="G689" s="952">
        <v>1720</v>
      </c>
      <c r="H689" s="41">
        <v>2.92</v>
      </c>
      <c r="I689" s="30" t="s">
        <v>7165</v>
      </c>
      <c r="J689" s="786">
        <v>45106</v>
      </c>
      <c r="K689" s="803"/>
      <c r="L689" s="803"/>
      <c r="M689" s="803"/>
      <c r="N689" s="803"/>
      <c r="O689" s="7">
        <f t="shared" ca="1" si="20"/>
        <v>999</v>
      </c>
      <c r="P689" s="788" t="s">
        <v>7166</v>
      </c>
      <c r="Q689" s="803" t="s">
        <v>7167</v>
      </c>
      <c r="R689" s="803" t="s">
        <v>7166</v>
      </c>
      <c r="S689" s="12" t="e">
        <f t="shared" ca="1" si="21"/>
        <v>#VALUE!</v>
      </c>
      <c r="T689" s="31" t="s">
        <v>7168</v>
      </c>
      <c r="U689" s="31" t="s">
        <v>3538</v>
      </c>
      <c r="V689" s="31"/>
      <c r="W689" s="31"/>
      <c r="X689" s="197" t="s">
        <v>7169</v>
      </c>
      <c r="Y689" s="197"/>
      <c r="Z689" s="197"/>
      <c r="AA689" s="197" t="s">
        <v>7170</v>
      </c>
      <c r="AB689" s="197"/>
      <c r="AC689" s="729"/>
      <c r="AD689" s="1222"/>
      <c r="AE689" s="1275"/>
    </row>
    <row r="690" spans="1:31">
      <c r="A690" s="264" t="s">
        <v>7171</v>
      </c>
      <c r="B690" s="30" t="s">
        <v>7172</v>
      </c>
      <c r="C690" s="32" t="s">
        <v>46</v>
      </c>
      <c r="D690" s="40" t="s">
        <v>73</v>
      </c>
      <c r="E690" s="30" t="s">
        <v>85</v>
      </c>
      <c r="F690" s="30" t="s">
        <v>5198</v>
      </c>
      <c r="G690" s="952">
        <v>355.9</v>
      </c>
      <c r="H690" s="41">
        <v>0.45800000000000002</v>
      </c>
      <c r="I690" s="30" t="s">
        <v>7173</v>
      </c>
      <c r="J690" s="786">
        <v>45105</v>
      </c>
      <c r="K690" s="803"/>
      <c r="L690" s="803"/>
      <c r="M690" s="803"/>
      <c r="N690" s="803"/>
      <c r="O690" s="7">
        <f t="shared" ca="1" si="20"/>
        <v>1000</v>
      </c>
      <c r="P690" s="788">
        <v>45114</v>
      </c>
      <c r="Q690" s="803">
        <v>45114</v>
      </c>
      <c r="R690" s="803">
        <v>45114</v>
      </c>
      <c r="S690" s="12">
        <f t="shared" ca="1" si="21"/>
        <v>9</v>
      </c>
      <c r="T690" s="31" t="s">
        <v>7168</v>
      </c>
      <c r="U690" s="31" t="s">
        <v>7174</v>
      </c>
      <c r="V690" s="31"/>
      <c r="W690" s="31"/>
      <c r="X690" s="197" t="s">
        <v>7175</v>
      </c>
      <c r="Y690" s="197"/>
      <c r="Z690" s="197"/>
      <c r="AA690" s="197" t="s">
        <v>7176</v>
      </c>
      <c r="AB690" s="197"/>
      <c r="AC690" s="729"/>
      <c r="AD690" s="1222"/>
      <c r="AE690" s="1275"/>
    </row>
    <row r="691" spans="1:31">
      <c r="A691" s="264" t="s">
        <v>3243</v>
      </c>
      <c r="B691" s="30" t="s">
        <v>7177</v>
      </c>
      <c r="C691" s="32" t="s">
        <v>46</v>
      </c>
      <c r="D691" s="40" t="s">
        <v>73</v>
      </c>
      <c r="E691" s="30" t="s">
        <v>85</v>
      </c>
      <c r="F691" s="30" t="s">
        <v>1088</v>
      </c>
      <c r="G691" s="952">
        <v>1000</v>
      </c>
      <c r="H691" s="41">
        <v>3.95</v>
      </c>
      <c r="I691" s="30" t="s">
        <v>7173</v>
      </c>
      <c r="J691" s="786">
        <v>45098</v>
      </c>
      <c r="K691" s="803"/>
      <c r="L691" s="803"/>
      <c r="M691" s="803"/>
      <c r="N691" s="803"/>
      <c r="O691" s="7">
        <f t="shared" ca="1" si="20"/>
        <v>1007</v>
      </c>
      <c r="P691" s="788" t="s">
        <v>3358</v>
      </c>
      <c r="Q691" s="803" t="s">
        <v>3358</v>
      </c>
      <c r="R691" s="803">
        <v>45114</v>
      </c>
      <c r="S691" s="12">
        <f t="shared" ca="1" si="21"/>
        <v>16</v>
      </c>
      <c r="T691" s="31" t="s">
        <v>7168</v>
      </c>
      <c r="U691" s="31"/>
      <c r="V691" s="31"/>
      <c r="W691" s="31"/>
      <c r="X691" s="197" t="s">
        <v>7178</v>
      </c>
      <c r="Y691" s="197"/>
      <c r="Z691" s="197"/>
      <c r="AA691" s="197" t="s">
        <v>7179</v>
      </c>
      <c r="AB691" s="197"/>
      <c r="AC691" s="729"/>
      <c r="AD691" s="1222"/>
      <c r="AE691" s="1275"/>
    </row>
    <row r="692" spans="1:31">
      <c r="A692" s="264" t="s">
        <v>1818</v>
      </c>
      <c r="B692" s="30" t="s">
        <v>7180</v>
      </c>
      <c r="C692" s="32" t="s">
        <v>46</v>
      </c>
      <c r="D692" s="40" t="s">
        <v>73</v>
      </c>
      <c r="E692" s="30" t="s">
        <v>85</v>
      </c>
      <c r="F692" s="30" t="s">
        <v>1088</v>
      </c>
      <c r="G692" s="952">
        <v>36</v>
      </c>
      <c r="H692" s="41">
        <v>0.16300000000000001</v>
      </c>
      <c r="I692" s="30" t="s">
        <v>7173</v>
      </c>
      <c r="J692" s="786">
        <v>45097</v>
      </c>
      <c r="K692" s="803"/>
      <c r="L692" s="803"/>
      <c r="M692" s="803"/>
      <c r="N692" s="803"/>
      <c r="O692" s="7">
        <f t="shared" ca="1" si="20"/>
        <v>1008</v>
      </c>
      <c r="P692" s="788" t="s">
        <v>3358</v>
      </c>
      <c r="Q692" s="803" t="s">
        <v>3358</v>
      </c>
      <c r="R692" s="803">
        <v>45114</v>
      </c>
      <c r="S692" s="12">
        <f t="shared" ca="1" si="21"/>
        <v>17</v>
      </c>
      <c r="T692" s="31" t="s">
        <v>7181</v>
      </c>
      <c r="U692" s="31"/>
      <c r="V692" s="31"/>
      <c r="W692" s="31"/>
      <c r="X692" s="197" t="s">
        <v>7182</v>
      </c>
      <c r="Y692" s="197"/>
      <c r="Z692" s="197"/>
      <c r="AA692" s="197" t="s">
        <v>7183</v>
      </c>
      <c r="AB692" s="197"/>
      <c r="AC692" s="729"/>
      <c r="AD692" s="1222"/>
      <c r="AE692" s="1275"/>
    </row>
    <row r="693" spans="1:31">
      <c r="A693" s="264" t="s">
        <v>6568</v>
      </c>
      <c r="B693" s="30" t="s">
        <v>7184</v>
      </c>
      <c r="C693" s="32" t="s">
        <v>46</v>
      </c>
      <c r="D693" s="40" t="s">
        <v>1024</v>
      </c>
      <c r="E693" s="30" t="s">
        <v>85</v>
      </c>
      <c r="F693" s="30" t="s">
        <v>7021</v>
      </c>
      <c r="G693" s="952">
        <v>10650</v>
      </c>
      <c r="H693" s="41">
        <v>12.688000000000001</v>
      </c>
      <c r="I693" s="30" t="s">
        <v>6683</v>
      </c>
      <c r="J693" s="786">
        <v>45091</v>
      </c>
      <c r="K693" s="803"/>
      <c r="L693" s="803"/>
      <c r="M693" s="803"/>
      <c r="N693" s="803">
        <v>45104</v>
      </c>
      <c r="O693" s="7">
        <f t="shared" ca="1" si="20"/>
        <v>13</v>
      </c>
      <c r="P693" s="788" t="s">
        <v>6929</v>
      </c>
      <c r="Q693" s="803">
        <v>45113</v>
      </c>
      <c r="R693" s="803">
        <v>45119</v>
      </c>
      <c r="S693" s="12">
        <f t="shared" ca="1" si="21"/>
        <v>28</v>
      </c>
      <c r="T693" s="31" t="s">
        <v>7168</v>
      </c>
      <c r="U693" s="31" t="s">
        <v>7185</v>
      </c>
      <c r="V693" s="31"/>
      <c r="W693" s="31"/>
      <c r="X693" s="197" t="s">
        <v>7186</v>
      </c>
      <c r="Y693" s="197"/>
      <c r="Z693" s="197"/>
      <c r="AA693" s="197" t="s">
        <v>7187</v>
      </c>
      <c r="AB693" s="197"/>
      <c r="AC693" s="729"/>
      <c r="AD693" s="1222"/>
      <c r="AE693" s="1275"/>
    </row>
    <row r="694" spans="1:31">
      <c r="A694" s="264" t="s">
        <v>2563</v>
      </c>
      <c r="B694" s="30" t="s">
        <v>7188</v>
      </c>
      <c r="C694" s="32" t="s">
        <v>256</v>
      </c>
      <c r="D694" s="40" t="s">
        <v>1024</v>
      </c>
      <c r="E694" s="30" t="s">
        <v>85</v>
      </c>
      <c r="F694" s="30" t="s">
        <v>1088</v>
      </c>
      <c r="G694" s="952">
        <v>260</v>
      </c>
      <c r="H694" s="41">
        <v>0.51800000000000002</v>
      </c>
      <c r="I694" s="30" t="s">
        <v>6683</v>
      </c>
      <c r="J694" s="786">
        <v>45092</v>
      </c>
      <c r="K694" s="803"/>
      <c r="L694" s="803"/>
      <c r="M694" s="803" t="s">
        <v>7141</v>
      </c>
      <c r="N694" s="803">
        <v>45110</v>
      </c>
      <c r="O694" s="7">
        <f t="shared" ca="1" si="20"/>
        <v>18</v>
      </c>
      <c r="P694" s="788" t="s">
        <v>6929</v>
      </c>
      <c r="Q694" s="803">
        <v>45106</v>
      </c>
      <c r="R694" s="803">
        <v>45119</v>
      </c>
      <c r="S694" s="12">
        <f t="shared" ca="1" si="21"/>
        <v>27</v>
      </c>
      <c r="T694" s="31" t="s">
        <v>7168</v>
      </c>
      <c r="U694" s="31" t="s">
        <v>7189</v>
      </c>
      <c r="V694" s="31"/>
      <c r="W694" s="31"/>
      <c r="X694" s="197" t="s">
        <v>7190</v>
      </c>
      <c r="Y694" s="197"/>
      <c r="Z694" s="197"/>
      <c r="AA694" s="197"/>
      <c r="AB694" s="197"/>
      <c r="AC694" s="729"/>
      <c r="AD694" s="1222"/>
      <c r="AE694" s="1275"/>
    </row>
    <row r="695" spans="1:31">
      <c r="A695" s="264" t="s">
        <v>5624</v>
      </c>
      <c r="B695" s="30" t="s">
        <v>7191</v>
      </c>
      <c r="C695" s="32" t="s">
        <v>46</v>
      </c>
      <c r="D695" s="40" t="s">
        <v>1024</v>
      </c>
      <c r="E695" s="30" t="s">
        <v>85</v>
      </c>
      <c r="F695" s="30" t="s">
        <v>1088</v>
      </c>
      <c r="G695" s="952">
        <v>332</v>
      </c>
      <c r="H695" s="41">
        <v>0.89300000000000002</v>
      </c>
      <c r="I695" s="30" t="s">
        <v>6683</v>
      </c>
      <c r="J695" s="786">
        <v>45104</v>
      </c>
      <c r="K695" s="803"/>
      <c r="L695" s="803"/>
      <c r="M695" s="803" t="s">
        <v>7141</v>
      </c>
      <c r="N695" s="803">
        <v>45111</v>
      </c>
      <c r="O695" s="7">
        <f t="shared" ca="1" si="20"/>
        <v>7</v>
      </c>
      <c r="P695" s="788" t="s">
        <v>6929</v>
      </c>
      <c r="Q695" s="803">
        <v>45120</v>
      </c>
      <c r="R695" s="803">
        <v>45119</v>
      </c>
      <c r="S695" s="12">
        <f t="shared" ca="1" si="21"/>
        <v>15</v>
      </c>
      <c r="T695" s="31" t="s">
        <v>7168</v>
      </c>
      <c r="U695" s="31" t="s">
        <v>7192</v>
      </c>
      <c r="V695" s="31"/>
      <c r="W695" s="31"/>
      <c r="X695" s="197" t="s">
        <v>7193</v>
      </c>
      <c r="Y695" s="197"/>
      <c r="Z695" s="197"/>
      <c r="AA695" s="197" t="s">
        <v>7194</v>
      </c>
      <c r="AB695" s="197"/>
      <c r="AC695" s="729"/>
      <c r="AD695" s="1222"/>
      <c r="AE695" s="1275"/>
    </row>
    <row r="696" spans="1:31">
      <c r="A696" s="264" t="s">
        <v>5624</v>
      </c>
      <c r="B696" s="30" t="s">
        <v>7195</v>
      </c>
      <c r="C696" s="32" t="s">
        <v>46</v>
      </c>
      <c r="D696" s="40" t="s">
        <v>1024</v>
      </c>
      <c r="E696" s="30" t="s">
        <v>85</v>
      </c>
      <c r="F696" s="30" t="s">
        <v>1088</v>
      </c>
      <c r="G696" s="952">
        <v>314</v>
      </c>
      <c r="H696" s="41">
        <v>1.4339999999999999</v>
      </c>
      <c r="I696" s="30" t="s">
        <v>6683</v>
      </c>
      <c r="J696" s="786" t="s">
        <v>6903</v>
      </c>
      <c r="K696" s="803"/>
      <c r="L696" s="803"/>
      <c r="M696" s="803" t="s">
        <v>7141</v>
      </c>
      <c r="N696" s="803">
        <v>45111</v>
      </c>
      <c r="O696" s="7" t="e">
        <f t="shared" ca="1" si="20"/>
        <v>#VALUE!</v>
      </c>
      <c r="P696" s="788" t="s">
        <v>6929</v>
      </c>
      <c r="Q696" s="803">
        <v>45120</v>
      </c>
      <c r="R696" s="803">
        <v>45119</v>
      </c>
      <c r="S696" s="12" t="e">
        <f t="shared" ca="1" si="21"/>
        <v>#VALUE!</v>
      </c>
      <c r="T696" s="31" t="s">
        <v>7168</v>
      </c>
      <c r="U696" s="31" t="s">
        <v>7196</v>
      </c>
      <c r="V696" s="31"/>
      <c r="W696" s="31"/>
      <c r="X696" s="197" t="s">
        <v>7197</v>
      </c>
      <c r="Y696" s="197"/>
      <c r="Z696" s="197"/>
      <c r="AA696" s="197"/>
      <c r="AB696" s="197"/>
      <c r="AC696" s="729"/>
      <c r="AD696" s="1222"/>
      <c r="AE696" s="1275"/>
    </row>
    <row r="697" spans="1:31">
      <c r="A697" s="264" t="s">
        <v>397</v>
      </c>
      <c r="B697" s="30" t="s">
        <v>7198</v>
      </c>
      <c r="C697" s="32" t="s">
        <v>256</v>
      </c>
      <c r="D697" s="40" t="s">
        <v>1024</v>
      </c>
      <c r="E697" s="30" t="s">
        <v>85</v>
      </c>
      <c r="F697" s="30" t="s">
        <v>1088</v>
      </c>
      <c r="G697" s="952">
        <v>1100</v>
      </c>
      <c r="H697" s="41">
        <v>1.9550000000000001</v>
      </c>
      <c r="I697" s="30" t="s">
        <v>6683</v>
      </c>
      <c r="J697" s="786" t="s">
        <v>6903</v>
      </c>
      <c r="K697" s="803"/>
      <c r="L697" s="803"/>
      <c r="M697" s="803" t="s">
        <v>7141</v>
      </c>
      <c r="N697" s="803">
        <v>45111</v>
      </c>
      <c r="O697" s="7" t="e">
        <f t="shared" ca="1" si="20"/>
        <v>#VALUE!</v>
      </c>
      <c r="P697" s="788" t="s">
        <v>6929</v>
      </c>
      <c r="Q697" s="803">
        <v>45120</v>
      </c>
      <c r="R697" s="803">
        <v>45119</v>
      </c>
      <c r="S697" s="12" t="e">
        <f t="shared" ca="1" si="21"/>
        <v>#VALUE!</v>
      </c>
      <c r="T697" s="31" t="s">
        <v>7168</v>
      </c>
      <c r="U697" s="31" t="s">
        <v>7199</v>
      </c>
      <c r="V697" s="31"/>
      <c r="W697" s="31"/>
      <c r="X697" s="197" t="s">
        <v>7200</v>
      </c>
      <c r="Y697" s="197"/>
      <c r="Z697" s="197"/>
      <c r="AA697" s="197"/>
      <c r="AB697" s="197"/>
      <c r="AC697" s="729"/>
      <c r="AD697" s="1222"/>
      <c r="AE697" s="1275"/>
    </row>
    <row r="698" spans="1:31">
      <c r="A698" s="264" t="s">
        <v>7201</v>
      </c>
      <c r="B698" s="30" t="s">
        <v>7202</v>
      </c>
      <c r="C698" s="32" t="s">
        <v>46</v>
      </c>
      <c r="D698" s="40" t="s">
        <v>1024</v>
      </c>
      <c r="E698" s="30" t="s">
        <v>85</v>
      </c>
      <c r="F698" s="30" t="s">
        <v>1088</v>
      </c>
      <c r="G698" s="952">
        <v>1241</v>
      </c>
      <c r="H698" s="41">
        <v>0.44900000000000001</v>
      </c>
      <c r="I698" s="30" t="s">
        <v>6683</v>
      </c>
      <c r="J698" s="786" t="s">
        <v>6903</v>
      </c>
      <c r="K698" s="803"/>
      <c r="L698" s="803"/>
      <c r="M698" s="803" t="s">
        <v>7141</v>
      </c>
      <c r="N698" s="803">
        <v>45110</v>
      </c>
      <c r="O698" s="7" t="e">
        <f t="shared" ca="1" si="20"/>
        <v>#VALUE!</v>
      </c>
      <c r="P698" s="788" t="s">
        <v>6929</v>
      </c>
      <c r="Q698" s="803">
        <v>45120</v>
      </c>
      <c r="R698" s="803">
        <v>45119</v>
      </c>
      <c r="S698" s="12" t="e">
        <f t="shared" ca="1" si="21"/>
        <v>#VALUE!</v>
      </c>
      <c r="T698" s="31" t="s">
        <v>7168</v>
      </c>
      <c r="U698" s="31" t="s">
        <v>7203</v>
      </c>
      <c r="V698" s="31"/>
      <c r="W698" s="31"/>
      <c r="X698" s="197" t="s">
        <v>7204</v>
      </c>
      <c r="Y698" s="197"/>
      <c r="Z698" s="197"/>
      <c r="AA698" s="197"/>
      <c r="AB698" s="197"/>
      <c r="AC698" s="729"/>
      <c r="AD698" s="1222"/>
      <c r="AE698" s="1275"/>
    </row>
    <row r="699" spans="1:31">
      <c r="A699" s="264" t="s">
        <v>7205</v>
      </c>
      <c r="B699" s="30" t="s">
        <v>7206</v>
      </c>
      <c r="C699" s="32" t="s">
        <v>46</v>
      </c>
      <c r="D699" s="40" t="s">
        <v>1024</v>
      </c>
      <c r="E699" s="30" t="s">
        <v>85</v>
      </c>
      <c r="F699" s="30" t="s">
        <v>1088</v>
      </c>
      <c r="G699" s="952">
        <v>1035</v>
      </c>
      <c r="H699" s="41">
        <v>0.81799999999999995</v>
      </c>
      <c r="I699" s="30" t="s">
        <v>6683</v>
      </c>
      <c r="J699" s="786" t="s">
        <v>6903</v>
      </c>
      <c r="K699" s="803"/>
      <c r="L699" s="803"/>
      <c r="M699" s="803"/>
      <c r="N699" s="803">
        <v>45111</v>
      </c>
      <c r="O699" s="7" t="e">
        <f t="shared" ca="1" si="20"/>
        <v>#VALUE!</v>
      </c>
      <c r="P699" s="788" t="s">
        <v>6929</v>
      </c>
      <c r="Q699" s="803">
        <v>45120</v>
      </c>
      <c r="R699" s="803">
        <v>45119</v>
      </c>
      <c r="S699" s="12" t="e">
        <f t="shared" ca="1" si="21"/>
        <v>#VALUE!</v>
      </c>
      <c r="T699" s="31" t="s">
        <v>7168</v>
      </c>
      <c r="U699" s="31" t="s">
        <v>7207</v>
      </c>
      <c r="V699" s="31"/>
      <c r="W699" s="31"/>
      <c r="X699" s="197" t="s">
        <v>7208</v>
      </c>
      <c r="Y699" s="197"/>
      <c r="Z699" s="197"/>
      <c r="AA699" s="197"/>
      <c r="AB699" s="197"/>
      <c r="AC699" s="729"/>
      <c r="AD699" s="1222"/>
      <c r="AE699" s="1275"/>
    </row>
    <row r="700" spans="1:31">
      <c r="A700" s="264" t="s">
        <v>1551</v>
      </c>
      <c r="B700" s="30" t="s">
        <v>7209</v>
      </c>
      <c r="C700" s="32" t="s">
        <v>256</v>
      </c>
      <c r="D700" s="40" t="s">
        <v>1024</v>
      </c>
      <c r="E700" s="30" t="s">
        <v>85</v>
      </c>
      <c r="F700" s="30" t="s">
        <v>1088</v>
      </c>
      <c r="G700" s="952">
        <v>583</v>
      </c>
      <c r="H700" s="41">
        <v>0.79700000000000004</v>
      </c>
      <c r="I700" s="30" t="s">
        <v>6683</v>
      </c>
      <c r="J700" s="786">
        <v>45098</v>
      </c>
      <c r="K700" s="803"/>
      <c r="L700" s="803"/>
      <c r="M700" s="803" t="s">
        <v>7102</v>
      </c>
      <c r="N700" s="803">
        <v>45104</v>
      </c>
      <c r="O700" s="7">
        <f t="shared" ca="1" si="20"/>
        <v>6</v>
      </c>
      <c r="P700" s="788" t="s">
        <v>6929</v>
      </c>
      <c r="Q700" s="803">
        <v>45113</v>
      </c>
      <c r="R700" s="803">
        <v>45119</v>
      </c>
      <c r="S700" s="12">
        <f t="shared" ca="1" si="21"/>
        <v>21</v>
      </c>
      <c r="T700" s="31" t="s">
        <v>7168</v>
      </c>
      <c r="U700" s="31" t="s">
        <v>7210</v>
      </c>
      <c r="V700" s="31"/>
      <c r="W700" s="31"/>
      <c r="X700" s="197" t="s">
        <v>7211</v>
      </c>
      <c r="Y700" s="197"/>
      <c r="Z700" s="197"/>
      <c r="AA700" s="197" t="s">
        <v>7212</v>
      </c>
      <c r="AB700" s="197"/>
      <c r="AC700" s="729"/>
      <c r="AD700" s="1222"/>
      <c r="AE700" s="1275"/>
    </row>
    <row r="701" spans="1:31">
      <c r="A701" s="264" t="s">
        <v>6955</v>
      </c>
      <c r="B701" s="30" t="s">
        <v>7213</v>
      </c>
      <c r="C701" s="32" t="s">
        <v>256</v>
      </c>
      <c r="D701" s="40" t="s">
        <v>1024</v>
      </c>
      <c r="E701" s="30" t="s">
        <v>85</v>
      </c>
      <c r="F701" s="30" t="s">
        <v>1088</v>
      </c>
      <c r="G701" s="952">
        <v>404</v>
      </c>
      <c r="H701" s="41">
        <v>0.32600000000000001</v>
      </c>
      <c r="I701" s="30" t="s">
        <v>6683</v>
      </c>
      <c r="J701" s="786" t="s">
        <v>6806</v>
      </c>
      <c r="K701" s="803"/>
      <c r="L701" s="803"/>
      <c r="M701" s="803" t="s">
        <v>6908</v>
      </c>
      <c r="N701" s="803">
        <v>45113</v>
      </c>
      <c r="O701" s="7" t="e">
        <f t="shared" ca="1" si="20"/>
        <v>#VALUE!</v>
      </c>
      <c r="P701" s="788" t="s">
        <v>6929</v>
      </c>
      <c r="Q701" s="803" t="s">
        <v>6884</v>
      </c>
      <c r="R701" s="803">
        <v>45119</v>
      </c>
      <c r="S701" s="12" t="e">
        <f t="shared" ca="1" si="21"/>
        <v>#VALUE!</v>
      </c>
      <c r="T701" s="31" t="s">
        <v>7168</v>
      </c>
      <c r="U701" s="31" t="s">
        <v>7214</v>
      </c>
      <c r="V701" s="31"/>
      <c r="W701" s="31"/>
      <c r="X701" s="197" t="s">
        <v>7215</v>
      </c>
      <c r="Y701" s="197"/>
      <c r="Z701" s="197"/>
      <c r="AA701" s="197" t="s">
        <v>7011</v>
      </c>
      <c r="AB701" s="197"/>
      <c r="AC701" s="729"/>
      <c r="AD701" s="1222"/>
      <c r="AE701" s="1275"/>
    </row>
    <row r="702" spans="1:31">
      <c r="A702" s="264" t="s">
        <v>6955</v>
      </c>
      <c r="B702" s="30" t="s">
        <v>7216</v>
      </c>
      <c r="C702" s="32" t="s">
        <v>256</v>
      </c>
      <c r="D702" s="40" t="s">
        <v>1024</v>
      </c>
      <c r="E702" s="30" t="s">
        <v>85</v>
      </c>
      <c r="F702" s="30" t="s">
        <v>1088</v>
      </c>
      <c r="G702" s="952">
        <v>380</v>
      </c>
      <c r="H702" s="41">
        <v>0.32600000000000001</v>
      </c>
      <c r="I702" s="30" t="s">
        <v>6683</v>
      </c>
      <c r="J702" s="786" t="s">
        <v>6806</v>
      </c>
      <c r="K702" s="803"/>
      <c r="L702" s="803"/>
      <c r="M702" s="803" t="s">
        <v>6908</v>
      </c>
      <c r="N702" s="803">
        <v>45113</v>
      </c>
      <c r="O702" s="7" t="e">
        <f t="shared" ca="1" si="20"/>
        <v>#VALUE!</v>
      </c>
      <c r="P702" s="788" t="s">
        <v>6929</v>
      </c>
      <c r="Q702" s="803" t="s">
        <v>6884</v>
      </c>
      <c r="R702" s="803">
        <v>45119</v>
      </c>
      <c r="S702" s="12" t="e">
        <f t="shared" ca="1" si="21"/>
        <v>#VALUE!</v>
      </c>
      <c r="T702" s="31" t="s">
        <v>7168</v>
      </c>
      <c r="U702" s="31" t="s">
        <v>7217</v>
      </c>
      <c r="V702" s="31"/>
      <c r="W702" s="31"/>
      <c r="X702" s="197" t="s">
        <v>7218</v>
      </c>
      <c r="Y702" s="197"/>
      <c r="Z702" s="197"/>
      <c r="AA702" s="197" t="s">
        <v>7011</v>
      </c>
      <c r="AB702" s="197"/>
      <c r="AC702" s="729"/>
      <c r="AD702" s="1222"/>
      <c r="AE702" s="1275"/>
    </row>
    <row r="703" spans="1:31">
      <c r="A703" s="264" t="s">
        <v>7219</v>
      </c>
      <c r="B703" s="30" t="s">
        <v>7220</v>
      </c>
      <c r="C703" s="32" t="s">
        <v>256</v>
      </c>
      <c r="D703" s="40" t="s">
        <v>1024</v>
      </c>
      <c r="E703" s="30" t="s">
        <v>85</v>
      </c>
      <c r="F703" s="30" t="s">
        <v>1088</v>
      </c>
      <c r="G703" s="952">
        <v>2700</v>
      </c>
      <c r="H703" s="41">
        <v>6.89</v>
      </c>
      <c r="I703" s="30" t="s">
        <v>6683</v>
      </c>
      <c r="J703" s="786" t="s">
        <v>6806</v>
      </c>
      <c r="K703" s="803"/>
      <c r="L703" s="803"/>
      <c r="M703" s="803" t="s">
        <v>7221</v>
      </c>
      <c r="N703" s="803" t="s">
        <v>7062</v>
      </c>
      <c r="O703" s="7" t="e">
        <f t="shared" ca="1" si="20"/>
        <v>#VALUE!</v>
      </c>
      <c r="P703" s="788" t="s">
        <v>6929</v>
      </c>
      <c r="Q703" s="803" t="s">
        <v>6884</v>
      </c>
      <c r="R703" s="803">
        <v>45119</v>
      </c>
      <c r="S703" s="12" t="e">
        <f t="shared" ca="1" si="21"/>
        <v>#VALUE!</v>
      </c>
      <c r="T703" s="31" t="s">
        <v>7168</v>
      </c>
      <c r="U703" s="31" t="s">
        <v>7222</v>
      </c>
      <c r="V703" s="31"/>
      <c r="W703" s="31"/>
      <c r="X703" s="197" t="s">
        <v>7223</v>
      </c>
      <c r="Y703" s="197"/>
      <c r="Z703" s="197"/>
      <c r="AA703" s="197"/>
      <c r="AB703" s="197"/>
      <c r="AC703" s="729"/>
      <c r="AD703" s="1222"/>
      <c r="AE703" s="1275"/>
    </row>
    <row r="704" spans="1:31">
      <c r="A704" s="264" t="s">
        <v>5365</v>
      </c>
      <c r="B704" s="30" t="s">
        <v>7224</v>
      </c>
      <c r="C704" s="32" t="s">
        <v>46</v>
      </c>
      <c r="D704" s="40" t="s">
        <v>1024</v>
      </c>
      <c r="E704" s="30" t="s">
        <v>85</v>
      </c>
      <c r="F704" s="30" t="s">
        <v>1088</v>
      </c>
      <c r="G704" s="952">
        <v>3300</v>
      </c>
      <c r="H704" s="41">
        <v>10.765000000000001</v>
      </c>
      <c r="I704" s="30" t="s">
        <v>6683</v>
      </c>
      <c r="J704" s="786" t="s">
        <v>6806</v>
      </c>
      <c r="K704" s="803"/>
      <c r="L704" s="803"/>
      <c r="M704" s="803"/>
      <c r="N704" s="803" t="s">
        <v>3358</v>
      </c>
      <c r="O704" s="7" t="e">
        <f t="shared" ca="1" si="20"/>
        <v>#VALUE!</v>
      </c>
      <c r="P704" s="788" t="s">
        <v>6929</v>
      </c>
      <c r="Q704" s="803" t="s">
        <v>6884</v>
      </c>
      <c r="R704" s="803">
        <v>45119</v>
      </c>
      <c r="S704" s="12" t="e">
        <f t="shared" ca="1" si="21"/>
        <v>#VALUE!</v>
      </c>
      <c r="T704" s="31" t="s">
        <v>7168</v>
      </c>
      <c r="U704" s="31" t="s">
        <v>7225</v>
      </c>
      <c r="V704" s="31"/>
      <c r="W704" s="31"/>
      <c r="X704" s="197" t="s">
        <v>7226</v>
      </c>
      <c r="Y704" s="197"/>
      <c r="Z704" s="197"/>
      <c r="AA704" s="197"/>
      <c r="AB704" s="197"/>
      <c r="AC704" s="729"/>
      <c r="AD704" s="1222"/>
      <c r="AE704" s="1275"/>
    </row>
    <row r="705" spans="1:31">
      <c r="A705" s="264" t="s">
        <v>3731</v>
      </c>
      <c r="B705" s="30" t="s">
        <v>7227</v>
      </c>
      <c r="C705" s="32" t="s">
        <v>46</v>
      </c>
      <c r="D705" s="40" t="s">
        <v>1024</v>
      </c>
      <c r="E705" s="30" t="s">
        <v>85</v>
      </c>
      <c r="F705" s="30" t="s">
        <v>1088</v>
      </c>
      <c r="G705" s="952">
        <v>2300</v>
      </c>
      <c r="H705" s="41">
        <v>3.8690000000000002</v>
      </c>
      <c r="I705" s="30" t="s">
        <v>6683</v>
      </c>
      <c r="J705" s="786" t="s">
        <v>6806</v>
      </c>
      <c r="K705" s="803"/>
      <c r="L705" s="803"/>
      <c r="M705" s="803"/>
      <c r="N705" s="803" t="s">
        <v>3358</v>
      </c>
      <c r="O705" s="7" t="e">
        <f t="shared" ca="1" si="20"/>
        <v>#VALUE!</v>
      </c>
      <c r="P705" s="788" t="s">
        <v>6929</v>
      </c>
      <c r="Q705" s="803" t="s">
        <v>6884</v>
      </c>
      <c r="R705" s="803">
        <v>45119</v>
      </c>
      <c r="S705" s="12" t="e">
        <f t="shared" ca="1" si="21"/>
        <v>#VALUE!</v>
      </c>
      <c r="T705" s="31" t="s">
        <v>7168</v>
      </c>
      <c r="U705" s="31" t="s">
        <v>7228</v>
      </c>
      <c r="V705" s="31"/>
      <c r="W705" s="31"/>
      <c r="X705" s="197" t="s">
        <v>7229</v>
      </c>
      <c r="Y705" s="197"/>
      <c r="Z705" s="197"/>
      <c r="AA705" s="197"/>
      <c r="AB705" s="197"/>
      <c r="AC705" s="729"/>
      <c r="AD705" s="1222"/>
      <c r="AE705" s="1275"/>
    </row>
    <row r="706" spans="1:31">
      <c r="A706" s="264" t="s">
        <v>6568</v>
      </c>
      <c r="B706" s="30" t="s">
        <v>7230</v>
      </c>
      <c r="C706" s="32" t="s">
        <v>46</v>
      </c>
      <c r="D706" s="40" t="s">
        <v>1024</v>
      </c>
      <c r="E706" s="30" t="s">
        <v>85</v>
      </c>
      <c r="F706" s="30" t="s">
        <v>7021</v>
      </c>
      <c r="G706" s="952">
        <v>10650</v>
      </c>
      <c r="H706" s="41">
        <v>9.375</v>
      </c>
      <c r="I706" s="30" t="s">
        <v>6683</v>
      </c>
      <c r="J706" s="786" t="s">
        <v>6806</v>
      </c>
      <c r="K706" s="803"/>
      <c r="L706" s="803"/>
      <c r="M706" s="803"/>
      <c r="N706" s="803" t="s">
        <v>6893</v>
      </c>
      <c r="O706" s="7" t="e">
        <f t="shared" ref="O706:O769" ca="1" si="22">IF(ISBLANK(N706)=TRUE,TODAY()-J706,N706-J706)</f>
        <v>#VALUE!</v>
      </c>
      <c r="P706" s="788" t="s">
        <v>6929</v>
      </c>
      <c r="Q706" s="803" t="s">
        <v>6884</v>
      </c>
      <c r="R706" s="803">
        <v>45119</v>
      </c>
      <c r="S706" s="12" t="e">
        <f t="shared" ref="S706:S769" ca="1" si="23">IF(ISBLANK(R706)=TRUE,TODAY()-J706,R706-J706)</f>
        <v>#VALUE!</v>
      </c>
      <c r="T706" s="31" t="s">
        <v>7168</v>
      </c>
      <c r="U706" s="31" t="s">
        <v>7231</v>
      </c>
      <c r="V706" s="31"/>
      <c r="W706" s="31"/>
      <c r="X706" s="197" t="s">
        <v>7232</v>
      </c>
      <c r="Y706" s="197"/>
      <c r="Z706" s="197"/>
      <c r="AA706" s="197" t="s">
        <v>7233</v>
      </c>
      <c r="AB706" s="197"/>
      <c r="AC706" s="729"/>
      <c r="AD706" s="1222"/>
      <c r="AE706" s="1275"/>
    </row>
    <row r="707" spans="1:31">
      <c r="A707" s="264" t="s">
        <v>6568</v>
      </c>
      <c r="B707" s="30" t="s">
        <v>6942</v>
      </c>
      <c r="C707" s="32" t="s">
        <v>46</v>
      </c>
      <c r="D707" s="40" t="s">
        <v>1024</v>
      </c>
      <c r="E707" s="30" t="s">
        <v>85</v>
      </c>
      <c r="F707" s="30" t="s">
        <v>1150</v>
      </c>
      <c r="G707" s="952">
        <v>2935</v>
      </c>
      <c r="H707" s="41">
        <v>3.601</v>
      </c>
      <c r="I707" s="30" t="s">
        <v>6683</v>
      </c>
      <c r="J707" s="786" t="s">
        <v>7031</v>
      </c>
      <c r="K707" s="803"/>
      <c r="L707" s="803"/>
      <c r="M707" s="803"/>
      <c r="N707" s="803" t="s">
        <v>3358</v>
      </c>
      <c r="O707" s="7" t="e">
        <f t="shared" ca="1" si="22"/>
        <v>#VALUE!</v>
      </c>
      <c r="P707" s="788" t="s">
        <v>6929</v>
      </c>
      <c r="Q707" s="803" t="s">
        <v>6884</v>
      </c>
      <c r="R707" s="803">
        <v>45119</v>
      </c>
      <c r="S707" s="12" t="e">
        <f t="shared" ca="1" si="23"/>
        <v>#VALUE!</v>
      </c>
      <c r="T707" s="31" t="s">
        <v>7168</v>
      </c>
      <c r="U707" s="31" t="s">
        <v>7234</v>
      </c>
      <c r="V707" s="31"/>
      <c r="W707" s="31"/>
      <c r="X707" s="197" t="s">
        <v>7235</v>
      </c>
      <c r="Y707" s="197"/>
      <c r="Z707" s="197"/>
      <c r="AA707" s="197" t="s">
        <v>7236</v>
      </c>
      <c r="AB707" s="197"/>
      <c r="AC707" s="729"/>
      <c r="AD707" s="1222"/>
      <c r="AE707" s="1275"/>
    </row>
    <row r="708" spans="1:31">
      <c r="A708" s="264" t="s">
        <v>3731</v>
      </c>
      <c r="B708" s="30" t="s">
        <v>7237</v>
      </c>
      <c r="C708" s="32" t="s">
        <v>46</v>
      </c>
      <c r="D708" s="40" t="s">
        <v>1024</v>
      </c>
      <c r="E708" s="30" t="s">
        <v>85</v>
      </c>
      <c r="F708" s="30" t="s">
        <v>1088</v>
      </c>
      <c r="G708" s="952">
        <v>430</v>
      </c>
      <c r="H708" s="41">
        <v>0.36099999999999999</v>
      </c>
      <c r="I708" s="30" t="s">
        <v>6683</v>
      </c>
      <c r="J708" s="786" t="s">
        <v>7031</v>
      </c>
      <c r="K708" s="803"/>
      <c r="L708" s="803"/>
      <c r="M708" s="803"/>
      <c r="N708" s="803" t="s">
        <v>3358</v>
      </c>
      <c r="O708" s="7" t="e">
        <f t="shared" ca="1" si="22"/>
        <v>#VALUE!</v>
      </c>
      <c r="P708" s="788" t="s">
        <v>6929</v>
      </c>
      <c r="Q708" s="803" t="s">
        <v>6884</v>
      </c>
      <c r="R708" s="803">
        <v>45119</v>
      </c>
      <c r="S708" s="12" t="e">
        <f t="shared" ca="1" si="23"/>
        <v>#VALUE!</v>
      </c>
      <c r="T708" s="31" t="s">
        <v>7168</v>
      </c>
      <c r="U708" s="31" t="s">
        <v>7238</v>
      </c>
      <c r="V708" s="31"/>
      <c r="W708" s="31"/>
      <c r="X708" s="197" t="s">
        <v>7239</v>
      </c>
      <c r="Y708" s="197"/>
      <c r="Z708" s="197"/>
      <c r="AA708" s="197"/>
      <c r="AB708" s="197"/>
      <c r="AC708" s="729"/>
      <c r="AD708" s="1222"/>
      <c r="AE708" s="1275"/>
    </row>
    <row r="709" spans="1:31">
      <c r="A709" s="264" t="s">
        <v>7240</v>
      </c>
      <c r="B709" s="30" t="s">
        <v>7241</v>
      </c>
      <c r="C709" s="32" t="s">
        <v>256</v>
      </c>
      <c r="D709" s="40" t="s">
        <v>189</v>
      </c>
      <c r="E709" s="30" t="s">
        <v>49</v>
      </c>
      <c r="F709" s="30" t="s">
        <v>1086</v>
      </c>
      <c r="G709" s="952">
        <v>1404</v>
      </c>
      <c r="H709" s="41">
        <v>5.9050000000000002</v>
      </c>
      <c r="I709" s="30" t="s">
        <v>7242</v>
      </c>
      <c r="J709" s="786" t="s">
        <v>6829</v>
      </c>
      <c r="K709" s="803" t="s">
        <v>6908</v>
      </c>
      <c r="L709" s="803"/>
      <c r="M709" s="803" t="s">
        <v>7062</v>
      </c>
      <c r="N709" s="803" t="s">
        <v>7062</v>
      </c>
      <c r="O709" s="7" t="e">
        <f t="shared" ca="1" si="22"/>
        <v>#VALUE!</v>
      </c>
      <c r="P709" s="788" t="s">
        <v>7243</v>
      </c>
      <c r="Q709" s="803" t="s">
        <v>7244</v>
      </c>
      <c r="R709" s="803" t="s">
        <v>7168</v>
      </c>
      <c r="S709" s="12" t="e">
        <f t="shared" ca="1" si="23"/>
        <v>#VALUE!</v>
      </c>
      <c r="T709" s="31" t="s">
        <v>7245</v>
      </c>
      <c r="U709" s="31"/>
      <c r="V709" s="31"/>
      <c r="W709" s="31"/>
      <c r="X709" s="197" t="s">
        <v>7246</v>
      </c>
      <c r="Y709" s="197"/>
      <c r="Z709" s="197"/>
      <c r="AA709" s="197" t="s">
        <v>7247</v>
      </c>
      <c r="AB709" s="197"/>
      <c r="AC709" s="729"/>
      <c r="AD709" s="1222"/>
      <c r="AE709" s="1275"/>
    </row>
    <row r="710" spans="1:31">
      <c r="A710" s="264" t="s">
        <v>1238</v>
      </c>
      <c r="B710" s="30" t="s">
        <v>7248</v>
      </c>
      <c r="C710" s="32" t="s">
        <v>46</v>
      </c>
      <c r="D710" s="40" t="s">
        <v>189</v>
      </c>
      <c r="E710" s="30" t="s">
        <v>85</v>
      </c>
      <c r="F710" s="30" t="s">
        <v>462</v>
      </c>
      <c r="G710" s="952">
        <v>865</v>
      </c>
      <c r="H710" s="41">
        <v>1.9510000000000001</v>
      </c>
      <c r="I710" s="30" t="s">
        <v>7249</v>
      </c>
      <c r="J710" s="786" t="s">
        <v>7061</v>
      </c>
      <c r="K710" s="803" t="s">
        <v>6908</v>
      </c>
      <c r="L710" s="803"/>
      <c r="M710" s="803" t="s">
        <v>3358</v>
      </c>
      <c r="N710" s="803" t="s">
        <v>6929</v>
      </c>
      <c r="O710" s="7" t="e">
        <f t="shared" ca="1" si="22"/>
        <v>#VALUE!</v>
      </c>
      <c r="P710" s="788" t="s">
        <v>7243</v>
      </c>
      <c r="Q710" s="803" t="s">
        <v>7167</v>
      </c>
      <c r="R710" s="803" t="s">
        <v>7243</v>
      </c>
      <c r="S710" s="12" t="e">
        <f t="shared" ca="1" si="23"/>
        <v>#VALUE!</v>
      </c>
      <c r="T710" s="31" t="s">
        <v>7250</v>
      </c>
      <c r="U710" s="31" t="s">
        <v>7251</v>
      </c>
      <c r="V710" s="31"/>
      <c r="W710" s="31"/>
      <c r="X710" s="197" t="s">
        <v>7252</v>
      </c>
      <c r="Y710" s="197"/>
      <c r="Z710" s="197"/>
      <c r="AA710" s="197" t="s">
        <v>7011</v>
      </c>
      <c r="AB710" s="197"/>
      <c r="AC710" s="729"/>
      <c r="AD710" s="1222"/>
      <c r="AE710" s="1275"/>
    </row>
    <row r="711" spans="1:31">
      <c r="A711" s="264" t="s">
        <v>1305</v>
      </c>
      <c r="B711" s="30" t="s">
        <v>7253</v>
      </c>
      <c r="C711" s="32" t="s">
        <v>29</v>
      </c>
      <c r="D711" s="40" t="s">
        <v>1024</v>
      </c>
      <c r="E711" s="30" t="s">
        <v>4874</v>
      </c>
      <c r="F711" s="30" t="s">
        <v>1150</v>
      </c>
      <c r="G711" s="952">
        <v>929</v>
      </c>
      <c r="H711" s="41">
        <v>6.7389999999999999</v>
      </c>
      <c r="I711" s="30" t="s">
        <v>7254</v>
      </c>
      <c r="J711" s="786" t="s">
        <v>7062</v>
      </c>
      <c r="K711" s="803"/>
      <c r="L711" s="803"/>
      <c r="M711" s="803" t="s">
        <v>3529</v>
      </c>
      <c r="N711" s="803" t="s">
        <v>7255</v>
      </c>
      <c r="O711" s="7" t="e">
        <f t="shared" ca="1" si="22"/>
        <v>#VALUE!</v>
      </c>
      <c r="P711" s="788" t="s">
        <v>7256</v>
      </c>
      <c r="Q711" s="803" t="s">
        <v>7257</v>
      </c>
      <c r="R711" s="803" t="s">
        <v>7258</v>
      </c>
      <c r="S711" s="12" t="e">
        <f t="shared" ca="1" si="23"/>
        <v>#VALUE!</v>
      </c>
      <c r="T711" s="31" t="s">
        <v>7259</v>
      </c>
      <c r="U711" s="31" t="s">
        <v>7260</v>
      </c>
      <c r="V711" s="31"/>
      <c r="W711" s="31"/>
      <c r="X711" s="197" t="s">
        <v>7261</v>
      </c>
      <c r="Y711" s="197"/>
      <c r="Z711" s="197"/>
      <c r="AA711" s="197" t="s">
        <v>7262</v>
      </c>
      <c r="AB711" s="197"/>
      <c r="AC711" s="729"/>
      <c r="AD711" s="1222"/>
      <c r="AE711" s="1275"/>
    </row>
    <row r="712" spans="1:31">
      <c r="A712" s="264" t="s">
        <v>5178</v>
      </c>
      <c r="B712" s="30" t="s">
        <v>7263</v>
      </c>
      <c r="C712" s="32" t="s">
        <v>256</v>
      </c>
      <c r="D712" s="40" t="s">
        <v>1024</v>
      </c>
      <c r="E712" s="30" t="s">
        <v>85</v>
      </c>
      <c r="F712" s="30" t="s">
        <v>1106</v>
      </c>
      <c r="G712" s="952">
        <v>1004</v>
      </c>
      <c r="H712" s="41">
        <v>1.304</v>
      </c>
      <c r="I712" s="30" t="s">
        <v>2895</v>
      </c>
      <c r="J712" s="786">
        <v>45089</v>
      </c>
      <c r="K712" s="803"/>
      <c r="L712" s="803"/>
      <c r="M712" s="803"/>
      <c r="N712" s="803" t="s">
        <v>7102</v>
      </c>
      <c r="O712" s="7" t="e">
        <f t="shared" ca="1" si="22"/>
        <v>#VALUE!</v>
      </c>
      <c r="P712" s="788" t="s">
        <v>7264</v>
      </c>
      <c r="Q712" s="803">
        <v>45106</v>
      </c>
      <c r="R712" s="803" t="s">
        <v>7264</v>
      </c>
      <c r="S712" s="12" t="e">
        <f t="shared" ca="1" si="23"/>
        <v>#VALUE!</v>
      </c>
      <c r="T712" s="31" t="s">
        <v>7265</v>
      </c>
      <c r="U712" s="31" t="s">
        <v>7266</v>
      </c>
      <c r="V712" s="31"/>
      <c r="W712" s="31"/>
      <c r="X712" s="197" t="s">
        <v>7267</v>
      </c>
      <c r="Y712" s="197"/>
      <c r="Z712" s="197"/>
      <c r="AA712" s="197" t="s">
        <v>7268</v>
      </c>
      <c r="AB712" s="197"/>
      <c r="AC712" s="729"/>
      <c r="AD712" s="1222"/>
      <c r="AE712" s="1275"/>
    </row>
    <row r="713" spans="1:31">
      <c r="A713" s="264" t="s">
        <v>5857</v>
      </c>
      <c r="B713" s="30" t="s">
        <v>7269</v>
      </c>
      <c r="C713" s="32" t="s">
        <v>256</v>
      </c>
      <c r="D713" s="40" t="s">
        <v>1024</v>
      </c>
      <c r="E713" s="30" t="s">
        <v>85</v>
      </c>
      <c r="F713" s="30" t="s">
        <v>1088</v>
      </c>
      <c r="G713" s="952">
        <v>2180</v>
      </c>
      <c r="H713" s="41">
        <v>3.4990000000000001</v>
      </c>
      <c r="I713" s="30" t="s">
        <v>2895</v>
      </c>
      <c r="J713" s="786">
        <v>45098</v>
      </c>
      <c r="K713" s="803"/>
      <c r="L713" s="803"/>
      <c r="M713" s="803"/>
      <c r="N713" s="803" t="s">
        <v>7008</v>
      </c>
      <c r="O713" s="7" t="e">
        <f t="shared" ca="1" si="22"/>
        <v>#VALUE!</v>
      </c>
      <c r="P713" s="788" t="s">
        <v>7264</v>
      </c>
      <c r="Q713" s="803">
        <v>45113</v>
      </c>
      <c r="R713" s="803" t="s">
        <v>7264</v>
      </c>
      <c r="S713" s="12" t="e">
        <f t="shared" ca="1" si="23"/>
        <v>#VALUE!</v>
      </c>
      <c r="T713" s="31" t="s">
        <v>7265</v>
      </c>
      <c r="U713" s="31" t="s">
        <v>7270</v>
      </c>
      <c r="V713" s="31"/>
      <c r="W713" s="31"/>
      <c r="X713" s="197" t="s">
        <v>7271</v>
      </c>
      <c r="Y713" s="197"/>
      <c r="Z713" s="197"/>
      <c r="AA713" s="197"/>
      <c r="AB713" s="197"/>
      <c r="AC713" s="729"/>
      <c r="AD713" s="1222"/>
      <c r="AE713" s="1275"/>
    </row>
    <row r="714" spans="1:31">
      <c r="A714" s="264" t="s">
        <v>740</v>
      </c>
      <c r="B714" s="30" t="s">
        <v>6465</v>
      </c>
      <c r="C714" s="32" t="s">
        <v>256</v>
      </c>
      <c r="D714" s="40" t="s">
        <v>1024</v>
      </c>
      <c r="E714" s="30" t="s">
        <v>85</v>
      </c>
      <c r="F714" s="30" t="s">
        <v>462</v>
      </c>
      <c r="G714" s="952">
        <v>3338</v>
      </c>
      <c r="H714" s="41">
        <v>3.698</v>
      </c>
      <c r="I714" s="30" t="s">
        <v>2895</v>
      </c>
      <c r="J714" s="786">
        <v>45098</v>
      </c>
      <c r="K714" s="803"/>
      <c r="L714" s="803"/>
      <c r="M714" s="803"/>
      <c r="N714" s="803">
        <v>45105</v>
      </c>
      <c r="O714" s="7">
        <f t="shared" ca="1" si="22"/>
        <v>7</v>
      </c>
      <c r="P714" s="788" t="s">
        <v>7264</v>
      </c>
      <c r="Q714" s="803">
        <v>45120</v>
      </c>
      <c r="R714" s="803" t="s">
        <v>7264</v>
      </c>
      <c r="S714" s="12" t="e">
        <f t="shared" ca="1" si="23"/>
        <v>#VALUE!</v>
      </c>
      <c r="T714" s="31" t="s">
        <v>7265</v>
      </c>
      <c r="U714" s="31" t="s">
        <v>7272</v>
      </c>
      <c r="V714" s="31"/>
      <c r="W714" s="31"/>
      <c r="X714" s="197" t="s">
        <v>7273</v>
      </c>
      <c r="Y714" s="197"/>
      <c r="Z714" s="197"/>
      <c r="AA714" s="197"/>
      <c r="AB714" s="197"/>
      <c r="AC714" s="729"/>
      <c r="AD714" s="1222"/>
      <c r="AE714" s="1275"/>
    </row>
    <row r="715" spans="1:31">
      <c r="A715" s="264" t="s">
        <v>2563</v>
      </c>
      <c r="B715" s="30" t="s">
        <v>7274</v>
      </c>
      <c r="C715" s="32" t="s">
        <v>256</v>
      </c>
      <c r="D715" s="40" t="s">
        <v>1024</v>
      </c>
      <c r="E715" s="30" t="s">
        <v>85</v>
      </c>
      <c r="F715" s="30" t="s">
        <v>1106</v>
      </c>
      <c r="G715" s="952">
        <v>529.5</v>
      </c>
      <c r="H715" s="41">
        <v>1.075</v>
      </c>
      <c r="I715" s="30" t="s">
        <v>2895</v>
      </c>
      <c r="J715" s="786" t="s">
        <v>7275</v>
      </c>
      <c r="K715" s="803"/>
      <c r="L715" s="803"/>
      <c r="M715" s="803">
        <v>45114</v>
      </c>
      <c r="N715" s="803">
        <v>45117</v>
      </c>
      <c r="O715" s="7" t="e">
        <f t="shared" ca="1" si="22"/>
        <v>#VALUE!</v>
      </c>
      <c r="P715" s="788" t="s">
        <v>7264</v>
      </c>
      <c r="Q715" s="803">
        <v>45120</v>
      </c>
      <c r="R715" s="803" t="s">
        <v>7264</v>
      </c>
      <c r="S715" s="12" t="e">
        <f t="shared" ca="1" si="23"/>
        <v>#VALUE!</v>
      </c>
      <c r="T715" s="31" t="s">
        <v>7276</v>
      </c>
      <c r="U715" s="31" t="s">
        <v>7277</v>
      </c>
      <c r="V715" s="31"/>
      <c r="W715" s="31"/>
      <c r="X715" s="197" t="s">
        <v>7278</v>
      </c>
      <c r="Y715" s="197"/>
      <c r="Z715" s="197"/>
      <c r="AA715" s="197" t="s">
        <v>7279</v>
      </c>
      <c r="AB715" s="197"/>
      <c r="AC715" s="729"/>
      <c r="AD715" s="1222" t="s">
        <v>7280</v>
      </c>
      <c r="AE715" s="1275"/>
    </row>
    <row r="716" spans="1:31">
      <c r="A716" s="264" t="s">
        <v>1551</v>
      </c>
      <c r="B716" s="30" t="s">
        <v>7281</v>
      </c>
      <c r="C716" s="32" t="s">
        <v>256</v>
      </c>
      <c r="D716" s="40" t="s">
        <v>1024</v>
      </c>
      <c r="E716" s="30" t="s">
        <v>85</v>
      </c>
      <c r="F716" s="30" t="s">
        <v>462</v>
      </c>
      <c r="G716" s="952">
        <v>707</v>
      </c>
      <c r="H716" s="41">
        <v>3.5329999999999999</v>
      </c>
      <c r="I716" s="30" t="s">
        <v>2895</v>
      </c>
      <c r="J716" s="786">
        <v>45111</v>
      </c>
      <c r="K716" s="803"/>
      <c r="L716" s="803"/>
      <c r="M716" s="803" t="s">
        <v>6908</v>
      </c>
      <c r="N716" s="803">
        <v>45117</v>
      </c>
      <c r="O716" s="7">
        <f t="shared" ca="1" si="22"/>
        <v>6</v>
      </c>
      <c r="P716" s="788" t="s">
        <v>7264</v>
      </c>
      <c r="Q716" s="803" t="s">
        <v>7282</v>
      </c>
      <c r="R716" s="803" t="s">
        <v>7264</v>
      </c>
      <c r="S716" s="12" t="e">
        <f t="shared" ca="1" si="23"/>
        <v>#VALUE!</v>
      </c>
      <c r="T716" s="31" t="s">
        <v>7276</v>
      </c>
      <c r="U716" s="31" t="s">
        <v>7283</v>
      </c>
      <c r="V716" s="31"/>
      <c r="W716" s="31"/>
      <c r="X716" s="197" t="s">
        <v>7284</v>
      </c>
      <c r="Y716" s="197"/>
      <c r="Z716" s="197"/>
      <c r="AA716" s="197"/>
      <c r="AB716" s="197"/>
      <c r="AC716" s="729"/>
      <c r="AD716" s="1222" t="s">
        <v>7280</v>
      </c>
      <c r="AE716" s="1275"/>
    </row>
    <row r="717" spans="1:31">
      <c r="A717" s="264" t="s">
        <v>3577</v>
      </c>
      <c r="B717" s="30" t="s">
        <v>7285</v>
      </c>
      <c r="C717" s="32" t="s">
        <v>256</v>
      </c>
      <c r="D717" s="40" t="s">
        <v>1024</v>
      </c>
      <c r="E717" s="30" t="s">
        <v>85</v>
      </c>
      <c r="F717" s="30" t="s">
        <v>1088</v>
      </c>
      <c r="G717" s="952">
        <v>292</v>
      </c>
      <c r="H717" s="41">
        <v>0.25900000000000001</v>
      </c>
      <c r="I717" s="30" t="s">
        <v>2895</v>
      </c>
      <c r="J717" s="786">
        <v>45111</v>
      </c>
      <c r="K717" s="803"/>
      <c r="L717" s="803"/>
      <c r="M717" s="803" t="s">
        <v>6908</v>
      </c>
      <c r="N717" s="803">
        <v>45113</v>
      </c>
      <c r="O717" s="7">
        <f t="shared" ca="1" si="22"/>
        <v>2</v>
      </c>
      <c r="P717" s="788" t="s">
        <v>7264</v>
      </c>
      <c r="Q717" s="803" t="s">
        <v>7282</v>
      </c>
      <c r="R717" s="803" t="s">
        <v>7264</v>
      </c>
      <c r="S717" s="12" t="e">
        <f t="shared" ca="1" si="23"/>
        <v>#VALUE!</v>
      </c>
      <c r="T717" s="31" t="s">
        <v>7276</v>
      </c>
      <c r="U717" s="31" t="s">
        <v>7286</v>
      </c>
      <c r="V717" s="31"/>
      <c r="W717" s="31"/>
      <c r="X717" s="197" t="s">
        <v>7287</v>
      </c>
      <c r="Y717" s="197"/>
      <c r="Z717" s="197"/>
      <c r="AA717" s="197"/>
      <c r="AB717" s="197"/>
      <c r="AC717" s="729"/>
      <c r="AD717" s="1222" t="s">
        <v>7280</v>
      </c>
      <c r="AE717" s="1275"/>
    </row>
    <row r="718" spans="1:31">
      <c r="A718" s="264" t="s">
        <v>3731</v>
      </c>
      <c r="B718" s="30" t="s">
        <v>7288</v>
      </c>
      <c r="C718" s="32" t="s">
        <v>46</v>
      </c>
      <c r="D718" s="40" t="s">
        <v>1024</v>
      </c>
      <c r="E718" s="30" t="s">
        <v>85</v>
      </c>
      <c r="F718" s="30" t="s">
        <v>1088</v>
      </c>
      <c r="G718" s="952">
        <v>777</v>
      </c>
      <c r="H718" s="41">
        <v>1.2110000000000001</v>
      </c>
      <c r="I718" s="30" t="s">
        <v>2895</v>
      </c>
      <c r="J718" s="786">
        <v>45111</v>
      </c>
      <c r="K718" s="803"/>
      <c r="L718" s="803"/>
      <c r="M718" s="803"/>
      <c r="N718" s="803">
        <v>45117</v>
      </c>
      <c r="O718" s="7">
        <f t="shared" ca="1" si="22"/>
        <v>6</v>
      </c>
      <c r="P718" s="788" t="s">
        <v>7264</v>
      </c>
      <c r="Q718" s="803" t="s">
        <v>7282</v>
      </c>
      <c r="R718" s="803" t="s">
        <v>7264</v>
      </c>
      <c r="S718" s="12" t="e">
        <f t="shared" ca="1" si="23"/>
        <v>#VALUE!</v>
      </c>
      <c r="T718" s="31" t="s">
        <v>7276</v>
      </c>
      <c r="U718" s="31" t="s">
        <v>7289</v>
      </c>
      <c r="V718" s="31"/>
      <c r="W718" s="31"/>
      <c r="X718" s="197" t="s">
        <v>7290</v>
      </c>
      <c r="Y718" s="197"/>
      <c r="Z718" s="197"/>
      <c r="AA718" s="197"/>
      <c r="AB718" s="197"/>
      <c r="AC718" s="729"/>
      <c r="AD718" s="1222"/>
      <c r="AE718" s="1275"/>
    </row>
    <row r="719" spans="1:31">
      <c r="A719" s="264" t="s">
        <v>7205</v>
      </c>
      <c r="B719" s="30" t="s">
        <v>7291</v>
      </c>
      <c r="C719" s="32" t="s">
        <v>46</v>
      </c>
      <c r="D719" s="40" t="s">
        <v>1024</v>
      </c>
      <c r="E719" s="30" t="s">
        <v>85</v>
      </c>
      <c r="F719" s="30" t="s">
        <v>1088</v>
      </c>
      <c r="G719" s="952">
        <v>648</v>
      </c>
      <c r="H719" s="41">
        <v>0.61899999999999999</v>
      </c>
      <c r="I719" s="30" t="s">
        <v>2895</v>
      </c>
      <c r="J719" s="786">
        <v>45111</v>
      </c>
      <c r="K719" s="803"/>
      <c r="L719" s="803"/>
      <c r="M719" s="803"/>
      <c r="N719" s="803">
        <v>45120</v>
      </c>
      <c r="O719" s="7">
        <f t="shared" ca="1" si="22"/>
        <v>9</v>
      </c>
      <c r="P719" s="788" t="s">
        <v>7264</v>
      </c>
      <c r="Q719" s="803" t="s">
        <v>7282</v>
      </c>
      <c r="R719" s="803" t="s">
        <v>7264</v>
      </c>
      <c r="S719" s="12" t="e">
        <f t="shared" ca="1" si="23"/>
        <v>#VALUE!</v>
      </c>
      <c r="T719" s="31" t="s">
        <v>7276</v>
      </c>
      <c r="U719" s="31" t="s">
        <v>7292</v>
      </c>
      <c r="V719" s="31"/>
      <c r="W719" s="31"/>
      <c r="X719" s="197" t="s">
        <v>7293</v>
      </c>
      <c r="Y719" s="197"/>
      <c r="Z719" s="197"/>
      <c r="AA719" s="197"/>
      <c r="AB719" s="197"/>
      <c r="AC719" s="729"/>
      <c r="AD719" s="1222" t="s">
        <v>7280</v>
      </c>
      <c r="AE719" s="1275"/>
    </row>
    <row r="720" spans="1:31">
      <c r="A720" s="264" t="s">
        <v>5013</v>
      </c>
      <c r="B720" s="30" t="s">
        <v>7294</v>
      </c>
      <c r="C720" s="32" t="s">
        <v>46</v>
      </c>
      <c r="D720" s="40" t="s">
        <v>1024</v>
      </c>
      <c r="E720" s="30" t="s">
        <v>85</v>
      </c>
      <c r="F720" s="30" t="s">
        <v>1088</v>
      </c>
      <c r="G720" s="952">
        <v>363</v>
      </c>
      <c r="H720" s="41">
        <v>0.746</v>
      </c>
      <c r="I720" s="30" t="s">
        <v>2895</v>
      </c>
      <c r="J720" s="786">
        <v>45114</v>
      </c>
      <c r="K720" s="803"/>
      <c r="L720" s="803"/>
      <c r="M720" s="803" t="s">
        <v>7295</v>
      </c>
      <c r="N720" s="803" t="s">
        <v>6929</v>
      </c>
      <c r="O720" s="7" t="e">
        <f t="shared" ca="1" si="22"/>
        <v>#VALUE!</v>
      </c>
      <c r="P720" s="788" t="s">
        <v>7264</v>
      </c>
      <c r="Q720" s="803" t="s">
        <v>7282</v>
      </c>
      <c r="R720" s="803" t="s">
        <v>7264</v>
      </c>
      <c r="S720" s="12" t="e">
        <f t="shared" ca="1" si="23"/>
        <v>#VALUE!</v>
      </c>
      <c r="T720" s="31" t="s">
        <v>7276</v>
      </c>
      <c r="U720" s="31" t="s">
        <v>7296</v>
      </c>
      <c r="V720" s="31"/>
      <c r="W720" s="31"/>
      <c r="X720" s="197" t="s">
        <v>7297</v>
      </c>
      <c r="Y720" s="197"/>
      <c r="Z720" s="197"/>
      <c r="AA720" s="197"/>
      <c r="AB720" s="197"/>
      <c r="AC720" s="729"/>
      <c r="AD720" s="1222"/>
      <c r="AE720" s="1275"/>
    </row>
    <row r="721" spans="1:31">
      <c r="A721" s="264" t="s">
        <v>179</v>
      </c>
      <c r="B721" s="30" t="s">
        <v>6507</v>
      </c>
      <c r="C721" s="32" t="s">
        <v>256</v>
      </c>
      <c r="D721" s="40" t="s">
        <v>1024</v>
      </c>
      <c r="E721" s="30" t="s">
        <v>85</v>
      </c>
      <c r="F721" s="30" t="s">
        <v>1088</v>
      </c>
      <c r="G721" s="952">
        <v>458</v>
      </c>
      <c r="H721" s="41">
        <v>1.3149999999999999</v>
      </c>
      <c r="I721" s="30" t="s">
        <v>2895</v>
      </c>
      <c r="J721" s="786">
        <v>45114</v>
      </c>
      <c r="K721" s="803"/>
      <c r="L721" s="803"/>
      <c r="M721" s="803" t="s">
        <v>7295</v>
      </c>
      <c r="N721" s="803">
        <v>45120</v>
      </c>
      <c r="O721" s="7">
        <f t="shared" ca="1" si="22"/>
        <v>6</v>
      </c>
      <c r="P721" s="788" t="s">
        <v>7264</v>
      </c>
      <c r="Q721" s="803" t="s">
        <v>7298</v>
      </c>
      <c r="R721" s="803" t="s">
        <v>7264</v>
      </c>
      <c r="S721" s="12" t="e">
        <f t="shared" ca="1" si="23"/>
        <v>#VALUE!</v>
      </c>
      <c r="T721" s="31" t="s">
        <v>7276</v>
      </c>
      <c r="U721" s="31" t="s">
        <v>7299</v>
      </c>
      <c r="V721" s="31"/>
      <c r="W721" s="31"/>
      <c r="X721" s="197" t="s">
        <v>7300</v>
      </c>
      <c r="Y721" s="197"/>
      <c r="Z721" s="197"/>
      <c r="AA721" s="197"/>
      <c r="AB721" s="197"/>
      <c r="AC721" s="729"/>
      <c r="AD721" s="1222" t="s">
        <v>7280</v>
      </c>
      <c r="AE721" s="1275"/>
    </row>
    <row r="722" spans="1:31">
      <c r="A722" s="264" t="s">
        <v>6120</v>
      </c>
      <c r="B722" s="30" t="s">
        <v>7301</v>
      </c>
      <c r="C722" s="32" t="s">
        <v>46</v>
      </c>
      <c r="D722" s="40" t="s">
        <v>1024</v>
      </c>
      <c r="E722" s="30" t="s">
        <v>85</v>
      </c>
      <c r="F722" s="30" t="s">
        <v>1088</v>
      </c>
      <c r="G722" s="952">
        <v>278</v>
      </c>
      <c r="H722" s="41">
        <v>0.316</v>
      </c>
      <c r="I722" s="30" t="s">
        <v>2895</v>
      </c>
      <c r="J722" s="786">
        <v>45117</v>
      </c>
      <c r="K722" s="803"/>
      <c r="L722" s="803"/>
      <c r="M722" s="803"/>
      <c r="N722" s="803">
        <v>45118</v>
      </c>
      <c r="O722" s="7">
        <f t="shared" ca="1" si="22"/>
        <v>1</v>
      </c>
      <c r="P722" s="788" t="s">
        <v>7264</v>
      </c>
      <c r="Q722" s="803" t="s">
        <v>7298</v>
      </c>
      <c r="R722" s="803" t="s">
        <v>7264</v>
      </c>
      <c r="S722" s="12" t="e">
        <f t="shared" ca="1" si="23"/>
        <v>#VALUE!</v>
      </c>
      <c r="T722" s="31" t="s">
        <v>7276</v>
      </c>
      <c r="U722" s="31" t="s">
        <v>7302</v>
      </c>
      <c r="V722" s="31"/>
      <c r="W722" s="31"/>
      <c r="X722" s="197" t="s">
        <v>7303</v>
      </c>
      <c r="Y722" s="197"/>
      <c r="Z722" s="197"/>
      <c r="AA722" s="197"/>
      <c r="AB722" s="197"/>
      <c r="AC722" s="729"/>
      <c r="AD722" s="1222"/>
      <c r="AE722" s="1275"/>
    </row>
    <row r="723" spans="1:31">
      <c r="A723" s="264" t="s">
        <v>6568</v>
      </c>
      <c r="B723" s="30" t="s">
        <v>6942</v>
      </c>
      <c r="C723" s="32" t="s">
        <v>46</v>
      </c>
      <c r="D723" s="40" t="s">
        <v>1024</v>
      </c>
      <c r="E723" s="30" t="s">
        <v>85</v>
      </c>
      <c r="F723" s="30" t="s">
        <v>5672</v>
      </c>
      <c r="G723" s="952">
        <v>5880</v>
      </c>
      <c r="H723" s="41">
        <v>6.601</v>
      </c>
      <c r="I723" s="30" t="s">
        <v>2895</v>
      </c>
      <c r="J723" s="786">
        <v>45117</v>
      </c>
      <c r="K723" s="803"/>
      <c r="L723" s="803"/>
      <c r="M723" s="803"/>
      <c r="N723" s="803">
        <v>45121</v>
      </c>
      <c r="O723" s="7">
        <f t="shared" ca="1" si="22"/>
        <v>4</v>
      </c>
      <c r="P723" s="788" t="s">
        <v>7264</v>
      </c>
      <c r="Q723" s="803" t="s">
        <v>7298</v>
      </c>
      <c r="R723" s="803" t="s">
        <v>7264</v>
      </c>
      <c r="S723" s="12" t="e">
        <f t="shared" ca="1" si="23"/>
        <v>#VALUE!</v>
      </c>
      <c r="T723" s="31" t="s">
        <v>7276</v>
      </c>
      <c r="U723" s="31" t="s">
        <v>7304</v>
      </c>
      <c r="V723" s="31"/>
      <c r="W723" s="31"/>
      <c r="X723" s="197" t="s">
        <v>7305</v>
      </c>
      <c r="Y723" s="197"/>
      <c r="Z723" s="197"/>
      <c r="AA723" s="197"/>
      <c r="AB723" s="197"/>
      <c r="AC723" s="729"/>
      <c r="AD723" s="1222"/>
      <c r="AE723" s="1275"/>
    </row>
    <row r="724" spans="1:31">
      <c r="A724" s="264" t="s">
        <v>7306</v>
      </c>
      <c r="B724" s="30" t="s">
        <v>7307</v>
      </c>
      <c r="C724" s="32" t="s">
        <v>46</v>
      </c>
      <c r="D724" s="40" t="s">
        <v>73</v>
      </c>
      <c r="E724" s="30" t="s">
        <v>85</v>
      </c>
      <c r="F724" s="30" t="s">
        <v>1088</v>
      </c>
      <c r="G724" s="952">
        <v>1303</v>
      </c>
      <c r="H724" s="41">
        <v>3.5950000000000002</v>
      </c>
      <c r="I724" s="30" t="s">
        <v>7308</v>
      </c>
      <c r="J724" s="786">
        <v>45126</v>
      </c>
      <c r="K724" s="803"/>
      <c r="L724" s="803"/>
      <c r="M724" s="803"/>
      <c r="N724" s="803"/>
      <c r="O724" s="7">
        <f t="shared" ca="1" si="22"/>
        <v>979</v>
      </c>
      <c r="P724" s="788" t="s">
        <v>7265</v>
      </c>
      <c r="Q724" s="803" t="s">
        <v>3301</v>
      </c>
      <c r="R724" s="803" t="s">
        <v>7265</v>
      </c>
      <c r="S724" s="12" t="e">
        <f t="shared" ca="1" si="23"/>
        <v>#VALUE!</v>
      </c>
      <c r="T724" s="31" t="s">
        <v>7309</v>
      </c>
      <c r="U724" s="31" t="s">
        <v>3518</v>
      </c>
      <c r="V724" s="31"/>
      <c r="W724" s="31"/>
      <c r="X724" s="197" t="s">
        <v>7310</v>
      </c>
      <c r="Y724" s="197"/>
      <c r="Z724" s="197"/>
      <c r="AA724" s="197" t="s">
        <v>7311</v>
      </c>
      <c r="AB724" s="197"/>
      <c r="AC724" s="729"/>
      <c r="AD724" s="1222"/>
      <c r="AE724" s="1275"/>
    </row>
    <row r="725" spans="1:31">
      <c r="A725" s="264" t="s">
        <v>4961</v>
      </c>
      <c r="B725" s="30" t="s">
        <v>7312</v>
      </c>
      <c r="C725" s="32" t="s">
        <v>256</v>
      </c>
      <c r="D725" s="40" t="s">
        <v>189</v>
      </c>
      <c r="E725" s="30" t="s">
        <v>85</v>
      </c>
      <c r="F725" s="30" t="s">
        <v>1106</v>
      </c>
      <c r="G725" s="952">
        <v>3050</v>
      </c>
      <c r="H725" s="41">
        <v>3.9182000000000001</v>
      </c>
      <c r="I725" s="30" t="s">
        <v>7313</v>
      </c>
      <c r="J725" s="786" t="s">
        <v>7282</v>
      </c>
      <c r="K725" s="803" t="s">
        <v>7282</v>
      </c>
      <c r="L725" s="803"/>
      <c r="M725" s="803"/>
      <c r="N725" s="803" t="s">
        <v>7314</v>
      </c>
      <c r="O725" s="7" t="e">
        <f t="shared" ca="1" si="22"/>
        <v>#VALUE!</v>
      </c>
      <c r="P725" s="788" t="s">
        <v>3301</v>
      </c>
      <c r="Q725" s="803" t="s">
        <v>3301</v>
      </c>
      <c r="R725" s="803" t="s">
        <v>7265</v>
      </c>
      <c r="S725" s="12" t="e">
        <f t="shared" ca="1" si="23"/>
        <v>#VALUE!</v>
      </c>
      <c r="T725" s="31" t="s">
        <v>7309</v>
      </c>
      <c r="U725" s="31" t="s">
        <v>7315</v>
      </c>
      <c r="V725" s="31"/>
      <c r="W725" s="31"/>
      <c r="X725" s="197" t="s">
        <v>7316</v>
      </c>
      <c r="Y725" s="197"/>
      <c r="Z725" s="197"/>
      <c r="AA725" s="197" t="s">
        <v>7317</v>
      </c>
      <c r="AB725" s="197"/>
      <c r="AC725" s="729"/>
      <c r="AD725" s="1222"/>
      <c r="AE725" s="1275"/>
    </row>
    <row r="726" spans="1:31">
      <c r="A726" s="264" t="s">
        <v>1194</v>
      </c>
      <c r="B726" s="30" t="s">
        <v>7318</v>
      </c>
      <c r="C726" s="32" t="s">
        <v>256</v>
      </c>
      <c r="D726" s="40" t="s">
        <v>1292</v>
      </c>
      <c r="E726" s="30" t="s">
        <v>85</v>
      </c>
      <c r="F726" s="30" t="s">
        <v>1088</v>
      </c>
      <c r="G726" s="952">
        <v>313</v>
      </c>
      <c r="H726" s="41">
        <v>0.8</v>
      </c>
      <c r="I726" s="30" t="s">
        <v>7319</v>
      </c>
      <c r="J726" s="786">
        <v>45092</v>
      </c>
      <c r="K726" s="803">
        <v>45096</v>
      </c>
      <c r="L726" s="803"/>
      <c r="M726" s="803">
        <v>45100</v>
      </c>
      <c r="N726" s="803"/>
      <c r="O726" s="7">
        <f t="shared" ca="1" si="22"/>
        <v>1013</v>
      </c>
      <c r="P726" s="788">
        <v>45134</v>
      </c>
      <c r="Q726" s="803">
        <v>45131</v>
      </c>
      <c r="R726" s="803" t="s">
        <v>3301</v>
      </c>
      <c r="S726" s="12" t="e">
        <f t="shared" ca="1" si="23"/>
        <v>#VALUE!</v>
      </c>
      <c r="T726" s="31" t="s">
        <v>7320</v>
      </c>
      <c r="U726" s="31" t="s">
        <v>7315</v>
      </c>
      <c r="V726" s="31"/>
      <c r="W726" s="31"/>
      <c r="X726" s="197" t="s">
        <v>7321</v>
      </c>
      <c r="Y726" s="197"/>
      <c r="Z726" s="197"/>
      <c r="AA726" s="197" t="s">
        <v>7322</v>
      </c>
      <c r="AB726" s="197"/>
      <c r="AC726" s="729"/>
      <c r="AD726" s="1222"/>
      <c r="AE726" s="1275"/>
    </row>
    <row r="727" spans="1:31">
      <c r="A727" s="264" t="s">
        <v>7323</v>
      </c>
      <c r="B727" s="30" t="s">
        <v>7324</v>
      </c>
      <c r="C727" s="32" t="s">
        <v>256</v>
      </c>
      <c r="D727" s="40" t="s">
        <v>1257</v>
      </c>
      <c r="E727" s="30" t="s">
        <v>85</v>
      </c>
      <c r="F727" s="30" t="s">
        <v>462</v>
      </c>
      <c r="G727" s="952">
        <v>613</v>
      </c>
      <c r="H727" s="41">
        <v>3.3140000000000001</v>
      </c>
      <c r="I727" s="30" t="s">
        <v>7325</v>
      </c>
      <c r="J727" s="786" t="s">
        <v>7074</v>
      </c>
      <c r="K727" s="803" t="s">
        <v>6923</v>
      </c>
      <c r="L727" s="803"/>
      <c r="M727" s="803" t="s">
        <v>7295</v>
      </c>
      <c r="N727" s="803" t="s">
        <v>7295</v>
      </c>
      <c r="O727" s="7" t="e">
        <f t="shared" ca="1" si="22"/>
        <v>#VALUE!</v>
      </c>
      <c r="P727" s="788" t="s">
        <v>7256</v>
      </c>
      <c r="Q727" s="803" t="s">
        <v>7298</v>
      </c>
      <c r="R727" s="803" t="s">
        <v>7256</v>
      </c>
      <c r="S727" s="12" t="e">
        <f t="shared" ca="1" si="23"/>
        <v>#VALUE!</v>
      </c>
      <c r="T727" s="31" t="s">
        <v>7276</v>
      </c>
      <c r="U727" s="31" t="s">
        <v>7326</v>
      </c>
      <c r="V727" s="31"/>
      <c r="W727" s="31"/>
      <c r="X727" s="197" t="s">
        <v>7327</v>
      </c>
      <c r="Y727" s="197"/>
      <c r="Z727" s="197"/>
      <c r="AA727" s="197" t="s">
        <v>7328</v>
      </c>
      <c r="AB727" s="197"/>
      <c r="AC727" s="729"/>
      <c r="AD727" s="1222"/>
      <c r="AE727" s="1275"/>
    </row>
    <row r="728" spans="1:31">
      <c r="A728" s="264" t="s">
        <v>7329</v>
      </c>
      <c r="B728" s="30" t="s">
        <v>7330</v>
      </c>
      <c r="C728" s="32" t="s">
        <v>46</v>
      </c>
      <c r="D728" s="40" t="s">
        <v>73</v>
      </c>
      <c r="E728" s="30" t="s">
        <v>85</v>
      </c>
      <c r="F728" s="30" t="s">
        <v>1088</v>
      </c>
      <c r="G728" s="952">
        <v>1320</v>
      </c>
      <c r="H728" s="41">
        <v>2.04</v>
      </c>
      <c r="I728" s="30" t="s">
        <v>7331</v>
      </c>
      <c r="J728" s="786">
        <v>45111</v>
      </c>
      <c r="K728" s="803"/>
      <c r="L728" s="803"/>
      <c r="M728" s="803"/>
      <c r="N728" s="803"/>
      <c r="O728" s="7">
        <f t="shared" ca="1" si="22"/>
        <v>994</v>
      </c>
      <c r="P728" s="788" t="s">
        <v>7314</v>
      </c>
      <c r="Q728" s="803" t="s">
        <v>7243</v>
      </c>
      <c r="R728" s="803" t="s">
        <v>7314</v>
      </c>
      <c r="S728" s="12" t="e">
        <f t="shared" ca="1" si="23"/>
        <v>#VALUE!</v>
      </c>
      <c r="T728" s="31" t="s">
        <v>7276</v>
      </c>
      <c r="U728" s="31" t="s">
        <v>3538</v>
      </c>
      <c r="V728" s="31"/>
      <c r="W728" s="31"/>
      <c r="X728" s="197" t="s">
        <v>7332</v>
      </c>
      <c r="Y728" s="197"/>
      <c r="Z728" s="197"/>
      <c r="AA728" s="197" t="s">
        <v>7333</v>
      </c>
      <c r="AB728" s="197"/>
      <c r="AC728" s="729"/>
      <c r="AD728" s="1222"/>
      <c r="AE728" s="1275"/>
    </row>
    <row r="729" spans="1:31">
      <c r="A729" s="264" t="s">
        <v>1194</v>
      </c>
      <c r="B729" s="30" t="s">
        <v>7334</v>
      </c>
      <c r="C729" s="32" t="s">
        <v>256</v>
      </c>
      <c r="D729" s="40" t="s">
        <v>7335</v>
      </c>
      <c r="E729" s="30" t="s">
        <v>85</v>
      </c>
      <c r="F729" s="30" t="s">
        <v>1106</v>
      </c>
      <c r="G729" s="952">
        <v>4300</v>
      </c>
      <c r="H729" s="41">
        <v>19.677</v>
      </c>
      <c r="I729" s="30" t="s">
        <v>7336</v>
      </c>
      <c r="J729" s="786">
        <v>45104</v>
      </c>
      <c r="K729" s="803"/>
      <c r="L729" s="803"/>
      <c r="M729" s="803">
        <v>45121</v>
      </c>
      <c r="N729" s="803"/>
      <c r="O729" s="7">
        <f t="shared" ca="1" si="22"/>
        <v>1001</v>
      </c>
      <c r="P729" s="788">
        <v>45125</v>
      </c>
      <c r="Q729" s="803">
        <v>45125</v>
      </c>
      <c r="R729" s="803" t="s">
        <v>7298</v>
      </c>
      <c r="S729" s="12" t="e">
        <f t="shared" ca="1" si="23"/>
        <v>#VALUE!</v>
      </c>
      <c r="T729" s="31" t="s">
        <v>7276</v>
      </c>
      <c r="U729" s="31"/>
      <c r="V729" s="31"/>
      <c r="W729" s="31"/>
      <c r="X729" s="197" t="s">
        <v>7337</v>
      </c>
      <c r="Y729" s="197"/>
      <c r="Z729" s="197"/>
      <c r="AA729" s="197"/>
      <c r="AB729" s="197"/>
      <c r="AC729" s="729"/>
      <c r="AD729" s="1222"/>
      <c r="AE729" s="1275"/>
    </row>
    <row r="730" spans="1:31">
      <c r="A730" s="264" t="s">
        <v>1194</v>
      </c>
      <c r="B730" s="30" t="s">
        <v>7338</v>
      </c>
      <c r="C730" s="32" t="s">
        <v>256</v>
      </c>
      <c r="D730" s="40" t="s">
        <v>7335</v>
      </c>
      <c r="E730" s="30" t="s">
        <v>85</v>
      </c>
      <c r="F730" s="30" t="s">
        <v>1088</v>
      </c>
      <c r="G730" s="952">
        <v>3400</v>
      </c>
      <c r="H730" s="41">
        <v>14.493</v>
      </c>
      <c r="I730" s="30" t="s">
        <v>7336</v>
      </c>
      <c r="J730" s="786">
        <v>45104</v>
      </c>
      <c r="K730" s="803"/>
      <c r="L730" s="803"/>
      <c r="M730" s="803">
        <v>45121</v>
      </c>
      <c r="N730" s="803"/>
      <c r="O730" s="7">
        <f t="shared" ca="1" si="22"/>
        <v>1001</v>
      </c>
      <c r="P730" s="788">
        <v>45125</v>
      </c>
      <c r="Q730" s="803">
        <v>45125</v>
      </c>
      <c r="R730" s="803" t="s">
        <v>7298</v>
      </c>
      <c r="S730" s="12" t="e">
        <f t="shared" ca="1" si="23"/>
        <v>#VALUE!</v>
      </c>
      <c r="T730" s="31" t="s">
        <v>7276</v>
      </c>
      <c r="U730" s="31"/>
      <c r="V730" s="31"/>
      <c r="W730" s="31"/>
      <c r="X730" s="197" t="s">
        <v>7339</v>
      </c>
      <c r="Y730" s="197"/>
      <c r="Z730" s="197"/>
      <c r="AA730" s="197"/>
      <c r="AB730" s="197"/>
      <c r="AC730" s="729"/>
      <c r="AD730" s="1222"/>
      <c r="AE730" s="1275"/>
    </row>
    <row r="731" spans="1:31">
      <c r="A731" s="264" t="s">
        <v>7340</v>
      </c>
      <c r="B731" s="30" t="s">
        <v>7341</v>
      </c>
      <c r="C731" s="32" t="s">
        <v>46</v>
      </c>
      <c r="D731" s="40" t="s">
        <v>1469</v>
      </c>
      <c r="E731" s="30" t="s">
        <v>85</v>
      </c>
      <c r="F731" s="30" t="s">
        <v>1086</v>
      </c>
      <c r="G731" s="952">
        <v>1046</v>
      </c>
      <c r="H731" s="41">
        <v>1.46</v>
      </c>
      <c r="I731" s="30" t="s">
        <v>7342</v>
      </c>
      <c r="J731" s="786" t="s">
        <v>3358</v>
      </c>
      <c r="K731" s="803"/>
      <c r="L731" s="803"/>
      <c r="M731" s="803"/>
      <c r="N731" s="803" t="s">
        <v>7168</v>
      </c>
      <c r="O731" s="7" t="e">
        <f t="shared" ca="1" si="22"/>
        <v>#VALUE!</v>
      </c>
      <c r="P731" s="788" t="s">
        <v>7264</v>
      </c>
      <c r="Q731" s="803" t="s">
        <v>7243</v>
      </c>
      <c r="R731" s="803" t="s">
        <v>7257</v>
      </c>
      <c r="S731" s="12" t="e">
        <f t="shared" ca="1" si="23"/>
        <v>#VALUE!</v>
      </c>
      <c r="T731" s="31" t="s">
        <v>3301</v>
      </c>
      <c r="U731" s="31" t="s">
        <v>7343</v>
      </c>
      <c r="V731" s="31"/>
      <c r="W731" s="31"/>
      <c r="X731" s="197" t="s">
        <v>7344</v>
      </c>
      <c r="Y731" s="197"/>
      <c r="Z731" s="197"/>
      <c r="AA731" s="197" t="s">
        <v>7345</v>
      </c>
      <c r="AB731" s="197"/>
      <c r="AC731" s="729"/>
      <c r="AD731" s="1222"/>
      <c r="AE731" s="1275"/>
    </row>
    <row r="732" spans="1:31">
      <c r="A732" s="264" t="s">
        <v>7346</v>
      </c>
      <c r="B732" s="30" t="s">
        <v>7347</v>
      </c>
      <c r="C732" s="32" t="s">
        <v>256</v>
      </c>
      <c r="D732" s="40" t="s">
        <v>3633</v>
      </c>
      <c r="E732" s="30" t="s">
        <v>85</v>
      </c>
      <c r="F732" s="30" t="s">
        <v>1088</v>
      </c>
      <c r="G732" s="952">
        <v>525</v>
      </c>
      <c r="H732" s="41">
        <v>0.58399999999999996</v>
      </c>
      <c r="I732" s="30" t="s">
        <v>7348</v>
      </c>
      <c r="J732" s="786" t="s">
        <v>7008</v>
      </c>
      <c r="K732" s="803"/>
      <c r="L732" s="803"/>
      <c r="M732" s="803"/>
      <c r="N732" s="803"/>
      <c r="O732" s="7" t="e">
        <f t="shared" ca="1" si="22"/>
        <v>#VALUE!</v>
      </c>
      <c r="P732" s="788" t="s">
        <v>7298</v>
      </c>
      <c r="Q732" s="803" t="s">
        <v>6929</v>
      </c>
      <c r="R732" s="803" t="s">
        <v>7298</v>
      </c>
      <c r="S732" s="12" t="e">
        <f t="shared" ca="1" si="23"/>
        <v>#VALUE!</v>
      </c>
      <c r="T732" s="31" t="s">
        <v>7256</v>
      </c>
      <c r="U732" s="31" t="s">
        <v>7349</v>
      </c>
      <c r="V732" s="31"/>
      <c r="W732" s="31"/>
      <c r="X732" s="197" t="s">
        <v>7350</v>
      </c>
      <c r="Y732" s="197"/>
      <c r="Z732" s="197"/>
      <c r="AA732" s="197" t="s">
        <v>7351</v>
      </c>
      <c r="AB732" s="197"/>
      <c r="AC732" s="729"/>
      <c r="AD732" s="1222"/>
      <c r="AE732" s="1275"/>
    </row>
    <row r="733" spans="1:31">
      <c r="A733" s="264" t="s">
        <v>4422</v>
      </c>
      <c r="B733" s="30" t="s">
        <v>7352</v>
      </c>
      <c r="C733" s="32" t="s">
        <v>256</v>
      </c>
      <c r="D733" s="40" t="s">
        <v>1593</v>
      </c>
      <c r="E733" s="30" t="s">
        <v>85</v>
      </c>
      <c r="F733" s="30" t="s">
        <v>1088</v>
      </c>
      <c r="G733" s="952">
        <v>334</v>
      </c>
      <c r="H733" s="41">
        <v>0.32500000000000001</v>
      </c>
      <c r="I733" s="30" t="s">
        <v>6714</v>
      </c>
      <c r="J733" s="786">
        <v>45083</v>
      </c>
      <c r="K733" s="803">
        <v>45089</v>
      </c>
      <c r="L733" s="803"/>
      <c r="M733" s="803">
        <v>45089</v>
      </c>
      <c r="N733" s="803"/>
      <c r="O733" s="7">
        <f t="shared" ca="1" si="22"/>
        <v>1022</v>
      </c>
      <c r="P733" s="788">
        <v>45127</v>
      </c>
      <c r="Q733" s="803">
        <v>45102</v>
      </c>
      <c r="R733" s="803" t="s">
        <v>7282</v>
      </c>
      <c r="S733" s="12" t="e">
        <f t="shared" ca="1" si="23"/>
        <v>#VALUE!</v>
      </c>
      <c r="T733" s="31"/>
      <c r="U733" s="31"/>
      <c r="V733" s="31"/>
      <c r="W733" s="31"/>
      <c r="X733" s="197" t="s">
        <v>7353</v>
      </c>
      <c r="Y733" s="197"/>
      <c r="Z733" s="197"/>
      <c r="AA733" s="197" t="s">
        <v>7354</v>
      </c>
      <c r="AB733" s="197"/>
      <c r="AC733" s="729"/>
      <c r="AD733" s="1222"/>
      <c r="AE733" s="1275"/>
    </row>
    <row r="734" spans="1:31">
      <c r="A734" s="264" t="s">
        <v>229</v>
      </c>
      <c r="B734" s="30" t="s">
        <v>7355</v>
      </c>
      <c r="C734" s="32" t="s">
        <v>46</v>
      </c>
      <c r="D734" s="40" t="s">
        <v>189</v>
      </c>
      <c r="E734" s="30" t="s">
        <v>85</v>
      </c>
      <c r="F734" s="30" t="s">
        <v>1088</v>
      </c>
      <c r="G734" s="952">
        <v>880</v>
      </c>
      <c r="H734" s="41">
        <v>2.7498</v>
      </c>
      <c r="I734" s="30" t="s">
        <v>7356</v>
      </c>
      <c r="J734" s="786" t="s">
        <v>7295</v>
      </c>
      <c r="K734" s="803" t="s">
        <v>6929</v>
      </c>
      <c r="L734" s="803"/>
      <c r="M734" s="803"/>
      <c r="N734" s="803" t="s">
        <v>7243</v>
      </c>
      <c r="O734" s="7" t="e">
        <f t="shared" ca="1" si="22"/>
        <v>#VALUE!</v>
      </c>
      <c r="P734" s="788" t="s">
        <v>7258</v>
      </c>
      <c r="Q734" s="803" t="s">
        <v>7314</v>
      </c>
      <c r="R734" s="803" t="s">
        <v>7258</v>
      </c>
      <c r="S734" s="12" t="e">
        <f t="shared" ca="1" si="23"/>
        <v>#VALUE!</v>
      </c>
      <c r="T734" s="31" t="s">
        <v>7309</v>
      </c>
      <c r="U734" s="31" t="s">
        <v>7251</v>
      </c>
      <c r="V734" s="31"/>
      <c r="W734" s="31"/>
      <c r="X734" s="197" t="s">
        <v>7357</v>
      </c>
      <c r="Y734" s="197"/>
      <c r="Z734" s="197"/>
      <c r="AA734" s="197" t="s">
        <v>7358</v>
      </c>
      <c r="AB734" s="197"/>
      <c r="AC734" s="729"/>
      <c r="AD734" s="1222"/>
      <c r="AE734" s="1275"/>
    </row>
    <row r="735" spans="1:31">
      <c r="A735" s="264" t="s">
        <v>229</v>
      </c>
      <c r="B735" s="30" t="s">
        <v>7359</v>
      </c>
      <c r="C735" s="32" t="s">
        <v>46</v>
      </c>
      <c r="D735" s="40" t="s">
        <v>189</v>
      </c>
      <c r="E735" s="30" t="s">
        <v>85</v>
      </c>
      <c r="F735" s="30" t="s">
        <v>1088</v>
      </c>
      <c r="G735" s="952">
        <v>360</v>
      </c>
      <c r="H735" s="41">
        <v>2.6934</v>
      </c>
      <c r="I735" s="30" t="s">
        <v>7356</v>
      </c>
      <c r="J735" s="786" t="s">
        <v>6929</v>
      </c>
      <c r="K735" s="803" t="s">
        <v>6929</v>
      </c>
      <c r="L735" s="803"/>
      <c r="M735" s="803"/>
      <c r="N735" s="803" t="s">
        <v>7243</v>
      </c>
      <c r="O735" s="7" t="e">
        <f t="shared" ca="1" si="22"/>
        <v>#VALUE!</v>
      </c>
      <c r="P735" s="788" t="s">
        <v>7258</v>
      </c>
      <c r="Q735" s="803" t="s">
        <v>7314</v>
      </c>
      <c r="R735" s="803" t="s">
        <v>7258</v>
      </c>
      <c r="S735" s="12" t="e">
        <f t="shared" ca="1" si="23"/>
        <v>#VALUE!</v>
      </c>
      <c r="T735" s="31" t="s">
        <v>3344</v>
      </c>
      <c r="U735" s="31" t="s">
        <v>7251</v>
      </c>
      <c r="V735" s="31"/>
      <c r="W735" s="31"/>
      <c r="X735" s="197" t="s">
        <v>7360</v>
      </c>
      <c r="Y735" s="197"/>
      <c r="Z735" s="197"/>
      <c r="AA735" s="197" t="s">
        <v>7361</v>
      </c>
      <c r="AB735" s="197"/>
      <c r="AC735" s="729"/>
      <c r="AD735" s="1222"/>
      <c r="AE735" s="1275"/>
    </row>
    <row r="736" spans="1:31">
      <c r="A736" s="264" t="s">
        <v>7362</v>
      </c>
      <c r="B736" s="30" t="s">
        <v>7363</v>
      </c>
      <c r="C736" s="32" t="s">
        <v>46</v>
      </c>
      <c r="D736" s="40" t="s">
        <v>189</v>
      </c>
      <c r="E736" s="30" t="s">
        <v>85</v>
      </c>
      <c r="F736" s="30" t="s">
        <v>462</v>
      </c>
      <c r="G736" s="952">
        <v>2116</v>
      </c>
      <c r="H736" s="41">
        <v>2.0457000000000001</v>
      </c>
      <c r="I736" s="30" t="s">
        <v>7356</v>
      </c>
      <c r="J736" s="786" t="s">
        <v>6781</v>
      </c>
      <c r="K736" s="803" t="s">
        <v>7255</v>
      </c>
      <c r="L736" s="803"/>
      <c r="M736" s="803" t="s">
        <v>7147</v>
      </c>
      <c r="N736" s="803" t="s">
        <v>7243</v>
      </c>
      <c r="O736" s="7" t="e">
        <f t="shared" ca="1" si="22"/>
        <v>#VALUE!</v>
      </c>
      <c r="P736" s="788" t="s">
        <v>7258</v>
      </c>
      <c r="Q736" s="803" t="s">
        <v>7314</v>
      </c>
      <c r="R736" s="803" t="s">
        <v>7258</v>
      </c>
      <c r="S736" s="12" t="e">
        <f t="shared" ca="1" si="23"/>
        <v>#VALUE!</v>
      </c>
      <c r="T736" s="31" t="s">
        <v>3413</v>
      </c>
      <c r="U736" s="31"/>
      <c r="V736" s="31"/>
      <c r="W736" s="31"/>
      <c r="X736" s="197" t="s">
        <v>7364</v>
      </c>
      <c r="Y736" s="197"/>
      <c r="Z736" s="197"/>
      <c r="AA736" s="197" t="s">
        <v>7365</v>
      </c>
      <c r="AB736" s="197"/>
      <c r="AC736" s="729"/>
      <c r="AD736" s="1222"/>
      <c r="AE736" s="1275"/>
    </row>
    <row r="737" spans="1:31">
      <c r="A737" s="264" t="s">
        <v>7362</v>
      </c>
      <c r="B737" s="30" t="s">
        <v>7366</v>
      </c>
      <c r="C737" s="32" t="s">
        <v>46</v>
      </c>
      <c r="D737" s="40" t="s">
        <v>189</v>
      </c>
      <c r="E737" s="30" t="s">
        <v>85</v>
      </c>
      <c r="F737" s="30" t="s">
        <v>1086</v>
      </c>
      <c r="G737" s="952">
        <v>4290</v>
      </c>
      <c r="H737" s="41">
        <v>2.0406</v>
      </c>
      <c r="I737" s="30" t="s">
        <v>7356</v>
      </c>
      <c r="J737" s="786" t="s">
        <v>6789</v>
      </c>
      <c r="K737" s="803" t="s">
        <v>7255</v>
      </c>
      <c r="L737" s="803"/>
      <c r="M737" s="803" t="s">
        <v>7147</v>
      </c>
      <c r="N737" s="803" t="s">
        <v>7243</v>
      </c>
      <c r="O737" s="7" t="e">
        <f t="shared" ca="1" si="22"/>
        <v>#VALUE!</v>
      </c>
      <c r="P737" s="788" t="s">
        <v>7258</v>
      </c>
      <c r="Q737" s="803" t="s">
        <v>7314</v>
      </c>
      <c r="R737" s="803" t="s">
        <v>7258</v>
      </c>
      <c r="S737" s="12" t="e">
        <f t="shared" ca="1" si="23"/>
        <v>#VALUE!</v>
      </c>
      <c r="T737" s="31" t="s">
        <v>7367</v>
      </c>
      <c r="U737" s="31"/>
      <c r="V737" s="31"/>
      <c r="W737" s="31"/>
      <c r="X737" s="197" t="s">
        <v>7368</v>
      </c>
      <c r="Y737" s="197"/>
      <c r="Z737" s="197"/>
      <c r="AA737" s="197" t="s">
        <v>7369</v>
      </c>
      <c r="AB737" s="197"/>
      <c r="AC737" s="729"/>
      <c r="AD737" s="1222"/>
      <c r="AE737" s="1275"/>
    </row>
    <row r="738" spans="1:31">
      <c r="A738" s="264" t="s">
        <v>7370</v>
      </c>
      <c r="B738" s="30" t="s">
        <v>7371</v>
      </c>
      <c r="C738" s="32" t="s">
        <v>46</v>
      </c>
      <c r="D738" s="40" t="s">
        <v>189</v>
      </c>
      <c r="E738" s="30" t="s">
        <v>85</v>
      </c>
      <c r="F738" s="30" t="s">
        <v>1088</v>
      </c>
      <c r="G738" s="952" t="s">
        <v>7372</v>
      </c>
      <c r="H738" s="41">
        <v>0.88049999999999995</v>
      </c>
      <c r="I738" s="30" t="s">
        <v>7313</v>
      </c>
      <c r="J738" s="786" t="s">
        <v>7168</v>
      </c>
      <c r="K738" s="803" t="s">
        <v>7168</v>
      </c>
      <c r="L738" s="803"/>
      <c r="M738" s="803"/>
      <c r="N738" s="803" t="s">
        <v>7314</v>
      </c>
      <c r="O738" s="7" t="e">
        <f t="shared" ca="1" si="22"/>
        <v>#VALUE!</v>
      </c>
      <c r="P738" s="788" t="s">
        <v>3301</v>
      </c>
      <c r="Q738" s="803" t="s">
        <v>3301</v>
      </c>
      <c r="R738" s="803" t="s">
        <v>2926</v>
      </c>
      <c r="S738" s="12" t="e">
        <f t="shared" ca="1" si="23"/>
        <v>#VALUE!</v>
      </c>
      <c r="T738" s="31" t="s">
        <v>7373</v>
      </c>
      <c r="U738" s="31" t="s">
        <v>7315</v>
      </c>
      <c r="V738" s="31"/>
      <c r="W738" s="31"/>
      <c r="X738" s="197" t="s">
        <v>7374</v>
      </c>
      <c r="Y738" s="197"/>
      <c r="Z738" s="197"/>
      <c r="AA738" s="197" t="s">
        <v>7375</v>
      </c>
      <c r="AB738" s="197"/>
      <c r="AC738" s="729"/>
      <c r="AD738" s="1222"/>
      <c r="AE738" s="1275"/>
    </row>
    <row r="739" spans="1:31">
      <c r="A739" s="264" t="s">
        <v>3559</v>
      </c>
      <c r="B739" s="30" t="s">
        <v>7376</v>
      </c>
      <c r="C739" s="32" t="s">
        <v>46</v>
      </c>
      <c r="D739" s="40" t="s">
        <v>340</v>
      </c>
      <c r="E739" s="30" t="s">
        <v>85</v>
      </c>
      <c r="F739" s="30" t="s">
        <v>1088</v>
      </c>
      <c r="G739" s="952">
        <v>700</v>
      </c>
      <c r="H739" s="41">
        <v>1.4553</v>
      </c>
      <c r="I739" s="30" t="s">
        <v>7377</v>
      </c>
      <c r="J739" s="786">
        <v>45114</v>
      </c>
      <c r="K739" s="803" t="s">
        <v>97</v>
      </c>
      <c r="L739" s="803"/>
      <c r="M739" s="803" t="s">
        <v>97</v>
      </c>
      <c r="N739" s="803" t="s">
        <v>97</v>
      </c>
      <c r="O739" s="7" t="e">
        <f t="shared" ca="1" si="22"/>
        <v>#VALUE!</v>
      </c>
      <c r="P739" s="788" t="s">
        <v>3344</v>
      </c>
      <c r="Q739" s="803" t="s">
        <v>7378</v>
      </c>
      <c r="R739" s="803" t="s">
        <v>3344</v>
      </c>
      <c r="S739" s="12" t="e">
        <f t="shared" ca="1" si="23"/>
        <v>#VALUE!</v>
      </c>
      <c r="T739" s="31">
        <v>45145</v>
      </c>
      <c r="U739" s="31" t="s">
        <v>7379</v>
      </c>
      <c r="V739" s="31"/>
      <c r="W739" s="31"/>
      <c r="X739" s="197" t="s">
        <v>7380</v>
      </c>
      <c r="Y739" s="197"/>
      <c r="Z739" s="197"/>
      <c r="AA739" s="197" t="s">
        <v>7381</v>
      </c>
      <c r="AB739" s="197"/>
      <c r="AC739" s="729"/>
      <c r="AD739" s="1222"/>
      <c r="AE739" s="1275"/>
    </row>
    <row r="740" spans="1:31">
      <c r="A740" s="264" t="s">
        <v>1194</v>
      </c>
      <c r="B740" s="30" t="s">
        <v>7382</v>
      </c>
      <c r="C740" s="32" t="s">
        <v>256</v>
      </c>
      <c r="D740" s="40" t="s">
        <v>7383</v>
      </c>
      <c r="E740" s="30" t="s">
        <v>85</v>
      </c>
      <c r="F740" s="30" t="s">
        <v>1088</v>
      </c>
      <c r="G740" s="952">
        <v>498.96</v>
      </c>
      <c r="H740" s="41">
        <v>0.60599999999999998</v>
      </c>
      <c r="I740" s="30" t="s">
        <v>6497</v>
      </c>
      <c r="J740" s="786" t="s">
        <v>6806</v>
      </c>
      <c r="K740" s="803"/>
      <c r="L740" s="803"/>
      <c r="M740" s="803" t="s">
        <v>6884</v>
      </c>
      <c r="N740" s="803"/>
      <c r="O740" s="7" t="e">
        <f t="shared" ca="1" si="22"/>
        <v>#VALUE!</v>
      </c>
      <c r="P740" s="788" t="s">
        <v>7048</v>
      </c>
      <c r="Q740" s="803" t="s">
        <v>7258</v>
      </c>
      <c r="R740" s="803" t="s">
        <v>7048</v>
      </c>
      <c r="S740" s="12" t="e">
        <f t="shared" ca="1" si="23"/>
        <v>#VALUE!</v>
      </c>
      <c r="T740" s="31" t="s">
        <v>7174</v>
      </c>
      <c r="U740" s="31"/>
      <c r="V740" s="31"/>
      <c r="W740" s="31"/>
      <c r="X740" s="197" t="s">
        <v>7384</v>
      </c>
      <c r="Y740" s="197"/>
      <c r="Z740" s="197"/>
      <c r="AA740" s="197" t="s">
        <v>7385</v>
      </c>
      <c r="AB740" s="197"/>
      <c r="AC740" s="729"/>
      <c r="AD740" s="1222"/>
      <c r="AE740" s="1275"/>
    </row>
    <row r="741" spans="1:31">
      <c r="A741" s="264" t="s">
        <v>229</v>
      </c>
      <c r="B741" s="30" t="s">
        <v>7386</v>
      </c>
      <c r="C741" s="32" t="s">
        <v>46</v>
      </c>
      <c r="D741" s="40" t="s">
        <v>189</v>
      </c>
      <c r="E741" s="30" t="s">
        <v>85</v>
      </c>
      <c r="F741" s="30" t="s">
        <v>1088</v>
      </c>
      <c r="G741" s="952">
        <v>310</v>
      </c>
      <c r="H741" s="41">
        <v>2.7309999999999999</v>
      </c>
      <c r="I741" s="30" t="s">
        <v>7356</v>
      </c>
      <c r="J741" s="786" t="s">
        <v>7062</v>
      </c>
      <c r="K741" s="803" t="s">
        <v>6884</v>
      </c>
      <c r="L741" s="803"/>
      <c r="M741" s="803"/>
      <c r="N741" s="803" t="s">
        <v>7243</v>
      </c>
      <c r="O741" s="7" t="e">
        <f t="shared" ca="1" si="22"/>
        <v>#VALUE!</v>
      </c>
      <c r="P741" s="788" t="s">
        <v>7258</v>
      </c>
      <c r="Q741" s="803" t="s">
        <v>7314</v>
      </c>
      <c r="R741" s="803" t="s">
        <v>2926</v>
      </c>
      <c r="S741" s="12" t="e">
        <f t="shared" ca="1" si="23"/>
        <v>#VALUE!</v>
      </c>
      <c r="T741" s="31" t="s">
        <v>7387</v>
      </c>
      <c r="U741" s="31"/>
      <c r="V741" s="31"/>
      <c r="W741" s="31"/>
      <c r="X741" s="197" t="s">
        <v>7388</v>
      </c>
      <c r="Y741" s="197"/>
      <c r="Z741" s="197"/>
      <c r="AA741" s="197" t="s">
        <v>7389</v>
      </c>
      <c r="AB741" s="197"/>
      <c r="AC741" s="729"/>
      <c r="AD741" s="1222"/>
      <c r="AE741" s="1275"/>
    </row>
    <row r="742" spans="1:31">
      <c r="A742" s="264" t="s">
        <v>7390</v>
      </c>
      <c r="B742" s="30" t="s">
        <v>7391</v>
      </c>
      <c r="C742" s="32" t="s">
        <v>46</v>
      </c>
      <c r="D742" s="40" t="s">
        <v>189</v>
      </c>
      <c r="E742" s="30" t="s">
        <v>85</v>
      </c>
      <c r="F742" s="30" t="s">
        <v>1088</v>
      </c>
      <c r="G742" s="952">
        <v>390</v>
      </c>
      <c r="H742" s="41">
        <v>0.432</v>
      </c>
      <c r="I742" s="30" t="s">
        <v>7356</v>
      </c>
      <c r="J742" s="786" t="s">
        <v>6884</v>
      </c>
      <c r="K742" s="803" t="s">
        <v>6884</v>
      </c>
      <c r="L742" s="803"/>
      <c r="M742" s="803" t="s">
        <v>7243</v>
      </c>
      <c r="N742" s="803" t="s">
        <v>7243</v>
      </c>
      <c r="O742" s="7" t="e">
        <f t="shared" ca="1" si="22"/>
        <v>#VALUE!</v>
      </c>
      <c r="P742" s="788" t="s">
        <v>7258</v>
      </c>
      <c r="Q742" s="803" t="s">
        <v>7314</v>
      </c>
      <c r="R742" s="803" t="s">
        <v>2926</v>
      </c>
      <c r="S742" s="12" t="e">
        <f t="shared" ca="1" si="23"/>
        <v>#VALUE!</v>
      </c>
      <c r="T742" s="31" t="s">
        <v>7392</v>
      </c>
      <c r="U742" s="31"/>
      <c r="V742" s="31"/>
      <c r="W742" s="31"/>
      <c r="X742" s="197" t="s">
        <v>7393</v>
      </c>
      <c r="Y742" s="197"/>
      <c r="Z742" s="197"/>
      <c r="AA742" s="197"/>
      <c r="AB742" s="197"/>
      <c r="AC742" s="729"/>
      <c r="AD742" s="1222"/>
      <c r="AE742" s="1275"/>
    </row>
    <row r="743" spans="1:31">
      <c r="A743" s="264" t="s">
        <v>6568</v>
      </c>
      <c r="B743" s="30" t="s">
        <v>6990</v>
      </c>
      <c r="C743" s="32" t="s">
        <v>46</v>
      </c>
      <c r="D743" s="40" t="s">
        <v>1024</v>
      </c>
      <c r="E743" s="30" t="s">
        <v>85</v>
      </c>
      <c r="F743" s="30" t="s">
        <v>7021</v>
      </c>
      <c r="G743" s="952">
        <v>10650</v>
      </c>
      <c r="H743" s="41">
        <v>10.012</v>
      </c>
      <c r="I743" s="30" t="s">
        <v>3124</v>
      </c>
      <c r="J743" s="786" t="s">
        <v>7074</v>
      </c>
      <c r="K743" s="803"/>
      <c r="L743" s="803"/>
      <c r="M743" s="803" t="s">
        <v>97</v>
      </c>
      <c r="N743" s="803" t="s">
        <v>7147</v>
      </c>
      <c r="O743" s="7" t="e">
        <f t="shared" ca="1" si="22"/>
        <v>#VALUE!</v>
      </c>
      <c r="P743" s="788" t="s">
        <v>7309</v>
      </c>
      <c r="Q743" s="803" t="s">
        <v>7298</v>
      </c>
      <c r="R743" s="803" t="s">
        <v>7309</v>
      </c>
      <c r="S743" s="12" t="e">
        <f t="shared" ca="1" si="23"/>
        <v>#VALUE!</v>
      </c>
      <c r="T743" s="31" t="s">
        <v>7394</v>
      </c>
      <c r="U743" s="31" t="s">
        <v>7395</v>
      </c>
      <c r="V743" s="31"/>
      <c r="W743" s="31"/>
      <c r="X743" s="197" t="s">
        <v>7396</v>
      </c>
      <c r="Y743" s="197"/>
      <c r="Z743" s="197"/>
      <c r="AA743" s="197" t="s">
        <v>7397</v>
      </c>
      <c r="AB743" s="197"/>
      <c r="AC743" s="729"/>
      <c r="AD743" s="1222"/>
      <c r="AE743" s="1275"/>
    </row>
    <row r="744" spans="1:31">
      <c r="A744" s="264" t="s">
        <v>516</v>
      </c>
      <c r="B744" s="30" t="s">
        <v>7398</v>
      </c>
      <c r="C744" s="32" t="s">
        <v>46</v>
      </c>
      <c r="D744" s="40" t="s">
        <v>1024</v>
      </c>
      <c r="E744" s="30" t="s">
        <v>85</v>
      </c>
      <c r="F744" s="30" t="s">
        <v>1088</v>
      </c>
      <c r="G744" s="952">
        <v>602</v>
      </c>
      <c r="H744" s="41">
        <v>1.095</v>
      </c>
      <c r="I744" s="30" t="s">
        <v>3124</v>
      </c>
      <c r="J744" s="786">
        <v>45083</v>
      </c>
      <c r="K744" s="803"/>
      <c r="L744" s="803"/>
      <c r="M744" s="803" t="s">
        <v>6884</v>
      </c>
      <c r="N744" s="803">
        <v>45126</v>
      </c>
      <c r="O744" s="7">
        <f t="shared" ca="1" si="22"/>
        <v>43</v>
      </c>
      <c r="P744" s="788" t="s">
        <v>7309</v>
      </c>
      <c r="Q744" s="803" t="s">
        <v>6658</v>
      </c>
      <c r="R744" s="803" t="s">
        <v>7309</v>
      </c>
      <c r="S744" s="12" t="e">
        <f t="shared" ca="1" si="23"/>
        <v>#VALUE!</v>
      </c>
      <c r="T744" s="31" t="s">
        <v>7394</v>
      </c>
      <c r="U744" s="31" t="s">
        <v>7399</v>
      </c>
      <c r="V744" s="31"/>
      <c r="W744" s="31"/>
      <c r="X744" s="197" t="s">
        <v>7400</v>
      </c>
      <c r="Y744" s="197"/>
      <c r="Z744" s="197"/>
      <c r="AA744" s="197" t="s">
        <v>7401</v>
      </c>
      <c r="AB744" s="197"/>
      <c r="AC744" s="729"/>
      <c r="AD744" s="1222"/>
      <c r="AE744" s="1275"/>
    </row>
    <row r="745" spans="1:31">
      <c r="A745" s="264" t="s">
        <v>531</v>
      </c>
      <c r="B745" s="30" t="s">
        <v>7402</v>
      </c>
      <c r="C745" s="32" t="s">
        <v>256</v>
      </c>
      <c r="D745" s="40" t="s">
        <v>1024</v>
      </c>
      <c r="E745" s="30" t="s">
        <v>85</v>
      </c>
      <c r="F745" s="30" t="s">
        <v>1088</v>
      </c>
      <c r="G745" s="952">
        <v>178</v>
      </c>
      <c r="H745" s="41">
        <v>0.35099999999999998</v>
      </c>
      <c r="I745" s="30" t="s">
        <v>3124</v>
      </c>
      <c r="J745" s="786" t="s">
        <v>7074</v>
      </c>
      <c r="K745" s="803"/>
      <c r="L745" s="803"/>
      <c r="M745" s="803">
        <v>45120</v>
      </c>
      <c r="N745" s="803">
        <v>45125</v>
      </c>
      <c r="O745" s="7" t="e">
        <f t="shared" ca="1" si="22"/>
        <v>#VALUE!</v>
      </c>
      <c r="P745" s="788" t="s">
        <v>7309</v>
      </c>
      <c r="Q745" s="803" t="s">
        <v>7298</v>
      </c>
      <c r="R745" s="803" t="s">
        <v>7309</v>
      </c>
      <c r="S745" s="12" t="e">
        <f t="shared" ca="1" si="23"/>
        <v>#VALUE!</v>
      </c>
      <c r="T745" s="31" t="s">
        <v>7394</v>
      </c>
      <c r="U745" s="31" t="s">
        <v>7403</v>
      </c>
      <c r="V745" s="31"/>
      <c r="W745" s="31"/>
      <c r="X745" s="197" t="s">
        <v>7404</v>
      </c>
      <c r="Y745" s="197"/>
      <c r="Z745" s="197"/>
      <c r="AA745" s="197" t="s">
        <v>7405</v>
      </c>
      <c r="AB745" s="197"/>
      <c r="AC745" s="729"/>
      <c r="AD745" s="1222"/>
      <c r="AE745" s="1275"/>
    </row>
    <row r="746" spans="1:31">
      <c r="A746" s="264" t="s">
        <v>740</v>
      </c>
      <c r="B746" s="30" t="s">
        <v>7406</v>
      </c>
      <c r="C746" s="32" t="s">
        <v>46</v>
      </c>
      <c r="D746" s="40" t="s">
        <v>1024</v>
      </c>
      <c r="E746" s="30" t="s">
        <v>85</v>
      </c>
      <c r="F746" s="30" t="s">
        <v>1088</v>
      </c>
      <c r="G746" s="952">
        <v>455</v>
      </c>
      <c r="H746" s="41">
        <v>1.4450000000000001</v>
      </c>
      <c r="I746" s="30" t="s">
        <v>3124</v>
      </c>
      <c r="J746" s="786">
        <v>45120</v>
      </c>
      <c r="K746" s="803"/>
      <c r="L746" s="803"/>
      <c r="M746" s="803" t="s">
        <v>7147</v>
      </c>
      <c r="N746" s="803">
        <v>45126</v>
      </c>
      <c r="O746" s="7">
        <f t="shared" ca="1" si="22"/>
        <v>6</v>
      </c>
      <c r="P746" s="788" t="s">
        <v>7309</v>
      </c>
      <c r="Q746" s="803" t="s">
        <v>7265</v>
      </c>
      <c r="R746" s="803" t="s">
        <v>7309</v>
      </c>
      <c r="S746" s="12" t="e">
        <f t="shared" ca="1" si="23"/>
        <v>#VALUE!</v>
      </c>
      <c r="T746" s="31" t="s">
        <v>7394</v>
      </c>
      <c r="U746" s="31" t="s">
        <v>7407</v>
      </c>
      <c r="V746" s="31"/>
      <c r="W746" s="31"/>
      <c r="X746" s="197" t="s">
        <v>7408</v>
      </c>
      <c r="Y746" s="197"/>
      <c r="Z746" s="197"/>
      <c r="AA746" s="197" t="s">
        <v>7409</v>
      </c>
      <c r="AB746" s="197"/>
      <c r="AC746" s="729"/>
      <c r="AD746" s="1222"/>
      <c r="AE746" s="1275"/>
    </row>
    <row r="747" spans="1:31">
      <c r="A747" s="264" t="s">
        <v>1830</v>
      </c>
      <c r="B747" s="30" t="s">
        <v>7410</v>
      </c>
      <c r="C747" s="32" t="s">
        <v>256</v>
      </c>
      <c r="D747" s="40" t="s">
        <v>1024</v>
      </c>
      <c r="E747" s="30" t="s">
        <v>85</v>
      </c>
      <c r="F747" s="30" t="s">
        <v>1088</v>
      </c>
      <c r="G747" s="952">
        <v>967</v>
      </c>
      <c r="H747" s="41">
        <v>1.7629999999999999</v>
      </c>
      <c r="I747" s="30" t="s">
        <v>3124</v>
      </c>
      <c r="J747" s="786">
        <v>45120</v>
      </c>
      <c r="K747" s="803"/>
      <c r="L747" s="803"/>
      <c r="M747" s="803" t="s">
        <v>7243</v>
      </c>
      <c r="N747" s="803">
        <v>45128</v>
      </c>
      <c r="O747" s="7">
        <f t="shared" ca="1" si="22"/>
        <v>8</v>
      </c>
      <c r="P747" s="788" t="s">
        <v>7309</v>
      </c>
      <c r="Q747" s="803" t="s">
        <v>7265</v>
      </c>
      <c r="R747" s="803" t="s">
        <v>7309</v>
      </c>
      <c r="S747" s="12" t="e">
        <f t="shared" ca="1" si="23"/>
        <v>#VALUE!</v>
      </c>
      <c r="T747" s="31" t="s">
        <v>7394</v>
      </c>
      <c r="U747" s="31" t="s">
        <v>7411</v>
      </c>
      <c r="V747" s="31"/>
      <c r="W747" s="31"/>
      <c r="X747" s="197" t="s">
        <v>7412</v>
      </c>
      <c r="Y747" s="197"/>
      <c r="Z747" s="197"/>
      <c r="AA747" s="197" t="s">
        <v>7413</v>
      </c>
      <c r="AB747" s="197"/>
      <c r="AC747" s="729"/>
      <c r="AD747" s="1222"/>
      <c r="AE747" s="1275"/>
    </row>
    <row r="748" spans="1:31">
      <c r="A748" s="264" t="s">
        <v>3731</v>
      </c>
      <c r="B748" s="30" t="s">
        <v>7414</v>
      </c>
      <c r="C748" s="32" t="s">
        <v>46</v>
      </c>
      <c r="D748" s="40" t="s">
        <v>1024</v>
      </c>
      <c r="E748" s="30" t="s">
        <v>85</v>
      </c>
      <c r="F748" s="30" t="s">
        <v>1088</v>
      </c>
      <c r="G748" s="952">
        <v>658</v>
      </c>
      <c r="H748" s="41">
        <v>0.67200000000000004</v>
      </c>
      <c r="I748" s="30" t="s">
        <v>3124</v>
      </c>
      <c r="J748" s="786" t="s">
        <v>7166</v>
      </c>
      <c r="K748" s="803"/>
      <c r="L748" s="803"/>
      <c r="M748" s="803" t="s">
        <v>97</v>
      </c>
      <c r="N748" s="803">
        <v>45127</v>
      </c>
      <c r="O748" s="7" t="e">
        <f t="shared" ca="1" si="22"/>
        <v>#VALUE!</v>
      </c>
      <c r="P748" s="788" t="s">
        <v>7309</v>
      </c>
      <c r="Q748" s="803" t="s">
        <v>7265</v>
      </c>
      <c r="R748" s="803" t="s">
        <v>7309</v>
      </c>
      <c r="S748" s="12" t="e">
        <f t="shared" ca="1" si="23"/>
        <v>#VALUE!</v>
      </c>
      <c r="T748" s="31" t="s">
        <v>7394</v>
      </c>
      <c r="U748" s="31" t="s">
        <v>7415</v>
      </c>
      <c r="V748" s="31"/>
      <c r="W748" s="31"/>
      <c r="X748" s="197" t="s">
        <v>7416</v>
      </c>
      <c r="Y748" s="197"/>
      <c r="Z748" s="197"/>
      <c r="AA748" s="197" t="s">
        <v>7417</v>
      </c>
      <c r="AB748" s="197"/>
      <c r="AC748" s="729"/>
      <c r="AD748" s="1222"/>
      <c r="AE748" s="1275"/>
    </row>
    <row r="749" spans="1:31">
      <c r="A749" s="264" t="s">
        <v>740</v>
      </c>
      <c r="B749" s="30" t="s">
        <v>7418</v>
      </c>
      <c r="C749" s="32" t="s">
        <v>46</v>
      </c>
      <c r="D749" s="40" t="s">
        <v>1024</v>
      </c>
      <c r="E749" s="30" t="s">
        <v>85</v>
      </c>
      <c r="F749" s="30" t="s">
        <v>1088</v>
      </c>
      <c r="G749" s="952">
        <v>1325</v>
      </c>
      <c r="H749" s="41">
        <v>3.3679999999999999</v>
      </c>
      <c r="I749" s="30" t="s">
        <v>3124</v>
      </c>
      <c r="J749" s="786" t="s">
        <v>7243</v>
      </c>
      <c r="K749" s="803"/>
      <c r="L749" s="803"/>
      <c r="M749" s="803" t="s">
        <v>7419</v>
      </c>
      <c r="N749" s="803">
        <v>45132</v>
      </c>
      <c r="O749" s="7" t="e">
        <f t="shared" ca="1" si="22"/>
        <v>#VALUE!</v>
      </c>
      <c r="P749" s="788" t="s">
        <v>7309</v>
      </c>
      <c r="Q749" s="803" t="s">
        <v>7276</v>
      </c>
      <c r="R749" s="803" t="s">
        <v>7309</v>
      </c>
      <c r="S749" s="12" t="e">
        <f t="shared" ca="1" si="23"/>
        <v>#VALUE!</v>
      </c>
      <c r="T749" s="31" t="s">
        <v>7394</v>
      </c>
      <c r="U749" s="31" t="s">
        <v>7420</v>
      </c>
      <c r="V749" s="31"/>
      <c r="W749" s="31"/>
      <c r="X749" s="197" t="s">
        <v>7421</v>
      </c>
      <c r="Y749" s="197"/>
      <c r="Z749" s="197"/>
      <c r="AA749" s="197" t="s">
        <v>7422</v>
      </c>
      <c r="AB749" s="197"/>
      <c r="AC749" s="729"/>
      <c r="AD749" s="1222"/>
      <c r="AE749" s="1275"/>
    </row>
    <row r="750" spans="1:31">
      <c r="A750" s="264" t="s">
        <v>740</v>
      </c>
      <c r="B750" s="30" t="s">
        <v>7423</v>
      </c>
      <c r="C750" s="32" t="s">
        <v>46</v>
      </c>
      <c r="D750" s="40" t="s">
        <v>1024</v>
      </c>
      <c r="E750" s="30" t="s">
        <v>85</v>
      </c>
      <c r="F750" s="30" t="s">
        <v>1088</v>
      </c>
      <c r="G750" s="952">
        <v>1930</v>
      </c>
      <c r="H750" s="41">
        <v>5.0540000000000003</v>
      </c>
      <c r="I750" s="30" t="s">
        <v>3124</v>
      </c>
      <c r="J750" s="786">
        <v>45125</v>
      </c>
      <c r="K750" s="803"/>
      <c r="L750" s="803"/>
      <c r="M750" s="803" t="s">
        <v>97</v>
      </c>
      <c r="N750" s="803">
        <v>45132</v>
      </c>
      <c r="O750" s="7">
        <f t="shared" ca="1" si="22"/>
        <v>7</v>
      </c>
      <c r="P750" s="788" t="s">
        <v>7309</v>
      </c>
      <c r="Q750" s="803" t="s">
        <v>7320</v>
      </c>
      <c r="R750" s="803" t="s">
        <v>7309</v>
      </c>
      <c r="S750" s="12" t="e">
        <f t="shared" ca="1" si="23"/>
        <v>#VALUE!</v>
      </c>
      <c r="T750" s="31" t="s">
        <v>7394</v>
      </c>
      <c r="U750" s="31" t="s">
        <v>7424</v>
      </c>
      <c r="V750" s="31"/>
      <c r="W750" s="31"/>
      <c r="X750" s="197" t="s">
        <v>7425</v>
      </c>
      <c r="Y750" s="197"/>
      <c r="Z750" s="197"/>
      <c r="AA750" s="197" t="s">
        <v>7426</v>
      </c>
      <c r="AB750" s="197"/>
      <c r="AC750" s="729"/>
      <c r="AD750" s="1222"/>
      <c r="AE750" s="1275"/>
    </row>
    <row r="751" spans="1:31">
      <c r="A751" s="264" t="s">
        <v>1062</v>
      </c>
      <c r="B751" s="30" t="s">
        <v>7427</v>
      </c>
      <c r="C751" s="32" t="s">
        <v>46</v>
      </c>
      <c r="D751" s="40" t="s">
        <v>110</v>
      </c>
      <c r="E751" s="30" t="s">
        <v>85</v>
      </c>
      <c r="F751" s="30" t="s">
        <v>1088</v>
      </c>
      <c r="G751" s="952">
        <v>450</v>
      </c>
      <c r="H751" s="41">
        <v>0.75800000000000001</v>
      </c>
      <c r="I751" s="30" t="s">
        <v>3124</v>
      </c>
      <c r="J751" s="786">
        <v>45069</v>
      </c>
      <c r="K751" s="803"/>
      <c r="L751" s="803"/>
      <c r="M751" s="803" t="s">
        <v>97</v>
      </c>
      <c r="N751" s="803">
        <v>45131</v>
      </c>
      <c r="O751" s="7">
        <f t="shared" ca="1" si="22"/>
        <v>62</v>
      </c>
      <c r="P751" s="788" t="s">
        <v>7309</v>
      </c>
      <c r="Q751" s="803" t="s">
        <v>7320</v>
      </c>
      <c r="R751" s="803" t="s">
        <v>7309</v>
      </c>
      <c r="S751" s="12" t="e">
        <f t="shared" ca="1" si="23"/>
        <v>#VALUE!</v>
      </c>
      <c r="T751" s="31" t="s">
        <v>7394</v>
      </c>
      <c r="U751" s="31" t="s">
        <v>7428</v>
      </c>
      <c r="V751" s="31"/>
      <c r="W751" s="31"/>
      <c r="X751" s="197" t="s">
        <v>7429</v>
      </c>
      <c r="Y751" s="197"/>
      <c r="Z751" s="197"/>
      <c r="AA751" s="197" t="s">
        <v>7430</v>
      </c>
      <c r="AB751" s="197"/>
      <c r="AC751" s="729"/>
      <c r="AD751" s="1222"/>
      <c r="AE751" s="1275"/>
    </row>
    <row r="752" spans="1:31">
      <c r="A752" s="264" t="s">
        <v>3731</v>
      </c>
      <c r="B752" s="30" t="s">
        <v>7431</v>
      </c>
      <c r="C752" s="32" t="s">
        <v>46</v>
      </c>
      <c r="D752" s="40" t="s">
        <v>1024</v>
      </c>
      <c r="E752" s="30" t="s">
        <v>85</v>
      </c>
      <c r="F752" s="30" t="s">
        <v>1088</v>
      </c>
      <c r="G752" s="952">
        <v>5150</v>
      </c>
      <c r="H752" s="41">
        <v>5.7919999999999998</v>
      </c>
      <c r="I752" s="30" t="s">
        <v>3124</v>
      </c>
      <c r="J752" s="786">
        <v>45126</v>
      </c>
      <c r="K752" s="803"/>
      <c r="L752" s="803"/>
      <c r="M752" s="803" t="s">
        <v>97</v>
      </c>
      <c r="N752" s="803">
        <v>45131</v>
      </c>
      <c r="O752" s="7">
        <f t="shared" ca="1" si="22"/>
        <v>5</v>
      </c>
      <c r="P752" s="788" t="s">
        <v>7309</v>
      </c>
      <c r="Q752" s="803" t="s">
        <v>7320</v>
      </c>
      <c r="R752" s="803" t="s">
        <v>7309</v>
      </c>
      <c r="S752" s="12" t="e">
        <f t="shared" ca="1" si="23"/>
        <v>#VALUE!</v>
      </c>
      <c r="T752" s="31" t="s">
        <v>7394</v>
      </c>
      <c r="U752" s="31" t="s">
        <v>7432</v>
      </c>
      <c r="V752" s="31"/>
      <c r="W752" s="31"/>
      <c r="X752" s="197" t="s">
        <v>7433</v>
      </c>
      <c r="Y752" s="197"/>
      <c r="Z752" s="197"/>
      <c r="AA752" s="197" t="s">
        <v>7434</v>
      </c>
      <c r="AB752" s="197"/>
      <c r="AC752" s="729"/>
      <c r="AD752" s="1222"/>
      <c r="AE752" s="1275"/>
    </row>
    <row r="753" spans="1:31">
      <c r="A753" s="264" t="s">
        <v>2192</v>
      </c>
      <c r="B753" s="30" t="s">
        <v>7435</v>
      </c>
      <c r="C753" s="32" t="s">
        <v>46</v>
      </c>
      <c r="D753" s="40" t="s">
        <v>1024</v>
      </c>
      <c r="E753" s="30" t="s">
        <v>85</v>
      </c>
      <c r="F753" s="30" t="s">
        <v>1106</v>
      </c>
      <c r="G753" s="952">
        <v>7375</v>
      </c>
      <c r="H753" s="41">
        <v>11.148</v>
      </c>
      <c r="I753" s="30" t="s">
        <v>3124</v>
      </c>
      <c r="J753" s="786" t="s">
        <v>7282</v>
      </c>
      <c r="K753" s="803"/>
      <c r="L753" s="803"/>
      <c r="M753" s="803" t="s">
        <v>97</v>
      </c>
      <c r="N753" s="803">
        <v>45132</v>
      </c>
      <c r="O753" s="7" t="e">
        <f t="shared" ca="1" si="22"/>
        <v>#VALUE!</v>
      </c>
      <c r="P753" s="788" t="s">
        <v>7309</v>
      </c>
      <c r="Q753" s="803" t="s">
        <v>7320</v>
      </c>
      <c r="R753" s="803" t="s">
        <v>7309</v>
      </c>
      <c r="S753" s="12" t="e">
        <f t="shared" ca="1" si="23"/>
        <v>#VALUE!</v>
      </c>
      <c r="T753" s="31" t="s">
        <v>7394</v>
      </c>
      <c r="U753" s="31" t="s">
        <v>7436</v>
      </c>
      <c r="V753" s="31"/>
      <c r="W753" s="31"/>
      <c r="X753" s="197" t="s">
        <v>7437</v>
      </c>
      <c r="Y753" s="197"/>
      <c r="Z753" s="197"/>
      <c r="AA753" s="197" t="s">
        <v>7438</v>
      </c>
      <c r="AB753" s="197"/>
      <c r="AC753" s="729"/>
      <c r="AD753" s="1222"/>
      <c r="AE753" s="1275"/>
    </row>
    <row r="754" spans="1:31">
      <c r="A754" s="264" t="s">
        <v>1416</v>
      </c>
      <c r="B754" s="30" t="s">
        <v>7439</v>
      </c>
      <c r="C754" s="32" t="s">
        <v>46</v>
      </c>
      <c r="D754" s="40" t="s">
        <v>60</v>
      </c>
      <c r="E754" s="30" t="s">
        <v>85</v>
      </c>
      <c r="F754" s="30" t="s">
        <v>1088</v>
      </c>
      <c r="G754" s="952">
        <v>448</v>
      </c>
      <c r="H754" s="41">
        <v>0.39700000000000002</v>
      </c>
      <c r="I754" s="30" t="s">
        <v>4666</v>
      </c>
      <c r="J754" s="786">
        <v>45084</v>
      </c>
      <c r="K754" s="803"/>
      <c r="L754" s="803"/>
      <c r="M754" s="803"/>
      <c r="N754" s="803" t="s">
        <v>6884</v>
      </c>
      <c r="O754" s="7" t="e">
        <f t="shared" ca="1" si="22"/>
        <v>#VALUE!</v>
      </c>
      <c r="P754" s="788">
        <v>45132</v>
      </c>
      <c r="Q754" s="803">
        <v>45106</v>
      </c>
      <c r="R754" s="803" t="s">
        <v>7314</v>
      </c>
      <c r="S754" s="12" t="e">
        <f t="shared" ca="1" si="23"/>
        <v>#VALUE!</v>
      </c>
      <c r="T754" s="31" t="s">
        <v>7440</v>
      </c>
      <c r="U754" s="31"/>
      <c r="V754" s="31"/>
      <c r="W754" s="31"/>
      <c r="X754" s="197" t="s">
        <v>7441</v>
      </c>
      <c r="Y754" s="197"/>
      <c r="Z754" s="197"/>
      <c r="AA754" s="197" t="s">
        <v>7441</v>
      </c>
      <c r="AB754" s="197"/>
      <c r="AC754" s="729"/>
      <c r="AD754" s="1222"/>
      <c r="AE754" s="1275"/>
    </row>
    <row r="755" spans="1:31">
      <c r="A755" s="264" t="s">
        <v>1535</v>
      </c>
      <c r="B755" s="30" t="s">
        <v>7442</v>
      </c>
      <c r="C755" s="32" t="s">
        <v>29</v>
      </c>
      <c r="D755" s="40" t="s">
        <v>1024</v>
      </c>
      <c r="E755" s="30" t="s">
        <v>7443</v>
      </c>
      <c r="F755" s="30" t="s">
        <v>1633</v>
      </c>
      <c r="G755" s="952">
        <v>4691</v>
      </c>
      <c r="H755" s="41"/>
      <c r="I755" s="30" t="s">
        <v>7444</v>
      </c>
      <c r="J755" s="786"/>
      <c r="K755" s="803"/>
      <c r="L755" s="803"/>
      <c r="M755" s="803"/>
      <c r="N755" s="803"/>
      <c r="O755" s="7">
        <f t="shared" ca="1" si="22"/>
        <v>46105</v>
      </c>
      <c r="P755" s="788" t="s">
        <v>7367</v>
      </c>
      <c r="Q755" s="803" t="s">
        <v>7367</v>
      </c>
      <c r="R755" s="803"/>
      <c r="S755" s="12">
        <f t="shared" ca="1" si="23"/>
        <v>46105</v>
      </c>
      <c r="T755" s="31" t="s">
        <v>7445</v>
      </c>
      <c r="U755" s="31"/>
      <c r="V755" s="31"/>
      <c r="W755" s="31"/>
      <c r="X755" s="197" t="s">
        <v>7446</v>
      </c>
      <c r="Y755" s="197"/>
      <c r="Z755" s="197"/>
      <c r="AA755" s="197" t="s">
        <v>7447</v>
      </c>
      <c r="AB755" s="197"/>
      <c r="AC755" s="729"/>
      <c r="AD755" s="1222"/>
      <c r="AE755" s="1275"/>
    </row>
    <row r="756" spans="1:31">
      <c r="A756" s="264" t="s">
        <v>1830</v>
      </c>
      <c r="B756" s="30" t="s">
        <v>7448</v>
      </c>
      <c r="C756" s="32" t="s">
        <v>46</v>
      </c>
      <c r="D756" s="40" t="s">
        <v>1024</v>
      </c>
      <c r="E756" s="30" t="s">
        <v>85</v>
      </c>
      <c r="F756" s="30" t="s">
        <v>1088</v>
      </c>
      <c r="G756" s="952">
        <v>464</v>
      </c>
      <c r="H756" s="41">
        <v>1.496</v>
      </c>
      <c r="I756" s="30" t="s">
        <v>3340</v>
      </c>
      <c r="J756" s="786">
        <v>45117</v>
      </c>
      <c r="K756" s="803"/>
      <c r="L756" s="803"/>
      <c r="M756" s="803">
        <v>45120</v>
      </c>
      <c r="N756" s="803">
        <v>45126</v>
      </c>
      <c r="O756" s="7">
        <f t="shared" ca="1" si="22"/>
        <v>9</v>
      </c>
      <c r="P756" s="788" t="s">
        <v>3464</v>
      </c>
      <c r="Q756" s="803" t="s">
        <v>7298</v>
      </c>
      <c r="R756" s="803">
        <v>45146</v>
      </c>
      <c r="S756" s="12">
        <f t="shared" ca="1" si="23"/>
        <v>29</v>
      </c>
      <c r="T756" s="31">
        <v>45149</v>
      </c>
      <c r="U756" s="31" t="s">
        <v>7449</v>
      </c>
      <c r="V756" s="31"/>
      <c r="W756" s="31"/>
      <c r="X756" s="197" t="s">
        <v>7450</v>
      </c>
      <c r="Y756" s="197"/>
      <c r="Z756" s="197"/>
      <c r="AA756" s="197" t="s">
        <v>7451</v>
      </c>
      <c r="AB756" s="197"/>
      <c r="AC756" s="729"/>
      <c r="AD756" s="1222"/>
      <c r="AE756" s="1275"/>
    </row>
    <row r="757" spans="1:31">
      <c r="A757" s="264" t="s">
        <v>3731</v>
      </c>
      <c r="B757" s="30" t="s">
        <v>7452</v>
      </c>
      <c r="C757" s="32" t="s">
        <v>46</v>
      </c>
      <c r="D757" s="40" t="s">
        <v>1024</v>
      </c>
      <c r="E757" s="30" t="s">
        <v>85</v>
      </c>
      <c r="F757" s="30" t="s">
        <v>1088</v>
      </c>
      <c r="G757" s="952">
        <v>340</v>
      </c>
      <c r="H757" s="41">
        <v>0.76100000000000001</v>
      </c>
      <c r="I757" s="30" t="s">
        <v>3340</v>
      </c>
      <c r="J757" s="786" t="s">
        <v>7166</v>
      </c>
      <c r="K757" s="803"/>
      <c r="L757" s="803"/>
      <c r="M757" s="803"/>
      <c r="N757" s="803">
        <v>45127</v>
      </c>
      <c r="O757" s="7" t="e">
        <f t="shared" ca="1" si="22"/>
        <v>#VALUE!</v>
      </c>
      <c r="P757" s="788" t="s">
        <v>3464</v>
      </c>
      <c r="Q757" s="803" t="s">
        <v>7265</v>
      </c>
      <c r="R757" s="803">
        <v>45146</v>
      </c>
      <c r="S757" s="12" t="e">
        <f t="shared" ca="1" si="23"/>
        <v>#VALUE!</v>
      </c>
      <c r="T757" s="31">
        <v>45149</v>
      </c>
      <c r="U757" s="31" t="s">
        <v>7453</v>
      </c>
      <c r="V757" s="31"/>
      <c r="W757" s="31"/>
      <c r="X757" s="197" t="s">
        <v>7454</v>
      </c>
      <c r="Y757" s="197"/>
      <c r="Z757" s="197"/>
      <c r="AA757" s="197" t="s">
        <v>7455</v>
      </c>
      <c r="AB757" s="197"/>
      <c r="AC757" s="729"/>
      <c r="AD757" s="1222"/>
      <c r="AE757" s="1275"/>
    </row>
    <row r="758" spans="1:31">
      <c r="A758" s="264" t="s">
        <v>1238</v>
      </c>
      <c r="B758" s="30" t="s">
        <v>7456</v>
      </c>
      <c r="C758" s="32" t="s">
        <v>46</v>
      </c>
      <c r="D758" s="40" t="s">
        <v>1024</v>
      </c>
      <c r="E758" s="30" t="s">
        <v>85</v>
      </c>
      <c r="F758" s="30" t="s">
        <v>1088</v>
      </c>
      <c r="G758" s="952">
        <v>539</v>
      </c>
      <c r="H758" s="41">
        <v>0.89100000000000001</v>
      </c>
      <c r="I758" s="30" t="s">
        <v>3340</v>
      </c>
      <c r="J758" s="786" t="s">
        <v>3358</v>
      </c>
      <c r="K758" s="803"/>
      <c r="L758" s="803"/>
      <c r="M758" s="803"/>
      <c r="N758" s="803">
        <v>45133</v>
      </c>
      <c r="O758" s="7" t="e">
        <f t="shared" ca="1" si="22"/>
        <v>#VALUE!</v>
      </c>
      <c r="P758" s="788" t="s">
        <v>3464</v>
      </c>
      <c r="Q758" s="803" t="s">
        <v>3344</v>
      </c>
      <c r="R758" s="803">
        <v>45146</v>
      </c>
      <c r="S758" s="12" t="e">
        <f t="shared" ca="1" si="23"/>
        <v>#VALUE!</v>
      </c>
      <c r="T758" s="31">
        <v>45149</v>
      </c>
      <c r="U758" s="31" t="s">
        <v>7457</v>
      </c>
      <c r="V758" s="31"/>
      <c r="W758" s="31"/>
      <c r="X758" s="197" t="s">
        <v>7458</v>
      </c>
      <c r="Y758" s="197"/>
      <c r="Z758" s="197"/>
      <c r="AA758" s="197" t="s">
        <v>7459</v>
      </c>
      <c r="AB758" s="197"/>
      <c r="AC758" s="729"/>
      <c r="AD758" s="1222"/>
      <c r="AE758" s="1275"/>
    </row>
    <row r="759" spans="1:31">
      <c r="A759" s="264" t="s">
        <v>7460</v>
      </c>
      <c r="B759" s="30" t="s">
        <v>7461</v>
      </c>
      <c r="C759" s="32" t="s">
        <v>256</v>
      </c>
      <c r="D759" s="40" t="s">
        <v>1024</v>
      </c>
      <c r="E759" s="30" t="s">
        <v>85</v>
      </c>
      <c r="F759" s="30" t="s">
        <v>1088</v>
      </c>
      <c r="G759" s="952">
        <v>1000</v>
      </c>
      <c r="H759" s="41">
        <v>4.3760000000000003</v>
      </c>
      <c r="I759" s="30" t="s">
        <v>3340</v>
      </c>
      <c r="J759" s="786" t="s">
        <v>7282</v>
      </c>
      <c r="K759" s="803"/>
      <c r="L759" s="803"/>
      <c r="M759" s="803" t="s">
        <v>3301</v>
      </c>
      <c r="N759" s="803">
        <v>45139</v>
      </c>
      <c r="O759" s="7" t="e">
        <f t="shared" ca="1" si="22"/>
        <v>#VALUE!</v>
      </c>
      <c r="P759" s="788" t="s">
        <v>3464</v>
      </c>
      <c r="Q759" s="803" t="s">
        <v>3344</v>
      </c>
      <c r="R759" s="803">
        <v>45146</v>
      </c>
      <c r="S759" s="12" t="e">
        <f t="shared" ca="1" si="23"/>
        <v>#VALUE!</v>
      </c>
      <c r="T759" s="31">
        <v>45149</v>
      </c>
      <c r="U759" s="31" t="s">
        <v>7462</v>
      </c>
      <c r="V759" s="31"/>
      <c r="W759" s="31"/>
      <c r="X759" s="197" t="s">
        <v>7463</v>
      </c>
      <c r="Y759" s="197"/>
      <c r="Z759" s="197"/>
      <c r="AA759" s="197" t="s">
        <v>7464</v>
      </c>
      <c r="AB759" s="197"/>
      <c r="AC759" s="729"/>
      <c r="AD759" s="1222"/>
      <c r="AE759" s="1275"/>
    </row>
    <row r="760" spans="1:31">
      <c r="A760" s="264" t="s">
        <v>5402</v>
      </c>
      <c r="B760" s="30" t="s">
        <v>7465</v>
      </c>
      <c r="C760" s="32" t="s">
        <v>256</v>
      </c>
      <c r="D760" s="40" t="s">
        <v>1024</v>
      </c>
      <c r="E760" s="30" t="s">
        <v>85</v>
      </c>
      <c r="F760" s="30" t="s">
        <v>1106</v>
      </c>
      <c r="G760" s="952">
        <v>3230</v>
      </c>
      <c r="H760" s="41">
        <v>3.149</v>
      </c>
      <c r="I760" s="30" t="s">
        <v>3340</v>
      </c>
      <c r="J760" s="786" t="s">
        <v>7298</v>
      </c>
      <c r="K760" s="803"/>
      <c r="L760" s="803"/>
      <c r="M760" s="803"/>
      <c r="N760" s="803">
        <v>45138</v>
      </c>
      <c r="O760" s="7" t="e">
        <f t="shared" ca="1" si="22"/>
        <v>#VALUE!</v>
      </c>
      <c r="P760" s="788" t="s">
        <v>3464</v>
      </c>
      <c r="Q760" s="803" t="s">
        <v>3344</v>
      </c>
      <c r="R760" s="803">
        <v>45146</v>
      </c>
      <c r="S760" s="12" t="e">
        <f t="shared" ca="1" si="23"/>
        <v>#VALUE!</v>
      </c>
      <c r="T760" s="31">
        <v>45149</v>
      </c>
      <c r="U760" s="31" t="s">
        <v>7466</v>
      </c>
      <c r="V760" s="31"/>
      <c r="W760" s="31"/>
      <c r="X760" s="197" t="s">
        <v>7467</v>
      </c>
      <c r="Y760" s="197"/>
      <c r="Z760" s="197"/>
      <c r="AA760" s="197" t="s">
        <v>7468</v>
      </c>
      <c r="AB760" s="197"/>
      <c r="AC760" s="729"/>
      <c r="AD760" s="1222"/>
      <c r="AE760" s="1275"/>
    </row>
    <row r="761" spans="1:31">
      <c r="A761" s="264" t="s">
        <v>3731</v>
      </c>
      <c r="B761" s="30" t="s">
        <v>7469</v>
      </c>
      <c r="C761" s="32" t="s">
        <v>46</v>
      </c>
      <c r="D761" s="40" t="s">
        <v>1024</v>
      </c>
      <c r="E761" s="30" t="s">
        <v>85</v>
      </c>
      <c r="F761" s="30" t="s">
        <v>1088</v>
      </c>
      <c r="G761" s="952">
        <v>3020</v>
      </c>
      <c r="H761" s="41">
        <v>6.51</v>
      </c>
      <c r="I761" s="30" t="s">
        <v>3340</v>
      </c>
      <c r="J761" s="786">
        <v>45132</v>
      </c>
      <c r="K761" s="803"/>
      <c r="L761" s="803"/>
      <c r="M761" s="803"/>
      <c r="N761" s="803">
        <v>45135</v>
      </c>
      <c r="O761" s="7">
        <f t="shared" ca="1" si="22"/>
        <v>3</v>
      </c>
      <c r="P761" s="788" t="s">
        <v>3464</v>
      </c>
      <c r="Q761" s="803" t="s">
        <v>7367</v>
      </c>
      <c r="R761" s="803">
        <v>45146</v>
      </c>
      <c r="S761" s="12">
        <f t="shared" ca="1" si="23"/>
        <v>14</v>
      </c>
      <c r="T761" s="31">
        <v>45149</v>
      </c>
      <c r="U761" s="31" t="s">
        <v>7470</v>
      </c>
      <c r="V761" s="31"/>
      <c r="W761" s="31"/>
      <c r="X761" s="197" t="s">
        <v>7471</v>
      </c>
      <c r="Y761" s="197"/>
      <c r="Z761" s="197"/>
      <c r="AA761" s="197" t="s">
        <v>7472</v>
      </c>
      <c r="AB761" s="197"/>
      <c r="AC761" s="729"/>
      <c r="AD761" s="1222"/>
      <c r="AE761" s="1275"/>
    </row>
    <row r="762" spans="1:31">
      <c r="A762" s="264" t="s">
        <v>3731</v>
      </c>
      <c r="B762" s="30" t="s">
        <v>7473</v>
      </c>
      <c r="C762" s="32" t="s">
        <v>46</v>
      </c>
      <c r="D762" s="40" t="s">
        <v>1024</v>
      </c>
      <c r="E762" s="30" t="s">
        <v>85</v>
      </c>
      <c r="F762" s="30" t="s">
        <v>1086</v>
      </c>
      <c r="G762" s="952">
        <v>8960</v>
      </c>
      <c r="H762" s="41">
        <v>5.0919999999999996</v>
      </c>
      <c r="I762" s="30" t="s">
        <v>3340</v>
      </c>
      <c r="J762" s="786">
        <v>45132</v>
      </c>
      <c r="K762" s="803"/>
      <c r="L762" s="803"/>
      <c r="M762" s="803"/>
      <c r="N762" s="803">
        <v>45135</v>
      </c>
      <c r="O762" s="7">
        <f t="shared" ca="1" si="22"/>
        <v>3</v>
      </c>
      <c r="P762" s="788" t="s">
        <v>3464</v>
      </c>
      <c r="Q762" s="803" t="s">
        <v>7367</v>
      </c>
      <c r="R762" s="803">
        <v>45146</v>
      </c>
      <c r="S762" s="12">
        <f t="shared" ca="1" si="23"/>
        <v>14</v>
      </c>
      <c r="T762" s="31">
        <v>45149</v>
      </c>
      <c r="U762" s="31" t="s">
        <v>7474</v>
      </c>
      <c r="V762" s="31"/>
      <c r="W762" s="31"/>
      <c r="X762" s="197" t="s">
        <v>7475</v>
      </c>
      <c r="Y762" s="197"/>
      <c r="Z762" s="197"/>
      <c r="AA762" s="197" t="s">
        <v>7476</v>
      </c>
      <c r="AB762" s="197"/>
      <c r="AC762" s="729"/>
      <c r="AD762" s="1222"/>
      <c r="AE762" s="1275"/>
    </row>
    <row r="763" spans="1:31">
      <c r="A763" s="264" t="s">
        <v>537</v>
      </c>
      <c r="B763" s="30"/>
      <c r="C763" s="32" t="s">
        <v>29</v>
      </c>
      <c r="D763" s="40" t="s">
        <v>110</v>
      </c>
      <c r="E763" s="30" t="s">
        <v>7477</v>
      </c>
      <c r="F763" s="30" t="s">
        <v>1088</v>
      </c>
      <c r="G763" s="952">
        <v>1028</v>
      </c>
      <c r="H763" s="41">
        <v>1.379</v>
      </c>
      <c r="I763" s="30" t="s">
        <v>7478</v>
      </c>
      <c r="J763" s="786">
        <v>45111</v>
      </c>
      <c r="K763" s="803"/>
      <c r="L763" s="803"/>
      <c r="M763" s="803" t="s">
        <v>6884</v>
      </c>
      <c r="N763" s="803" t="s">
        <v>7298</v>
      </c>
      <c r="O763" s="7" t="e">
        <f t="shared" ca="1" si="22"/>
        <v>#VALUE!</v>
      </c>
      <c r="P763" s="788" t="s">
        <v>3413</v>
      </c>
      <c r="Q763" s="803" t="s">
        <v>7378</v>
      </c>
      <c r="R763" s="803" t="s">
        <v>3413</v>
      </c>
      <c r="S763" s="12" t="e">
        <f t="shared" ca="1" si="23"/>
        <v>#VALUE!</v>
      </c>
      <c r="T763" s="31" t="s">
        <v>7394</v>
      </c>
      <c r="U763" s="31" t="s">
        <v>7479</v>
      </c>
      <c r="V763" s="31"/>
      <c r="W763" s="31"/>
      <c r="X763" s="197" t="s">
        <v>7480</v>
      </c>
      <c r="Y763" s="197"/>
      <c r="Z763" s="197"/>
      <c r="AA763" s="197" t="s">
        <v>7481</v>
      </c>
      <c r="AB763" s="197"/>
      <c r="AC763" s="729"/>
      <c r="AD763" s="1222"/>
      <c r="AE763" s="1275"/>
    </row>
    <row r="764" spans="1:31">
      <c r="A764" s="264" t="s">
        <v>537</v>
      </c>
      <c r="B764" s="30"/>
      <c r="C764" s="32" t="s">
        <v>29</v>
      </c>
      <c r="D764" s="40" t="s">
        <v>1024</v>
      </c>
      <c r="E764" s="30" t="s">
        <v>267</v>
      </c>
      <c r="F764" s="30" t="s">
        <v>1086</v>
      </c>
      <c r="G764" s="952">
        <v>132.67222222222222</v>
      </c>
      <c r="H764" s="41">
        <v>4.032</v>
      </c>
      <c r="I764" s="30" t="s">
        <v>7482</v>
      </c>
      <c r="J764" s="786" t="s">
        <v>7168</v>
      </c>
      <c r="K764" s="803"/>
      <c r="L764" s="803"/>
      <c r="M764" s="803" t="s">
        <v>7048</v>
      </c>
      <c r="N764" s="803"/>
      <c r="O764" s="7" t="e">
        <f t="shared" ca="1" si="22"/>
        <v>#VALUE!</v>
      </c>
      <c r="P764" s="788" t="s">
        <v>3388</v>
      </c>
      <c r="Q764" s="803" t="s">
        <v>3388</v>
      </c>
      <c r="R764" s="803" t="s">
        <v>3388</v>
      </c>
      <c r="S764" s="12" t="e">
        <f t="shared" ca="1" si="23"/>
        <v>#VALUE!</v>
      </c>
      <c r="T764" s="31" t="s">
        <v>7483</v>
      </c>
      <c r="U764" s="31" t="s">
        <v>3632</v>
      </c>
      <c r="V764" s="31"/>
      <c r="W764" s="31"/>
      <c r="X764" s="197" t="s">
        <v>7484</v>
      </c>
      <c r="Y764" s="197"/>
      <c r="Z764" s="197"/>
      <c r="AA764" s="197" t="s">
        <v>7485</v>
      </c>
      <c r="AB764" s="197"/>
      <c r="AC764" s="729"/>
      <c r="AD764" s="1222"/>
      <c r="AE764" s="1275"/>
    </row>
    <row r="765" spans="1:31">
      <c r="A765" s="264" t="s">
        <v>5244</v>
      </c>
      <c r="B765" s="30" t="s">
        <v>7486</v>
      </c>
      <c r="C765" s="32" t="s">
        <v>29</v>
      </c>
      <c r="D765" s="40" t="s">
        <v>1024</v>
      </c>
      <c r="E765" s="30" t="s">
        <v>267</v>
      </c>
      <c r="F765" s="30" t="s">
        <v>1088</v>
      </c>
      <c r="G765" s="952">
        <v>435</v>
      </c>
      <c r="H765" s="41" t="s">
        <v>7487</v>
      </c>
      <c r="I765" s="30" t="s">
        <v>7482</v>
      </c>
      <c r="J765" s="786" t="s">
        <v>7048</v>
      </c>
      <c r="K765" s="803" t="s">
        <v>7256</v>
      </c>
      <c r="L765" s="803"/>
      <c r="M765" s="803" t="s">
        <v>7256</v>
      </c>
      <c r="N765" s="803"/>
      <c r="O765" s="7" t="e">
        <f t="shared" ca="1" si="22"/>
        <v>#VALUE!</v>
      </c>
      <c r="P765" s="788" t="s">
        <v>3388</v>
      </c>
      <c r="Q765" s="803" t="s">
        <v>3388</v>
      </c>
      <c r="R765" s="803" t="s">
        <v>3388</v>
      </c>
      <c r="S765" s="12" t="e">
        <f t="shared" ca="1" si="23"/>
        <v>#VALUE!</v>
      </c>
      <c r="T765" s="31" t="s">
        <v>7483</v>
      </c>
      <c r="U765" s="31" t="s">
        <v>3632</v>
      </c>
      <c r="V765" s="31"/>
      <c r="W765" s="31"/>
      <c r="X765" s="197" t="s">
        <v>7488</v>
      </c>
      <c r="Y765" s="197"/>
      <c r="Z765" s="197"/>
      <c r="AA765" s="197" t="s">
        <v>7489</v>
      </c>
      <c r="AB765" s="197"/>
      <c r="AC765" s="729"/>
      <c r="AD765" s="1222"/>
      <c r="AE765" s="1275"/>
    </row>
    <row r="766" spans="1:31">
      <c r="A766" s="264" t="s">
        <v>5244</v>
      </c>
      <c r="B766" s="30" t="s">
        <v>7490</v>
      </c>
      <c r="C766" s="32" t="s">
        <v>46</v>
      </c>
      <c r="D766" s="40" t="s">
        <v>1024</v>
      </c>
      <c r="E766" s="30" t="s">
        <v>85</v>
      </c>
      <c r="F766" s="30" t="s">
        <v>1088</v>
      </c>
      <c r="G766" s="952">
        <v>286</v>
      </c>
      <c r="H766" s="41">
        <v>1.69</v>
      </c>
      <c r="I766" s="30" t="s">
        <v>3045</v>
      </c>
      <c r="J766" s="786" t="s">
        <v>7282</v>
      </c>
      <c r="K766" s="803" t="s">
        <v>3301</v>
      </c>
      <c r="L766" s="803"/>
      <c r="M766" s="803" t="s">
        <v>7320</v>
      </c>
      <c r="N766" s="803">
        <v>45140</v>
      </c>
      <c r="O766" s="7" t="e">
        <f t="shared" ca="1" si="22"/>
        <v>#VALUE!</v>
      </c>
      <c r="P766" s="788" t="s">
        <v>3388</v>
      </c>
      <c r="Q766" s="803" t="s">
        <v>7320</v>
      </c>
      <c r="R766" s="803"/>
      <c r="S766" s="12" t="e">
        <f t="shared" ca="1" si="23"/>
        <v>#VALUE!</v>
      </c>
      <c r="T766" s="31" t="s">
        <v>7491</v>
      </c>
      <c r="U766" s="31" t="s">
        <v>7492</v>
      </c>
      <c r="V766" s="31"/>
      <c r="W766" s="31"/>
      <c r="X766" s="197" t="s">
        <v>7493</v>
      </c>
      <c r="Y766" s="197"/>
      <c r="Z766" s="197"/>
      <c r="AA766" s="197" t="s">
        <v>7494</v>
      </c>
      <c r="AB766" s="197"/>
      <c r="AC766" s="729"/>
      <c r="AD766" s="1222"/>
      <c r="AE766" s="1275"/>
    </row>
    <row r="767" spans="1:31">
      <c r="A767" s="264" t="s">
        <v>7495</v>
      </c>
      <c r="B767" s="30" t="s">
        <v>7496</v>
      </c>
      <c r="C767" s="32" t="s">
        <v>46</v>
      </c>
      <c r="D767" s="40" t="s">
        <v>1024</v>
      </c>
      <c r="E767" s="30" t="s">
        <v>85</v>
      </c>
      <c r="F767" s="30" t="s">
        <v>1106</v>
      </c>
      <c r="G767" s="952">
        <v>2910</v>
      </c>
      <c r="H767" s="41">
        <v>12.818</v>
      </c>
      <c r="I767" s="30" t="s">
        <v>3045</v>
      </c>
      <c r="J767" s="786">
        <v>45121</v>
      </c>
      <c r="K767" s="803"/>
      <c r="L767" s="803"/>
      <c r="M767" s="803" t="s">
        <v>97</v>
      </c>
      <c r="N767" s="803">
        <v>45139</v>
      </c>
      <c r="O767" s="7">
        <f t="shared" ca="1" si="22"/>
        <v>18</v>
      </c>
      <c r="P767" s="788" t="s">
        <v>3388</v>
      </c>
      <c r="Q767" s="803" t="s">
        <v>3344</v>
      </c>
      <c r="R767" s="803"/>
      <c r="S767" s="12">
        <f t="shared" ca="1" si="23"/>
        <v>984</v>
      </c>
      <c r="T767" s="31" t="s">
        <v>7497</v>
      </c>
      <c r="U767" s="31" t="s">
        <v>7498</v>
      </c>
      <c r="V767" s="31"/>
      <c r="W767" s="31"/>
      <c r="X767" s="197" t="s">
        <v>7499</v>
      </c>
      <c r="Y767" s="197"/>
      <c r="Z767" s="197"/>
      <c r="AA767" s="197"/>
      <c r="AB767" s="197"/>
      <c r="AC767" s="729"/>
      <c r="AD767" s="1222"/>
      <c r="AE767" s="1275"/>
    </row>
    <row r="768" spans="1:31">
      <c r="A768" s="264" t="s">
        <v>516</v>
      </c>
      <c r="B768" s="30" t="s">
        <v>7500</v>
      </c>
      <c r="C768" s="32" t="s">
        <v>46</v>
      </c>
      <c r="D768" s="40" t="s">
        <v>1024</v>
      </c>
      <c r="E768" s="30" t="s">
        <v>85</v>
      </c>
      <c r="F768" s="30" t="s">
        <v>7501</v>
      </c>
      <c r="G768" s="952">
        <v>352</v>
      </c>
      <c r="H768" s="41">
        <v>0.69599999999999995</v>
      </c>
      <c r="I768" s="30" t="s">
        <v>3045</v>
      </c>
      <c r="J768" s="786" t="s">
        <v>7258</v>
      </c>
      <c r="K768" s="803"/>
      <c r="L768" s="803"/>
      <c r="M768" s="803" t="s">
        <v>7320</v>
      </c>
      <c r="N768" s="803">
        <v>45142</v>
      </c>
      <c r="O768" s="7" t="e">
        <f t="shared" ca="1" si="22"/>
        <v>#VALUE!</v>
      </c>
      <c r="P768" s="788" t="s">
        <v>3388</v>
      </c>
      <c r="Q768" s="803" t="s">
        <v>3529</v>
      </c>
      <c r="R768" s="803"/>
      <c r="S768" s="12" t="e">
        <f t="shared" ca="1" si="23"/>
        <v>#VALUE!</v>
      </c>
      <c r="T768" s="31" t="s">
        <v>7502</v>
      </c>
      <c r="U768" s="31" t="s">
        <v>7503</v>
      </c>
      <c r="V768" s="31"/>
      <c r="W768" s="31"/>
      <c r="X768" s="197" t="s">
        <v>7504</v>
      </c>
      <c r="Y768" s="197"/>
      <c r="Z768" s="197"/>
      <c r="AA768" s="197"/>
      <c r="AB768" s="197"/>
      <c r="AC768" s="729"/>
      <c r="AD768" s="1222"/>
      <c r="AE768" s="1275"/>
    </row>
    <row r="769" spans="1:31">
      <c r="A769" s="264" t="s">
        <v>179</v>
      </c>
      <c r="B769" s="30" t="s">
        <v>7505</v>
      </c>
      <c r="C769" s="32" t="s">
        <v>256</v>
      </c>
      <c r="D769" s="40" t="s">
        <v>1024</v>
      </c>
      <c r="E769" s="30" t="s">
        <v>85</v>
      </c>
      <c r="F769" s="30" t="s">
        <v>1176</v>
      </c>
      <c r="G769" s="952">
        <v>485</v>
      </c>
      <c r="H769" s="41">
        <v>1.546</v>
      </c>
      <c r="I769" s="30" t="s">
        <v>3045</v>
      </c>
      <c r="J769" s="786">
        <v>45135</v>
      </c>
      <c r="K769" s="803"/>
      <c r="L769" s="803"/>
      <c r="M769" s="803" t="s">
        <v>7309</v>
      </c>
      <c r="N769" s="803">
        <v>45141</v>
      </c>
      <c r="O769" s="7">
        <f t="shared" ca="1" si="22"/>
        <v>6</v>
      </c>
      <c r="P769" s="788" t="s">
        <v>3388</v>
      </c>
      <c r="Q769" s="803" t="s">
        <v>3529</v>
      </c>
      <c r="R769" s="803"/>
      <c r="S769" s="12">
        <f t="shared" ca="1" si="23"/>
        <v>970</v>
      </c>
      <c r="T769" s="31" t="s">
        <v>7506</v>
      </c>
      <c r="U769" s="31" t="s">
        <v>7507</v>
      </c>
      <c r="V769" s="31"/>
      <c r="W769" s="31"/>
      <c r="X769" s="197" t="s">
        <v>7508</v>
      </c>
      <c r="Y769" s="197"/>
      <c r="Z769" s="197"/>
      <c r="AA769" s="197"/>
      <c r="AB769" s="197"/>
      <c r="AC769" s="729"/>
      <c r="AD769" s="1222"/>
      <c r="AE769" s="1275"/>
    </row>
    <row r="770" spans="1:31">
      <c r="A770" s="264" t="s">
        <v>5607</v>
      </c>
      <c r="B770" s="30" t="s">
        <v>7509</v>
      </c>
      <c r="C770" s="32" t="s">
        <v>256</v>
      </c>
      <c r="D770" s="40" t="s">
        <v>1024</v>
      </c>
      <c r="E770" s="30" t="s">
        <v>85</v>
      </c>
      <c r="F770" s="30" t="s">
        <v>1106</v>
      </c>
      <c r="G770" s="952">
        <v>1438</v>
      </c>
      <c r="H770" s="41">
        <v>4.3419999999999996</v>
      </c>
      <c r="I770" s="30" t="s">
        <v>3045</v>
      </c>
      <c r="J770" s="786">
        <v>45138</v>
      </c>
      <c r="K770" s="803"/>
      <c r="L770" s="803"/>
      <c r="M770" s="803" t="s">
        <v>7309</v>
      </c>
      <c r="N770" s="803">
        <v>45142</v>
      </c>
      <c r="O770" s="7">
        <f t="shared" ref="O770:O833" ca="1" si="24">IF(ISBLANK(N770)=TRUE,TODAY()-J770,N770-J770)</f>
        <v>4</v>
      </c>
      <c r="P770" s="788" t="s">
        <v>3388</v>
      </c>
      <c r="Q770" s="803" t="s">
        <v>3529</v>
      </c>
      <c r="R770" s="803"/>
      <c r="S770" s="12">
        <f t="shared" ref="S770:S833" ca="1" si="25">IF(ISBLANK(R770)=TRUE,TODAY()-J770,R770-J770)</f>
        <v>967</v>
      </c>
      <c r="T770" s="31" t="s">
        <v>7510</v>
      </c>
      <c r="U770" s="31" t="s">
        <v>7511</v>
      </c>
      <c r="V770" s="31"/>
      <c r="W770" s="31"/>
      <c r="X770" s="197" t="s">
        <v>7512</v>
      </c>
      <c r="Y770" s="197"/>
      <c r="Z770" s="197"/>
      <c r="AA770" s="197" t="s">
        <v>7513</v>
      </c>
      <c r="AB770" s="197"/>
      <c r="AC770" s="729"/>
      <c r="AD770" s="1222"/>
      <c r="AE770" s="1275"/>
    </row>
    <row r="771" spans="1:31">
      <c r="A771" s="264" t="s">
        <v>1375</v>
      </c>
      <c r="B771" s="30" t="s">
        <v>7514</v>
      </c>
      <c r="C771" s="32" t="s">
        <v>46</v>
      </c>
      <c r="D771" s="40" t="s">
        <v>1024</v>
      </c>
      <c r="E771" s="30" t="s">
        <v>85</v>
      </c>
      <c r="F771" s="30" t="s">
        <v>1086</v>
      </c>
      <c r="G771" s="952">
        <v>2447</v>
      </c>
      <c r="H771" s="41">
        <v>2.7949999999999999</v>
      </c>
      <c r="I771" s="30" t="s">
        <v>3045</v>
      </c>
      <c r="J771" s="786">
        <v>45138</v>
      </c>
      <c r="K771" s="803"/>
      <c r="L771" s="803"/>
      <c r="M771" s="803" t="s">
        <v>7309</v>
      </c>
      <c r="N771" s="803">
        <v>45141</v>
      </c>
      <c r="O771" s="7">
        <f t="shared" ca="1" si="24"/>
        <v>3</v>
      </c>
      <c r="P771" s="788" t="s">
        <v>3388</v>
      </c>
      <c r="Q771" s="803" t="s">
        <v>3529</v>
      </c>
      <c r="R771" s="803"/>
      <c r="S771" s="12">
        <f t="shared" ca="1" si="25"/>
        <v>967</v>
      </c>
      <c r="T771" s="31" t="s">
        <v>7515</v>
      </c>
      <c r="U771" s="31" t="s">
        <v>7516</v>
      </c>
      <c r="V771" s="31"/>
      <c r="W771" s="31"/>
      <c r="X771" s="197" t="s">
        <v>7517</v>
      </c>
      <c r="Y771" s="197"/>
      <c r="Z771" s="197"/>
      <c r="AA771" s="197" t="s">
        <v>7518</v>
      </c>
      <c r="AB771" s="197"/>
      <c r="AC771" s="729"/>
      <c r="AD771" s="1222"/>
      <c r="AE771" s="1275"/>
    </row>
    <row r="772" spans="1:31">
      <c r="A772" s="264" t="s">
        <v>3731</v>
      </c>
      <c r="B772" s="30" t="s">
        <v>7519</v>
      </c>
      <c r="C772" s="32" t="s">
        <v>46</v>
      </c>
      <c r="D772" s="40" t="s">
        <v>1024</v>
      </c>
      <c r="E772" s="30" t="s">
        <v>85</v>
      </c>
      <c r="F772" s="30" t="s">
        <v>7501</v>
      </c>
      <c r="G772" s="952">
        <v>615</v>
      </c>
      <c r="H772" s="41">
        <v>0.80500000000000005</v>
      </c>
      <c r="I772" s="30" t="s">
        <v>3045</v>
      </c>
      <c r="J772" s="786">
        <v>45138</v>
      </c>
      <c r="K772" s="803"/>
      <c r="L772" s="803"/>
      <c r="M772" s="803" t="s">
        <v>97</v>
      </c>
      <c r="N772" s="803">
        <v>45141</v>
      </c>
      <c r="O772" s="7">
        <f t="shared" ca="1" si="24"/>
        <v>3</v>
      </c>
      <c r="P772" s="788" t="s">
        <v>3388</v>
      </c>
      <c r="Q772" s="803" t="s">
        <v>3529</v>
      </c>
      <c r="R772" s="803"/>
      <c r="S772" s="12">
        <f t="shared" ca="1" si="25"/>
        <v>967</v>
      </c>
      <c r="T772" s="31" t="s">
        <v>7520</v>
      </c>
      <c r="U772" s="31" t="s">
        <v>7521</v>
      </c>
      <c r="V772" s="31"/>
      <c r="W772" s="31"/>
      <c r="X772" s="197" t="s">
        <v>7522</v>
      </c>
      <c r="Y772" s="197"/>
      <c r="Z772" s="197"/>
      <c r="AA772" s="197"/>
      <c r="AB772" s="197"/>
      <c r="AC772" s="729"/>
      <c r="AD772" s="1222"/>
      <c r="AE772" s="1275"/>
    </row>
    <row r="773" spans="1:31">
      <c r="A773" s="264" t="s">
        <v>7523</v>
      </c>
      <c r="B773" s="30">
        <v>3200006629</v>
      </c>
      <c r="C773" s="32" t="s">
        <v>131</v>
      </c>
      <c r="D773" s="40" t="s">
        <v>1024</v>
      </c>
      <c r="E773" s="30" t="s">
        <v>85</v>
      </c>
      <c r="F773" s="30" t="s">
        <v>1088</v>
      </c>
      <c r="G773" s="952">
        <v>2335</v>
      </c>
      <c r="H773" s="41">
        <v>12.371</v>
      </c>
      <c r="I773" s="30" t="s">
        <v>3045</v>
      </c>
      <c r="J773" s="786">
        <v>45138</v>
      </c>
      <c r="K773" s="803"/>
      <c r="L773" s="803"/>
      <c r="M773" s="803" t="s">
        <v>7309</v>
      </c>
      <c r="N773" s="803">
        <v>45141</v>
      </c>
      <c r="O773" s="7">
        <f t="shared" ca="1" si="24"/>
        <v>3</v>
      </c>
      <c r="P773" s="788" t="s">
        <v>3388</v>
      </c>
      <c r="Q773" s="803" t="s">
        <v>3529</v>
      </c>
      <c r="R773" s="803"/>
      <c r="S773" s="12">
        <f t="shared" ca="1" si="25"/>
        <v>967</v>
      </c>
      <c r="T773" s="31" t="s">
        <v>7524</v>
      </c>
      <c r="U773" s="31" t="s">
        <v>7525</v>
      </c>
      <c r="V773" s="31"/>
      <c r="W773" s="31"/>
      <c r="X773" s="197" t="s">
        <v>7526</v>
      </c>
      <c r="Y773" s="197"/>
      <c r="Z773" s="197"/>
      <c r="AA773" s="197" t="s">
        <v>7527</v>
      </c>
      <c r="AB773" s="197"/>
      <c r="AC773" s="729"/>
      <c r="AD773" s="1222"/>
      <c r="AE773" s="1275"/>
    </row>
    <row r="774" spans="1:31">
      <c r="A774" s="264" t="s">
        <v>1262</v>
      </c>
      <c r="B774" s="30" t="s">
        <v>7528</v>
      </c>
      <c r="C774" s="32" t="s">
        <v>256</v>
      </c>
      <c r="D774" s="40" t="s">
        <v>1292</v>
      </c>
      <c r="E774" s="30" t="s">
        <v>85</v>
      </c>
      <c r="F774" s="30" t="s">
        <v>1106</v>
      </c>
      <c r="G774" s="952">
        <v>807.2</v>
      </c>
      <c r="H774" s="41">
        <v>0.88500000000000001</v>
      </c>
      <c r="I774" s="30" t="s">
        <v>7319</v>
      </c>
      <c r="J774" s="786">
        <v>45098</v>
      </c>
      <c r="K774" s="803">
        <v>45107</v>
      </c>
      <c r="L774" s="803"/>
      <c r="M774" s="803">
        <v>45107</v>
      </c>
      <c r="N774" s="803"/>
      <c r="O774" s="7">
        <f t="shared" ca="1" si="24"/>
        <v>1007</v>
      </c>
      <c r="P774" s="788" t="s">
        <v>3301</v>
      </c>
      <c r="Q774" s="803">
        <v>45131</v>
      </c>
      <c r="R774" s="803"/>
      <c r="S774" s="12">
        <f t="shared" ca="1" si="25"/>
        <v>1007</v>
      </c>
      <c r="T774" s="31" t="s">
        <v>7251</v>
      </c>
      <c r="U774" s="31" t="s">
        <v>7315</v>
      </c>
      <c r="V774" s="31"/>
      <c r="W774" s="31"/>
      <c r="X774" s="197" t="s">
        <v>7529</v>
      </c>
      <c r="Y774" s="197"/>
      <c r="Z774" s="197"/>
      <c r="AA774" s="197" t="s">
        <v>7530</v>
      </c>
      <c r="AB774" s="197"/>
      <c r="AC774" s="729"/>
      <c r="AD774" s="1222"/>
      <c r="AE774" s="1275"/>
    </row>
    <row r="775" spans="1:31">
      <c r="A775" s="264" t="s">
        <v>1262</v>
      </c>
      <c r="B775" s="30" t="s">
        <v>7531</v>
      </c>
      <c r="C775" s="32" t="s">
        <v>256</v>
      </c>
      <c r="D775" s="40" t="s">
        <v>1292</v>
      </c>
      <c r="E775" s="30" t="s">
        <v>85</v>
      </c>
      <c r="F775" s="30" t="s">
        <v>1106</v>
      </c>
      <c r="G775" s="952">
        <v>807.2</v>
      </c>
      <c r="H775" s="41">
        <v>0.88500000000000001</v>
      </c>
      <c r="I775" s="30" t="s">
        <v>7319</v>
      </c>
      <c r="J775" s="786">
        <v>45098</v>
      </c>
      <c r="K775" s="803">
        <v>45107</v>
      </c>
      <c r="L775" s="803"/>
      <c r="M775" s="803">
        <v>45107</v>
      </c>
      <c r="N775" s="803"/>
      <c r="O775" s="7">
        <f t="shared" ca="1" si="24"/>
        <v>1007</v>
      </c>
      <c r="P775" s="788" t="s">
        <v>3301</v>
      </c>
      <c r="Q775" s="803">
        <v>45131</v>
      </c>
      <c r="R775" s="803"/>
      <c r="S775" s="12">
        <f t="shared" ca="1" si="25"/>
        <v>1007</v>
      </c>
      <c r="T775" s="31" t="s">
        <v>7251</v>
      </c>
      <c r="U775" s="31" t="s">
        <v>7315</v>
      </c>
      <c r="V775" s="31"/>
      <c r="W775" s="31"/>
      <c r="X775" s="197" t="s">
        <v>7532</v>
      </c>
      <c r="Y775" s="197"/>
      <c r="Z775" s="197"/>
      <c r="AA775" s="197" t="s">
        <v>7530</v>
      </c>
      <c r="AB775" s="197"/>
      <c r="AC775" s="729"/>
      <c r="AD775" s="1222"/>
      <c r="AE775" s="1275"/>
    </row>
    <row r="776" spans="1:31">
      <c r="A776" s="264" t="s">
        <v>5807</v>
      </c>
      <c r="B776" s="30" t="s">
        <v>7533</v>
      </c>
      <c r="C776" s="32" t="s">
        <v>46</v>
      </c>
      <c r="D776" s="40" t="s">
        <v>189</v>
      </c>
      <c r="E776" s="30" t="s">
        <v>85</v>
      </c>
      <c r="F776" s="30" t="s">
        <v>1088</v>
      </c>
      <c r="G776" s="952">
        <v>547</v>
      </c>
      <c r="H776" s="41">
        <v>0.71</v>
      </c>
      <c r="I776" s="30" t="s">
        <v>7534</v>
      </c>
      <c r="J776" s="786">
        <v>45135</v>
      </c>
      <c r="K776" s="803"/>
      <c r="L776" s="803"/>
      <c r="M776" s="803"/>
      <c r="N776" s="803" t="s">
        <v>3413</v>
      </c>
      <c r="O776" s="7" t="e">
        <f t="shared" ca="1" si="24"/>
        <v>#VALUE!</v>
      </c>
      <c r="P776" s="788" t="s">
        <v>7394</v>
      </c>
      <c r="Q776" s="803" t="s">
        <v>7174</v>
      </c>
      <c r="R776" s="803" t="s">
        <v>7394</v>
      </c>
      <c r="S776" s="12" t="e">
        <f t="shared" ca="1" si="25"/>
        <v>#VALUE!</v>
      </c>
      <c r="T776" s="31" t="s">
        <v>7251</v>
      </c>
      <c r="U776" s="31" t="s">
        <v>3632</v>
      </c>
      <c r="V776" s="31"/>
      <c r="W776" s="31"/>
      <c r="X776" s="197" t="s">
        <v>7535</v>
      </c>
      <c r="Y776" s="197"/>
      <c r="Z776" s="197"/>
      <c r="AA776" s="197" t="s">
        <v>7536</v>
      </c>
      <c r="AB776" s="197"/>
      <c r="AC776" s="729"/>
      <c r="AD776" s="1222"/>
      <c r="AE776" s="1275"/>
    </row>
    <row r="777" spans="1:31">
      <c r="A777" s="264" t="s">
        <v>5807</v>
      </c>
      <c r="B777" s="30" t="s">
        <v>7537</v>
      </c>
      <c r="C777" s="32" t="s">
        <v>46</v>
      </c>
      <c r="D777" s="40" t="s">
        <v>189</v>
      </c>
      <c r="E777" s="30" t="s">
        <v>85</v>
      </c>
      <c r="F777" s="30" t="s">
        <v>1106</v>
      </c>
      <c r="G777" s="952">
        <v>1094</v>
      </c>
      <c r="H777" s="41">
        <v>1.421</v>
      </c>
      <c r="I777" s="30" t="s">
        <v>7534</v>
      </c>
      <c r="J777" s="786">
        <v>45135</v>
      </c>
      <c r="K777" s="803"/>
      <c r="L777" s="803"/>
      <c r="M777" s="803"/>
      <c r="N777" s="803" t="s">
        <v>3413</v>
      </c>
      <c r="O777" s="7" t="e">
        <f t="shared" ca="1" si="24"/>
        <v>#VALUE!</v>
      </c>
      <c r="P777" s="788" t="s">
        <v>7394</v>
      </c>
      <c r="Q777" s="803" t="s">
        <v>7174</v>
      </c>
      <c r="R777" s="803" t="s">
        <v>7394</v>
      </c>
      <c r="S777" s="12" t="e">
        <f t="shared" ca="1" si="25"/>
        <v>#VALUE!</v>
      </c>
      <c r="T777" s="31" t="s">
        <v>7251</v>
      </c>
      <c r="U777" s="31" t="s">
        <v>3632</v>
      </c>
      <c r="V777" s="31"/>
      <c r="W777" s="31"/>
      <c r="X777" s="197" t="s">
        <v>7538</v>
      </c>
      <c r="Y777" s="197"/>
      <c r="Z777" s="197"/>
      <c r="AA777" s="197" t="s">
        <v>7539</v>
      </c>
      <c r="AB777" s="197"/>
      <c r="AC777" s="729"/>
      <c r="AD777" s="1222"/>
      <c r="AE777" s="1275"/>
    </row>
    <row r="778" spans="1:31">
      <c r="A778" s="264" t="s">
        <v>229</v>
      </c>
      <c r="B778" s="30" t="s">
        <v>7540</v>
      </c>
      <c r="C778" s="32" t="s">
        <v>46</v>
      </c>
      <c r="D778" s="40" t="s">
        <v>189</v>
      </c>
      <c r="E778" s="30" t="s">
        <v>85</v>
      </c>
      <c r="F778" s="30" t="s">
        <v>1106</v>
      </c>
      <c r="G778" s="952">
        <v>4600</v>
      </c>
      <c r="H778" s="41">
        <v>17.310199999999998</v>
      </c>
      <c r="I778" s="30" t="s">
        <v>7534</v>
      </c>
      <c r="J778" s="786" t="s">
        <v>7282</v>
      </c>
      <c r="K778" s="803"/>
      <c r="L778" s="803"/>
      <c r="M778" s="803"/>
      <c r="N778" s="803" t="s">
        <v>3344</v>
      </c>
      <c r="O778" s="7" t="e">
        <f t="shared" ca="1" si="24"/>
        <v>#VALUE!</v>
      </c>
      <c r="P778" s="788" t="s">
        <v>7394</v>
      </c>
      <c r="Q778" s="803" t="s">
        <v>7174</v>
      </c>
      <c r="R778" s="803" t="s">
        <v>7394</v>
      </c>
      <c r="S778" s="12" t="e">
        <f t="shared" ca="1" si="25"/>
        <v>#VALUE!</v>
      </c>
      <c r="T778" s="31" t="s">
        <v>7243</v>
      </c>
      <c r="U778" s="31" t="s">
        <v>3632</v>
      </c>
      <c r="V778" s="31"/>
      <c r="W778" s="31"/>
      <c r="X778" s="197" t="s">
        <v>7541</v>
      </c>
      <c r="Y778" s="197"/>
      <c r="Z778" s="197"/>
      <c r="AA778" s="197" t="s">
        <v>7542</v>
      </c>
      <c r="AB778" s="197"/>
      <c r="AC778" s="729"/>
      <c r="AD778" s="1222"/>
      <c r="AE778" s="1275"/>
    </row>
    <row r="779" spans="1:31">
      <c r="A779" s="264" t="s">
        <v>7543</v>
      </c>
      <c r="B779" s="30" t="s">
        <v>7544</v>
      </c>
      <c r="C779" s="32" t="s">
        <v>46</v>
      </c>
      <c r="D779" s="40" t="s">
        <v>139</v>
      </c>
      <c r="E779" s="30" t="s">
        <v>85</v>
      </c>
      <c r="F779" s="30" t="s">
        <v>1106</v>
      </c>
      <c r="G779" s="952">
        <v>3410</v>
      </c>
      <c r="H779" s="41">
        <v>5.4390000000000001</v>
      </c>
      <c r="I779" s="30" t="s">
        <v>7545</v>
      </c>
      <c r="J779" s="786" t="s">
        <v>3301</v>
      </c>
      <c r="K779" s="803" t="s">
        <v>7174</v>
      </c>
      <c r="L779" s="803"/>
      <c r="M779" s="803" t="s">
        <v>97</v>
      </c>
      <c r="N779" s="803"/>
      <c r="O779" s="7" t="e">
        <f t="shared" ca="1" si="24"/>
        <v>#VALUE!</v>
      </c>
      <c r="P779" s="788" t="s">
        <v>7483</v>
      </c>
      <c r="Q779" s="803" t="s">
        <v>3529</v>
      </c>
      <c r="R779" s="803" t="s">
        <v>7483</v>
      </c>
      <c r="S779" s="12" t="e">
        <f t="shared" ca="1" si="25"/>
        <v>#VALUE!</v>
      </c>
      <c r="T779" s="31" t="s">
        <v>7546</v>
      </c>
      <c r="U779" s="31" t="s">
        <v>7315</v>
      </c>
      <c r="V779" s="31"/>
      <c r="W779" s="31"/>
      <c r="X779" s="197" t="s">
        <v>7547</v>
      </c>
      <c r="Y779" s="197"/>
      <c r="Z779" s="197"/>
      <c r="AA779" s="197" t="s">
        <v>7548</v>
      </c>
      <c r="AB779" s="197"/>
      <c r="AC779" s="729"/>
      <c r="AD779" s="1222"/>
      <c r="AE779" s="1275"/>
    </row>
    <row r="780" spans="1:31">
      <c r="A780" s="264" t="s">
        <v>516</v>
      </c>
      <c r="B780" s="30" t="s">
        <v>7549</v>
      </c>
      <c r="C780" s="32" t="s">
        <v>46</v>
      </c>
      <c r="D780" s="40" t="s">
        <v>420</v>
      </c>
      <c r="E780" s="30" t="s">
        <v>85</v>
      </c>
      <c r="F780" s="30" t="s">
        <v>1088</v>
      </c>
      <c r="G780" s="952">
        <v>3450</v>
      </c>
      <c r="H780" s="41">
        <v>2.91</v>
      </c>
      <c r="I780" s="30" t="s">
        <v>7550</v>
      </c>
      <c r="J780" s="786" t="s">
        <v>7282</v>
      </c>
      <c r="K780" s="803" t="s">
        <v>7282</v>
      </c>
      <c r="L780" s="803"/>
      <c r="M780" s="803" t="s">
        <v>97</v>
      </c>
      <c r="N780" s="803"/>
      <c r="O780" s="7" t="e">
        <f t="shared" ca="1" si="24"/>
        <v>#VALUE!</v>
      </c>
      <c r="P780" s="788" t="s">
        <v>7479</v>
      </c>
      <c r="Q780" s="803" t="s">
        <v>7546</v>
      </c>
      <c r="R780" s="803" t="s">
        <v>7479</v>
      </c>
      <c r="S780" s="12" t="e">
        <f t="shared" ca="1" si="25"/>
        <v>#VALUE!</v>
      </c>
      <c r="T780" s="31" t="s">
        <v>7551</v>
      </c>
      <c r="U780" s="31" t="s">
        <v>7552</v>
      </c>
      <c r="V780" s="31"/>
      <c r="W780" s="31"/>
      <c r="X780" s="197" t="s">
        <v>7553</v>
      </c>
      <c r="Y780" s="197"/>
      <c r="Z780" s="197"/>
      <c r="AA780" s="197" t="s">
        <v>7554</v>
      </c>
      <c r="AB780" s="197"/>
      <c r="AC780" s="729"/>
      <c r="AD780" s="1222"/>
      <c r="AE780" s="1275"/>
    </row>
    <row r="781" spans="1:31">
      <c r="A781" s="264" t="s">
        <v>5256</v>
      </c>
      <c r="B781" s="30" t="s">
        <v>7555</v>
      </c>
      <c r="C781" s="32" t="s">
        <v>256</v>
      </c>
      <c r="D781" s="40" t="s">
        <v>189</v>
      </c>
      <c r="E781" s="30" t="s">
        <v>85</v>
      </c>
      <c r="F781" s="30" t="s">
        <v>1088</v>
      </c>
      <c r="G781" s="952">
        <v>780</v>
      </c>
      <c r="H781" s="41">
        <v>0.58140000000000003</v>
      </c>
      <c r="I781" s="30" t="s">
        <v>7556</v>
      </c>
      <c r="J781" s="786" t="s">
        <v>7166</v>
      </c>
      <c r="K781" s="803" t="s">
        <v>7243</v>
      </c>
      <c r="L781" s="803"/>
      <c r="M781" s="803" t="s">
        <v>7298</v>
      </c>
      <c r="N781" s="803" t="s">
        <v>7256</v>
      </c>
      <c r="O781" s="7" t="e">
        <f t="shared" ca="1" si="24"/>
        <v>#VALUE!</v>
      </c>
      <c r="P781" s="788" t="s">
        <v>7251</v>
      </c>
      <c r="Q781" s="803" t="s">
        <v>3301</v>
      </c>
      <c r="R781" s="803" t="s">
        <v>7251</v>
      </c>
      <c r="S781" s="12" t="e">
        <f t="shared" ca="1" si="25"/>
        <v>#VALUE!</v>
      </c>
      <c r="T781" s="31" t="s">
        <v>7551</v>
      </c>
      <c r="U781" s="31" t="s">
        <v>7557</v>
      </c>
      <c r="V781" s="31"/>
      <c r="W781" s="31"/>
      <c r="X781" s="197" t="s">
        <v>7558</v>
      </c>
      <c r="Y781" s="197"/>
      <c r="Z781" s="197"/>
      <c r="AA781" s="197" t="s">
        <v>7559</v>
      </c>
      <c r="AB781" s="197"/>
      <c r="AC781" s="729"/>
      <c r="AD781" s="1222"/>
      <c r="AE781" s="1275"/>
    </row>
    <row r="782" spans="1:31">
      <c r="A782" s="264" t="s">
        <v>7362</v>
      </c>
      <c r="B782" s="30" t="s">
        <v>7560</v>
      </c>
      <c r="C782" s="32" t="s">
        <v>46</v>
      </c>
      <c r="D782" s="40" t="s">
        <v>189</v>
      </c>
      <c r="E782" s="30" t="s">
        <v>85</v>
      </c>
      <c r="F782" s="30" t="s">
        <v>462</v>
      </c>
      <c r="G782" s="952">
        <v>4306</v>
      </c>
      <c r="H782" s="41">
        <v>2.59</v>
      </c>
      <c r="I782" s="30" t="s">
        <v>7556</v>
      </c>
      <c r="J782" s="786" t="s">
        <v>7221</v>
      </c>
      <c r="K782" s="803" t="s">
        <v>7276</v>
      </c>
      <c r="L782" s="803"/>
      <c r="M782" s="803" t="s">
        <v>3344</v>
      </c>
      <c r="N782" s="803" t="s">
        <v>3413</v>
      </c>
      <c r="O782" s="7" t="e">
        <f t="shared" ca="1" si="24"/>
        <v>#VALUE!</v>
      </c>
      <c r="P782" s="788" t="s">
        <v>7251</v>
      </c>
      <c r="Q782" s="803" t="s">
        <v>7244</v>
      </c>
      <c r="R782" s="803" t="s">
        <v>7251</v>
      </c>
      <c r="S782" s="12" t="e">
        <f t="shared" ca="1" si="25"/>
        <v>#VALUE!</v>
      </c>
      <c r="T782" s="31" t="s">
        <v>7551</v>
      </c>
      <c r="U782" s="31" t="s">
        <v>7557</v>
      </c>
      <c r="V782" s="31"/>
      <c r="W782" s="31"/>
      <c r="X782" s="197" t="s">
        <v>7561</v>
      </c>
      <c r="Y782" s="197"/>
      <c r="Z782" s="197"/>
      <c r="AA782" s="197" t="s">
        <v>7562</v>
      </c>
      <c r="AB782" s="197"/>
      <c r="AC782" s="729"/>
      <c r="AD782" s="1222"/>
      <c r="AE782" s="1275"/>
    </row>
    <row r="783" spans="1:31">
      <c r="A783" s="264" t="s">
        <v>168</v>
      </c>
      <c r="B783" s="30" t="s">
        <v>7563</v>
      </c>
      <c r="C783" s="32" t="s">
        <v>256</v>
      </c>
      <c r="D783" s="40" t="s">
        <v>1059</v>
      </c>
      <c r="E783" s="30" t="s">
        <v>85</v>
      </c>
      <c r="F783" s="30" t="s">
        <v>1088</v>
      </c>
      <c r="G783" s="952">
        <v>402</v>
      </c>
      <c r="H783" s="41">
        <v>8.7999999999999995E-2</v>
      </c>
      <c r="I783" s="30" t="s">
        <v>7564</v>
      </c>
      <c r="J783" s="786">
        <v>45145</v>
      </c>
      <c r="K783" s="803"/>
      <c r="L783" s="803"/>
      <c r="M783" s="803"/>
      <c r="N783" s="803"/>
      <c r="O783" s="7">
        <f t="shared" ca="1" si="24"/>
        <v>960</v>
      </c>
      <c r="P783" s="788" t="s">
        <v>3524</v>
      </c>
      <c r="Q783" s="803" t="s">
        <v>7565</v>
      </c>
      <c r="R783" s="803" t="s">
        <v>7566</v>
      </c>
      <c r="S783" s="12" t="e">
        <f t="shared" ca="1" si="25"/>
        <v>#VALUE!</v>
      </c>
      <c r="T783" s="31" t="s">
        <v>7551</v>
      </c>
      <c r="U783" s="31" t="s">
        <v>7567</v>
      </c>
      <c r="V783" s="31"/>
      <c r="W783" s="31"/>
      <c r="X783" s="197" t="s">
        <v>7568</v>
      </c>
      <c r="Y783" s="197"/>
      <c r="Z783" s="197"/>
      <c r="AA783" s="197" t="s">
        <v>7569</v>
      </c>
      <c r="AB783" s="197"/>
      <c r="AC783" s="729"/>
      <c r="AD783" s="1222"/>
      <c r="AE783" s="1275"/>
    </row>
    <row r="784" spans="1:31">
      <c r="A784" s="264" t="s">
        <v>7570</v>
      </c>
      <c r="B784" s="30" t="s">
        <v>7571</v>
      </c>
      <c r="C784" s="32" t="s">
        <v>46</v>
      </c>
      <c r="D784" s="40" t="s">
        <v>139</v>
      </c>
      <c r="E784" s="30" t="s">
        <v>49</v>
      </c>
      <c r="F784" s="30" t="s">
        <v>1088</v>
      </c>
      <c r="G784" s="952">
        <v>816</v>
      </c>
      <c r="H784" s="41">
        <v>1.825</v>
      </c>
      <c r="I784" s="30" t="s">
        <v>7572</v>
      </c>
      <c r="J784" s="786">
        <v>45139</v>
      </c>
      <c r="K784" s="803" t="s">
        <v>7320</v>
      </c>
      <c r="L784" s="803"/>
      <c r="M784" s="803" t="s">
        <v>97</v>
      </c>
      <c r="N784" s="803" t="s">
        <v>97</v>
      </c>
      <c r="O784" s="7" t="e">
        <f t="shared" ca="1" si="24"/>
        <v>#VALUE!</v>
      </c>
      <c r="P784" s="788" t="s">
        <v>3524</v>
      </c>
      <c r="Q784" s="803" t="s">
        <v>7546</v>
      </c>
      <c r="R784" s="803" t="s">
        <v>3524</v>
      </c>
      <c r="S784" s="12" t="e">
        <f t="shared" ca="1" si="25"/>
        <v>#VALUE!</v>
      </c>
      <c r="T784" s="31" t="s">
        <v>7343</v>
      </c>
      <c r="U784" s="31" t="s">
        <v>7573</v>
      </c>
      <c r="V784" s="31"/>
      <c r="W784" s="31"/>
      <c r="X784" s="197" t="s">
        <v>7574</v>
      </c>
      <c r="Y784" s="197"/>
      <c r="Z784" s="197"/>
      <c r="AA784" s="197" t="s">
        <v>7575</v>
      </c>
      <c r="AB784" s="197"/>
      <c r="AC784" s="729"/>
      <c r="AD784" s="1222"/>
      <c r="AE784" s="1275"/>
    </row>
    <row r="785" spans="1:31">
      <c r="A785" s="264" t="s">
        <v>7576</v>
      </c>
      <c r="B785" s="30" t="s">
        <v>7035</v>
      </c>
      <c r="C785" s="32" t="s">
        <v>256</v>
      </c>
      <c r="D785" s="40" t="s">
        <v>1593</v>
      </c>
      <c r="E785" s="30" t="s">
        <v>85</v>
      </c>
      <c r="F785" s="30" t="s">
        <v>462</v>
      </c>
      <c r="G785" s="952">
        <v>1978</v>
      </c>
      <c r="H785" s="41">
        <v>1.976</v>
      </c>
      <c r="I785" s="30" t="s">
        <v>7577</v>
      </c>
      <c r="J785" s="786" t="s">
        <v>7578</v>
      </c>
      <c r="K785" s="803" t="s">
        <v>97</v>
      </c>
      <c r="L785" s="803"/>
      <c r="M785" s="803" t="s">
        <v>97</v>
      </c>
      <c r="N785" s="803" t="s">
        <v>97</v>
      </c>
      <c r="O785" s="7" t="e">
        <f t="shared" ca="1" si="24"/>
        <v>#VALUE!</v>
      </c>
      <c r="P785" s="788" t="s">
        <v>3538</v>
      </c>
      <c r="Q785" s="803" t="s">
        <v>7579</v>
      </c>
      <c r="R785" s="803">
        <v>45156</v>
      </c>
      <c r="S785" s="12" t="e">
        <f t="shared" ca="1" si="25"/>
        <v>#VALUE!</v>
      </c>
      <c r="T785" s="31" t="s">
        <v>7343</v>
      </c>
      <c r="U785" s="31" t="s">
        <v>7580</v>
      </c>
      <c r="V785" s="31"/>
      <c r="W785" s="31"/>
      <c r="X785" s="197" t="s">
        <v>7581</v>
      </c>
      <c r="Y785" s="197"/>
      <c r="Z785" s="197"/>
      <c r="AA785" s="197" t="s">
        <v>7582</v>
      </c>
      <c r="AB785" s="197"/>
      <c r="AC785" s="729"/>
      <c r="AD785" s="1222"/>
      <c r="AE785" s="1275"/>
    </row>
    <row r="786" spans="1:31">
      <c r="A786" s="264" t="s">
        <v>516</v>
      </c>
      <c r="B786" s="30" t="s">
        <v>7398</v>
      </c>
      <c r="C786" s="32" t="s">
        <v>46</v>
      </c>
      <c r="D786" s="40" t="s">
        <v>1024</v>
      </c>
      <c r="E786" s="30" t="s">
        <v>85</v>
      </c>
      <c r="F786" s="30" t="s">
        <v>1088</v>
      </c>
      <c r="G786" s="952">
        <v>602</v>
      </c>
      <c r="H786" s="41">
        <v>1.7290000000000001</v>
      </c>
      <c r="I786" s="30" t="s">
        <v>4335</v>
      </c>
      <c r="J786" s="786">
        <v>45083</v>
      </c>
      <c r="K786" s="803"/>
      <c r="L786" s="803"/>
      <c r="M786" s="803"/>
      <c r="N786" s="803">
        <v>45100</v>
      </c>
      <c r="O786" s="7">
        <f t="shared" ca="1" si="24"/>
        <v>17</v>
      </c>
      <c r="P786" s="788">
        <v>45116</v>
      </c>
      <c r="Q786" s="803" t="s">
        <v>6658</v>
      </c>
      <c r="R786" s="803" t="s">
        <v>3361</v>
      </c>
      <c r="S786" s="12" t="e">
        <f t="shared" ca="1" si="25"/>
        <v>#VALUE!</v>
      </c>
      <c r="T786" s="31" t="s">
        <v>7583</v>
      </c>
      <c r="U786" s="31" t="s">
        <v>7584</v>
      </c>
      <c r="V786" s="31"/>
      <c r="W786" s="31"/>
      <c r="X786" s="197" t="s">
        <v>7400</v>
      </c>
      <c r="Y786" s="197"/>
      <c r="Z786" s="197"/>
      <c r="AA786" s="197" t="s">
        <v>7585</v>
      </c>
      <c r="AB786" s="197"/>
      <c r="AC786" s="729"/>
      <c r="AD786" s="1222"/>
      <c r="AE786" s="1275"/>
    </row>
    <row r="787" spans="1:31">
      <c r="A787" s="264" t="s">
        <v>7586</v>
      </c>
      <c r="B787" s="30" t="s">
        <v>7587</v>
      </c>
      <c r="C787" s="32" t="s">
        <v>256</v>
      </c>
      <c r="D787" s="40" t="s">
        <v>1024</v>
      </c>
      <c r="E787" s="30" t="s">
        <v>85</v>
      </c>
      <c r="F787" s="30" t="s">
        <v>1088</v>
      </c>
      <c r="G787" s="952">
        <v>575</v>
      </c>
      <c r="H787" s="41">
        <v>0.38900000000000001</v>
      </c>
      <c r="I787" s="30" t="s">
        <v>3844</v>
      </c>
      <c r="J787" s="786">
        <v>45124</v>
      </c>
      <c r="K787" s="803"/>
      <c r="L787" s="803"/>
      <c r="M787" s="803" t="s">
        <v>7258</v>
      </c>
      <c r="N787" s="803">
        <v>45140</v>
      </c>
      <c r="O787" s="7">
        <f t="shared" ca="1" si="24"/>
        <v>16</v>
      </c>
      <c r="P787" s="788" t="s">
        <v>3389</v>
      </c>
      <c r="Q787" s="803" t="s">
        <v>7276</v>
      </c>
      <c r="R787" s="803"/>
      <c r="S787" s="12">
        <f t="shared" ca="1" si="25"/>
        <v>981</v>
      </c>
      <c r="T787" s="31" t="s">
        <v>7588</v>
      </c>
      <c r="U787" s="31" t="s">
        <v>7589</v>
      </c>
      <c r="V787" s="31"/>
      <c r="W787" s="31"/>
      <c r="X787" s="197" t="s">
        <v>7590</v>
      </c>
      <c r="Y787" s="197"/>
      <c r="Z787" s="197"/>
      <c r="AA787" s="197" t="s">
        <v>7591</v>
      </c>
      <c r="AB787" s="197" t="s">
        <v>7592</v>
      </c>
      <c r="AC787" s="729"/>
      <c r="AD787" s="1222"/>
      <c r="AE787" s="1275"/>
    </row>
    <row r="788" spans="1:31">
      <c r="A788" s="264" t="s">
        <v>6568</v>
      </c>
      <c r="B788" s="30" t="s">
        <v>7593</v>
      </c>
      <c r="C788" s="32" t="s">
        <v>46</v>
      </c>
      <c r="D788" s="40" t="s">
        <v>1024</v>
      </c>
      <c r="E788" s="30" t="s">
        <v>85</v>
      </c>
      <c r="F788" s="30" t="s">
        <v>1106</v>
      </c>
      <c r="G788" s="952">
        <v>1051</v>
      </c>
      <c r="H788" s="41">
        <v>1.389</v>
      </c>
      <c r="I788" s="30" t="s">
        <v>3844</v>
      </c>
      <c r="J788" s="786">
        <v>45140</v>
      </c>
      <c r="K788" s="803"/>
      <c r="L788" s="803"/>
      <c r="M788" s="803" t="s">
        <v>97</v>
      </c>
      <c r="N788" s="803" t="s">
        <v>3388</v>
      </c>
      <c r="O788" s="7" t="e">
        <f t="shared" ca="1" si="24"/>
        <v>#VALUE!</v>
      </c>
      <c r="P788" s="788" t="s">
        <v>3389</v>
      </c>
      <c r="Q788" s="803" t="s">
        <v>7546</v>
      </c>
      <c r="R788" s="803"/>
      <c r="S788" s="12">
        <f t="shared" ca="1" si="25"/>
        <v>965</v>
      </c>
      <c r="T788" s="31" t="s">
        <v>7594</v>
      </c>
      <c r="U788" s="31" t="s">
        <v>7595</v>
      </c>
      <c r="V788" s="31"/>
      <c r="W788" s="31"/>
      <c r="X788" s="197" t="s">
        <v>7596</v>
      </c>
      <c r="Y788" s="197"/>
      <c r="Z788" s="197"/>
      <c r="AA788" s="197" t="s">
        <v>7597</v>
      </c>
      <c r="AB788" s="197"/>
      <c r="AC788" s="729"/>
      <c r="AD788" s="1222"/>
      <c r="AE788" s="1275"/>
    </row>
    <row r="789" spans="1:31">
      <c r="A789" s="264" t="s">
        <v>3450</v>
      </c>
      <c r="B789" s="30" t="s">
        <v>7598</v>
      </c>
      <c r="C789" s="32" t="s">
        <v>256</v>
      </c>
      <c r="D789" s="40" t="s">
        <v>1024</v>
      </c>
      <c r="E789" s="30" t="s">
        <v>85</v>
      </c>
      <c r="F789" s="30" t="s">
        <v>1088</v>
      </c>
      <c r="G789" s="952">
        <v>496</v>
      </c>
      <c r="H789" s="41">
        <v>0.92600000000000005</v>
      </c>
      <c r="I789" s="30" t="s">
        <v>3844</v>
      </c>
      <c r="J789" s="786">
        <v>45140</v>
      </c>
      <c r="K789" s="803"/>
      <c r="L789" s="803"/>
      <c r="M789" s="803" t="s">
        <v>3413</v>
      </c>
      <c r="N789" s="803" t="s">
        <v>7260</v>
      </c>
      <c r="O789" s="7" t="e">
        <f t="shared" ca="1" si="24"/>
        <v>#VALUE!</v>
      </c>
      <c r="P789" s="788" t="s">
        <v>3389</v>
      </c>
      <c r="Q789" s="803" t="s">
        <v>7546</v>
      </c>
      <c r="R789" s="803"/>
      <c r="S789" s="12">
        <f t="shared" ca="1" si="25"/>
        <v>965</v>
      </c>
      <c r="T789" s="31" t="s">
        <v>7599</v>
      </c>
      <c r="U789" s="31" t="s">
        <v>7600</v>
      </c>
      <c r="V789" s="31"/>
      <c r="W789" s="31"/>
      <c r="X789" s="197" t="s">
        <v>7601</v>
      </c>
      <c r="Y789" s="197"/>
      <c r="Z789" s="197"/>
      <c r="AA789" s="197"/>
      <c r="AB789" s="197"/>
      <c r="AC789" s="729"/>
      <c r="AD789" s="1222"/>
      <c r="AE789" s="1275"/>
    </row>
    <row r="790" spans="1:31">
      <c r="A790" s="264" t="s">
        <v>7201</v>
      </c>
      <c r="B790" s="30" t="s">
        <v>7602</v>
      </c>
      <c r="C790" s="32" t="s">
        <v>46</v>
      </c>
      <c r="D790" s="40" t="s">
        <v>1024</v>
      </c>
      <c r="E790" s="30" t="s">
        <v>85</v>
      </c>
      <c r="F790" s="30" t="s">
        <v>1106</v>
      </c>
      <c r="G790" s="952">
        <v>989</v>
      </c>
      <c r="H790" s="41">
        <v>0.22700000000000001</v>
      </c>
      <c r="I790" s="30" t="s">
        <v>3844</v>
      </c>
      <c r="J790" s="786">
        <v>45141</v>
      </c>
      <c r="K790" s="803"/>
      <c r="L790" s="803"/>
      <c r="M790" s="803">
        <v>45145</v>
      </c>
      <c r="N790" s="803">
        <v>45147</v>
      </c>
      <c r="O790" s="7">
        <f t="shared" ca="1" si="24"/>
        <v>6</v>
      </c>
      <c r="P790" s="788" t="s">
        <v>3389</v>
      </c>
      <c r="Q790" s="803" t="s">
        <v>7546</v>
      </c>
      <c r="R790" s="803"/>
      <c r="S790" s="12">
        <f t="shared" ca="1" si="25"/>
        <v>964</v>
      </c>
      <c r="T790" s="31" t="s">
        <v>7603</v>
      </c>
      <c r="U790" s="31" t="s">
        <v>7604</v>
      </c>
      <c r="V790" s="31"/>
      <c r="W790" s="31"/>
      <c r="X790" s="197" t="s">
        <v>7605</v>
      </c>
      <c r="Y790" s="197"/>
      <c r="Z790" s="197"/>
      <c r="AA790" s="197"/>
      <c r="AB790" s="197"/>
      <c r="AC790" s="729"/>
      <c r="AD790" s="1222"/>
      <c r="AE790" s="1275"/>
    </row>
    <row r="791" spans="1:31">
      <c r="A791" s="264" t="s">
        <v>6120</v>
      </c>
      <c r="B791" s="30" t="s">
        <v>7606</v>
      </c>
      <c r="C791" s="32" t="s">
        <v>46</v>
      </c>
      <c r="D791" s="40" t="s">
        <v>1024</v>
      </c>
      <c r="E791" s="30" t="s">
        <v>85</v>
      </c>
      <c r="F791" s="30" t="s">
        <v>1088</v>
      </c>
      <c r="G791" s="952">
        <v>657</v>
      </c>
      <c r="H791" s="41">
        <v>0.746</v>
      </c>
      <c r="I791" s="30" t="s">
        <v>3844</v>
      </c>
      <c r="J791" s="786">
        <v>45141</v>
      </c>
      <c r="K791" s="803"/>
      <c r="L791" s="803"/>
      <c r="M791" s="803" t="s">
        <v>97</v>
      </c>
      <c r="N791" s="803">
        <v>45147</v>
      </c>
      <c r="O791" s="7">
        <f t="shared" ca="1" si="24"/>
        <v>6</v>
      </c>
      <c r="P791" s="788" t="s">
        <v>3389</v>
      </c>
      <c r="Q791" s="803" t="s">
        <v>7546</v>
      </c>
      <c r="R791" s="803"/>
      <c r="S791" s="12">
        <f t="shared" ca="1" si="25"/>
        <v>964</v>
      </c>
      <c r="T791" s="31" t="s">
        <v>7607</v>
      </c>
      <c r="U791" s="31" t="s">
        <v>7608</v>
      </c>
      <c r="V791" s="31"/>
      <c r="W791" s="31"/>
      <c r="X791" s="197" t="s">
        <v>7609</v>
      </c>
      <c r="Y791" s="197"/>
      <c r="Z791" s="197"/>
      <c r="AA791" s="197"/>
      <c r="AB791" s="197"/>
      <c r="AC791" s="729"/>
      <c r="AD791" s="1222"/>
      <c r="AE791" s="1275"/>
    </row>
    <row r="792" spans="1:31">
      <c r="A792" s="264" t="s">
        <v>5013</v>
      </c>
      <c r="B792" s="30" t="s">
        <v>7610</v>
      </c>
      <c r="C792" s="32" t="s">
        <v>46</v>
      </c>
      <c r="D792" s="40" t="s">
        <v>1024</v>
      </c>
      <c r="E792" s="30" t="s">
        <v>85</v>
      </c>
      <c r="F792" s="30" t="s">
        <v>1086</v>
      </c>
      <c r="G792" s="952">
        <v>925</v>
      </c>
      <c r="H792" s="41">
        <v>2.6819999999999999</v>
      </c>
      <c r="I792" s="30" t="s">
        <v>3844</v>
      </c>
      <c r="J792" s="786">
        <v>45142</v>
      </c>
      <c r="K792" s="803"/>
      <c r="L792" s="803"/>
      <c r="M792" s="803">
        <v>45147</v>
      </c>
      <c r="N792" s="803">
        <v>45148</v>
      </c>
      <c r="O792" s="7">
        <f t="shared" ca="1" si="24"/>
        <v>6</v>
      </c>
      <c r="P792" s="788" t="s">
        <v>3389</v>
      </c>
      <c r="Q792" s="803" t="s">
        <v>7546</v>
      </c>
      <c r="R792" s="803"/>
      <c r="S792" s="12">
        <f t="shared" ca="1" si="25"/>
        <v>963</v>
      </c>
      <c r="T792" s="31" t="s">
        <v>7611</v>
      </c>
      <c r="U792" s="31" t="s">
        <v>7612</v>
      </c>
      <c r="V792" s="31"/>
      <c r="W792" s="31"/>
      <c r="X792" s="197" t="s">
        <v>7613</v>
      </c>
      <c r="Y792" s="197"/>
      <c r="Z792" s="197"/>
      <c r="AA792" s="197"/>
      <c r="AB792" s="197"/>
      <c r="AC792" s="729"/>
      <c r="AD792" s="1222"/>
      <c r="AE792" s="1275"/>
    </row>
    <row r="793" spans="1:31">
      <c r="A793" s="264" t="s">
        <v>1375</v>
      </c>
      <c r="B793" s="30" t="s">
        <v>7614</v>
      </c>
      <c r="C793" s="32" t="s">
        <v>46</v>
      </c>
      <c r="D793" s="40" t="s">
        <v>1024</v>
      </c>
      <c r="E793" s="30" t="s">
        <v>85</v>
      </c>
      <c r="F793" s="30" t="s">
        <v>1088</v>
      </c>
      <c r="G793" s="952">
        <v>282</v>
      </c>
      <c r="H793" s="41">
        <v>0.38900000000000001</v>
      </c>
      <c r="I793" s="30" t="s">
        <v>3844</v>
      </c>
      <c r="J793" s="786">
        <v>45142</v>
      </c>
      <c r="K793" s="803"/>
      <c r="L793" s="803"/>
      <c r="M793" s="803">
        <v>45147</v>
      </c>
      <c r="N793" s="803">
        <v>45148</v>
      </c>
      <c r="O793" s="7">
        <f t="shared" ca="1" si="24"/>
        <v>6</v>
      </c>
      <c r="P793" s="788" t="s">
        <v>3389</v>
      </c>
      <c r="Q793" s="803" t="s">
        <v>7546</v>
      </c>
      <c r="R793" s="803"/>
      <c r="S793" s="12">
        <f t="shared" ca="1" si="25"/>
        <v>963</v>
      </c>
      <c r="T793" s="31" t="s">
        <v>7615</v>
      </c>
      <c r="U793" s="31" t="s">
        <v>7616</v>
      </c>
      <c r="V793" s="31"/>
      <c r="W793" s="31"/>
      <c r="X793" s="197" t="s">
        <v>7617</v>
      </c>
      <c r="Y793" s="197"/>
      <c r="Z793" s="197"/>
      <c r="AA793" s="197" t="s">
        <v>7618</v>
      </c>
      <c r="AB793" s="197"/>
      <c r="AC793" s="729"/>
      <c r="AD793" s="1222"/>
      <c r="AE793" s="1275"/>
    </row>
    <row r="794" spans="1:31">
      <c r="A794" s="264" t="s">
        <v>3731</v>
      </c>
      <c r="B794" s="30" t="s">
        <v>7619</v>
      </c>
      <c r="C794" s="32" t="s">
        <v>46</v>
      </c>
      <c r="D794" s="40" t="s">
        <v>1024</v>
      </c>
      <c r="E794" s="30" t="s">
        <v>85</v>
      </c>
      <c r="F794" s="30" t="s">
        <v>1088</v>
      </c>
      <c r="G794" s="952">
        <v>1322</v>
      </c>
      <c r="H794" s="41">
        <v>2.2050000000000001</v>
      </c>
      <c r="I794" s="30" t="s">
        <v>3844</v>
      </c>
      <c r="J794" s="786">
        <v>45146</v>
      </c>
      <c r="K794" s="803"/>
      <c r="L794" s="803"/>
      <c r="M794" s="803" t="s">
        <v>97</v>
      </c>
      <c r="N794" s="803">
        <v>45152</v>
      </c>
      <c r="O794" s="7">
        <f t="shared" ca="1" si="24"/>
        <v>6</v>
      </c>
      <c r="P794" s="788" t="s">
        <v>3389</v>
      </c>
      <c r="Q794" s="803" t="s">
        <v>7546</v>
      </c>
      <c r="R794" s="803"/>
      <c r="S794" s="12">
        <f t="shared" ca="1" si="25"/>
        <v>959</v>
      </c>
      <c r="T794" s="31" t="s">
        <v>7620</v>
      </c>
      <c r="U794" s="31" t="s">
        <v>7621</v>
      </c>
      <c r="V794" s="31"/>
      <c r="W794" s="31"/>
      <c r="X794" s="197" t="s">
        <v>7622</v>
      </c>
      <c r="Y794" s="197"/>
      <c r="Z794" s="197"/>
      <c r="AA794" s="197" t="s">
        <v>7623</v>
      </c>
      <c r="AB794" s="197"/>
      <c r="AC794" s="729"/>
      <c r="AD794" s="1222"/>
      <c r="AE794" s="1275"/>
    </row>
    <row r="795" spans="1:31">
      <c r="A795" s="264" t="s">
        <v>179</v>
      </c>
      <c r="B795" s="30" t="s">
        <v>7624</v>
      </c>
      <c r="C795" s="32" t="s">
        <v>256</v>
      </c>
      <c r="D795" s="40" t="s">
        <v>1024</v>
      </c>
      <c r="E795" s="30" t="s">
        <v>85</v>
      </c>
      <c r="F795" s="30" t="s">
        <v>7501</v>
      </c>
      <c r="G795" s="952">
        <v>1350</v>
      </c>
      <c r="H795" s="41">
        <v>2.9000000000000001E-2</v>
      </c>
      <c r="I795" s="30" t="s">
        <v>3844</v>
      </c>
      <c r="J795" s="786">
        <v>45146</v>
      </c>
      <c r="K795" s="803"/>
      <c r="L795" s="803"/>
      <c r="M795" s="803">
        <v>45147</v>
      </c>
      <c r="N795" s="803">
        <v>45149</v>
      </c>
      <c r="O795" s="7">
        <f t="shared" ca="1" si="24"/>
        <v>3</v>
      </c>
      <c r="P795" s="788" t="s">
        <v>3389</v>
      </c>
      <c r="Q795" s="803" t="s">
        <v>7546</v>
      </c>
      <c r="R795" s="803"/>
      <c r="S795" s="12">
        <f t="shared" ca="1" si="25"/>
        <v>959</v>
      </c>
      <c r="T795" s="31" t="s">
        <v>7625</v>
      </c>
      <c r="U795" s="31" t="s">
        <v>7626</v>
      </c>
      <c r="V795" s="31"/>
      <c r="W795" s="31"/>
      <c r="X795" s="197" t="s">
        <v>7627</v>
      </c>
      <c r="Y795" s="197"/>
      <c r="Z795" s="197"/>
      <c r="AA795" s="197"/>
      <c r="AB795" s="197"/>
      <c r="AC795" s="729"/>
      <c r="AD795" s="1222"/>
      <c r="AE795" s="1275"/>
    </row>
    <row r="796" spans="1:31">
      <c r="A796" s="264" t="s">
        <v>5244</v>
      </c>
      <c r="B796" s="30" t="s">
        <v>7628</v>
      </c>
      <c r="C796" s="32" t="s">
        <v>46</v>
      </c>
      <c r="D796" s="40" t="s">
        <v>1024</v>
      </c>
      <c r="E796" s="30" t="s">
        <v>85</v>
      </c>
      <c r="F796" s="30" t="s">
        <v>7501</v>
      </c>
      <c r="G796" s="952">
        <v>468</v>
      </c>
      <c r="H796" s="41">
        <v>0.745</v>
      </c>
      <c r="I796" s="30" t="s">
        <v>3844</v>
      </c>
      <c r="J796" s="786">
        <v>45146</v>
      </c>
      <c r="K796" s="803"/>
      <c r="L796" s="803"/>
      <c r="M796" s="803">
        <v>45152</v>
      </c>
      <c r="N796" s="803">
        <v>45154</v>
      </c>
      <c r="O796" s="7">
        <f t="shared" ca="1" si="24"/>
        <v>8</v>
      </c>
      <c r="P796" s="788" t="s">
        <v>3389</v>
      </c>
      <c r="Q796" s="803" t="s">
        <v>3524</v>
      </c>
      <c r="R796" s="803"/>
      <c r="S796" s="12">
        <f t="shared" ca="1" si="25"/>
        <v>959</v>
      </c>
      <c r="T796" s="31" t="s">
        <v>7629</v>
      </c>
      <c r="U796" s="31" t="s">
        <v>7630</v>
      </c>
      <c r="V796" s="31"/>
      <c r="W796" s="31"/>
      <c r="X796" s="197" t="s">
        <v>7631</v>
      </c>
      <c r="Y796" s="197"/>
      <c r="Z796" s="197"/>
      <c r="AA796" s="197" t="s">
        <v>7632</v>
      </c>
      <c r="AB796" s="197"/>
      <c r="AC796" s="729"/>
      <c r="AD796" s="1222"/>
      <c r="AE796" s="1275"/>
    </row>
    <row r="797" spans="1:31">
      <c r="A797" s="264" t="s">
        <v>3731</v>
      </c>
      <c r="B797" s="30" t="s">
        <v>7633</v>
      </c>
      <c r="C797" s="32" t="s">
        <v>46</v>
      </c>
      <c r="D797" s="40" t="s">
        <v>1024</v>
      </c>
      <c r="E797" s="30" t="s">
        <v>85</v>
      </c>
      <c r="F797" s="30" t="s">
        <v>7501</v>
      </c>
      <c r="G797" s="952">
        <v>790</v>
      </c>
      <c r="H797" s="41">
        <v>0.59199999999999997</v>
      </c>
      <c r="I797" s="30" t="s">
        <v>3844</v>
      </c>
      <c r="J797" s="786">
        <v>45147</v>
      </c>
      <c r="K797" s="803"/>
      <c r="L797" s="803"/>
      <c r="M797" s="803" t="s">
        <v>97</v>
      </c>
      <c r="N797" s="803">
        <v>45152</v>
      </c>
      <c r="O797" s="7">
        <f t="shared" ca="1" si="24"/>
        <v>5</v>
      </c>
      <c r="P797" s="788" t="s">
        <v>3389</v>
      </c>
      <c r="Q797" s="803" t="s">
        <v>7546</v>
      </c>
      <c r="R797" s="803"/>
      <c r="S797" s="12">
        <f t="shared" ca="1" si="25"/>
        <v>958</v>
      </c>
      <c r="T797" s="31" t="s">
        <v>7634</v>
      </c>
      <c r="U797" s="31" t="s">
        <v>7635</v>
      </c>
      <c r="V797" s="31"/>
      <c r="W797" s="31"/>
      <c r="X797" s="197" t="s">
        <v>7636</v>
      </c>
      <c r="Y797" s="197"/>
      <c r="Z797" s="197"/>
      <c r="AA797" s="197"/>
      <c r="AB797" s="197"/>
      <c r="AC797" s="729"/>
      <c r="AD797" s="1222"/>
      <c r="AE797" s="1275"/>
    </row>
    <row r="798" spans="1:31">
      <c r="A798" s="264" t="s">
        <v>740</v>
      </c>
      <c r="B798" s="30" t="s">
        <v>7637</v>
      </c>
      <c r="C798" s="32" t="s">
        <v>46</v>
      </c>
      <c r="D798" s="40" t="s">
        <v>1024</v>
      </c>
      <c r="E798" s="30" t="s">
        <v>85</v>
      </c>
      <c r="F798" s="30" t="s">
        <v>1106</v>
      </c>
      <c r="G798" s="952">
        <v>5520</v>
      </c>
      <c r="H798" s="41">
        <v>7.9039999999999999</v>
      </c>
      <c r="I798" s="30" t="s">
        <v>3844</v>
      </c>
      <c r="J798" s="786">
        <v>45147</v>
      </c>
      <c r="K798" s="803"/>
      <c r="L798" s="803"/>
      <c r="M798" s="803" t="s">
        <v>97</v>
      </c>
      <c r="N798" s="803" t="s">
        <v>7483</v>
      </c>
      <c r="O798" s="7" t="e">
        <f t="shared" ca="1" si="24"/>
        <v>#VALUE!</v>
      </c>
      <c r="P798" s="788" t="s">
        <v>3389</v>
      </c>
      <c r="Q798" s="803" t="s">
        <v>3524</v>
      </c>
      <c r="R798" s="803"/>
      <c r="S798" s="12">
        <f t="shared" ca="1" si="25"/>
        <v>958</v>
      </c>
      <c r="T798" s="31" t="s">
        <v>7638</v>
      </c>
      <c r="U798" s="31" t="s">
        <v>7639</v>
      </c>
      <c r="V798" s="31"/>
      <c r="W798" s="31"/>
      <c r="X798" s="197" t="s">
        <v>7640</v>
      </c>
      <c r="Y798" s="197"/>
      <c r="Z798" s="197"/>
      <c r="AA798" s="197"/>
      <c r="AB798" s="197"/>
      <c r="AC798" s="729"/>
      <c r="AD798" s="1222"/>
      <c r="AE798" s="1275"/>
    </row>
    <row r="799" spans="1:31">
      <c r="A799" s="264" t="s">
        <v>740</v>
      </c>
      <c r="B799" s="30" t="s">
        <v>7641</v>
      </c>
      <c r="C799" s="32" t="s">
        <v>46</v>
      </c>
      <c r="D799" s="40" t="s">
        <v>1024</v>
      </c>
      <c r="E799" s="30" t="s">
        <v>85</v>
      </c>
      <c r="F799" s="30" t="s">
        <v>1088</v>
      </c>
      <c r="G799" s="952">
        <v>1210</v>
      </c>
      <c r="H799" s="41">
        <v>4.641</v>
      </c>
      <c r="I799" s="30" t="s">
        <v>3844</v>
      </c>
      <c r="J799" s="786" t="s">
        <v>3529</v>
      </c>
      <c r="K799" s="803"/>
      <c r="L799" s="803"/>
      <c r="M799" s="803" t="s">
        <v>97</v>
      </c>
      <c r="N799" s="803" t="s">
        <v>7483</v>
      </c>
      <c r="O799" s="7" t="e">
        <f t="shared" ca="1" si="24"/>
        <v>#VALUE!</v>
      </c>
      <c r="P799" s="788" t="s">
        <v>3389</v>
      </c>
      <c r="Q799" s="803" t="s">
        <v>3524</v>
      </c>
      <c r="R799" s="803"/>
      <c r="S799" s="12" t="e">
        <f t="shared" ca="1" si="25"/>
        <v>#VALUE!</v>
      </c>
      <c r="T799" s="31" t="s">
        <v>7642</v>
      </c>
      <c r="U799" s="31" t="s">
        <v>7643</v>
      </c>
      <c r="V799" s="31"/>
      <c r="W799" s="31"/>
      <c r="X799" s="197" t="s">
        <v>7644</v>
      </c>
      <c r="Y799" s="197"/>
      <c r="Z799" s="197"/>
      <c r="AA799" s="197"/>
      <c r="AB799" s="197"/>
      <c r="AC799" s="729"/>
      <c r="AD799" s="1222"/>
      <c r="AE799" s="1275"/>
    </row>
    <row r="800" spans="1:31">
      <c r="A800" s="264" t="s">
        <v>740</v>
      </c>
      <c r="B800" s="30" t="s">
        <v>7645</v>
      </c>
      <c r="C800" s="32" t="s">
        <v>46</v>
      </c>
      <c r="D800" s="40" t="s">
        <v>60</v>
      </c>
      <c r="E800" s="30" t="s">
        <v>85</v>
      </c>
      <c r="F800" s="30" t="s">
        <v>462</v>
      </c>
      <c r="G800" s="952">
        <v>2732</v>
      </c>
      <c r="H800" s="41">
        <v>3.34</v>
      </c>
      <c r="I800" s="30" t="s">
        <v>7646</v>
      </c>
      <c r="J800" s="786" t="s">
        <v>7243</v>
      </c>
      <c r="K800" s="803" t="s">
        <v>3344</v>
      </c>
      <c r="L800" s="803"/>
      <c r="M800" s="803" t="s">
        <v>7647</v>
      </c>
      <c r="N800" s="803" t="s">
        <v>3464</v>
      </c>
      <c r="O800" s="7" t="e">
        <f t="shared" ca="1" si="24"/>
        <v>#VALUE!</v>
      </c>
      <c r="P800" s="788" t="s">
        <v>3389</v>
      </c>
      <c r="Q800" s="803" t="s">
        <v>3344</v>
      </c>
      <c r="R800" s="803" t="s">
        <v>3389</v>
      </c>
      <c r="S800" s="12" t="e">
        <f t="shared" ca="1" si="25"/>
        <v>#VALUE!</v>
      </c>
      <c r="T800" s="31" t="s">
        <v>7648</v>
      </c>
      <c r="U800" s="31" t="s">
        <v>7649</v>
      </c>
      <c r="V800" s="31"/>
      <c r="W800" s="31"/>
      <c r="X800" s="197" t="s">
        <v>7650</v>
      </c>
      <c r="Y800" s="197"/>
      <c r="Z800" s="197"/>
      <c r="AA800" s="197" t="s">
        <v>7651</v>
      </c>
      <c r="AB800" s="197"/>
      <c r="AC800" s="729"/>
      <c r="AD800" s="1222"/>
      <c r="AE800" s="1275"/>
    </row>
    <row r="801" spans="1:31">
      <c r="A801" s="264" t="s">
        <v>6568</v>
      </c>
      <c r="B801" s="30" t="s">
        <v>6990</v>
      </c>
      <c r="C801" s="32" t="s">
        <v>46</v>
      </c>
      <c r="D801" s="40" t="s">
        <v>1024</v>
      </c>
      <c r="E801" s="30" t="s">
        <v>85</v>
      </c>
      <c r="F801" s="30" t="s">
        <v>7021</v>
      </c>
      <c r="G801" s="952">
        <v>10650</v>
      </c>
      <c r="H801" s="41">
        <v>9.0039999999999996</v>
      </c>
      <c r="I801" s="30" t="s">
        <v>3852</v>
      </c>
      <c r="J801" s="786" t="s">
        <v>3344</v>
      </c>
      <c r="K801" s="803"/>
      <c r="L801" s="803"/>
      <c r="M801" s="803" t="s">
        <v>97</v>
      </c>
      <c r="N801" s="803" t="s">
        <v>3538</v>
      </c>
      <c r="O801" s="7" t="e">
        <f t="shared" ca="1" si="24"/>
        <v>#VALUE!</v>
      </c>
      <c r="P801" s="788" t="s">
        <v>7652</v>
      </c>
      <c r="Q801" s="803" t="s">
        <v>7653</v>
      </c>
      <c r="R801" s="803" t="s">
        <v>7652</v>
      </c>
      <c r="S801" s="12" t="e">
        <f t="shared" ca="1" si="25"/>
        <v>#VALUE!</v>
      </c>
      <c r="T801" s="31" t="s">
        <v>7654</v>
      </c>
      <c r="U801" s="31" t="s">
        <v>7655</v>
      </c>
      <c r="V801" s="31"/>
      <c r="W801" s="31"/>
      <c r="X801" s="197" t="s">
        <v>7656</v>
      </c>
      <c r="Y801" s="197"/>
      <c r="Z801" s="197"/>
      <c r="AA801" s="197" t="s">
        <v>7657</v>
      </c>
      <c r="AB801" s="197" t="s">
        <v>7658</v>
      </c>
      <c r="AC801" s="729"/>
      <c r="AD801" s="1222"/>
      <c r="AE801" s="1275"/>
    </row>
    <row r="802" spans="1:31">
      <c r="A802" s="264" t="s">
        <v>5000</v>
      </c>
      <c r="B802" s="30" t="s">
        <v>7659</v>
      </c>
      <c r="C802" s="32" t="s">
        <v>256</v>
      </c>
      <c r="D802" s="40" t="s">
        <v>1024</v>
      </c>
      <c r="E802" s="30" t="s">
        <v>85</v>
      </c>
      <c r="F802" s="30" t="s">
        <v>1088</v>
      </c>
      <c r="G802" s="952">
        <v>330</v>
      </c>
      <c r="H802" s="41">
        <v>0.78</v>
      </c>
      <c r="I802" s="30" t="s">
        <v>3852</v>
      </c>
      <c r="J802" s="786" t="s">
        <v>3388</v>
      </c>
      <c r="K802" s="803"/>
      <c r="L802" s="803"/>
      <c r="M802" s="803" t="s">
        <v>7483</v>
      </c>
      <c r="N802" s="803">
        <v>45154</v>
      </c>
      <c r="O802" s="7" t="e">
        <f t="shared" ca="1" si="24"/>
        <v>#VALUE!</v>
      </c>
      <c r="P802" s="788" t="s">
        <v>7652</v>
      </c>
      <c r="Q802" s="803" t="s">
        <v>3524</v>
      </c>
      <c r="R802" s="803" t="s">
        <v>7652</v>
      </c>
      <c r="S802" s="12" t="e">
        <f t="shared" ca="1" si="25"/>
        <v>#VALUE!</v>
      </c>
      <c r="T802" s="31" t="s">
        <v>7660</v>
      </c>
      <c r="U802" s="31" t="s">
        <v>7661</v>
      </c>
      <c r="V802" s="31"/>
      <c r="W802" s="31"/>
      <c r="X802" s="197" t="s">
        <v>7662</v>
      </c>
      <c r="Y802" s="197"/>
      <c r="Z802" s="197"/>
      <c r="AA802" s="197"/>
      <c r="AB802" s="197"/>
      <c r="AC802" s="729"/>
      <c r="AD802" s="1222"/>
      <c r="AE802" s="1275"/>
    </row>
    <row r="803" spans="1:31">
      <c r="A803" s="264" t="s">
        <v>7663</v>
      </c>
      <c r="B803" s="30" t="s">
        <v>7664</v>
      </c>
      <c r="C803" s="32" t="s">
        <v>46</v>
      </c>
      <c r="D803" s="40" t="s">
        <v>1024</v>
      </c>
      <c r="E803" s="30" t="s">
        <v>85</v>
      </c>
      <c r="F803" s="30" t="s">
        <v>1088</v>
      </c>
      <c r="G803" s="952">
        <v>715</v>
      </c>
      <c r="H803" s="41">
        <v>3.13</v>
      </c>
      <c r="I803" s="30" t="s">
        <v>3852</v>
      </c>
      <c r="J803" s="786" t="s">
        <v>3388</v>
      </c>
      <c r="K803" s="803"/>
      <c r="L803" s="803"/>
      <c r="M803" s="803" t="s">
        <v>3524</v>
      </c>
      <c r="N803" s="803">
        <v>45160</v>
      </c>
      <c r="O803" s="7" t="e">
        <f t="shared" ca="1" si="24"/>
        <v>#VALUE!</v>
      </c>
      <c r="P803" s="788" t="s">
        <v>7652</v>
      </c>
      <c r="Q803" s="803" t="s">
        <v>3524</v>
      </c>
      <c r="R803" s="803" t="s">
        <v>7652</v>
      </c>
      <c r="S803" s="12" t="e">
        <f t="shared" ca="1" si="25"/>
        <v>#VALUE!</v>
      </c>
      <c r="T803" s="31" t="s">
        <v>7665</v>
      </c>
      <c r="U803" s="31" t="s">
        <v>7666</v>
      </c>
      <c r="V803" s="31"/>
      <c r="W803" s="31"/>
      <c r="X803" s="197" t="s">
        <v>7667</v>
      </c>
      <c r="Y803" s="197"/>
      <c r="Z803" s="197"/>
      <c r="AA803" s="197"/>
      <c r="AB803" s="197"/>
      <c r="AC803" s="729"/>
      <c r="AD803" s="1222"/>
      <c r="AE803" s="1275"/>
    </row>
    <row r="804" spans="1:31">
      <c r="A804" s="264" t="s">
        <v>397</v>
      </c>
      <c r="B804" s="30" t="s">
        <v>7668</v>
      </c>
      <c r="C804" s="32" t="s">
        <v>256</v>
      </c>
      <c r="D804" s="40" t="s">
        <v>1024</v>
      </c>
      <c r="E804" s="30" t="s">
        <v>85</v>
      </c>
      <c r="F804" s="30" t="s">
        <v>1088</v>
      </c>
      <c r="G804" s="952">
        <v>1300</v>
      </c>
      <c r="H804" s="41">
        <v>9.2750000000000004</v>
      </c>
      <c r="I804" s="30" t="s">
        <v>3852</v>
      </c>
      <c r="J804" s="786" t="s">
        <v>7260</v>
      </c>
      <c r="K804" s="803"/>
      <c r="L804" s="803"/>
      <c r="M804" s="803" t="s">
        <v>3538</v>
      </c>
      <c r="N804" s="803">
        <v>45160</v>
      </c>
      <c r="O804" s="7" t="e">
        <f t="shared" ca="1" si="24"/>
        <v>#VALUE!</v>
      </c>
      <c r="P804" s="788" t="s">
        <v>7652</v>
      </c>
      <c r="Q804" s="803" t="s">
        <v>7653</v>
      </c>
      <c r="R804" s="803" t="s">
        <v>7652</v>
      </c>
      <c r="S804" s="12" t="e">
        <f t="shared" ca="1" si="25"/>
        <v>#VALUE!</v>
      </c>
      <c r="T804" s="31" t="s">
        <v>7669</v>
      </c>
      <c r="U804" s="31" t="s">
        <v>7670</v>
      </c>
      <c r="V804" s="31"/>
      <c r="W804" s="31"/>
      <c r="X804" s="197" t="s">
        <v>7671</v>
      </c>
      <c r="Y804" s="197"/>
      <c r="Z804" s="197"/>
      <c r="AA804" s="197"/>
      <c r="AB804" s="197"/>
      <c r="AC804" s="729"/>
      <c r="AD804" s="1222"/>
      <c r="AE804" s="1275"/>
    </row>
    <row r="805" spans="1:31">
      <c r="A805" s="264" t="s">
        <v>4995</v>
      </c>
      <c r="B805" s="30" t="s">
        <v>7672</v>
      </c>
      <c r="C805" s="32" t="s">
        <v>46</v>
      </c>
      <c r="D805" s="40" t="s">
        <v>1024</v>
      </c>
      <c r="E805" s="30" t="s">
        <v>85</v>
      </c>
      <c r="F805" s="30" t="s">
        <v>1088</v>
      </c>
      <c r="G805" s="952">
        <v>300</v>
      </c>
      <c r="H805" s="41">
        <v>0.35099999999999998</v>
      </c>
      <c r="I805" s="30" t="s">
        <v>3852</v>
      </c>
      <c r="J805" s="786" t="s">
        <v>7244</v>
      </c>
      <c r="K805" s="803"/>
      <c r="L805" s="803"/>
      <c r="M805" s="803" t="s">
        <v>97</v>
      </c>
      <c r="N805" s="803" t="s">
        <v>3524</v>
      </c>
      <c r="O805" s="7" t="e">
        <f t="shared" ca="1" si="24"/>
        <v>#VALUE!</v>
      </c>
      <c r="P805" s="788" t="s">
        <v>7652</v>
      </c>
      <c r="Q805" s="803" t="s">
        <v>7653</v>
      </c>
      <c r="R805" s="803" t="s">
        <v>7652</v>
      </c>
      <c r="S805" s="12" t="e">
        <f t="shared" ca="1" si="25"/>
        <v>#VALUE!</v>
      </c>
      <c r="T805" s="31" t="s">
        <v>7673</v>
      </c>
      <c r="U805" s="31" t="s">
        <v>7674</v>
      </c>
      <c r="V805" s="31"/>
      <c r="W805" s="31"/>
      <c r="X805" s="197" t="s">
        <v>7675</v>
      </c>
      <c r="Y805" s="197"/>
      <c r="Z805" s="197"/>
      <c r="AA805" s="197"/>
      <c r="AB805" s="197"/>
      <c r="AC805" s="729"/>
      <c r="AD805" s="1222"/>
      <c r="AE805" s="1275"/>
    </row>
    <row r="806" spans="1:31">
      <c r="A806" s="264" t="s">
        <v>4995</v>
      </c>
      <c r="B806" s="30" t="s">
        <v>7676</v>
      </c>
      <c r="C806" s="32" t="s">
        <v>46</v>
      </c>
      <c r="D806" s="40" t="s">
        <v>1024</v>
      </c>
      <c r="E806" s="30" t="s">
        <v>85</v>
      </c>
      <c r="F806" s="30" t="s">
        <v>1088</v>
      </c>
      <c r="G806" s="952">
        <v>591</v>
      </c>
      <c r="H806" s="41">
        <v>0.55400000000000005</v>
      </c>
      <c r="I806" s="30" t="s">
        <v>3852</v>
      </c>
      <c r="J806" s="786" t="s">
        <v>7244</v>
      </c>
      <c r="K806" s="803"/>
      <c r="L806" s="803"/>
      <c r="M806" s="803" t="s">
        <v>97</v>
      </c>
      <c r="N806" s="803" t="s">
        <v>3524</v>
      </c>
      <c r="O806" s="7" t="e">
        <f t="shared" ca="1" si="24"/>
        <v>#VALUE!</v>
      </c>
      <c r="P806" s="788" t="s">
        <v>7652</v>
      </c>
      <c r="Q806" s="803" t="s">
        <v>7653</v>
      </c>
      <c r="R806" s="803" t="s">
        <v>7652</v>
      </c>
      <c r="S806" s="12" t="e">
        <f t="shared" ca="1" si="25"/>
        <v>#VALUE!</v>
      </c>
      <c r="T806" s="31" t="s">
        <v>7677</v>
      </c>
      <c r="U806" s="31" t="s">
        <v>7678</v>
      </c>
      <c r="V806" s="31"/>
      <c r="W806" s="31"/>
      <c r="X806" s="197" t="s">
        <v>7679</v>
      </c>
      <c r="Y806" s="197"/>
      <c r="Z806" s="197"/>
      <c r="AA806" s="197"/>
      <c r="AB806" s="197"/>
      <c r="AC806" s="729"/>
      <c r="AD806" s="1222"/>
      <c r="AE806" s="1275"/>
    </row>
    <row r="807" spans="1:31">
      <c r="A807" s="264" t="s">
        <v>3731</v>
      </c>
      <c r="B807" s="30" t="s">
        <v>7680</v>
      </c>
      <c r="C807" s="32" t="s">
        <v>46</v>
      </c>
      <c r="D807" s="40" t="s">
        <v>1024</v>
      </c>
      <c r="E807" s="30" t="s">
        <v>85</v>
      </c>
      <c r="F807" s="30" t="s">
        <v>1106</v>
      </c>
      <c r="G807" s="952">
        <v>872</v>
      </c>
      <c r="H807" s="41">
        <v>2.3170000000000002</v>
      </c>
      <c r="I807" s="30" t="s">
        <v>3852</v>
      </c>
      <c r="J807" s="786" t="s">
        <v>7244</v>
      </c>
      <c r="K807" s="803"/>
      <c r="L807" s="803"/>
      <c r="M807" s="803" t="s">
        <v>97</v>
      </c>
      <c r="N807" s="803" t="s">
        <v>3524</v>
      </c>
      <c r="O807" s="7" t="e">
        <f t="shared" ca="1" si="24"/>
        <v>#VALUE!</v>
      </c>
      <c r="P807" s="788" t="s">
        <v>7652</v>
      </c>
      <c r="Q807" s="803" t="s">
        <v>7653</v>
      </c>
      <c r="R807" s="803" t="s">
        <v>7652</v>
      </c>
      <c r="S807" s="12" t="e">
        <f t="shared" ca="1" si="25"/>
        <v>#VALUE!</v>
      </c>
      <c r="T807" s="31" t="s">
        <v>7681</v>
      </c>
      <c r="U807" s="31" t="s">
        <v>7682</v>
      </c>
      <c r="V807" s="31"/>
      <c r="W807" s="31"/>
      <c r="X807" s="197" t="s">
        <v>7683</v>
      </c>
      <c r="Y807" s="197"/>
      <c r="Z807" s="197"/>
      <c r="AA807" s="197"/>
      <c r="AB807" s="197"/>
      <c r="AC807" s="729"/>
      <c r="AD807" s="1222"/>
      <c r="AE807" s="1275"/>
    </row>
    <row r="808" spans="1:31">
      <c r="A808" s="264" t="s">
        <v>5000</v>
      </c>
      <c r="B808" s="30" t="s">
        <v>7684</v>
      </c>
      <c r="C808" s="32" t="s">
        <v>256</v>
      </c>
      <c r="D808" s="40" t="s">
        <v>1024</v>
      </c>
      <c r="E808" s="30" t="s">
        <v>85</v>
      </c>
      <c r="F808" s="30" t="s">
        <v>1088</v>
      </c>
      <c r="G808" s="952">
        <v>476</v>
      </c>
      <c r="H808" s="41">
        <v>0.312</v>
      </c>
      <c r="I808" s="30" t="s">
        <v>3852</v>
      </c>
      <c r="J808" s="786" t="s">
        <v>7244</v>
      </c>
      <c r="K808" s="803"/>
      <c r="L808" s="803"/>
      <c r="M808" s="803">
        <v>45156</v>
      </c>
      <c r="N808" s="803">
        <v>45159</v>
      </c>
      <c r="O808" s="7" t="e">
        <f t="shared" ca="1" si="24"/>
        <v>#VALUE!</v>
      </c>
      <c r="P808" s="788" t="s">
        <v>7652</v>
      </c>
      <c r="Q808" s="803" t="s">
        <v>7653</v>
      </c>
      <c r="R808" s="803" t="s">
        <v>7652</v>
      </c>
      <c r="S808" s="12" t="e">
        <f t="shared" ca="1" si="25"/>
        <v>#VALUE!</v>
      </c>
      <c r="T808" s="31" t="s">
        <v>7685</v>
      </c>
      <c r="U808" s="31" t="s">
        <v>7686</v>
      </c>
      <c r="V808" s="31"/>
      <c r="W808" s="31"/>
      <c r="X808" s="197" t="s">
        <v>7687</v>
      </c>
      <c r="Y808" s="197"/>
      <c r="Z808" s="197"/>
      <c r="AA808" s="197"/>
      <c r="AB808" s="197"/>
      <c r="AC808" s="729"/>
      <c r="AD808" s="1222"/>
      <c r="AE808" s="1275"/>
    </row>
    <row r="809" spans="1:31">
      <c r="A809" s="264" t="s">
        <v>1375</v>
      </c>
      <c r="B809" s="30" t="s">
        <v>7514</v>
      </c>
      <c r="C809" s="32" t="s">
        <v>46</v>
      </c>
      <c r="D809" s="40" t="s">
        <v>1024</v>
      </c>
      <c r="E809" s="30" t="s">
        <v>85</v>
      </c>
      <c r="F809" s="30" t="s">
        <v>1086</v>
      </c>
      <c r="G809" s="952">
        <v>2506</v>
      </c>
      <c r="H809" s="41">
        <v>3.286</v>
      </c>
      <c r="I809" s="30" t="s">
        <v>3852</v>
      </c>
      <c r="J809" s="786">
        <v>45154</v>
      </c>
      <c r="K809" s="803"/>
      <c r="L809" s="803"/>
      <c r="M809" s="803">
        <v>45156</v>
      </c>
      <c r="N809" s="803" t="s">
        <v>7688</v>
      </c>
      <c r="O809" s="7" t="e">
        <f t="shared" ca="1" si="24"/>
        <v>#VALUE!</v>
      </c>
      <c r="P809" s="788" t="s">
        <v>7652</v>
      </c>
      <c r="Q809" s="803" t="s">
        <v>7653</v>
      </c>
      <c r="R809" s="803" t="s">
        <v>7652</v>
      </c>
      <c r="S809" s="12" t="e">
        <f t="shared" ca="1" si="25"/>
        <v>#VALUE!</v>
      </c>
      <c r="T809" s="31" t="s">
        <v>7689</v>
      </c>
      <c r="U809" s="31" t="s">
        <v>7690</v>
      </c>
      <c r="V809" s="31"/>
      <c r="W809" s="31"/>
      <c r="X809" s="197" t="s">
        <v>7691</v>
      </c>
      <c r="Y809" s="197"/>
      <c r="Z809" s="197"/>
      <c r="AA809" s="197"/>
      <c r="AB809" s="197"/>
      <c r="AC809" s="729"/>
      <c r="AD809" s="1222"/>
      <c r="AE809" s="1275"/>
    </row>
    <row r="810" spans="1:31">
      <c r="A810" s="264" t="s">
        <v>5372</v>
      </c>
      <c r="B810" s="30" t="s">
        <v>7692</v>
      </c>
      <c r="C810" s="32" t="s">
        <v>256</v>
      </c>
      <c r="D810" s="40" t="s">
        <v>1024</v>
      </c>
      <c r="E810" s="30" t="s">
        <v>85</v>
      </c>
      <c r="F810" s="30" t="s">
        <v>1088</v>
      </c>
      <c r="G810" s="952">
        <v>975</v>
      </c>
      <c r="H810" s="41">
        <v>3.964</v>
      </c>
      <c r="I810" s="30" t="s">
        <v>3852</v>
      </c>
      <c r="J810" s="786" t="s">
        <v>7251</v>
      </c>
      <c r="K810" s="803"/>
      <c r="L810" s="803"/>
      <c r="M810" s="803">
        <v>45159</v>
      </c>
      <c r="N810" s="803" t="s">
        <v>7688</v>
      </c>
      <c r="O810" s="7" t="e">
        <f t="shared" ca="1" si="24"/>
        <v>#VALUE!</v>
      </c>
      <c r="P810" s="788" t="s">
        <v>7652</v>
      </c>
      <c r="Q810" s="803" t="s">
        <v>7653</v>
      </c>
      <c r="R810" s="803" t="s">
        <v>7652</v>
      </c>
      <c r="S810" s="12" t="e">
        <f t="shared" ca="1" si="25"/>
        <v>#VALUE!</v>
      </c>
      <c r="T810" s="31" t="s">
        <v>7693</v>
      </c>
      <c r="U810" s="31" t="s">
        <v>7694</v>
      </c>
      <c r="V810" s="31"/>
      <c r="W810" s="31"/>
      <c r="X810" s="197" t="s">
        <v>7695</v>
      </c>
      <c r="Y810" s="197"/>
      <c r="Z810" s="197"/>
      <c r="AA810" s="197"/>
      <c r="AB810" s="197"/>
      <c r="AC810" s="729"/>
      <c r="AD810" s="1222"/>
      <c r="AE810" s="1275"/>
    </row>
    <row r="811" spans="1:31">
      <c r="A811" s="264" t="s">
        <v>7696</v>
      </c>
      <c r="B811" s="30">
        <v>4561117943</v>
      </c>
      <c r="C811" s="32" t="s">
        <v>29</v>
      </c>
      <c r="D811" s="40" t="s">
        <v>1024</v>
      </c>
      <c r="E811" s="30" t="s">
        <v>85</v>
      </c>
      <c r="F811" s="30" t="s">
        <v>1106</v>
      </c>
      <c r="G811" s="952">
        <v>1558</v>
      </c>
      <c r="H811" s="41">
        <v>3.0510000000000002</v>
      </c>
      <c r="I811" s="30" t="s">
        <v>3852</v>
      </c>
      <c r="J811" s="786" t="s">
        <v>7479</v>
      </c>
      <c r="K811" s="803"/>
      <c r="L811" s="803"/>
      <c r="M811" s="803">
        <v>45156</v>
      </c>
      <c r="N811" s="803" t="s">
        <v>7688</v>
      </c>
      <c r="O811" s="7" t="e">
        <f t="shared" ca="1" si="24"/>
        <v>#VALUE!</v>
      </c>
      <c r="P811" s="788" t="s">
        <v>7652</v>
      </c>
      <c r="Q811" s="803" t="s">
        <v>7653</v>
      </c>
      <c r="R811" s="803" t="s">
        <v>7652</v>
      </c>
      <c r="S811" s="12" t="e">
        <f t="shared" ca="1" si="25"/>
        <v>#VALUE!</v>
      </c>
      <c r="T811" s="31" t="s">
        <v>7697</v>
      </c>
      <c r="U811" s="31" t="s">
        <v>7698</v>
      </c>
      <c r="V811" s="31"/>
      <c r="W811" s="31"/>
      <c r="X811" s="197" t="s">
        <v>7699</v>
      </c>
      <c r="Y811" s="197"/>
      <c r="Z811" s="197"/>
      <c r="AA811" s="197" t="s">
        <v>7700</v>
      </c>
      <c r="AB811" s="197"/>
      <c r="AC811" s="729"/>
      <c r="AD811" s="1222"/>
      <c r="AE811" s="1275"/>
    </row>
    <row r="812" spans="1:31">
      <c r="A812" s="264" t="s">
        <v>7701</v>
      </c>
      <c r="B812" s="30" t="s">
        <v>7702</v>
      </c>
      <c r="C812" s="32" t="s">
        <v>46</v>
      </c>
      <c r="D812" s="40" t="s">
        <v>73</v>
      </c>
      <c r="E812" s="30" t="s">
        <v>85</v>
      </c>
      <c r="F812" s="30" t="s">
        <v>1086</v>
      </c>
      <c r="G812" s="952">
        <v>576</v>
      </c>
      <c r="H812" s="41">
        <v>2.0699999999999998</v>
      </c>
      <c r="I812" s="30" t="s">
        <v>7703</v>
      </c>
      <c r="J812" s="786">
        <v>45147</v>
      </c>
      <c r="K812" s="803"/>
      <c r="L812" s="803"/>
      <c r="M812" s="803" t="s">
        <v>97</v>
      </c>
      <c r="N812" s="803"/>
      <c r="O812" s="7">
        <f t="shared" ca="1" si="24"/>
        <v>958</v>
      </c>
      <c r="P812" s="788" t="s">
        <v>7653</v>
      </c>
      <c r="Q812" s="803" t="s">
        <v>3518</v>
      </c>
      <c r="R812" s="803" t="s">
        <v>7653</v>
      </c>
      <c r="S812" s="12" t="e">
        <f t="shared" ca="1" si="25"/>
        <v>#VALUE!</v>
      </c>
      <c r="T812" s="31" t="s">
        <v>7704</v>
      </c>
      <c r="U812" s="31" t="s">
        <v>7705</v>
      </c>
      <c r="V812" s="31"/>
      <c r="W812" s="31"/>
      <c r="X812" s="197" t="s">
        <v>7706</v>
      </c>
      <c r="Y812" s="197"/>
      <c r="Z812" s="197"/>
      <c r="AA812" s="197" t="s">
        <v>7707</v>
      </c>
      <c r="AB812" s="197"/>
      <c r="AC812" s="729"/>
      <c r="AD812" s="1222"/>
      <c r="AE812" s="1275"/>
    </row>
    <row r="813" spans="1:31">
      <c r="A813" s="264" t="s">
        <v>7708</v>
      </c>
      <c r="B813" s="30" t="s">
        <v>7709</v>
      </c>
      <c r="C813" s="32" t="s">
        <v>46</v>
      </c>
      <c r="D813" s="40" t="s">
        <v>990</v>
      </c>
      <c r="E813" s="30" t="s">
        <v>85</v>
      </c>
      <c r="F813" s="30" t="s">
        <v>1088</v>
      </c>
      <c r="G813" s="952">
        <v>739</v>
      </c>
      <c r="H813" s="41">
        <v>0.86</v>
      </c>
      <c r="I813" s="30" t="s">
        <v>7710</v>
      </c>
      <c r="J813" s="786" t="s">
        <v>7260</v>
      </c>
      <c r="K813" s="803"/>
      <c r="L813" s="803"/>
      <c r="M813" s="803" t="s">
        <v>97</v>
      </c>
      <c r="N813" s="803"/>
      <c r="O813" s="7" t="e">
        <f t="shared" ca="1" si="24"/>
        <v>#VALUE!</v>
      </c>
      <c r="P813" s="788" t="s">
        <v>7711</v>
      </c>
      <c r="Q813" s="803" t="s">
        <v>7315</v>
      </c>
      <c r="R813" s="803">
        <v>45167</v>
      </c>
      <c r="S813" s="12" t="e">
        <f t="shared" ca="1" si="25"/>
        <v>#VALUE!</v>
      </c>
      <c r="T813" s="31" t="s">
        <v>7704</v>
      </c>
      <c r="U813" s="31" t="s">
        <v>7712</v>
      </c>
      <c r="V813" s="31"/>
      <c r="W813" s="31"/>
      <c r="X813" s="197" t="s">
        <v>7713</v>
      </c>
      <c r="Y813" s="197"/>
      <c r="Z813" s="197"/>
      <c r="AA813" s="197" t="s">
        <v>7714</v>
      </c>
      <c r="AB813" s="197"/>
      <c r="AC813" s="729"/>
      <c r="AD813" s="1222"/>
      <c r="AE813" s="1275"/>
    </row>
    <row r="814" spans="1:31">
      <c r="A814" s="264" t="s">
        <v>7370</v>
      </c>
      <c r="B814" s="30" t="s">
        <v>7715</v>
      </c>
      <c r="C814" s="32" t="s">
        <v>46</v>
      </c>
      <c r="D814" s="40" t="s">
        <v>189</v>
      </c>
      <c r="E814" s="30" t="s">
        <v>85</v>
      </c>
      <c r="F814" s="30" t="s">
        <v>1088</v>
      </c>
      <c r="G814" s="952">
        <v>872</v>
      </c>
      <c r="H814" s="41">
        <v>2.4500000000000002</v>
      </c>
      <c r="I814" s="30" t="s">
        <v>6882</v>
      </c>
      <c r="J814" s="786" t="s">
        <v>7168</v>
      </c>
      <c r="K814" s="803" t="s">
        <v>3464</v>
      </c>
      <c r="L814" s="803"/>
      <c r="M814" s="803" t="s">
        <v>3388</v>
      </c>
      <c r="N814" s="803" t="s">
        <v>3388</v>
      </c>
      <c r="O814" s="7" t="e">
        <f t="shared" ca="1" si="24"/>
        <v>#VALUE!</v>
      </c>
      <c r="P814" s="788" t="s">
        <v>7315</v>
      </c>
      <c r="Q814" s="803" t="s">
        <v>7379</v>
      </c>
      <c r="R814" s="803" t="s">
        <v>2926</v>
      </c>
      <c r="S814" s="12" t="e">
        <f t="shared" ca="1" si="25"/>
        <v>#VALUE!</v>
      </c>
      <c r="T814" s="31" t="s">
        <v>7716</v>
      </c>
      <c r="U814" s="31" t="s">
        <v>7717</v>
      </c>
      <c r="V814" s="31"/>
      <c r="W814" s="31"/>
      <c r="X814" s="197" t="s">
        <v>7718</v>
      </c>
      <c r="Y814" s="197"/>
      <c r="Z814" s="197"/>
      <c r="AA814" s="197" t="s">
        <v>7719</v>
      </c>
      <c r="AB814" s="197"/>
      <c r="AC814" s="729"/>
      <c r="AD814" s="1222"/>
      <c r="AE814" s="1275"/>
    </row>
    <row r="815" spans="1:31">
      <c r="A815" s="264" t="s">
        <v>1206</v>
      </c>
      <c r="B815" s="30" t="s">
        <v>7139</v>
      </c>
      <c r="C815" s="32" t="s">
        <v>46</v>
      </c>
      <c r="D815" s="40" t="s">
        <v>189</v>
      </c>
      <c r="E815" s="30" t="s">
        <v>85</v>
      </c>
      <c r="F815" s="30" t="s">
        <v>1106</v>
      </c>
      <c r="G815" s="952">
        <v>5920</v>
      </c>
      <c r="H815" s="41">
        <v>9.8954000000000004</v>
      </c>
      <c r="I815" s="30" t="s">
        <v>6882</v>
      </c>
      <c r="J815" s="786">
        <v>45147</v>
      </c>
      <c r="K815" s="803" t="s">
        <v>7394</v>
      </c>
      <c r="L815" s="803"/>
      <c r="M815" s="803" t="s">
        <v>3524</v>
      </c>
      <c r="N815" s="803" t="s">
        <v>3524</v>
      </c>
      <c r="O815" s="7" t="e">
        <f t="shared" ca="1" si="24"/>
        <v>#VALUE!</v>
      </c>
      <c r="P815" s="788" t="s">
        <v>7315</v>
      </c>
      <c r="Q815" s="803" t="s">
        <v>7379</v>
      </c>
      <c r="R815" s="803" t="s">
        <v>3312</v>
      </c>
      <c r="S815" s="12" t="e">
        <f t="shared" ca="1" si="25"/>
        <v>#VALUE!</v>
      </c>
      <c r="T815" s="31" t="s">
        <v>7720</v>
      </c>
      <c r="U815" s="31" t="s">
        <v>7721</v>
      </c>
      <c r="V815" s="31"/>
      <c r="W815" s="31"/>
      <c r="X815" s="197" t="s">
        <v>7722</v>
      </c>
      <c r="Y815" s="197"/>
      <c r="Z815" s="197"/>
      <c r="AA815" s="197"/>
      <c r="AB815" s="197"/>
      <c r="AC815" s="729"/>
      <c r="AD815" s="1222"/>
      <c r="AE815" s="1275"/>
    </row>
    <row r="816" spans="1:31">
      <c r="A816" s="264" t="s">
        <v>7723</v>
      </c>
      <c r="B816" s="30" t="s">
        <v>7724</v>
      </c>
      <c r="C816" s="32" t="s">
        <v>256</v>
      </c>
      <c r="D816" s="40" t="s">
        <v>1024</v>
      </c>
      <c r="E816" s="30" t="s">
        <v>85</v>
      </c>
      <c r="F816" s="30" t="s">
        <v>1106</v>
      </c>
      <c r="G816" s="952">
        <v>478</v>
      </c>
      <c r="H816" s="41">
        <v>1.68</v>
      </c>
      <c r="I816" s="30" t="s">
        <v>3059</v>
      </c>
      <c r="J816" s="786">
        <v>45145</v>
      </c>
      <c r="K816" s="803"/>
      <c r="L816" s="803"/>
      <c r="M816" s="803" t="s">
        <v>3524</v>
      </c>
      <c r="N816" s="803" t="s">
        <v>7688</v>
      </c>
      <c r="O816" s="7" t="e">
        <f t="shared" ca="1" si="24"/>
        <v>#VALUE!</v>
      </c>
      <c r="P816" s="788" t="s">
        <v>7725</v>
      </c>
      <c r="Q816" s="803" t="s">
        <v>7653</v>
      </c>
      <c r="R816" s="803"/>
      <c r="S816" s="12">
        <f t="shared" ca="1" si="25"/>
        <v>960</v>
      </c>
      <c r="T816" s="31" t="s">
        <v>7726</v>
      </c>
      <c r="U816" s="31" t="s">
        <v>7727</v>
      </c>
      <c r="V816" s="31"/>
      <c r="W816" s="31"/>
      <c r="X816" s="197" t="s">
        <v>7728</v>
      </c>
      <c r="Y816" s="197"/>
      <c r="Z816" s="197"/>
      <c r="AA816" s="197"/>
      <c r="AB816" s="197" t="s">
        <v>7729</v>
      </c>
      <c r="AC816" s="729"/>
      <c r="AD816" s="1222"/>
      <c r="AE816" s="1275"/>
    </row>
    <row r="817" spans="1:31">
      <c r="A817" s="264" t="s">
        <v>5365</v>
      </c>
      <c r="B817" s="30" t="s">
        <v>7730</v>
      </c>
      <c r="C817" s="32" t="s">
        <v>46</v>
      </c>
      <c r="D817" s="40" t="s">
        <v>1024</v>
      </c>
      <c r="E817" s="30" t="s">
        <v>85</v>
      </c>
      <c r="F817" s="30" t="s">
        <v>1106</v>
      </c>
      <c r="G817" s="952">
        <v>1218</v>
      </c>
      <c r="H817" s="41">
        <v>1.296</v>
      </c>
      <c r="I817" s="30" t="s">
        <v>3059</v>
      </c>
      <c r="J817" s="786">
        <v>45145</v>
      </c>
      <c r="K817" s="803"/>
      <c r="L817" s="803"/>
      <c r="M817" s="803" t="s">
        <v>97</v>
      </c>
      <c r="N817" s="803">
        <v>45161</v>
      </c>
      <c r="O817" s="7">
        <f t="shared" ca="1" si="24"/>
        <v>16</v>
      </c>
      <c r="P817" s="788" t="s">
        <v>7725</v>
      </c>
      <c r="Q817" s="803" t="s">
        <v>7546</v>
      </c>
      <c r="R817" s="803"/>
      <c r="S817" s="12">
        <f t="shared" ca="1" si="25"/>
        <v>960</v>
      </c>
      <c r="T817" s="31" t="s">
        <v>7731</v>
      </c>
      <c r="U817" s="31" t="s">
        <v>7732</v>
      </c>
      <c r="V817" s="31"/>
      <c r="W817" s="31"/>
      <c r="X817" s="197" t="s">
        <v>7733</v>
      </c>
      <c r="Y817" s="197"/>
      <c r="Z817" s="197"/>
      <c r="AA817" s="197" t="s">
        <v>7734</v>
      </c>
      <c r="AB817" s="197"/>
      <c r="AC817" s="729"/>
      <c r="AD817" s="1222"/>
      <c r="AE817" s="1275"/>
    </row>
    <row r="818" spans="1:31">
      <c r="A818" s="264" t="s">
        <v>5013</v>
      </c>
      <c r="B818" s="30" t="s">
        <v>7735</v>
      </c>
      <c r="C818" s="32" t="s">
        <v>46</v>
      </c>
      <c r="D818" s="40" t="s">
        <v>1024</v>
      </c>
      <c r="E818" s="30" t="s">
        <v>85</v>
      </c>
      <c r="F818" s="30" t="s">
        <v>1106</v>
      </c>
      <c r="G818" s="952">
        <v>713</v>
      </c>
      <c r="H818" s="41">
        <v>1.982</v>
      </c>
      <c r="I818" s="30" t="s">
        <v>3059</v>
      </c>
      <c r="J818" s="786" t="s">
        <v>7251</v>
      </c>
      <c r="K818" s="803"/>
      <c r="L818" s="803"/>
      <c r="M818" s="803">
        <v>45159</v>
      </c>
      <c r="N818" s="803" t="s">
        <v>7711</v>
      </c>
      <c r="O818" s="7" t="e">
        <f t="shared" ca="1" si="24"/>
        <v>#VALUE!</v>
      </c>
      <c r="P818" s="788" t="s">
        <v>7725</v>
      </c>
      <c r="Q818" s="803" t="s">
        <v>7653</v>
      </c>
      <c r="R818" s="803"/>
      <c r="S818" s="12" t="e">
        <f t="shared" ca="1" si="25"/>
        <v>#VALUE!</v>
      </c>
      <c r="T818" s="31" t="s">
        <v>7736</v>
      </c>
      <c r="U818" s="31" t="s">
        <v>7737</v>
      </c>
      <c r="V818" s="31"/>
      <c r="W818" s="31"/>
      <c r="X818" s="197" t="s">
        <v>7738</v>
      </c>
      <c r="Y818" s="197"/>
      <c r="Z818" s="197"/>
      <c r="AA818" s="197"/>
      <c r="AB818" s="197"/>
      <c r="AC818" s="729"/>
      <c r="AD818" s="1222"/>
      <c r="AE818" s="1275"/>
    </row>
    <row r="819" spans="1:31">
      <c r="A819" s="264" t="s">
        <v>179</v>
      </c>
      <c r="B819" s="30" t="s">
        <v>7739</v>
      </c>
      <c r="C819" s="32" t="s">
        <v>46</v>
      </c>
      <c r="D819" s="40" t="s">
        <v>1024</v>
      </c>
      <c r="E819" s="30" t="s">
        <v>85</v>
      </c>
      <c r="F819" s="30" t="s">
        <v>1088</v>
      </c>
      <c r="G819" s="952">
        <v>1850</v>
      </c>
      <c r="H819" s="41">
        <v>2.3210000000000002</v>
      </c>
      <c r="I819" s="30" t="s">
        <v>3059</v>
      </c>
      <c r="J819" s="786">
        <v>45156</v>
      </c>
      <c r="K819" s="803"/>
      <c r="L819" s="803"/>
      <c r="M819" s="803" t="s">
        <v>97</v>
      </c>
      <c r="N819" s="803">
        <v>45161</v>
      </c>
      <c r="O819" s="7">
        <f t="shared" ca="1" si="24"/>
        <v>5</v>
      </c>
      <c r="P819" s="788" t="s">
        <v>7725</v>
      </c>
      <c r="Q819" s="803" t="s">
        <v>7740</v>
      </c>
      <c r="R819" s="803"/>
      <c r="S819" s="12">
        <f t="shared" ca="1" si="25"/>
        <v>949</v>
      </c>
      <c r="T819" s="31" t="s">
        <v>7741</v>
      </c>
      <c r="U819" s="31" t="s">
        <v>7742</v>
      </c>
      <c r="V819" s="31"/>
      <c r="W819" s="31"/>
      <c r="X819" s="197" t="s">
        <v>7743</v>
      </c>
      <c r="Y819" s="197"/>
      <c r="Z819" s="197"/>
      <c r="AA819" s="197" t="s">
        <v>7744</v>
      </c>
      <c r="AB819" s="197"/>
      <c r="AC819" s="729"/>
      <c r="AD819" s="1222"/>
      <c r="AE819" s="1275"/>
    </row>
    <row r="820" spans="1:31">
      <c r="A820" s="264" t="s">
        <v>397</v>
      </c>
      <c r="B820" s="30" t="s">
        <v>7745</v>
      </c>
      <c r="C820" s="32" t="s">
        <v>256</v>
      </c>
      <c r="D820" s="40" t="s">
        <v>1024</v>
      </c>
      <c r="E820" s="30" t="s">
        <v>85</v>
      </c>
      <c r="F820" s="30" t="s">
        <v>1088</v>
      </c>
      <c r="G820" s="952">
        <v>550</v>
      </c>
      <c r="H820" s="41">
        <v>2.0529999999999999</v>
      </c>
      <c r="I820" s="30" t="s">
        <v>3059</v>
      </c>
      <c r="J820" s="786">
        <v>45156</v>
      </c>
      <c r="K820" s="803"/>
      <c r="L820" s="803"/>
      <c r="M820" s="803" t="s">
        <v>3389</v>
      </c>
      <c r="N820" s="803">
        <v>45162</v>
      </c>
      <c r="O820" s="7">
        <f t="shared" ca="1" si="24"/>
        <v>6</v>
      </c>
      <c r="P820" s="788" t="s">
        <v>7725</v>
      </c>
      <c r="Q820" s="803" t="s">
        <v>7740</v>
      </c>
      <c r="R820" s="803"/>
      <c r="S820" s="12">
        <f t="shared" ca="1" si="25"/>
        <v>949</v>
      </c>
      <c r="T820" s="31" t="s">
        <v>7746</v>
      </c>
      <c r="U820" s="31" t="s">
        <v>7747</v>
      </c>
      <c r="V820" s="31"/>
      <c r="W820" s="31"/>
      <c r="X820" s="197" t="s">
        <v>7748</v>
      </c>
      <c r="Y820" s="197"/>
      <c r="Z820" s="197"/>
      <c r="AA820" s="197" t="s">
        <v>7749</v>
      </c>
      <c r="AB820" s="197"/>
      <c r="AC820" s="729"/>
      <c r="AD820" s="1222"/>
      <c r="AE820" s="1275"/>
    </row>
    <row r="821" spans="1:31">
      <c r="A821" s="264" t="s">
        <v>397</v>
      </c>
      <c r="B821" s="30" t="s">
        <v>7750</v>
      </c>
      <c r="C821" s="32" t="s">
        <v>46</v>
      </c>
      <c r="D821" s="40" t="s">
        <v>1024</v>
      </c>
      <c r="E821" s="30" t="s">
        <v>85</v>
      </c>
      <c r="F821" s="30" t="s">
        <v>1088</v>
      </c>
      <c r="G821" s="952">
        <v>1250</v>
      </c>
      <c r="H821" s="41">
        <v>2.52</v>
      </c>
      <c r="I821" s="30" t="s">
        <v>3059</v>
      </c>
      <c r="J821" s="786">
        <v>45156</v>
      </c>
      <c r="K821" s="803"/>
      <c r="L821" s="803"/>
      <c r="M821" s="803" t="s">
        <v>3389</v>
      </c>
      <c r="N821" s="803">
        <v>45162</v>
      </c>
      <c r="O821" s="7">
        <f t="shared" ca="1" si="24"/>
        <v>6</v>
      </c>
      <c r="P821" s="788" t="s">
        <v>7725</v>
      </c>
      <c r="Q821" s="803" t="s">
        <v>7740</v>
      </c>
      <c r="R821" s="803"/>
      <c r="S821" s="12">
        <f t="shared" ca="1" si="25"/>
        <v>949</v>
      </c>
      <c r="T821" s="31" t="s">
        <v>7751</v>
      </c>
      <c r="U821" s="31" t="s">
        <v>7752</v>
      </c>
      <c r="V821" s="31"/>
      <c r="W821" s="31"/>
      <c r="X821" s="197" t="s">
        <v>7753</v>
      </c>
      <c r="Y821" s="197"/>
      <c r="Z821" s="197"/>
      <c r="AA821" s="197" t="s">
        <v>7754</v>
      </c>
      <c r="AB821" s="197"/>
      <c r="AC821" s="729"/>
      <c r="AD821" s="1222"/>
      <c r="AE821" s="1275"/>
    </row>
    <row r="822" spans="1:31">
      <c r="A822" s="264" t="s">
        <v>1551</v>
      </c>
      <c r="B822" s="30" t="s">
        <v>7755</v>
      </c>
      <c r="C822" s="32" t="s">
        <v>256</v>
      </c>
      <c r="D822" s="40" t="s">
        <v>1024</v>
      </c>
      <c r="E822" s="30" t="s">
        <v>85</v>
      </c>
      <c r="F822" s="30" t="s">
        <v>1088</v>
      </c>
      <c r="G822" s="952">
        <v>532</v>
      </c>
      <c r="H822" s="41">
        <v>0.77100000000000002</v>
      </c>
      <c r="I822" s="30" t="s">
        <v>3059</v>
      </c>
      <c r="J822" s="786" t="s">
        <v>3524</v>
      </c>
      <c r="K822" s="803"/>
      <c r="L822" s="803"/>
      <c r="M822" s="803" t="s">
        <v>3389</v>
      </c>
      <c r="N822" s="803">
        <v>45163</v>
      </c>
      <c r="O822" s="7" t="e">
        <f t="shared" ca="1" si="24"/>
        <v>#VALUE!</v>
      </c>
      <c r="P822" s="788" t="s">
        <v>7725</v>
      </c>
      <c r="Q822" s="803" t="s">
        <v>7704</v>
      </c>
      <c r="R822" s="803"/>
      <c r="S822" s="12" t="e">
        <f t="shared" ca="1" si="25"/>
        <v>#VALUE!</v>
      </c>
      <c r="T822" s="31" t="s">
        <v>7756</v>
      </c>
      <c r="U822" s="31" t="s">
        <v>7757</v>
      </c>
      <c r="V822" s="31"/>
      <c r="W822" s="31"/>
      <c r="X822" s="197" t="s">
        <v>7758</v>
      </c>
      <c r="Y822" s="197"/>
      <c r="Z822" s="197"/>
      <c r="AA822" s="197"/>
      <c r="AB822" s="197"/>
      <c r="AC822" s="729"/>
      <c r="AD822" s="1222"/>
      <c r="AE822" s="1275"/>
    </row>
    <row r="823" spans="1:31">
      <c r="A823" s="264" t="s">
        <v>5000</v>
      </c>
      <c r="B823" s="30" t="s">
        <v>7759</v>
      </c>
      <c r="C823" s="32" t="s">
        <v>256</v>
      </c>
      <c r="D823" s="40" t="s">
        <v>1024</v>
      </c>
      <c r="E823" s="30" t="s">
        <v>85</v>
      </c>
      <c r="F823" s="30" t="s">
        <v>1106</v>
      </c>
      <c r="G823" s="952">
        <v>671</v>
      </c>
      <c r="H823" s="41">
        <v>0.63400000000000001</v>
      </c>
      <c r="I823" s="30" t="s">
        <v>3059</v>
      </c>
      <c r="J823" s="786" t="s">
        <v>3524</v>
      </c>
      <c r="K823" s="803"/>
      <c r="L823" s="803"/>
      <c r="M823" s="803" t="s">
        <v>7343</v>
      </c>
      <c r="N823" s="803">
        <v>45163</v>
      </c>
      <c r="O823" s="7" t="e">
        <f t="shared" ca="1" si="24"/>
        <v>#VALUE!</v>
      </c>
      <c r="P823" s="788" t="s">
        <v>7725</v>
      </c>
      <c r="Q823" s="803" t="s">
        <v>7704</v>
      </c>
      <c r="R823" s="803"/>
      <c r="S823" s="12" t="e">
        <f t="shared" ca="1" si="25"/>
        <v>#VALUE!</v>
      </c>
      <c r="T823" s="31" t="s">
        <v>7760</v>
      </c>
      <c r="U823" s="31" t="s">
        <v>7761</v>
      </c>
      <c r="V823" s="31"/>
      <c r="W823" s="31"/>
      <c r="X823" s="197" t="s">
        <v>7762</v>
      </c>
      <c r="Y823" s="197"/>
      <c r="Z823" s="197"/>
      <c r="AA823" s="197" t="s">
        <v>7754</v>
      </c>
      <c r="AB823" s="197"/>
      <c r="AC823" s="729"/>
      <c r="AD823" s="1222"/>
      <c r="AE823" s="1275"/>
    </row>
    <row r="824" spans="1:31">
      <c r="A824" s="264" t="s">
        <v>5000</v>
      </c>
      <c r="B824" s="30" t="s">
        <v>7763</v>
      </c>
      <c r="C824" s="32" t="s">
        <v>256</v>
      </c>
      <c r="D824" s="40" t="s">
        <v>1024</v>
      </c>
      <c r="E824" s="30" t="s">
        <v>85</v>
      </c>
      <c r="F824" s="30" t="s">
        <v>1088</v>
      </c>
      <c r="G824" s="952">
        <v>748</v>
      </c>
      <c r="H824" s="41">
        <v>0.82099999999999995</v>
      </c>
      <c r="I824" s="30" t="s">
        <v>3059</v>
      </c>
      <c r="J824" s="786" t="s">
        <v>3524</v>
      </c>
      <c r="K824" s="803"/>
      <c r="L824" s="803"/>
      <c r="M824" s="803" t="s">
        <v>7343</v>
      </c>
      <c r="N824" s="803">
        <v>45163</v>
      </c>
      <c r="O824" s="7" t="e">
        <f t="shared" ca="1" si="24"/>
        <v>#VALUE!</v>
      </c>
      <c r="P824" s="788" t="s">
        <v>7725</v>
      </c>
      <c r="Q824" s="803" t="s">
        <v>7704</v>
      </c>
      <c r="R824" s="803"/>
      <c r="S824" s="12" t="e">
        <f t="shared" ca="1" si="25"/>
        <v>#VALUE!</v>
      </c>
      <c r="T824" s="31" t="s">
        <v>7764</v>
      </c>
      <c r="U824" s="31" t="s">
        <v>7765</v>
      </c>
      <c r="V824" s="31"/>
      <c r="W824" s="31"/>
      <c r="X824" s="197" t="s">
        <v>7766</v>
      </c>
      <c r="Y824" s="197"/>
      <c r="Z824" s="197"/>
      <c r="AA824" s="197" t="s">
        <v>7754</v>
      </c>
      <c r="AB824" s="197"/>
      <c r="AC824" s="729"/>
      <c r="AD824" s="1222"/>
      <c r="AE824" s="1275"/>
    </row>
    <row r="825" spans="1:31">
      <c r="A825" s="264" t="s">
        <v>3731</v>
      </c>
      <c r="B825" s="30" t="s">
        <v>7767</v>
      </c>
      <c r="C825" s="32" t="s">
        <v>46</v>
      </c>
      <c r="D825" s="40" t="s">
        <v>1024</v>
      </c>
      <c r="E825" s="30" t="s">
        <v>85</v>
      </c>
      <c r="F825" s="30" t="s">
        <v>462</v>
      </c>
      <c r="G825" s="952">
        <v>9770</v>
      </c>
      <c r="H825" s="41">
        <v>7.8159999999999998</v>
      </c>
      <c r="I825" s="30" t="s">
        <v>4335</v>
      </c>
      <c r="J825" s="786">
        <v>45160</v>
      </c>
      <c r="K825" s="803" t="s">
        <v>97</v>
      </c>
      <c r="L825" s="803"/>
      <c r="M825" s="803" t="s">
        <v>97</v>
      </c>
      <c r="N825" s="803">
        <v>45166</v>
      </c>
      <c r="O825" s="7">
        <f t="shared" ca="1" si="24"/>
        <v>6</v>
      </c>
      <c r="P825" s="788" t="s">
        <v>7768</v>
      </c>
      <c r="Q825" s="803" t="s">
        <v>7704</v>
      </c>
      <c r="R825" s="803" t="s">
        <v>7768</v>
      </c>
      <c r="S825" s="12" t="e">
        <f t="shared" ca="1" si="25"/>
        <v>#VALUE!</v>
      </c>
      <c r="T825" s="31" t="s">
        <v>7769</v>
      </c>
      <c r="U825" s="31" t="s">
        <v>7770</v>
      </c>
      <c r="V825" s="31"/>
      <c r="W825" s="31"/>
      <c r="X825" s="197" t="s">
        <v>7771</v>
      </c>
      <c r="Y825" s="197"/>
      <c r="Z825" s="197"/>
      <c r="AA825" s="197" t="s">
        <v>7772</v>
      </c>
      <c r="AB825" s="197" t="s">
        <v>7773</v>
      </c>
      <c r="AC825" s="729"/>
      <c r="AD825" s="1222"/>
      <c r="AE825" s="1275"/>
    </row>
    <row r="826" spans="1:31">
      <c r="A826" s="264" t="s">
        <v>5000</v>
      </c>
      <c r="B826" s="30" t="s">
        <v>7774</v>
      </c>
      <c r="C826" s="32" t="s">
        <v>256</v>
      </c>
      <c r="D826" s="40" t="s">
        <v>1024</v>
      </c>
      <c r="E826" s="30" t="s">
        <v>85</v>
      </c>
      <c r="F826" s="30" t="s">
        <v>1088</v>
      </c>
      <c r="G826" s="952">
        <v>378</v>
      </c>
      <c r="H826" s="41">
        <v>0.251</v>
      </c>
      <c r="I826" s="30" t="s">
        <v>4335</v>
      </c>
      <c r="J826" s="786" t="s">
        <v>7315</v>
      </c>
      <c r="K826" s="803" t="s">
        <v>97</v>
      </c>
      <c r="L826" s="803"/>
      <c r="M826" s="803">
        <v>45169</v>
      </c>
      <c r="N826" s="803" t="s">
        <v>7704</v>
      </c>
      <c r="O826" s="7" t="e">
        <f t="shared" ca="1" si="24"/>
        <v>#VALUE!</v>
      </c>
      <c r="P826" s="788" t="s">
        <v>7768</v>
      </c>
      <c r="Q826" s="803" t="s">
        <v>7580</v>
      </c>
      <c r="R826" s="803" t="s">
        <v>7768</v>
      </c>
      <c r="S826" s="12" t="e">
        <f t="shared" ca="1" si="25"/>
        <v>#VALUE!</v>
      </c>
      <c r="T826" s="31" t="s">
        <v>7775</v>
      </c>
      <c r="U826" s="31" t="s">
        <v>7776</v>
      </c>
      <c r="V826" s="31"/>
      <c r="W826" s="31"/>
      <c r="X826" s="197" t="s">
        <v>7777</v>
      </c>
      <c r="Y826" s="197"/>
      <c r="Z826" s="197"/>
      <c r="AA826" s="197"/>
      <c r="AB826" s="197"/>
      <c r="AC826" s="729"/>
      <c r="AD826" s="1222"/>
      <c r="AE826" s="1275"/>
    </row>
    <row r="827" spans="1:31">
      <c r="A827" s="264" t="s">
        <v>1375</v>
      </c>
      <c r="B827" s="30" t="s">
        <v>7778</v>
      </c>
      <c r="C827" s="32" t="s">
        <v>29</v>
      </c>
      <c r="D827" s="40" t="s">
        <v>1024</v>
      </c>
      <c r="E827" s="30" t="s">
        <v>49</v>
      </c>
      <c r="F827" s="30" t="s">
        <v>462</v>
      </c>
      <c r="G827" s="952">
        <v>3052</v>
      </c>
      <c r="H827" s="41">
        <v>3.6949999999999998</v>
      </c>
      <c r="I827" s="30" t="s">
        <v>7779</v>
      </c>
      <c r="J827" s="786">
        <v>45161</v>
      </c>
      <c r="K827" s="803" t="s">
        <v>97</v>
      </c>
      <c r="L827" s="803"/>
      <c r="M827" s="803" t="s">
        <v>3518</v>
      </c>
      <c r="N827" s="803" t="s">
        <v>7315</v>
      </c>
      <c r="O827" s="7" t="e">
        <f t="shared" ca="1" si="24"/>
        <v>#VALUE!</v>
      </c>
      <c r="P827" s="788">
        <v>45178</v>
      </c>
      <c r="Q827" s="803">
        <v>45177</v>
      </c>
      <c r="R827" s="803" t="s">
        <v>7580</v>
      </c>
      <c r="S827" s="12" t="e">
        <f t="shared" ca="1" si="25"/>
        <v>#VALUE!</v>
      </c>
      <c r="T827" s="31" t="s">
        <v>7780</v>
      </c>
      <c r="U827" s="31" t="s">
        <v>7781</v>
      </c>
      <c r="V827" s="31"/>
      <c r="W827" s="31"/>
      <c r="X827" s="197" t="s">
        <v>7782</v>
      </c>
      <c r="Y827" s="197"/>
      <c r="Z827" s="197"/>
      <c r="AA827" s="197" t="s">
        <v>7783</v>
      </c>
      <c r="AB827" s="197"/>
      <c r="AC827" s="729"/>
      <c r="AD827" s="1222"/>
      <c r="AE827" s="1275"/>
    </row>
    <row r="828" spans="1:31">
      <c r="A828" s="264" t="s">
        <v>6808</v>
      </c>
      <c r="B828" s="30" t="s">
        <v>7784</v>
      </c>
      <c r="C828" s="32" t="s">
        <v>46</v>
      </c>
      <c r="D828" s="40" t="s">
        <v>7785</v>
      </c>
      <c r="E828" s="30" t="s">
        <v>85</v>
      </c>
      <c r="F828" s="30" t="s">
        <v>1088</v>
      </c>
      <c r="G828" s="952">
        <v>1460</v>
      </c>
      <c r="H828" s="41">
        <v>5.8650000000000002</v>
      </c>
      <c r="I828" s="30" t="s">
        <v>6882</v>
      </c>
      <c r="J828" s="786" t="s">
        <v>7174</v>
      </c>
      <c r="K828" s="803" t="s">
        <v>7174</v>
      </c>
      <c r="L828" s="803"/>
      <c r="M828" s="803" t="s">
        <v>97</v>
      </c>
      <c r="N828" s="803" t="s">
        <v>3389</v>
      </c>
      <c r="O828" s="7" t="e">
        <f t="shared" ca="1" si="24"/>
        <v>#VALUE!</v>
      </c>
      <c r="P828" s="788" t="s">
        <v>7315</v>
      </c>
      <c r="Q828" s="803" t="s">
        <v>7244</v>
      </c>
      <c r="R828" s="803" t="s">
        <v>2926</v>
      </c>
      <c r="S828" s="12" t="e">
        <f t="shared" ca="1" si="25"/>
        <v>#VALUE!</v>
      </c>
      <c r="T828" s="31" t="s">
        <v>7786</v>
      </c>
      <c r="U828" s="31" t="s">
        <v>7787</v>
      </c>
      <c r="V828" s="31"/>
      <c r="W828" s="31"/>
      <c r="X828" s="197" t="s">
        <v>7788</v>
      </c>
      <c r="Y828" s="197"/>
      <c r="Z828" s="197"/>
      <c r="AA828" s="197" t="s">
        <v>7789</v>
      </c>
      <c r="AB828" s="197"/>
      <c r="AC828" s="729"/>
      <c r="AD828" s="1222"/>
      <c r="AE828" s="1275"/>
    </row>
    <row r="829" spans="1:31">
      <c r="A829" s="264" t="s">
        <v>7576</v>
      </c>
      <c r="B829" s="30" t="s">
        <v>7790</v>
      </c>
      <c r="C829" s="32" t="s">
        <v>256</v>
      </c>
      <c r="D829" s="40" t="s">
        <v>1593</v>
      </c>
      <c r="E829" s="30" t="s">
        <v>85</v>
      </c>
      <c r="F829" s="30" t="s">
        <v>1086</v>
      </c>
      <c r="G829" s="952">
        <v>2125</v>
      </c>
      <c r="H829" s="41">
        <v>2.3319999999999999</v>
      </c>
      <c r="I829" s="30" t="s">
        <v>7791</v>
      </c>
      <c r="J829" s="786">
        <v>45145</v>
      </c>
      <c r="K829" s="803" t="s">
        <v>7174</v>
      </c>
      <c r="L829" s="803"/>
      <c r="M829" s="803" t="s">
        <v>7792</v>
      </c>
      <c r="N829" s="803"/>
      <c r="O829" s="7">
        <f t="shared" ca="1" si="24"/>
        <v>960</v>
      </c>
      <c r="P829" s="788" t="s">
        <v>7704</v>
      </c>
      <c r="Q829" s="803" t="s">
        <v>7704</v>
      </c>
      <c r="R829" s="803" t="s">
        <v>7704</v>
      </c>
      <c r="S829" s="12" t="e">
        <f t="shared" ca="1" si="25"/>
        <v>#VALUE!</v>
      </c>
      <c r="T829" s="31" t="s">
        <v>7793</v>
      </c>
      <c r="U829" s="31" t="s">
        <v>3612</v>
      </c>
      <c r="V829" s="31"/>
      <c r="W829" s="31"/>
      <c r="X829" s="197" t="s">
        <v>7794</v>
      </c>
      <c r="Y829" s="197"/>
      <c r="Z829" s="197"/>
      <c r="AA829" s="197" t="s">
        <v>7795</v>
      </c>
      <c r="AB829" s="197"/>
      <c r="AC829" s="729"/>
      <c r="AD829" s="1222"/>
      <c r="AE829" s="1275"/>
    </row>
    <row r="830" spans="1:31">
      <c r="A830" s="264" t="s">
        <v>2287</v>
      </c>
      <c r="B830" s="30" t="s">
        <v>7796</v>
      </c>
      <c r="C830" s="32" t="s">
        <v>46</v>
      </c>
      <c r="D830" s="40" t="s">
        <v>139</v>
      </c>
      <c r="E830" s="30" t="s">
        <v>85</v>
      </c>
      <c r="F830" s="30" t="s">
        <v>1106</v>
      </c>
      <c r="G830" s="952">
        <v>3660</v>
      </c>
      <c r="H830" s="41">
        <v>3.758</v>
      </c>
      <c r="I830" s="30" t="s">
        <v>7797</v>
      </c>
      <c r="J830" s="786">
        <v>45160</v>
      </c>
      <c r="K830" s="803">
        <v>45169</v>
      </c>
      <c r="L830" s="803"/>
      <c r="M830" s="803"/>
      <c r="N830" s="803"/>
      <c r="O830" s="7">
        <f t="shared" ca="1" si="24"/>
        <v>945</v>
      </c>
      <c r="P830" s="788">
        <v>45173</v>
      </c>
      <c r="Q830" s="803">
        <v>45173</v>
      </c>
      <c r="R830" s="803">
        <v>45173</v>
      </c>
      <c r="S830" s="12">
        <f t="shared" ca="1" si="25"/>
        <v>13</v>
      </c>
      <c r="T830" s="31" t="s">
        <v>7798</v>
      </c>
      <c r="U830" s="31" t="s">
        <v>7799</v>
      </c>
      <c r="V830" s="31"/>
      <c r="W830" s="31"/>
      <c r="X830" s="197" t="s">
        <v>7800</v>
      </c>
      <c r="Y830" s="197"/>
      <c r="Z830" s="197"/>
      <c r="AA830" s="197" t="s">
        <v>7801</v>
      </c>
      <c r="AB830" s="197"/>
      <c r="AC830" s="729"/>
      <c r="AD830" s="1222"/>
      <c r="AE830" s="1275"/>
    </row>
    <row r="831" spans="1:31">
      <c r="A831" s="264" t="s">
        <v>1138</v>
      </c>
      <c r="B831" s="30" t="s">
        <v>7802</v>
      </c>
      <c r="C831" s="32" t="s">
        <v>46</v>
      </c>
      <c r="D831" s="40" t="s">
        <v>7803</v>
      </c>
      <c r="E831" s="30" t="s">
        <v>85</v>
      </c>
      <c r="F831" s="30" t="s">
        <v>462</v>
      </c>
      <c r="G831" s="952">
        <v>2748</v>
      </c>
      <c r="H831" s="41">
        <v>4.2539999999999996</v>
      </c>
      <c r="I831" s="30" t="s">
        <v>7804</v>
      </c>
      <c r="J831" s="786">
        <v>45142</v>
      </c>
      <c r="K831" s="803"/>
      <c r="L831" s="803"/>
      <c r="M831" s="803" t="s">
        <v>7394</v>
      </c>
      <c r="N831" s="803" t="s">
        <v>3388</v>
      </c>
      <c r="O831" s="7" t="e">
        <f t="shared" ca="1" si="24"/>
        <v>#VALUE!</v>
      </c>
      <c r="P831" s="788" t="s">
        <v>7653</v>
      </c>
      <c r="Q831" s="803" t="s">
        <v>3538</v>
      </c>
      <c r="R831" s="803" t="s">
        <v>7805</v>
      </c>
      <c r="S831" s="12" t="e">
        <f t="shared" ca="1" si="25"/>
        <v>#VALUE!</v>
      </c>
      <c r="T831" s="31" t="s">
        <v>7806</v>
      </c>
      <c r="U831" s="31" t="s">
        <v>7705</v>
      </c>
      <c r="V831" s="31"/>
      <c r="W831" s="31"/>
      <c r="X831" s="197" t="s">
        <v>7807</v>
      </c>
      <c r="Y831" s="197"/>
      <c r="Z831" s="197"/>
      <c r="AA831" s="197" t="s">
        <v>7808</v>
      </c>
      <c r="AB831" s="197"/>
      <c r="AC831" s="729"/>
      <c r="AD831" s="1222"/>
      <c r="AE831" s="1275"/>
    </row>
    <row r="832" spans="1:31">
      <c r="A832" s="264" t="s">
        <v>1344</v>
      </c>
      <c r="B832" s="30" t="s">
        <v>7809</v>
      </c>
      <c r="C832" s="32" t="s">
        <v>717</v>
      </c>
      <c r="D832" s="40" t="s">
        <v>7803</v>
      </c>
      <c r="E832" s="30" t="s">
        <v>85</v>
      </c>
      <c r="F832" s="30" t="s">
        <v>1088</v>
      </c>
      <c r="G832" s="952">
        <v>548</v>
      </c>
      <c r="H832" s="41">
        <v>0.68200000000000005</v>
      </c>
      <c r="I832" s="30" t="s">
        <v>7804</v>
      </c>
      <c r="J832" s="786" t="s">
        <v>7260</v>
      </c>
      <c r="K832" s="803"/>
      <c r="L832" s="803"/>
      <c r="M832" s="803" t="s">
        <v>7483</v>
      </c>
      <c r="N832" s="803" t="s">
        <v>7251</v>
      </c>
      <c r="O832" s="7" t="e">
        <f t="shared" ca="1" si="24"/>
        <v>#VALUE!</v>
      </c>
      <c r="P832" s="788" t="s">
        <v>7653</v>
      </c>
      <c r="Q832" s="803" t="s">
        <v>3389</v>
      </c>
      <c r="R832" s="803" t="s">
        <v>7805</v>
      </c>
      <c r="S832" s="12" t="e">
        <f t="shared" ca="1" si="25"/>
        <v>#VALUE!</v>
      </c>
      <c r="T832" s="31" t="s">
        <v>7806</v>
      </c>
      <c r="U832" s="31" t="s">
        <v>7705</v>
      </c>
      <c r="V832" s="31"/>
      <c r="W832" s="31"/>
      <c r="X832" s="197" t="s">
        <v>7810</v>
      </c>
      <c r="Y832" s="197"/>
      <c r="Z832" s="197"/>
      <c r="AA832" s="197" t="s">
        <v>7811</v>
      </c>
      <c r="AB832" s="197"/>
      <c r="AC832" s="729"/>
      <c r="AD832" s="1222"/>
      <c r="AE832" s="1275"/>
    </row>
    <row r="833" spans="1:31">
      <c r="A833" s="264" t="s">
        <v>1529</v>
      </c>
      <c r="B833" s="30" t="s">
        <v>7812</v>
      </c>
      <c r="C833" s="32" t="s">
        <v>46</v>
      </c>
      <c r="D833" s="40" t="s">
        <v>1505</v>
      </c>
      <c r="E833" s="30" t="s">
        <v>85</v>
      </c>
      <c r="F833" s="30" t="s">
        <v>1150</v>
      </c>
      <c r="G833" s="952">
        <v>8380</v>
      </c>
      <c r="H833" s="41">
        <v>6.98</v>
      </c>
      <c r="I833" s="30" t="s">
        <v>7813</v>
      </c>
      <c r="J833" s="786" t="s">
        <v>7379</v>
      </c>
      <c r="K833" s="803" t="s">
        <v>97</v>
      </c>
      <c r="L833" s="803"/>
      <c r="M833" s="803" t="s">
        <v>97</v>
      </c>
      <c r="N833" s="803" t="s">
        <v>97</v>
      </c>
      <c r="O833" s="7" t="e">
        <f t="shared" ca="1" si="24"/>
        <v>#VALUE!</v>
      </c>
      <c r="P833" s="788" t="s">
        <v>7580</v>
      </c>
      <c r="Q833" s="803" t="s">
        <v>7580</v>
      </c>
      <c r="R833" s="803" t="s">
        <v>3312</v>
      </c>
      <c r="S833" s="12" t="e">
        <f t="shared" ca="1" si="25"/>
        <v>#VALUE!</v>
      </c>
      <c r="T833" s="31" t="s">
        <v>7814</v>
      </c>
      <c r="U833" s="31" t="s">
        <v>7567</v>
      </c>
      <c r="V833" s="31"/>
      <c r="W833" s="31"/>
      <c r="X833" s="197" t="s">
        <v>7815</v>
      </c>
      <c r="Y833" s="197"/>
      <c r="Z833" s="197"/>
      <c r="AA833" s="197" t="s">
        <v>7816</v>
      </c>
      <c r="AB833" s="197"/>
      <c r="AC833" s="729"/>
      <c r="AD833" s="1222"/>
      <c r="AE833" s="1275"/>
    </row>
    <row r="834" spans="1:31" ht="30.75">
      <c r="A834" s="264" t="s">
        <v>7817</v>
      </c>
      <c r="B834" s="30" t="s">
        <v>7818</v>
      </c>
      <c r="C834" s="32" t="s">
        <v>256</v>
      </c>
      <c r="D834" s="40" t="s">
        <v>189</v>
      </c>
      <c r="E834" s="30" t="s">
        <v>85</v>
      </c>
      <c r="F834" s="30" t="s">
        <v>1088</v>
      </c>
      <c r="G834" s="952">
        <v>310</v>
      </c>
      <c r="H834" s="41">
        <v>2.3769999999999998</v>
      </c>
      <c r="I834" s="30" t="s">
        <v>7819</v>
      </c>
      <c r="J834" s="786" t="s">
        <v>7251</v>
      </c>
      <c r="K834" s="803">
        <v>45156</v>
      </c>
      <c r="L834" s="803"/>
      <c r="M834" s="803" t="s">
        <v>7820</v>
      </c>
      <c r="N834" s="803"/>
      <c r="O834" s="7" t="e">
        <f t="shared" ref="O834:O897" ca="1" si="26">IF(ISBLANK(N834)=TRUE,TODAY()-J834,N834-J834)</f>
        <v>#VALUE!</v>
      </c>
      <c r="P834" s="788" t="s">
        <v>7479</v>
      </c>
      <c r="Q834" s="803" t="s">
        <v>7821</v>
      </c>
      <c r="R834" s="803" t="s">
        <v>7552</v>
      </c>
      <c r="S834" s="12" t="e">
        <f t="shared" ref="S834:S897" ca="1" si="27">IF(ISBLANK(R834)=TRUE,TODAY()-J834,R834-J834)</f>
        <v>#VALUE!</v>
      </c>
      <c r="T834" s="31" t="s">
        <v>7822</v>
      </c>
      <c r="U834" s="31" t="s">
        <v>7823</v>
      </c>
      <c r="V834" s="31"/>
      <c r="W834" s="31"/>
      <c r="X834" s="197" t="s">
        <v>7824</v>
      </c>
      <c r="Y834" s="197"/>
      <c r="Z834" s="197"/>
      <c r="AA834" s="197" t="s">
        <v>7825</v>
      </c>
      <c r="AB834" s="197"/>
      <c r="AC834" s="729"/>
      <c r="AD834" s="1222"/>
      <c r="AE834" s="1275"/>
    </row>
    <row r="835" spans="1:31">
      <c r="A835" s="264" t="s">
        <v>7826</v>
      </c>
      <c r="B835" s="30" t="s">
        <v>7827</v>
      </c>
      <c r="C835" s="32" t="s">
        <v>46</v>
      </c>
      <c r="D835" s="40" t="s">
        <v>139</v>
      </c>
      <c r="E835" s="30" t="s">
        <v>85</v>
      </c>
      <c r="F835" s="30" t="s">
        <v>1889</v>
      </c>
      <c r="G835" s="952">
        <v>15635</v>
      </c>
      <c r="H835" s="41">
        <v>11.555999999999999</v>
      </c>
      <c r="I835" s="30" t="s">
        <v>7828</v>
      </c>
      <c r="J835" s="786">
        <v>45170</v>
      </c>
      <c r="K835" s="803"/>
      <c r="L835" s="803"/>
      <c r="M835" s="803"/>
      <c r="N835" s="803" t="s">
        <v>7829</v>
      </c>
      <c r="O835" s="7" t="e">
        <f t="shared" ca="1" si="26"/>
        <v>#VALUE!</v>
      </c>
      <c r="P835" s="788">
        <v>45182</v>
      </c>
      <c r="Q835" s="803">
        <v>45180</v>
      </c>
      <c r="R835" s="803" t="s">
        <v>7829</v>
      </c>
      <c r="S835" s="12" t="e">
        <f t="shared" ca="1" si="27"/>
        <v>#VALUE!</v>
      </c>
      <c r="T835" s="31" t="s">
        <v>7830</v>
      </c>
      <c r="U835" s="31" t="s">
        <v>7705</v>
      </c>
      <c r="V835" s="31"/>
      <c r="W835" s="31"/>
      <c r="X835" s="197" t="s">
        <v>7831</v>
      </c>
      <c r="Y835" s="197"/>
      <c r="Z835" s="197"/>
      <c r="AA835" s="197" t="s">
        <v>7832</v>
      </c>
      <c r="AB835" s="197"/>
      <c r="AC835" s="729"/>
      <c r="AD835" s="1222"/>
      <c r="AE835" s="1275"/>
    </row>
    <row r="836" spans="1:31">
      <c r="A836" s="264" t="s">
        <v>6098</v>
      </c>
      <c r="B836" s="30" t="s">
        <v>7833</v>
      </c>
      <c r="C836" s="32" t="s">
        <v>46</v>
      </c>
      <c r="D836" s="40" t="s">
        <v>139</v>
      </c>
      <c r="E836" s="30" t="s">
        <v>85</v>
      </c>
      <c r="F836" s="30" t="s">
        <v>1088</v>
      </c>
      <c r="G836" s="952">
        <v>843</v>
      </c>
      <c r="H836" s="41">
        <v>0.83499999999999996</v>
      </c>
      <c r="I836" s="30" t="s">
        <v>7545</v>
      </c>
      <c r="J836" s="786" t="s">
        <v>7740</v>
      </c>
      <c r="K836" s="803"/>
      <c r="L836" s="803"/>
      <c r="M836" s="803"/>
      <c r="N836" s="803"/>
      <c r="O836" s="7" t="e">
        <f t="shared" ca="1" si="26"/>
        <v>#VALUE!</v>
      </c>
      <c r="P836" s="788" t="s">
        <v>7552</v>
      </c>
      <c r="Q836" s="803" t="s">
        <v>3632</v>
      </c>
      <c r="R836" s="803" t="s">
        <v>7552</v>
      </c>
      <c r="S836" s="12" t="e">
        <f t="shared" ca="1" si="27"/>
        <v>#VALUE!</v>
      </c>
      <c r="T836" s="31" t="s">
        <v>7834</v>
      </c>
      <c r="U836" s="31" t="s">
        <v>7712</v>
      </c>
      <c r="V836" s="31"/>
      <c r="W836" s="31"/>
      <c r="X836" s="197" t="s">
        <v>7835</v>
      </c>
      <c r="Y836" s="197"/>
      <c r="Z836" s="197"/>
      <c r="AA836" s="197" t="s">
        <v>7836</v>
      </c>
      <c r="AB836" s="197"/>
      <c r="AC836" s="729"/>
      <c r="AD836" s="1222"/>
      <c r="AE836" s="1275"/>
    </row>
    <row r="837" spans="1:31">
      <c r="A837" s="264" t="s">
        <v>2287</v>
      </c>
      <c r="B837" s="30" t="s">
        <v>7837</v>
      </c>
      <c r="C837" s="32" t="s">
        <v>46</v>
      </c>
      <c r="D837" s="40" t="s">
        <v>139</v>
      </c>
      <c r="E837" s="30" t="s">
        <v>85</v>
      </c>
      <c r="F837" s="30" t="s">
        <v>1088</v>
      </c>
      <c r="G837" s="952">
        <v>293</v>
      </c>
      <c r="H837" s="41">
        <v>0.59099999999999997</v>
      </c>
      <c r="I837" s="30" t="s">
        <v>7545</v>
      </c>
      <c r="J837" s="786">
        <v>45170</v>
      </c>
      <c r="K837" s="803"/>
      <c r="L837" s="803"/>
      <c r="M837" s="803"/>
      <c r="N837" s="803"/>
      <c r="O837" s="7">
        <f t="shared" ca="1" si="26"/>
        <v>935</v>
      </c>
      <c r="P837" s="788" t="s">
        <v>7552</v>
      </c>
      <c r="Q837" s="803" t="s">
        <v>7557</v>
      </c>
      <c r="R837" s="803" t="s">
        <v>7552</v>
      </c>
      <c r="S837" s="12" t="e">
        <f t="shared" ca="1" si="27"/>
        <v>#VALUE!</v>
      </c>
      <c r="T837" s="31" t="s">
        <v>7834</v>
      </c>
      <c r="U837" s="31" t="s">
        <v>7712</v>
      </c>
      <c r="V837" s="31"/>
      <c r="W837" s="31"/>
      <c r="X837" s="197" t="s">
        <v>7838</v>
      </c>
      <c r="Y837" s="197"/>
      <c r="Z837" s="197"/>
      <c r="AA837" s="197" t="s">
        <v>7839</v>
      </c>
      <c r="AB837" s="197"/>
      <c r="AC837" s="729"/>
      <c r="AD837" s="1222"/>
      <c r="AE837" s="1275"/>
    </row>
    <row r="838" spans="1:31">
      <c r="A838" s="264" t="s">
        <v>1335</v>
      </c>
      <c r="B838" s="30" t="s">
        <v>7840</v>
      </c>
      <c r="C838" s="32" t="s">
        <v>46</v>
      </c>
      <c r="D838" s="40" t="s">
        <v>1024</v>
      </c>
      <c r="E838" s="30" t="s">
        <v>85</v>
      </c>
      <c r="F838" s="30" t="s">
        <v>1106</v>
      </c>
      <c r="G838" s="952">
        <v>370</v>
      </c>
      <c r="H838" s="41">
        <v>0.46899999999999997</v>
      </c>
      <c r="I838" s="30" t="s">
        <v>2895</v>
      </c>
      <c r="J838" s="786" t="s">
        <v>7343</v>
      </c>
      <c r="K838" s="803">
        <v>45173</v>
      </c>
      <c r="L838" s="803"/>
      <c r="M838" s="803" t="s">
        <v>97</v>
      </c>
      <c r="N838" s="803" t="s">
        <v>3632</v>
      </c>
      <c r="O838" s="7" t="e">
        <f t="shared" ca="1" si="26"/>
        <v>#VALUE!</v>
      </c>
      <c r="P838" s="788" t="s">
        <v>7841</v>
      </c>
      <c r="Q838" s="803" t="s">
        <v>7557</v>
      </c>
      <c r="R838" s="803" t="s">
        <v>7841</v>
      </c>
      <c r="S838" s="12" t="e">
        <f t="shared" ca="1" si="27"/>
        <v>#VALUE!</v>
      </c>
      <c r="T838" s="31" t="s">
        <v>7842</v>
      </c>
      <c r="U838" s="31" t="s">
        <v>7843</v>
      </c>
      <c r="V838" s="31"/>
      <c r="W838" s="31"/>
      <c r="X838" s="197" t="s">
        <v>7844</v>
      </c>
      <c r="Y838" s="197"/>
      <c r="Z838" s="197"/>
      <c r="AA838" s="197"/>
      <c r="AB838" s="197" t="s">
        <v>7845</v>
      </c>
      <c r="AC838" s="729"/>
      <c r="AD838" s="1222"/>
      <c r="AE838" s="1275"/>
    </row>
    <row r="839" spans="1:31">
      <c r="A839" s="264" t="s">
        <v>5244</v>
      </c>
      <c r="B839" s="30" t="s">
        <v>7846</v>
      </c>
      <c r="C839" s="32" t="s">
        <v>1454</v>
      </c>
      <c r="D839" s="40" t="s">
        <v>1024</v>
      </c>
      <c r="E839" s="30" t="s">
        <v>85</v>
      </c>
      <c r="F839" s="30" t="s">
        <v>1150</v>
      </c>
      <c r="G839" s="952">
        <v>839</v>
      </c>
      <c r="H839" s="41">
        <v>1.3149999999999999</v>
      </c>
      <c r="I839" s="30" t="s">
        <v>2895</v>
      </c>
      <c r="J839" s="786" t="s">
        <v>3518</v>
      </c>
      <c r="K839" s="803" t="s">
        <v>7315</v>
      </c>
      <c r="L839" s="803"/>
      <c r="M839" s="803" t="s">
        <v>7847</v>
      </c>
      <c r="N839" s="803" t="s">
        <v>7573</v>
      </c>
      <c r="O839" s="7" t="e">
        <f t="shared" ca="1" si="26"/>
        <v>#VALUE!</v>
      </c>
      <c r="P839" s="788" t="s">
        <v>7841</v>
      </c>
      <c r="Q839" s="803" t="s">
        <v>7847</v>
      </c>
      <c r="R839" s="803" t="s">
        <v>7841</v>
      </c>
      <c r="S839" s="12" t="e">
        <f t="shared" ca="1" si="27"/>
        <v>#VALUE!</v>
      </c>
      <c r="T839" s="31" t="s">
        <v>7848</v>
      </c>
      <c r="U839" s="31" t="s">
        <v>7849</v>
      </c>
      <c r="V839" s="31"/>
      <c r="W839" s="31"/>
      <c r="X839" s="197" t="s">
        <v>7850</v>
      </c>
      <c r="Y839" s="197"/>
      <c r="Z839" s="197"/>
      <c r="AA839" s="197" t="s">
        <v>7851</v>
      </c>
      <c r="AB839" s="197"/>
      <c r="AC839" s="729"/>
      <c r="AD839" s="1222"/>
      <c r="AE839" s="1275"/>
    </row>
    <row r="840" spans="1:31" ht="30.75">
      <c r="A840" s="264" t="s">
        <v>7586</v>
      </c>
      <c r="B840" s="30" t="s">
        <v>7852</v>
      </c>
      <c r="C840" s="32" t="s">
        <v>46</v>
      </c>
      <c r="D840" s="40" t="s">
        <v>1024</v>
      </c>
      <c r="E840" s="30" t="s">
        <v>85</v>
      </c>
      <c r="F840" s="30" t="s">
        <v>1088</v>
      </c>
      <c r="G840" s="952">
        <v>376</v>
      </c>
      <c r="H840" s="41">
        <v>2.8540000000000001</v>
      </c>
      <c r="I840" s="30" t="s">
        <v>2895</v>
      </c>
      <c r="J840" s="786">
        <v>45163</v>
      </c>
      <c r="K840" s="803">
        <v>45175</v>
      </c>
      <c r="L840" s="803"/>
      <c r="M840" s="803" t="s">
        <v>7853</v>
      </c>
      <c r="N840" s="803" t="s">
        <v>7829</v>
      </c>
      <c r="O840" s="7" t="e">
        <f t="shared" ca="1" si="26"/>
        <v>#VALUE!</v>
      </c>
      <c r="P840" s="788" t="s">
        <v>7841</v>
      </c>
      <c r="Q840" s="803" t="s">
        <v>7557</v>
      </c>
      <c r="R840" s="803" t="s">
        <v>7841</v>
      </c>
      <c r="S840" s="12" t="e">
        <f t="shared" ca="1" si="27"/>
        <v>#VALUE!</v>
      </c>
      <c r="T840" s="31" t="s">
        <v>7854</v>
      </c>
      <c r="U840" s="31" t="s">
        <v>7855</v>
      </c>
      <c r="V840" s="31"/>
      <c r="W840" s="31"/>
      <c r="X840" s="197" t="s">
        <v>7856</v>
      </c>
      <c r="Y840" s="197"/>
      <c r="Z840" s="197"/>
      <c r="AA840" s="197" t="s">
        <v>7857</v>
      </c>
      <c r="AB840" s="197"/>
      <c r="AC840" s="729"/>
      <c r="AD840" s="1222"/>
      <c r="AE840" s="1275"/>
    </row>
    <row r="841" spans="1:31" ht="30.75">
      <c r="A841" s="264" t="s">
        <v>1551</v>
      </c>
      <c r="B841" s="30" t="s">
        <v>7858</v>
      </c>
      <c r="C841" s="32" t="s">
        <v>256</v>
      </c>
      <c r="D841" s="40" t="s">
        <v>1024</v>
      </c>
      <c r="E841" s="30" t="s">
        <v>85</v>
      </c>
      <c r="F841" s="30" t="s">
        <v>1088</v>
      </c>
      <c r="G841" s="952">
        <v>612</v>
      </c>
      <c r="H841" s="41">
        <v>1.0529999999999999</v>
      </c>
      <c r="I841" s="30" t="s">
        <v>2895</v>
      </c>
      <c r="J841" s="786">
        <v>45173</v>
      </c>
      <c r="K841" s="803">
        <v>45173</v>
      </c>
      <c r="L841" s="803"/>
      <c r="M841" s="803" t="s">
        <v>7859</v>
      </c>
      <c r="N841" s="803" t="s">
        <v>3632</v>
      </c>
      <c r="O841" s="7" t="e">
        <f t="shared" ca="1" si="26"/>
        <v>#VALUE!</v>
      </c>
      <c r="P841" s="788" t="s">
        <v>7841</v>
      </c>
      <c r="Q841" s="803" t="s">
        <v>7557</v>
      </c>
      <c r="R841" s="803" t="s">
        <v>7841</v>
      </c>
      <c r="S841" s="12" t="e">
        <f t="shared" ca="1" si="27"/>
        <v>#VALUE!</v>
      </c>
      <c r="T841" s="31" t="s">
        <v>7860</v>
      </c>
      <c r="U841" s="31" t="s">
        <v>7861</v>
      </c>
      <c r="V841" s="31"/>
      <c r="W841" s="31"/>
      <c r="X841" s="197" t="s">
        <v>7862</v>
      </c>
      <c r="Y841" s="197"/>
      <c r="Z841" s="197"/>
      <c r="AA841" s="197"/>
      <c r="AB841" s="197" t="s">
        <v>7863</v>
      </c>
      <c r="AC841" s="729"/>
      <c r="AD841" s="1222"/>
      <c r="AE841" s="1275"/>
    </row>
    <row r="842" spans="1:31" ht="30.75">
      <c r="A842" s="264" t="s">
        <v>1551</v>
      </c>
      <c r="B842" s="30" t="s">
        <v>7864</v>
      </c>
      <c r="C842" s="32" t="s">
        <v>256</v>
      </c>
      <c r="D842" s="40" t="s">
        <v>1024</v>
      </c>
      <c r="E842" s="30" t="s">
        <v>85</v>
      </c>
      <c r="F842" s="30" t="s">
        <v>1088</v>
      </c>
      <c r="G842" s="952">
        <v>915</v>
      </c>
      <c r="H842" s="41">
        <v>1.8360000000000001</v>
      </c>
      <c r="I842" s="30" t="s">
        <v>2895</v>
      </c>
      <c r="J842" s="786">
        <v>45173</v>
      </c>
      <c r="K842" s="803">
        <v>45173</v>
      </c>
      <c r="L842" s="803"/>
      <c r="M842" s="803" t="s">
        <v>7859</v>
      </c>
      <c r="N842" s="803" t="s">
        <v>7557</v>
      </c>
      <c r="O842" s="7" t="e">
        <f t="shared" ca="1" si="26"/>
        <v>#VALUE!</v>
      </c>
      <c r="P842" s="788" t="s">
        <v>7841</v>
      </c>
      <c r="Q842" s="803" t="s">
        <v>7557</v>
      </c>
      <c r="R842" s="803" t="s">
        <v>7841</v>
      </c>
      <c r="S842" s="12" t="e">
        <f t="shared" ca="1" si="27"/>
        <v>#VALUE!</v>
      </c>
      <c r="T842" s="31" t="s">
        <v>7865</v>
      </c>
      <c r="U842" s="31" t="s">
        <v>7866</v>
      </c>
      <c r="V842" s="31"/>
      <c r="W842" s="31"/>
      <c r="X842" s="197" t="s">
        <v>7867</v>
      </c>
      <c r="Y842" s="197"/>
      <c r="Z842" s="197"/>
      <c r="AA842" s="197"/>
      <c r="AB842" s="197"/>
      <c r="AC842" s="729"/>
      <c r="AD842" s="1222"/>
      <c r="AE842" s="1275"/>
    </row>
    <row r="843" spans="1:31">
      <c r="A843" s="264" t="s">
        <v>5013</v>
      </c>
      <c r="B843" s="30" t="s">
        <v>7868</v>
      </c>
      <c r="C843" s="32" t="s">
        <v>46</v>
      </c>
      <c r="D843" s="40" t="s">
        <v>1024</v>
      </c>
      <c r="E843" s="30" t="s">
        <v>85</v>
      </c>
      <c r="F843" s="30" t="s">
        <v>1088</v>
      </c>
      <c r="G843" s="952">
        <v>333</v>
      </c>
      <c r="H843" s="41">
        <v>1.21</v>
      </c>
      <c r="I843" s="30" t="s">
        <v>2895</v>
      </c>
      <c r="J843" s="786">
        <v>45173</v>
      </c>
      <c r="K843" s="803">
        <v>45173</v>
      </c>
      <c r="L843" s="803"/>
      <c r="M843" s="803">
        <v>45175</v>
      </c>
      <c r="N843" s="803">
        <v>45176</v>
      </c>
      <c r="O843" s="7">
        <f t="shared" ca="1" si="26"/>
        <v>3</v>
      </c>
      <c r="P843" s="788" t="s">
        <v>7841</v>
      </c>
      <c r="Q843" s="803" t="s">
        <v>7557</v>
      </c>
      <c r="R843" s="803" t="s">
        <v>7841</v>
      </c>
      <c r="S843" s="12" t="e">
        <f t="shared" ca="1" si="27"/>
        <v>#VALUE!</v>
      </c>
      <c r="T843" s="31" t="s">
        <v>7869</v>
      </c>
      <c r="U843" s="31" t="s">
        <v>7870</v>
      </c>
      <c r="V843" s="31"/>
      <c r="W843" s="31"/>
      <c r="X843" s="197" t="s">
        <v>7871</v>
      </c>
      <c r="Y843" s="197"/>
      <c r="Z843" s="197"/>
      <c r="AA843" s="197" t="s">
        <v>7872</v>
      </c>
      <c r="AB843" s="197"/>
      <c r="AC843" s="729"/>
      <c r="AD843" s="1222"/>
      <c r="AE843" s="1275"/>
    </row>
    <row r="844" spans="1:31">
      <c r="A844" s="264" t="s">
        <v>6568</v>
      </c>
      <c r="B844" s="30" t="s">
        <v>7873</v>
      </c>
      <c r="C844" s="32" t="s">
        <v>46</v>
      </c>
      <c r="D844" s="40" t="s">
        <v>1024</v>
      </c>
      <c r="E844" s="30" t="s">
        <v>85</v>
      </c>
      <c r="F844" s="30" t="s">
        <v>1088</v>
      </c>
      <c r="G844" s="952">
        <v>858</v>
      </c>
      <c r="H844" s="41">
        <v>0.52600000000000002</v>
      </c>
      <c r="I844" s="30" t="s">
        <v>2895</v>
      </c>
      <c r="J844" s="786">
        <v>45173</v>
      </c>
      <c r="K844" s="803">
        <v>45173</v>
      </c>
      <c r="L844" s="803"/>
      <c r="M844" s="803" t="s">
        <v>97</v>
      </c>
      <c r="N844" s="803">
        <v>45176</v>
      </c>
      <c r="O844" s="7">
        <f t="shared" ca="1" si="26"/>
        <v>3</v>
      </c>
      <c r="P844" s="788" t="s">
        <v>7841</v>
      </c>
      <c r="Q844" s="803" t="s">
        <v>7557</v>
      </c>
      <c r="R844" s="803" t="s">
        <v>7841</v>
      </c>
      <c r="S844" s="12" t="e">
        <f t="shared" ca="1" si="27"/>
        <v>#VALUE!</v>
      </c>
      <c r="T844" s="31" t="s">
        <v>7874</v>
      </c>
      <c r="U844" s="31" t="s">
        <v>7875</v>
      </c>
      <c r="V844" s="31"/>
      <c r="W844" s="31"/>
      <c r="X844" s="197" t="s">
        <v>7876</v>
      </c>
      <c r="Y844" s="197"/>
      <c r="Z844" s="197"/>
      <c r="AA844" s="197"/>
      <c r="AB844" s="197"/>
      <c r="AC844" s="729"/>
      <c r="AD844" s="1222"/>
      <c r="AE844" s="1275"/>
    </row>
    <row r="845" spans="1:31">
      <c r="A845" s="264" t="s">
        <v>905</v>
      </c>
      <c r="B845" s="30" t="s">
        <v>7877</v>
      </c>
      <c r="C845" s="32" t="s">
        <v>46</v>
      </c>
      <c r="D845" s="40" t="s">
        <v>1024</v>
      </c>
      <c r="E845" s="30" t="s">
        <v>85</v>
      </c>
      <c r="F845" s="30" t="s">
        <v>1088</v>
      </c>
      <c r="G845" s="952">
        <v>649</v>
      </c>
      <c r="H845" s="41">
        <v>0.624</v>
      </c>
      <c r="I845" s="30" t="s">
        <v>2895</v>
      </c>
      <c r="J845" s="786">
        <v>45174</v>
      </c>
      <c r="K845" s="803">
        <v>45174</v>
      </c>
      <c r="L845" s="803"/>
      <c r="M845" s="803" t="s">
        <v>97</v>
      </c>
      <c r="N845" s="803">
        <v>45176</v>
      </c>
      <c r="O845" s="7">
        <f t="shared" ca="1" si="26"/>
        <v>2</v>
      </c>
      <c r="P845" s="788" t="s">
        <v>7841</v>
      </c>
      <c r="Q845" s="803" t="s">
        <v>7557</v>
      </c>
      <c r="R845" s="803" t="s">
        <v>7841</v>
      </c>
      <c r="S845" s="12" t="e">
        <f t="shared" ca="1" si="27"/>
        <v>#VALUE!</v>
      </c>
      <c r="T845" s="31" t="s">
        <v>7878</v>
      </c>
      <c r="U845" s="31" t="s">
        <v>7879</v>
      </c>
      <c r="V845" s="31"/>
      <c r="W845" s="31"/>
      <c r="X845" s="197" t="s">
        <v>7880</v>
      </c>
      <c r="Y845" s="197"/>
      <c r="Z845" s="197"/>
      <c r="AA845" s="197"/>
      <c r="AB845" s="197"/>
      <c r="AC845" s="729"/>
      <c r="AD845" s="1222"/>
      <c r="AE845" s="1275"/>
    </row>
    <row r="846" spans="1:31">
      <c r="A846" s="264" t="s">
        <v>1830</v>
      </c>
      <c r="B846" s="30" t="s">
        <v>7881</v>
      </c>
      <c r="C846" s="32" t="s">
        <v>256</v>
      </c>
      <c r="D846" s="40" t="s">
        <v>1024</v>
      </c>
      <c r="E846" s="30" t="s">
        <v>85</v>
      </c>
      <c r="F846" s="30" t="s">
        <v>1088</v>
      </c>
      <c r="G846" s="952">
        <v>397</v>
      </c>
      <c r="H846" s="41">
        <v>0.81100000000000005</v>
      </c>
      <c r="I846" s="30" t="s">
        <v>2895</v>
      </c>
      <c r="J846" s="786">
        <v>45174</v>
      </c>
      <c r="K846" s="803"/>
      <c r="L846" s="803"/>
      <c r="M846" s="803" t="s">
        <v>3632</v>
      </c>
      <c r="N846" s="803" t="s">
        <v>7829</v>
      </c>
      <c r="O846" s="7" t="e">
        <f t="shared" ca="1" si="26"/>
        <v>#VALUE!</v>
      </c>
      <c r="P846" s="788" t="s">
        <v>7841</v>
      </c>
      <c r="Q846" s="803" t="s">
        <v>7557</v>
      </c>
      <c r="R846" s="803" t="s">
        <v>7841</v>
      </c>
      <c r="S846" s="12" t="e">
        <f t="shared" ca="1" si="27"/>
        <v>#VALUE!</v>
      </c>
      <c r="T846" s="31" t="s">
        <v>7882</v>
      </c>
      <c r="U846" s="31" t="s">
        <v>7855</v>
      </c>
      <c r="V846" s="31"/>
      <c r="W846" s="31"/>
      <c r="X846" s="197" t="s">
        <v>7883</v>
      </c>
      <c r="Y846" s="197"/>
      <c r="Z846" s="197"/>
      <c r="AA846" s="197"/>
      <c r="AB846" s="197"/>
      <c r="AC846" s="729"/>
      <c r="AD846" s="1222"/>
      <c r="AE846" s="1275"/>
    </row>
    <row r="847" spans="1:31">
      <c r="A847" s="264" t="s">
        <v>6568</v>
      </c>
      <c r="B847" s="30" t="s">
        <v>7593</v>
      </c>
      <c r="C847" s="32" t="s">
        <v>46</v>
      </c>
      <c r="D847" s="40" t="s">
        <v>1024</v>
      </c>
      <c r="E847" s="30" t="s">
        <v>85</v>
      </c>
      <c r="F847" s="30" t="s">
        <v>1106</v>
      </c>
      <c r="G847" s="952">
        <v>1039</v>
      </c>
      <c r="H847" s="41">
        <v>1.2150000000000001</v>
      </c>
      <c r="I847" s="30" t="s">
        <v>2895</v>
      </c>
      <c r="J847" s="786" t="s">
        <v>7806</v>
      </c>
      <c r="K847" s="803"/>
      <c r="L847" s="803"/>
      <c r="M847" s="803" t="s">
        <v>97</v>
      </c>
      <c r="N847" s="803" t="s">
        <v>7829</v>
      </c>
      <c r="O847" s="7" t="e">
        <f t="shared" ca="1" si="26"/>
        <v>#VALUE!</v>
      </c>
      <c r="P847" s="788" t="s">
        <v>7841</v>
      </c>
      <c r="Q847" s="803" t="s">
        <v>7799</v>
      </c>
      <c r="R847" s="803" t="s">
        <v>7841</v>
      </c>
      <c r="S847" s="12" t="e">
        <f t="shared" ca="1" si="27"/>
        <v>#VALUE!</v>
      </c>
      <c r="T847" s="31" t="s">
        <v>7884</v>
      </c>
      <c r="U847" s="31" t="s">
        <v>7885</v>
      </c>
      <c r="V847" s="31"/>
      <c r="W847" s="31"/>
      <c r="X847" s="197" t="s">
        <v>7886</v>
      </c>
      <c r="Y847" s="197"/>
      <c r="Z847" s="197"/>
      <c r="AA847" s="197" t="s">
        <v>7887</v>
      </c>
      <c r="AB847" s="197"/>
      <c r="AC847" s="729"/>
      <c r="AD847" s="1222"/>
      <c r="AE847" s="1275"/>
    </row>
    <row r="848" spans="1:31">
      <c r="A848" s="264" t="s">
        <v>7219</v>
      </c>
      <c r="B848" s="30" t="s">
        <v>7888</v>
      </c>
      <c r="C848" s="32" t="s">
        <v>46</v>
      </c>
      <c r="D848" s="40" t="s">
        <v>1024</v>
      </c>
      <c r="E848" s="30" t="s">
        <v>85</v>
      </c>
      <c r="F848" s="30" t="s">
        <v>1088</v>
      </c>
      <c r="G848" s="952">
        <v>2096</v>
      </c>
      <c r="H848" s="41">
        <v>5.41</v>
      </c>
      <c r="I848" s="30" t="s">
        <v>2895</v>
      </c>
      <c r="J848" s="786" t="s">
        <v>7806</v>
      </c>
      <c r="K848" s="803"/>
      <c r="L848" s="803"/>
      <c r="M848" s="803">
        <v>45177</v>
      </c>
      <c r="N848" s="803" t="s">
        <v>3632</v>
      </c>
      <c r="O848" s="7" t="e">
        <f t="shared" ca="1" si="26"/>
        <v>#VALUE!</v>
      </c>
      <c r="P848" s="788" t="s">
        <v>7841</v>
      </c>
      <c r="Q848" s="803" t="s">
        <v>7799</v>
      </c>
      <c r="R848" s="803" t="s">
        <v>7841</v>
      </c>
      <c r="S848" s="12" t="e">
        <f t="shared" ca="1" si="27"/>
        <v>#VALUE!</v>
      </c>
      <c r="T848" s="31" t="s">
        <v>7889</v>
      </c>
      <c r="U848" s="31" t="s">
        <v>7855</v>
      </c>
      <c r="V848" s="31"/>
      <c r="W848" s="31"/>
      <c r="X848" s="197" t="s">
        <v>7890</v>
      </c>
      <c r="Y848" s="197"/>
      <c r="Z848" s="197"/>
      <c r="AA848" s="197"/>
      <c r="AB848" s="197"/>
      <c r="AC848" s="729"/>
      <c r="AD848" s="1222"/>
      <c r="AE848" s="1275"/>
    </row>
    <row r="849" spans="1:31">
      <c r="A849" s="264" t="s">
        <v>1830</v>
      </c>
      <c r="B849" s="30" t="s">
        <v>7891</v>
      </c>
      <c r="C849" s="32" t="s">
        <v>256</v>
      </c>
      <c r="D849" s="40" t="s">
        <v>1024</v>
      </c>
      <c r="E849" s="30" t="s">
        <v>85</v>
      </c>
      <c r="F849" s="30" t="s">
        <v>1088</v>
      </c>
      <c r="G849" s="952">
        <v>504</v>
      </c>
      <c r="H849" s="41">
        <v>1.077</v>
      </c>
      <c r="I849" s="30" t="s">
        <v>2895</v>
      </c>
      <c r="J849" s="786" t="s">
        <v>7573</v>
      </c>
      <c r="K849" s="803"/>
      <c r="L849" s="803"/>
      <c r="M849" s="803" t="s">
        <v>7892</v>
      </c>
      <c r="N849" s="803" t="s">
        <v>7557</v>
      </c>
      <c r="O849" s="7" t="e">
        <f t="shared" ca="1" si="26"/>
        <v>#VALUE!</v>
      </c>
      <c r="P849" s="788" t="s">
        <v>7841</v>
      </c>
      <c r="Q849" s="803" t="s">
        <v>7799</v>
      </c>
      <c r="R849" s="803" t="s">
        <v>7841</v>
      </c>
      <c r="S849" s="12" t="e">
        <f t="shared" ca="1" si="27"/>
        <v>#VALUE!</v>
      </c>
      <c r="T849" s="31" t="s">
        <v>7893</v>
      </c>
      <c r="U849" s="31" t="s">
        <v>7894</v>
      </c>
      <c r="V849" s="31"/>
      <c r="W849" s="31"/>
      <c r="X849" s="197" t="s">
        <v>7895</v>
      </c>
      <c r="Y849" s="197"/>
      <c r="Z849" s="197"/>
      <c r="AA849" s="197"/>
      <c r="AB849" s="197"/>
      <c r="AC849" s="729"/>
      <c r="AD849" s="1222"/>
      <c r="AE849" s="1275"/>
    </row>
    <row r="850" spans="1:31">
      <c r="A850" s="264" t="s">
        <v>3731</v>
      </c>
      <c r="B850" s="30" t="s">
        <v>7896</v>
      </c>
      <c r="C850" s="32" t="s">
        <v>46</v>
      </c>
      <c r="D850" s="40" t="s">
        <v>1024</v>
      </c>
      <c r="E850" s="30" t="s">
        <v>85</v>
      </c>
      <c r="F850" s="30" t="s">
        <v>1088</v>
      </c>
      <c r="G850" s="952">
        <v>610</v>
      </c>
      <c r="H850" s="41">
        <v>0.89300000000000002</v>
      </c>
      <c r="I850" s="30" t="s">
        <v>2895</v>
      </c>
      <c r="J850" s="786">
        <v>45178</v>
      </c>
      <c r="K850" s="803"/>
      <c r="L850" s="803"/>
      <c r="M850" s="803" t="s">
        <v>97</v>
      </c>
      <c r="N850" s="803" t="s">
        <v>7557</v>
      </c>
      <c r="O850" s="7" t="e">
        <f t="shared" ca="1" si="26"/>
        <v>#VALUE!</v>
      </c>
      <c r="P850" s="788" t="s">
        <v>7841</v>
      </c>
      <c r="Q850" s="803" t="s">
        <v>7799</v>
      </c>
      <c r="R850" s="803" t="s">
        <v>7841</v>
      </c>
      <c r="S850" s="12" t="e">
        <f t="shared" ca="1" si="27"/>
        <v>#VALUE!</v>
      </c>
      <c r="T850" s="31" t="s">
        <v>7897</v>
      </c>
      <c r="U850" s="31" t="s">
        <v>7898</v>
      </c>
      <c r="V850" s="31"/>
      <c r="W850" s="31"/>
      <c r="X850" s="197" t="s">
        <v>7899</v>
      </c>
      <c r="Y850" s="197"/>
      <c r="Z850" s="197"/>
      <c r="AA850" s="197" t="s">
        <v>7900</v>
      </c>
      <c r="AB850" s="197" t="s">
        <v>7901</v>
      </c>
      <c r="AC850" s="729"/>
      <c r="AD850" s="1222"/>
      <c r="AE850" s="1275"/>
    </row>
    <row r="851" spans="1:31">
      <c r="A851" s="264" t="s">
        <v>7902</v>
      </c>
      <c r="B851" s="30" t="s">
        <v>7903</v>
      </c>
      <c r="C851" s="32" t="s">
        <v>256</v>
      </c>
      <c r="D851" s="40" t="s">
        <v>349</v>
      </c>
      <c r="E851" s="30" t="s">
        <v>85</v>
      </c>
      <c r="F851" s="30" t="s">
        <v>1106</v>
      </c>
      <c r="G851" s="952">
        <v>942.56</v>
      </c>
      <c r="H851" s="41">
        <v>2.9279999999999999</v>
      </c>
      <c r="I851" s="30" t="s">
        <v>7904</v>
      </c>
      <c r="J851" s="786" t="s">
        <v>3388</v>
      </c>
      <c r="K851" s="803" t="s">
        <v>3388</v>
      </c>
      <c r="L851" s="803"/>
      <c r="M851" s="803" t="s">
        <v>3389</v>
      </c>
      <c r="N851" s="803" t="s">
        <v>7315</v>
      </c>
      <c r="O851" s="7" t="e">
        <f t="shared" ca="1" si="26"/>
        <v>#VALUE!</v>
      </c>
      <c r="P851" s="788" t="s">
        <v>7649</v>
      </c>
      <c r="Q851" s="803" t="s">
        <v>7768</v>
      </c>
      <c r="R851" s="803" t="s">
        <v>7649</v>
      </c>
      <c r="S851" s="12" t="e">
        <f t="shared" ca="1" si="27"/>
        <v>#VALUE!</v>
      </c>
      <c r="T851" s="31" t="s">
        <v>7787</v>
      </c>
      <c r="U851" s="31" t="s">
        <v>7905</v>
      </c>
      <c r="V851" s="31"/>
      <c r="W851" s="31"/>
      <c r="X851" s="197" t="s">
        <v>7906</v>
      </c>
      <c r="Y851" s="197"/>
      <c r="Z851" s="197"/>
      <c r="AA851" s="197" t="s">
        <v>7907</v>
      </c>
      <c r="AB851" s="197"/>
      <c r="AC851" s="729"/>
      <c r="AD851" s="1222"/>
      <c r="AE851" s="1275"/>
    </row>
    <row r="852" spans="1:31">
      <c r="A852" s="264" t="s">
        <v>5305</v>
      </c>
      <c r="B852" s="30" t="s">
        <v>7908</v>
      </c>
      <c r="C852" s="32" t="s">
        <v>256</v>
      </c>
      <c r="D852" s="40" t="s">
        <v>5526</v>
      </c>
      <c r="E852" s="30" t="s">
        <v>85</v>
      </c>
      <c r="F852" s="30" t="s">
        <v>6284</v>
      </c>
      <c r="G852" s="952">
        <v>2956.5</v>
      </c>
      <c r="H852" s="41">
        <v>5.6029999999999998</v>
      </c>
      <c r="I852" s="30" t="s">
        <v>7909</v>
      </c>
      <c r="J852" s="786" t="s">
        <v>7653</v>
      </c>
      <c r="K852" s="803"/>
      <c r="L852" s="803"/>
      <c r="M852" s="803"/>
      <c r="N852" s="803"/>
      <c r="O852" s="7" t="e">
        <f t="shared" ca="1" si="26"/>
        <v>#VALUE!</v>
      </c>
      <c r="P852" s="788" t="s">
        <v>7910</v>
      </c>
      <c r="Q852" s="803" t="s">
        <v>7787</v>
      </c>
      <c r="R852" s="803" t="s">
        <v>7911</v>
      </c>
      <c r="S852" s="12" t="e">
        <f t="shared" ca="1" si="27"/>
        <v>#VALUE!</v>
      </c>
      <c r="T852" s="31" t="s">
        <v>7912</v>
      </c>
      <c r="U852" s="31" t="s">
        <v>7913</v>
      </c>
      <c r="V852" s="31"/>
      <c r="W852" s="31"/>
      <c r="X852" s="197" t="s">
        <v>7914</v>
      </c>
      <c r="Y852" s="197"/>
      <c r="Z852" s="197"/>
      <c r="AA852" s="197" t="s">
        <v>7915</v>
      </c>
      <c r="AB852" s="197"/>
      <c r="AC852" s="729"/>
      <c r="AD852" s="1222"/>
      <c r="AE852" s="1275"/>
    </row>
    <row r="853" spans="1:31">
      <c r="A853" s="264" t="s">
        <v>6102</v>
      </c>
      <c r="B853" s="30" t="s">
        <v>7916</v>
      </c>
      <c r="C853" s="32" t="s">
        <v>256</v>
      </c>
      <c r="D853" s="40" t="s">
        <v>224</v>
      </c>
      <c r="E853" s="30" t="s">
        <v>85</v>
      </c>
      <c r="F853" s="30" t="s">
        <v>1088</v>
      </c>
      <c r="G853" s="952">
        <v>420</v>
      </c>
      <c r="H853" s="41">
        <v>0.71099999999999997</v>
      </c>
      <c r="I853" s="30" t="s">
        <v>7917</v>
      </c>
      <c r="J853" s="786" t="s">
        <v>7379</v>
      </c>
      <c r="K853" s="803"/>
      <c r="L853" s="803"/>
      <c r="M853" s="803">
        <v>45173</v>
      </c>
      <c r="N853" s="803"/>
      <c r="O853" s="7" t="e">
        <f t="shared" ca="1" si="26"/>
        <v>#VALUE!</v>
      </c>
      <c r="P853" s="788" t="s">
        <v>7479</v>
      </c>
      <c r="Q853" s="803" t="s">
        <v>7892</v>
      </c>
      <c r="R853" s="803" t="s">
        <v>7479</v>
      </c>
      <c r="S853" s="12" t="e">
        <f t="shared" ca="1" si="27"/>
        <v>#VALUE!</v>
      </c>
      <c r="T853" s="31" t="s">
        <v>7918</v>
      </c>
      <c r="U853" s="31" t="s">
        <v>7919</v>
      </c>
      <c r="V853" s="31"/>
      <c r="W853" s="31"/>
      <c r="X853" s="197" t="s">
        <v>7920</v>
      </c>
      <c r="Y853" s="197"/>
      <c r="Z853" s="197"/>
      <c r="AA853" s="197" t="s">
        <v>7921</v>
      </c>
      <c r="AB853" s="197"/>
      <c r="AC853" s="729"/>
      <c r="AD853" s="1222"/>
      <c r="AE853" s="1275"/>
    </row>
    <row r="854" spans="1:31">
      <c r="A854" s="264" t="s">
        <v>1535</v>
      </c>
      <c r="B854" s="30" t="s">
        <v>7922</v>
      </c>
      <c r="C854" s="32" t="s">
        <v>46</v>
      </c>
      <c r="D854" s="40" t="s">
        <v>1024</v>
      </c>
      <c r="E854" s="30" t="s">
        <v>893</v>
      </c>
      <c r="F854" s="30" t="s">
        <v>462</v>
      </c>
      <c r="G854" s="952">
        <v>2756</v>
      </c>
      <c r="H854" s="41">
        <v>6.1470000000000002</v>
      </c>
      <c r="I854" s="30" t="s">
        <v>7923</v>
      </c>
      <c r="J854" s="786">
        <v>45170</v>
      </c>
      <c r="K854" s="803"/>
      <c r="L854" s="803"/>
      <c r="M854" s="803" t="s">
        <v>7892</v>
      </c>
      <c r="N854" s="803"/>
      <c r="O854" s="7">
        <f t="shared" ca="1" si="26"/>
        <v>935</v>
      </c>
      <c r="P854" s="788" t="s">
        <v>7911</v>
      </c>
      <c r="Q854" s="803" t="s">
        <v>7924</v>
      </c>
      <c r="R854" s="803" t="s">
        <v>3312</v>
      </c>
      <c r="S854" s="12" t="e">
        <f t="shared" ca="1" si="27"/>
        <v>#VALUE!</v>
      </c>
      <c r="T854" s="31" t="s">
        <v>7925</v>
      </c>
      <c r="U854" s="31" t="s">
        <v>3647</v>
      </c>
      <c r="V854" s="31"/>
      <c r="W854" s="31"/>
      <c r="X854" s="197" t="s">
        <v>7926</v>
      </c>
      <c r="Y854" s="197"/>
      <c r="Z854" s="197"/>
      <c r="AA854" s="197" t="s">
        <v>7857</v>
      </c>
      <c r="AB854" s="197"/>
      <c r="AC854" s="729"/>
      <c r="AD854" s="1222"/>
      <c r="AE854" s="1275"/>
    </row>
    <row r="855" spans="1:31">
      <c r="A855" s="264" t="s">
        <v>1535</v>
      </c>
      <c r="B855" s="30" t="s">
        <v>7922</v>
      </c>
      <c r="C855" s="32" t="s">
        <v>46</v>
      </c>
      <c r="D855" s="40" t="s">
        <v>1024</v>
      </c>
      <c r="E855" s="30" t="s">
        <v>893</v>
      </c>
      <c r="F855" s="30" t="s">
        <v>1106</v>
      </c>
      <c r="G855" s="952">
        <v>1206</v>
      </c>
      <c r="H855" s="41"/>
      <c r="I855" s="30" t="s">
        <v>7923</v>
      </c>
      <c r="J855" s="786">
        <v>45170</v>
      </c>
      <c r="K855" s="803"/>
      <c r="L855" s="803"/>
      <c r="M855" s="803" t="s">
        <v>7892</v>
      </c>
      <c r="N855" s="803"/>
      <c r="O855" s="7">
        <f t="shared" ca="1" si="26"/>
        <v>935</v>
      </c>
      <c r="P855" s="788" t="s">
        <v>7911</v>
      </c>
      <c r="Q855" s="803" t="s">
        <v>7924</v>
      </c>
      <c r="R855" s="803" t="s">
        <v>3312</v>
      </c>
      <c r="S855" s="12" t="e">
        <f t="shared" ca="1" si="27"/>
        <v>#VALUE!</v>
      </c>
      <c r="T855" s="31" t="s">
        <v>7927</v>
      </c>
      <c r="U855" s="31" t="s">
        <v>3647</v>
      </c>
      <c r="V855" s="31"/>
      <c r="W855" s="31"/>
      <c r="X855" s="197" t="s">
        <v>7926</v>
      </c>
      <c r="Y855" s="197"/>
      <c r="Z855" s="197"/>
      <c r="AA855" s="197" t="s">
        <v>7857</v>
      </c>
      <c r="AB855" s="197"/>
      <c r="AC855" s="729"/>
      <c r="AD855" s="1222"/>
      <c r="AE855" s="1275"/>
    </row>
    <row r="856" spans="1:31">
      <c r="A856" s="264" t="s">
        <v>694</v>
      </c>
      <c r="B856" s="30">
        <v>22008590</v>
      </c>
      <c r="C856" s="32" t="s">
        <v>29</v>
      </c>
      <c r="D856" s="40" t="s">
        <v>1024</v>
      </c>
      <c r="E856" s="30" t="s">
        <v>267</v>
      </c>
      <c r="F856" s="30" t="s">
        <v>1106</v>
      </c>
      <c r="G856" s="952">
        <v>580</v>
      </c>
      <c r="H856" s="41">
        <v>4.3070000000000004</v>
      </c>
      <c r="I856" s="30" t="s">
        <v>3124</v>
      </c>
      <c r="J856" s="786" t="s">
        <v>7847</v>
      </c>
      <c r="K856" s="803" t="s">
        <v>7567</v>
      </c>
      <c r="L856" s="803"/>
      <c r="M856" s="803" t="s">
        <v>7567</v>
      </c>
      <c r="N856" s="803"/>
      <c r="O856" s="7" t="e">
        <f t="shared" ca="1" si="26"/>
        <v>#VALUE!</v>
      </c>
      <c r="P856" s="788" t="s">
        <v>7705</v>
      </c>
      <c r="Q856" s="803" t="s">
        <v>7928</v>
      </c>
      <c r="R856" s="803" t="s">
        <v>7705</v>
      </c>
      <c r="S856" s="12" t="e">
        <f t="shared" ca="1" si="27"/>
        <v>#VALUE!</v>
      </c>
      <c r="T856" s="31" t="s">
        <v>7929</v>
      </c>
      <c r="U856" s="31" t="s">
        <v>7930</v>
      </c>
      <c r="V856" s="31"/>
      <c r="W856" s="31"/>
      <c r="X856" s="197" t="s">
        <v>7931</v>
      </c>
      <c r="Y856" s="197"/>
      <c r="Z856" s="197"/>
      <c r="AA856" s="197" t="s">
        <v>7932</v>
      </c>
      <c r="AB856" s="197"/>
      <c r="AC856" s="729"/>
      <c r="AD856" s="1222"/>
      <c r="AE856" s="1275"/>
    </row>
    <row r="857" spans="1:31">
      <c r="A857" s="264" t="s">
        <v>1535</v>
      </c>
      <c r="B857" s="30" t="s">
        <v>7933</v>
      </c>
      <c r="C857" s="32" t="s">
        <v>29</v>
      </c>
      <c r="D857" s="40" t="s">
        <v>1024</v>
      </c>
      <c r="E857" s="30" t="s">
        <v>267</v>
      </c>
      <c r="F857" s="30" t="s">
        <v>462</v>
      </c>
      <c r="G857" s="952">
        <v>3648</v>
      </c>
      <c r="H857" s="41">
        <v>4.9740000000000002</v>
      </c>
      <c r="I857" s="30" t="s">
        <v>3124</v>
      </c>
      <c r="J857" s="786" t="s">
        <v>7934</v>
      </c>
      <c r="K857" s="803"/>
      <c r="L857" s="803"/>
      <c r="M857" s="803" t="s">
        <v>7799</v>
      </c>
      <c r="N857" s="803">
        <v>45194</v>
      </c>
      <c r="O857" s="7" t="e">
        <f t="shared" ca="1" si="26"/>
        <v>#VALUE!</v>
      </c>
      <c r="P857" s="788" t="s">
        <v>7705</v>
      </c>
      <c r="Q857" s="803" t="s">
        <v>7787</v>
      </c>
      <c r="R857" s="803" t="s">
        <v>7705</v>
      </c>
      <c r="S857" s="12" t="e">
        <f t="shared" ca="1" si="27"/>
        <v>#VALUE!</v>
      </c>
      <c r="T857" s="31" t="s">
        <v>7935</v>
      </c>
      <c r="U857" s="31" t="s">
        <v>7936</v>
      </c>
      <c r="V857" s="31"/>
      <c r="W857" s="31"/>
      <c r="X857" s="197" t="s">
        <v>7937</v>
      </c>
      <c r="Y857" s="197"/>
      <c r="Z857" s="197"/>
      <c r="AA857" s="197" t="s">
        <v>7938</v>
      </c>
      <c r="AB857" s="197"/>
      <c r="AC857" s="729"/>
      <c r="AD857" s="1222"/>
      <c r="AE857" s="1275"/>
    </row>
    <row r="858" spans="1:31">
      <c r="A858" s="264" t="s">
        <v>1305</v>
      </c>
      <c r="B858" s="30" t="s">
        <v>7939</v>
      </c>
      <c r="C858" s="32" t="s">
        <v>29</v>
      </c>
      <c r="D858" s="40" t="s">
        <v>1024</v>
      </c>
      <c r="E858" s="30" t="s">
        <v>1331</v>
      </c>
      <c r="F858" s="30" t="s">
        <v>1088</v>
      </c>
      <c r="G858" s="952">
        <v>89</v>
      </c>
      <c r="H858" s="41">
        <v>1.171</v>
      </c>
      <c r="I858" s="30" t="s">
        <v>7940</v>
      </c>
      <c r="J858" s="786" t="s">
        <v>7315</v>
      </c>
      <c r="K858" s="803" t="s">
        <v>97</v>
      </c>
      <c r="L858" s="803"/>
      <c r="M858" s="803" t="s">
        <v>7573</v>
      </c>
      <c r="N858" s="803" t="s">
        <v>7829</v>
      </c>
      <c r="O858" s="7" t="e">
        <f t="shared" ca="1" si="26"/>
        <v>#VALUE!</v>
      </c>
      <c r="P858" s="788" t="s">
        <v>3556</v>
      </c>
      <c r="Q858" s="803" t="s">
        <v>7941</v>
      </c>
      <c r="R858" s="803" t="s">
        <v>3556</v>
      </c>
      <c r="S858" s="12" t="e">
        <f t="shared" ca="1" si="27"/>
        <v>#VALUE!</v>
      </c>
      <c r="T858" s="31" t="s">
        <v>7942</v>
      </c>
      <c r="U858" s="31" t="s">
        <v>7943</v>
      </c>
      <c r="V858" s="31"/>
      <c r="W858" s="31"/>
      <c r="X858" s="197" t="s">
        <v>7944</v>
      </c>
      <c r="Y858" s="197"/>
      <c r="Z858" s="197"/>
      <c r="AA858" s="197" t="s">
        <v>7945</v>
      </c>
      <c r="AB858" s="197"/>
      <c r="AC858" s="729"/>
      <c r="AD858" s="1222"/>
      <c r="AE858" s="1275"/>
    </row>
    <row r="859" spans="1:31">
      <c r="A859" s="264" t="s">
        <v>6098</v>
      </c>
      <c r="B859" s="30" t="s">
        <v>7946</v>
      </c>
      <c r="C859" s="32" t="s">
        <v>46</v>
      </c>
      <c r="D859" s="40" t="s">
        <v>139</v>
      </c>
      <c r="E859" s="30" t="s">
        <v>85</v>
      </c>
      <c r="F859" s="30" t="s">
        <v>1106</v>
      </c>
      <c r="G859" s="952">
        <v>2470</v>
      </c>
      <c r="H859" s="41">
        <v>1.464</v>
      </c>
      <c r="I859" s="30" t="s">
        <v>7947</v>
      </c>
      <c r="J859" s="786" t="s">
        <v>7948</v>
      </c>
      <c r="K859" s="803" t="s">
        <v>97</v>
      </c>
      <c r="L859" s="803"/>
      <c r="M859" s="803" t="s">
        <v>97</v>
      </c>
      <c r="N859" s="803" t="s">
        <v>97</v>
      </c>
      <c r="O859" s="7" t="e">
        <f t="shared" ca="1" si="26"/>
        <v>#VALUE!</v>
      </c>
      <c r="P859" s="788" t="s">
        <v>7705</v>
      </c>
      <c r="Q859" s="803" t="s">
        <v>7911</v>
      </c>
      <c r="R859" s="803" t="s">
        <v>7705</v>
      </c>
      <c r="S859" s="12" t="e">
        <f t="shared" ca="1" si="27"/>
        <v>#VALUE!</v>
      </c>
      <c r="T859" s="31" t="s">
        <v>7949</v>
      </c>
      <c r="U859" s="31" t="s">
        <v>7950</v>
      </c>
      <c r="V859" s="31"/>
      <c r="W859" s="31"/>
      <c r="X859" s="197" t="s">
        <v>7951</v>
      </c>
      <c r="Y859" s="197"/>
      <c r="Z859" s="197"/>
      <c r="AA859" s="197" t="s">
        <v>7952</v>
      </c>
      <c r="AB859" s="197"/>
      <c r="AC859" s="729"/>
      <c r="AD859" s="1222"/>
      <c r="AE859" s="1275"/>
    </row>
    <row r="860" spans="1:31">
      <c r="A860" s="264" t="s">
        <v>2563</v>
      </c>
      <c r="B860" s="30" t="s">
        <v>7953</v>
      </c>
      <c r="C860" s="32" t="s">
        <v>256</v>
      </c>
      <c r="D860" s="40" t="s">
        <v>1024</v>
      </c>
      <c r="E860" s="30" t="s">
        <v>85</v>
      </c>
      <c r="F860" s="30" t="s">
        <v>1106</v>
      </c>
      <c r="G860" s="952">
        <v>13275</v>
      </c>
      <c r="H860" s="41">
        <v>13.8</v>
      </c>
      <c r="I860" s="30" t="s">
        <v>3124</v>
      </c>
      <c r="J860" s="786">
        <v>45163</v>
      </c>
      <c r="K860" s="803"/>
      <c r="L860" s="803"/>
      <c r="M860" s="803" t="s">
        <v>7847</v>
      </c>
      <c r="N860" s="803">
        <v>45181</v>
      </c>
      <c r="O860" s="7">
        <f t="shared" ca="1" si="26"/>
        <v>18</v>
      </c>
      <c r="P860" s="788" t="s">
        <v>7705</v>
      </c>
      <c r="Q860" s="803" t="s">
        <v>7847</v>
      </c>
      <c r="R860" s="803" t="s">
        <v>7705</v>
      </c>
      <c r="S860" s="12" t="e">
        <f t="shared" ca="1" si="27"/>
        <v>#VALUE!</v>
      </c>
      <c r="T860" s="31" t="s">
        <v>7954</v>
      </c>
      <c r="U860" s="31" t="s">
        <v>7955</v>
      </c>
      <c r="V860" s="31"/>
      <c r="W860" s="31"/>
      <c r="X860" s="197" t="s">
        <v>7956</v>
      </c>
      <c r="Y860" s="197"/>
      <c r="Z860" s="197"/>
      <c r="AA860" s="197" t="s">
        <v>7957</v>
      </c>
      <c r="AB860" s="197" t="s">
        <v>7958</v>
      </c>
      <c r="AC860" s="729"/>
      <c r="AD860" s="1222" t="s">
        <v>7280</v>
      </c>
      <c r="AE860" s="1275"/>
    </row>
    <row r="861" spans="1:31">
      <c r="A861" s="264" t="s">
        <v>397</v>
      </c>
      <c r="B861" s="30" t="s">
        <v>7959</v>
      </c>
      <c r="C861" s="32" t="s">
        <v>256</v>
      </c>
      <c r="D861" s="40" t="s">
        <v>1024</v>
      </c>
      <c r="E861" s="30" t="s">
        <v>85</v>
      </c>
      <c r="F861" s="30" t="s">
        <v>1088</v>
      </c>
      <c r="G861" s="952">
        <v>820</v>
      </c>
      <c r="H861" s="41">
        <v>1.7989999999999999</v>
      </c>
      <c r="I861" s="30" t="s">
        <v>3124</v>
      </c>
      <c r="J861" s="786" t="s">
        <v>3632</v>
      </c>
      <c r="K861" s="803" t="s">
        <v>3632</v>
      </c>
      <c r="L861" s="803"/>
      <c r="M861" s="803" t="s">
        <v>7892</v>
      </c>
      <c r="N861" s="803" t="s">
        <v>7557</v>
      </c>
      <c r="O861" s="7" t="e">
        <f t="shared" ca="1" si="26"/>
        <v>#VALUE!</v>
      </c>
      <c r="P861" s="788" t="s">
        <v>7705</v>
      </c>
      <c r="Q861" s="803" t="s">
        <v>7799</v>
      </c>
      <c r="R861" s="803" t="s">
        <v>7705</v>
      </c>
      <c r="S861" s="12" t="e">
        <f t="shared" ca="1" si="27"/>
        <v>#VALUE!</v>
      </c>
      <c r="T861" s="31" t="s">
        <v>7960</v>
      </c>
      <c r="U861" s="31" t="s">
        <v>7961</v>
      </c>
      <c r="V861" s="31"/>
      <c r="W861" s="31"/>
      <c r="X861" s="197" t="s">
        <v>7962</v>
      </c>
      <c r="Y861" s="197"/>
      <c r="Z861" s="197"/>
      <c r="AA861" s="197" t="s">
        <v>7754</v>
      </c>
      <c r="AB861" s="197"/>
      <c r="AC861" s="729"/>
      <c r="AD861" s="1222" t="s">
        <v>7280</v>
      </c>
      <c r="AE861" s="1275"/>
    </row>
    <row r="862" spans="1:31">
      <c r="A862" s="264" t="s">
        <v>740</v>
      </c>
      <c r="B862" s="30" t="s">
        <v>7963</v>
      </c>
      <c r="C862" s="32" t="s">
        <v>256</v>
      </c>
      <c r="D862" s="40" t="s">
        <v>1024</v>
      </c>
      <c r="E862" s="30" t="s">
        <v>85</v>
      </c>
      <c r="F862" s="30" t="s">
        <v>1088</v>
      </c>
      <c r="G862" s="952">
        <v>455</v>
      </c>
      <c r="H862" s="41">
        <v>0.85399999999999998</v>
      </c>
      <c r="I862" s="30" t="s">
        <v>3124</v>
      </c>
      <c r="J862" s="786" t="s">
        <v>7892</v>
      </c>
      <c r="K862" s="803" t="s">
        <v>7934</v>
      </c>
      <c r="L862" s="803"/>
      <c r="M862" s="803" t="s">
        <v>7479</v>
      </c>
      <c r="N862" s="803" t="s">
        <v>7567</v>
      </c>
      <c r="O862" s="7" t="e">
        <f t="shared" ca="1" si="26"/>
        <v>#VALUE!</v>
      </c>
      <c r="P862" s="788" t="s">
        <v>7705</v>
      </c>
      <c r="Q862" s="803" t="s">
        <v>7928</v>
      </c>
      <c r="R862" s="803" t="s">
        <v>7705</v>
      </c>
      <c r="S862" s="12" t="e">
        <f t="shared" ca="1" si="27"/>
        <v>#VALUE!</v>
      </c>
      <c r="T862" s="31" t="s">
        <v>7964</v>
      </c>
      <c r="U862" s="31" t="s">
        <v>7965</v>
      </c>
      <c r="V862" s="31"/>
      <c r="W862" s="31"/>
      <c r="X862" s="197" t="s">
        <v>7966</v>
      </c>
      <c r="Y862" s="197"/>
      <c r="Z862" s="197"/>
      <c r="AA862" s="197" t="s">
        <v>7967</v>
      </c>
      <c r="AB862" s="197"/>
      <c r="AC862" s="729"/>
      <c r="AD862" s="1222" t="s">
        <v>7280</v>
      </c>
      <c r="AE862" s="1275"/>
    </row>
    <row r="863" spans="1:31">
      <c r="A863" s="264" t="s">
        <v>3731</v>
      </c>
      <c r="B863" s="30" t="s">
        <v>7968</v>
      </c>
      <c r="C863" s="32" t="s">
        <v>46</v>
      </c>
      <c r="D863" s="40" t="s">
        <v>1024</v>
      </c>
      <c r="E863" s="30" t="s">
        <v>85</v>
      </c>
      <c r="F863" s="30" t="s">
        <v>1088</v>
      </c>
      <c r="G863" s="952">
        <v>253</v>
      </c>
      <c r="H863" s="41">
        <v>1.1639999999999999</v>
      </c>
      <c r="I863" s="30" t="s">
        <v>3124</v>
      </c>
      <c r="J863" s="786" t="s">
        <v>7829</v>
      </c>
      <c r="K863" s="803"/>
      <c r="L863" s="803"/>
      <c r="M863" s="803" t="s">
        <v>97</v>
      </c>
      <c r="N863" s="803" t="s">
        <v>7557</v>
      </c>
      <c r="O863" s="7" t="e">
        <f t="shared" ca="1" si="26"/>
        <v>#VALUE!</v>
      </c>
      <c r="P863" s="788" t="s">
        <v>7705</v>
      </c>
      <c r="Q863" s="803" t="s">
        <v>7928</v>
      </c>
      <c r="R863" s="803" t="s">
        <v>7705</v>
      </c>
      <c r="S863" s="12" t="e">
        <f t="shared" ca="1" si="27"/>
        <v>#VALUE!</v>
      </c>
      <c r="T863" s="31" t="s">
        <v>7969</v>
      </c>
      <c r="U863" s="31" t="s">
        <v>7970</v>
      </c>
      <c r="V863" s="31"/>
      <c r="W863" s="31"/>
      <c r="X863" s="197" t="s">
        <v>7971</v>
      </c>
      <c r="Y863" s="197"/>
      <c r="Z863" s="197"/>
      <c r="AA863" s="197"/>
      <c r="AB863" s="197"/>
      <c r="AC863" s="729"/>
      <c r="AD863" s="1222" t="s">
        <v>7280</v>
      </c>
      <c r="AE863" s="1275"/>
    </row>
    <row r="864" spans="1:31">
      <c r="A864" s="264" t="s">
        <v>5184</v>
      </c>
      <c r="B864" s="30" t="s">
        <v>7972</v>
      </c>
      <c r="C864" s="32" t="s">
        <v>256</v>
      </c>
      <c r="D864" s="40" t="s">
        <v>1024</v>
      </c>
      <c r="E864" s="30" t="s">
        <v>85</v>
      </c>
      <c r="F864" s="30" t="s">
        <v>1106</v>
      </c>
      <c r="G864" s="952">
        <v>2016</v>
      </c>
      <c r="H864" s="41">
        <v>7.9180000000000001</v>
      </c>
      <c r="I864" s="30" t="s">
        <v>3124</v>
      </c>
      <c r="J864" s="786" t="s">
        <v>7829</v>
      </c>
      <c r="K864" s="803"/>
      <c r="L864" s="803"/>
      <c r="M864" s="803" t="s">
        <v>7479</v>
      </c>
      <c r="N864" s="803" t="s">
        <v>7799</v>
      </c>
      <c r="O864" s="7" t="e">
        <f t="shared" ca="1" si="26"/>
        <v>#VALUE!</v>
      </c>
      <c r="P864" s="788" t="s">
        <v>7705</v>
      </c>
      <c r="Q864" s="803" t="s">
        <v>7928</v>
      </c>
      <c r="R864" s="803" t="s">
        <v>7705</v>
      </c>
      <c r="S864" s="12" t="e">
        <f t="shared" ca="1" si="27"/>
        <v>#VALUE!</v>
      </c>
      <c r="T864" s="31" t="s">
        <v>7973</v>
      </c>
      <c r="U864" s="31" t="s">
        <v>7974</v>
      </c>
      <c r="V864" s="31"/>
      <c r="W864" s="31"/>
      <c r="X864" s="197" t="s">
        <v>7975</v>
      </c>
      <c r="Y864" s="197"/>
      <c r="Z864" s="197"/>
      <c r="AA864" s="197" t="s">
        <v>7976</v>
      </c>
      <c r="AB864" s="197"/>
      <c r="AC864" s="729"/>
      <c r="AD864" s="1222"/>
      <c r="AE864" s="1275"/>
    </row>
    <row r="865" spans="1:31">
      <c r="A865" s="264" t="s">
        <v>7977</v>
      </c>
      <c r="B865" s="30" t="s">
        <v>7978</v>
      </c>
      <c r="C865" s="32" t="s">
        <v>46</v>
      </c>
      <c r="D865" s="40" t="s">
        <v>1024</v>
      </c>
      <c r="E865" s="30" t="s">
        <v>85</v>
      </c>
      <c r="F865" s="30" t="s">
        <v>1088</v>
      </c>
      <c r="G865" s="952">
        <v>3111</v>
      </c>
      <c r="H865" s="41">
        <v>11.755000000000001</v>
      </c>
      <c r="I865" s="30" t="s">
        <v>3124</v>
      </c>
      <c r="J865" s="786" t="s">
        <v>7557</v>
      </c>
      <c r="K865" s="803"/>
      <c r="L865" s="803"/>
      <c r="M865" s="803" t="s">
        <v>97</v>
      </c>
      <c r="N865" s="803" t="s">
        <v>7799</v>
      </c>
      <c r="O865" s="7" t="e">
        <f t="shared" ca="1" si="26"/>
        <v>#VALUE!</v>
      </c>
      <c r="P865" s="788" t="s">
        <v>7705</v>
      </c>
      <c r="Q865" s="803" t="s">
        <v>7928</v>
      </c>
      <c r="R865" s="803" t="s">
        <v>7705</v>
      </c>
      <c r="S865" s="12" t="e">
        <f t="shared" ca="1" si="27"/>
        <v>#VALUE!</v>
      </c>
      <c r="T865" s="31" t="s">
        <v>7979</v>
      </c>
      <c r="U865" s="31" t="s">
        <v>7980</v>
      </c>
      <c r="V865" s="31"/>
      <c r="W865" s="31"/>
      <c r="X865" s="197" t="s">
        <v>7981</v>
      </c>
      <c r="Y865" s="197"/>
      <c r="Z865" s="197"/>
      <c r="AA865" s="197" t="s">
        <v>7754</v>
      </c>
      <c r="AB865" s="197"/>
      <c r="AC865" s="729"/>
      <c r="AD865" s="1222" t="s">
        <v>7280</v>
      </c>
      <c r="AE865" s="1275"/>
    </row>
    <row r="866" spans="1:31">
      <c r="A866" s="264" t="s">
        <v>740</v>
      </c>
      <c r="B866" s="30" t="s">
        <v>7982</v>
      </c>
      <c r="C866" s="32" t="s">
        <v>46</v>
      </c>
      <c r="D866" s="40" t="s">
        <v>1024</v>
      </c>
      <c r="E866" s="30" t="s">
        <v>85</v>
      </c>
      <c r="F866" s="30" t="s">
        <v>1088</v>
      </c>
      <c r="G866" s="952">
        <v>326</v>
      </c>
      <c r="H866" s="41">
        <v>0.62</v>
      </c>
      <c r="I866" s="30" t="s">
        <v>3124</v>
      </c>
      <c r="J866" s="786" t="s">
        <v>7934</v>
      </c>
      <c r="K866" s="803"/>
      <c r="L866" s="803"/>
      <c r="M866" s="803" t="s">
        <v>97</v>
      </c>
      <c r="N866" s="803" t="s">
        <v>7567</v>
      </c>
      <c r="O866" s="7" t="e">
        <f t="shared" ca="1" si="26"/>
        <v>#VALUE!</v>
      </c>
      <c r="P866" s="788" t="s">
        <v>7705</v>
      </c>
      <c r="Q866" s="803" t="s">
        <v>7928</v>
      </c>
      <c r="R866" s="803" t="s">
        <v>7705</v>
      </c>
      <c r="S866" s="12" t="e">
        <f t="shared" ca="1" si="27"/>
        <v>#VALUE!</v>
      </c>
      <c r="T866" s="31" t="s">
        <v>7983</v>
      </c>
      <c r="U866" s="31" t="s">
        <v>7984</v>
      </c>
      <c r="V866" s="31"/>
      <c r="W866" s="31"/>
      <c r="X866" s="197" t="s">
        <v>7985</v>
      </c>
      <c r="Y866" s="197"/>
      <c r="Z866" s="197"/>
      <c r="AA866" s="197"/>
      <c r="AB866" s="197"/>
      <c r="AC866" s="729"/>
      <c r="AD866" s="1222" t="s">
        <v>7280</v>
      </c>
      <c r="AE866" s="1275"/>
    </row>
    <row r="867" spans="1:31">
      <c r="A867" s="264" t="s">
        <v>740</v>
      </c>
      <c r="B867" s="30" t="s">
        <v>7986</v>
      </c>
      <c r="C867" s="32" t="s">
        <v>46</v>
      </c>
      <c r="D867" s="40" t="s">
        <v>1024</v>
      </c>
      <c r="E867" s="30" t="s">
        <v>85</v>
      </c>
      <c r="F867" s="30" t="s">
        <v>1088</v>
      </c>
      <c r="G867" s="952">
        <v>615</v>
      </c>
      <c r="H867" s="41">
        <v>0.88400000000000001</v>
      </c>
      <c r="I867" s="30" t="s">
        <v>3124</v>
      </c>
      <c r="J867" s="786" t="s">
        <v>7948</v>
      </c>
      <c r="K867" s="803"/>
      <c r="L867" s="803"/>
      <c r="M867" s="803" t="s">
        <v>97</v>
      </c>
      <c r="N867" s="803" t="s">
        <v>7911</v>
      </c>
      <c r="O867" s="7" t="e">
        <f t="shared" ca="1" si="26"/>
        <v>#VALUE!</v>
      </c>
      <c r="P867" s="788" t="s">
        <v>7705</v>
      </c>
      <c r="Q867" s="803" t="s">
        <v>7787</v>
      </c>
      <c r="R867" s="803" t="s">
        <v>7705</v>
      </c>
      <c r="S867" s="12" t="e">
        <f t="shared" ca="1" si="27"/>
        <v>#VALUE!</v>
      </c>
      <c r="T867" s="31" t="s">
        <v>7987</v>
      </c>
      <c r="U867" s="31" t="s">
        <v>7988</v>
      </c>
      <c r="V867" s="31"/>
      <c r="W867" s="31"/>
      <c r="X867" s="197" t="s">
        <v>7989</v>
      </c>
      <c r="Y867" s="197"/>
      <c r="Z867" s="197"/>
      <c r="AA867" s="197"/>
      <c r="AB867" s="197"/>
      <c r="AC867" s="729"/>
      <c r="AD867" s="1222" t="s">
        <v>7280</v>
      </c>
      <c r="AE867" s="1275"/>
    </row>
    <row r="868" spans="1:31">
      <c r="A868" s="264" t="s">
        <v>3731</v>
      </c>
      <c r="B868" s="30" t="s">
        <v>7990</v>
      </c>
      <c r="C868" s="32" t="s">
        <v>46</v>
      </c>
      <c r="D868" s="40" t="s">
        <v>1024</v>
      </c>
      <c r="E868" s="30" t="s">
        <v>85</v>
      </c>
      <c r="F868" s="30" t="s">
        <v>1088</v>
      </c>
      <c r="G868" s="952">
        <v>317</v>
      </c>
      <c r="H868" s="41">
        <v>0.89200000000000002</v>
      </c>
      <c r="I868" s="30" t="s">
        <v>3124</v>
      </c>
      <c r="J868" s="786" t="s">
        <v>7799</v>
      </c>
      <c r="K868" s="803"/>
      <c r="L868" s="803"/>
      <c r="M868" s="803" t="s">
        <v>97</v>
      </c>
      <c r="N868" s="803" t="s">
        <v>7805</v>
      </c>
      <c r="O868" s="7" t="e">
        <f t="shared" ca="1" si="26"/>
        <v>#VALUE!</v>
      </c>
      <c r="P868" s="788" t="s">
        <v>7705</v>
      </c>
      <c r="Q868" s="803" t="s">
        <v>7705</v>
      </c>
      <c r="R868" s="803" t="s">
        <v>7705</v>
      </c>
      <c r="S868" s="12" t="e">
        <f t="shared" ca="1" si="27"/>
        <v>#VALUE!</v>
      </c>
      <c r="T868" s="31" t="s">
        <v>7991</v>
      </c>
      <c r="U868" s="31" t="s">
        <v>7992</v>
      </c>
      <c r="V868" s="31"/>
      <c r="W868" s="31"/>
      <c r="X868" s="197" t="s">
        <v>7993</v>
      </c>
      <c r="Y868" s="197"/>
      <c r="Z868" s="197"/>
      <c r="AA868" s="197"/>
      <c r="AB868" s="197"/>
      <c r="AC868" s="729"/>
      <c r="AD868" s="1222" t="s">
        <v>7280</v>
      </c>
      <c r="AE868" s="1275"/>
    </row>
    <row r="869" spans="1:31">
      <c r="A869" s="264" t="s">
        <v>3731</v>
      </c>
      <c r="B869" s="30" t="s">
        <v>7994</v>
      </c>
      <c r="C869" s="32" t="s">
        <v>46</v>
      </c>
      <c r="D869" s="40" t="s">
        <v>1024</v>
      </c>
      <c r="E869" s="30" t="s">
        <v>85</v>
      </c>
      <c r="F869" s="30" t="s">
        <v>1088</v>
      </c>
      <c r="G869" s="952">
        <v>417</v>
      </c>
      <c r="H869" s="41">
        <v>0.28199999999999997</v>
      </c>
      <c r="I869" s="30" t="s">
        <v>3124</v>
      </c>
      <c r="J869" s="786" t="s">
        <v>7841</v>
      </c>
      <c r="K869" s="803"/>
      <c r="L869" s="803"/>
      <c r="M869" s="803" t="s">
        <v>97</v>
      </c>
      <c r="N869" s="803" t="s">
        <v>7805</v>
      </c>
      <c r="O869" s="7" t="e">
        <f t="shared" ca="1" si="26"/>
        <v>#VALUE!</v>
      </c>
      <c r="P869" s="788" t="s">
        <v>7705</v>
      </c>
      <c r="Q869" s="803" t="s">
        <v>7705</v>
      </c>
      <c r="R869" s="803" t="s">
        <v>7705</v>
      </c>
      <c r="S869" s="12" t="e">
        <f t="shared" ca="1" si="27"/>
        <v>#VALUE!</v>
      </c>
      <c r="T869" s="31" t="s">
        <v>7995</v>
      </c>
      <c r="U869" s="31" t="s">
        <v>7996</v>
      </c>
      <c r="V869" s="31"/>
      <c r="W869" s="31"/>
      <c r="X869" s="197" t="s">
        <v>7997</v>
      </c>
      <c r="Y869" s="197"/>
      <c r="Z869" s="197"/>
      <c r="AA869" s="197"/>
      <c r="AB869" s="197"/>
      <c r="AC869" s="729"/>
      <c r="AD869" s="1222" t="s">
        <v>7280</v>
      </c>
      <c r="AE869" s="1275"/>
    </row>
    <row r="870" spans="1:31">
      <c r="A870" s="264" t="s">
        <v>1416</v>
      </c>
      <c r="B870" s="30" t="s">
        <v>7998</v>
      </c>
      <c r="C870" s="32" t="s">
        <v>46</v>
      </c>
      <c r="D870" s="40" t="s">
        <v>1024</v>
      </c>
      <c r="E870" s="30" t="s">
        <v>85</v>
      </c>
      <c r="F870" s="30" t="s">
        <v>1088</v>
      </c>
      <c r="G870" s="952">
        <v>696</v>
      </c>
      <c r="H870" s="41">
        <v>0.27800000000000002</v>
      </c>
      <c r="I870" s="30" t="s">
        <v>3340</v>
      </c>
      <c r="J870" s="786">
        <v>45176</v>
      </c>
      <c r="K870" s="803"/>
      <c r="L870" s="803"/>
      <c r="M870" s="803" t="s">
        <v>97</v>
      </c>
      <c r="N870" s="803" t="s">
        <v>7911</v>
      </c>
      <c r="O870" s="7" t="e">
        <f t="shared" ca="1" si="26"/>
        <v>#VALUE!</v>
      </c>
      <c r="P870" s="788" t="s">
        <v>7999</v>
      </c>
      <c r="Q870" s="803" t="s">
        <v>7787</v>
      </c>
      <c r="R870" s="803" t="s">
        <v>7999</v>
      </c>
      <c r="S870" s="12" t="e">
        <f t="shared" ca="1" si="27"/>
        <v>#VALUE!</v>
      </c>
      <c r="T870" s="31" t="s">
        <v>8000</v>
      </c>
      <c r="U870" s="31" t="s">
        <v>8001</v>
      </c>
      <c r="V870" s="31"/>
      <c r="W870" s="31"/>
      <c r="X870" s="197" t="s">
        <v>8002</v>
      </c>
      <c r="Y870" s="197"/>
      <c r="Z870" s="197"/>
      <c r="AA870" s="197" t="s">
        <v>8003</v>
      </c>
      <c r="AB870" s="197" t="s">
        <v>8004</v>
      </c>
      <c r="AC870" s="729"/>
      <c r="AD870" s="1222"/>
      <c r="AE870" s="1275"/>
    </row>
    <row r="871" spans="1:31">
      <c r="A871" s="264" t="s">
        <v>7205</v>
      </c>
      <c r="B871" s="30" t="s">
        <v>8005</v>
      </c>
      <c r="C871" s="32" t="s">
        <v>46</v>
      </c>
      <c r="D871" s="40" t="s">
        <v>1024</v>
      </c>
      <c r="E871" s="30" t="s">
        <v>85</v>
      </c>
      <c r="F871" s="30" t="s">
        <v>1088</v>
      </c>
      <c r="G871" s="952">
        <v>740</v>
      </c>
      <c r="H871" s="41">
        <v>0.57399999999999995</v>
      </c>
      <c r="I871" s="30" t="s">
        <v>3340</v>
      </c>
      <c r="J871" s="786" t="s">
        <v>7799</v>
      </c>
      <c r="K871" s="803"/>
      <c r="L871" s="803"/>
      <c r="M871" s="803" t="s">
        <v>97</v>
      </c>
      <c r="N871" s="803" t="s">
        <v>7805</v>
      </c>
      <c r="O871" s="7" t="e">
        <f t="shared" ca="1" si="26"/>
        <v>#VALUE!</v>
      </c>
      <c r="P871" s="788" t="s">
        <v>7999</v>
      </c>
      <c r="Q871" s="803" t="s">
        <v>7705</v>
      </c>
      <c r="R871" s="803" t="s">
        <v>7999</v>
      </c>
      <c r="S871" s="12" t="e">
        <f t="shared" ca="1" si="27"/>
        <v>#VALUE!</v>
      </c>
      <c r="T871" s="31" t="s">
        <v>8006</v>
      </c>
      <c r="U871" s="31" t="s">
        <v>8007</v>
      </c>
      <c r="V871" s="31"/>
      <c r="W871" s="31"/>
      <c r="X871" s="197" t="s">
        <v>8008</v>
      </c>
      <c r="Y871" s="197"/>
      <c r="Z871" s="197"/>
      <c r="AA871" s="197"/>
      <c r="AB871" s="197" t="s">
        <v>8009</v>
      </c>
      <c r="AC871" s="729"/>
      <c r="AD871" s="1222"/>
      <c r="AE871" s="1275"/>
    </row>
    <row r="872" spans="1:31">
      <c r="A872" s="264" t="s">
        <v>7205</v>
      </c>
      <c r="B872" s="30" t="s">
        <v>8010</v>
      </c>
      <c r="C872" s="32" t="s">
        <v>46</v>
      </c>
      <c r="D872" s="40" t="s">
        <v>1024</v>
      </c>
      <c r="E872" s="30" t="s">
        <v>85</v>
      </c>
      <c r="F872" s="30" t="s">
        <v>1088</v>
      </c>
      <c r="G872" s="952">
        <v>1035</v>
      </c>
      <c r="H872" s="41">
        <v>0.89500000000000002</v>
      </c>
      <c r="I872" s="30" t="s">
        <v>3340</v>
      </c>
      <c r="J872" s="786" t="s">
        <v>7799</v>
      </c>
      <c r="K872" s="803"/>
      <c r="L872" s="803"/>
      <c r="M872" s="803" t="s">
        <v>97</v>
      </c>
      <c r="N872" s="803" t="s">
        <v>7805</v>
      </c>
      <c r="O872" s="7" t="e">
        <f t="shared" ca="1" si="26"/>
        <v>#VALUE!</v>
      </c>
      <c r="P872" s="788" t="s">
        <v>7999</v>
      </c>
      <c r="Q872" s="803" t="s">
        <v>7705</v>
      </c>
      <c r="R872" s="803" t="s">
        <v>7999</v>
      </c>
      <c r="S872" s="12" t="e">
        <f t="shared" ca="1" si="27"/>
        <v>#VALUE!</v>
      </c>
      <c r="T872" s="31" t="s">
        <v>8011</v>
      </c>
      <c r="U872" s="31" t="s">
        <v>8007</v>
      </c>
      <c r="V872" s="31"/>
      <c r="W872" s="31"/>
      <c r="X872" s="197" t="s">
        <v>8012</v>
      </c>
      <c r="Y872" s="197"/>
      <c r="Z872" s="197"/>
      <c r="AA872" s="197" t="s">
        <v>7754</v>
      </c>
      <c r="AB872" s="197"/>
      <c r="AC872" s="729"/>
      <c r="AD872" s="1222"/>
      <c r="AE872" s="1275"/>
    </row>
    <row r="873" spans="1:31">
      <c r="A873" s="264" t="s">
        <v>397</v>
      </c>
      <c r="B873" s="30" t="s">
        <v>8013</v>
      </c>
      <c r="C873" s="32" t="s">
        <v>256</v>
      </c>
      <c r="D873" s="40" t="s">
        <v>1024</v>
      </c>
      <c r="E873" s="30" t="s">
        <v>85</v>
      </c>
      <c r="F873" s="30" t="s">
        <v>1088</v>
      </c>
      <c r="G873" s="952">
        <v>960</v>
      </c>
      <c r="H873" s="41">
        <v>1.879</v>
      </c>
      <c r="I873" s="30" t="s">
        <v>3340</v>
      </c>
      <c r="J873" s="786" t="s">
        <v>7841</v>
      </c>
      <c r="K873" s="803"/>
      <c r="L873" s="803"/>
      <c r="M873" s="803" t="s">
        <v>7911</v>
      </c>
      <c r="N873" s="803" t="s">
        <v>7928</v>
      </c>
      <c r="O873" s="7" t="e">
        <f t="shared" ca="1" si="26"/>
        <v>#VALUE!</v>
      </c>
      <c r="P873" s="788" t="s">
        <v>7999</v>
      </c>
      <c r="Q873" s="803" t="s">
        <v>7705</v>
      </c>
      <c r="R873" s="803" t="s">
        <v>7999</v>
      </c>
      <c r="S873" s="12" t="e">
        <f t="shared" ca="1" si="27"/>
        <v>#VALUE!</v>
      </c>
      <c r="T873" s="31" t="s">
        <v>8014</v>
      </c>
      <c r="U873" s="31" t="s">
        <v>8015</v>
      </c>
      <c r="V873" s="31"/>
      <c r="W873" s="31"/>
      <c r="X873" s="197" t="s">
        <v>8016</v>
      </c>
      <c r="Y873" s="197"/>
      <c r="Z873" s="197"/>
      <c r="AA873" s="197"/>
      <c r="AB873" s="197"/>
      <c r="AC873" s="729"/>
      <c r="AD873" s="1222"/>
      <c r="AE873" s="1275"/>
    </row>
    <row r="874" spans="1:31">
      <c r="A874" s="264" t="s">
        <v>5013</v>
      </c>
      <c r="B874" s="30" t="s">
        <v>8017</v>
      </c>
      <c r="C874" s="32" t="s">
        <v>46</v>
      </c>
      <c r="D874" s="40" t="s">
        <v>1024</v>
      </c>
      <c r="E874" s="30" t="s">
        <v>85</v>
      </c>
      <c r="F874" s="30" t="s">
        <v>1086</v>
      </c>
      <c r="G874" s="952">
        <v>1058</v>
      </c>
      <c r="H874" s="41">
        <v>2.629</v>
      </c>
      <c r="I874" s="30" t="s">
        <v>3340</v>
      </c>
      <c r="J874" s="786" t="s">
        <v>7841</v>
      </c>
      <c r="K874" s="803"/>
      <c r="L874" s="803"/>
      <c r="M874" s="803" t="s">
        <v>7928</v>
      </c>
      <c r="N874" s="803" t="s">
        <v>7787</v>
      </c>
      <c r="O874" s="7" t="e">
        <f t="shared" ca="1" si="26"/>
        <v>#VALUE!</v>
      </c>
      <c r="P874" s="788" t="s">
        <v>7999</v>
      </c>
      <c r="Q874" s="803" t="s">
        <v>7999</v>
      </c>
      <c r="R874" s="803" t="s">
        <v>7999</v>
      </c>
      <c r="S874" s="12" t="e">
        <f t="shared" ca="1" si="27"/>
        <v>#VALUE!</v>
      </c>
      <c r="T874" s="31" t="s">
        <v>8018</v>
      </c>
      <c r="U874" s="31" t="s">
        <v>8019</v>
      </c>
      <c r="V874" s="31"/>
      <c r="W874" s="31"/>
      <c r="X874" s="197" t="s">
        <v>8020</v>
      </c>
      <c r="Y874" s="197"/>
      <c r="Z874" s="197"/>
      <c r="AA874" s="197" t="s">
        <v>8021</v>
      </c>
      <c r="AB874" s="197"/>
      <c r="AC874" s="729"/>
      <c r="AD874" s="1222"/>
      <c r="AE874" s="1275"/>
    </row>
    <row r="875" spans="1:31">
      <c r="A875" s="264" t="s">
        <v>397</v>
      </c>
      <c r="B875" s="30" t="s">
        <v>8022</v>
      </c>
      <c r="C875" s="32" t="s">
        <v>256</v>
      </c>
      <c r="D875" s="40" t="s">
        <v>1024</v>
      </c>
      <c r="E875" s="30" t="s">
        <v>85</v>
      </c>
      <c r="F875" s="30" t="s">
        <v>1088</v>
      </c>
      <c r="G875" s="952">
        <v>960</v>
      </c>
      <c r="H875" s="41">
        <v>1.43</v>
      </c>
      <c r="I875" s="30" t="s">
        <v>3045</v>
      </c>
      <c r="J875" s="786" t="s">
        <v>7573</v>
      </c>
      <c r="K875" s="803"/>
      <c r="L875" s="803"/>
      <c r="M875" s="803" t="s">
        <v>7892</v>
      </c>
      <c r="N875" s="803" t="s">
        <v>7557</v>
      </c>
      <c r="O875" s="7" t="e">
        <f t="shared" ca="1" si="26"/>
        <v>#VALUE!</v>
      </c>
      <c r="P875" s="788" t="s">
        <v>3574</v>
      </c>
      <c r="Q875" s="803" t="s">
        <v>7799</v>
      </c>
      <c r="R875" s="803" t="s">
        <v>3574</v>
      </c>
      <c r="S875" s="12" t="e">
        <f t="shared" ca="1" si="27"/>
        <v>#VALUE!</v>
      </c>
      <c r="T875" s="31" t="s">
        <v>8023</v>
      </c>
      <c r="U875" s="31" t="s">
        <v>8024</v>
      </c>
      <c r="V875" s="31"/>
      <c r="W875" s="31"/>
      <c r="X875" s="197" t="s">
        <v>8025</v>
      </c>
      <c r="Y875" s="197"/>
      <c r="Z875" s="197"/>
      <c r="AA875" s="197" t="s">
        <v>8026</v>
      </c>
      <c r="AB875" s="197" t="s">
        <v>8027</v>
      </c>
      <c r="AC875" s="729"/>
      <c r="AD875" s="1222" t="s">
        <v>7280</v>
      </c>
      <c r="AE875" s="1275"/>
    </row>
    <row r="876" spans="1:31">
      <c r="A876" s="264" t="s">
        <v>1551</v>
      </c>
      <c r="B876" s="30" t="s">
        <v>8028</v>
      </c>
      <c r="C876" s="32" t="s">
        <v>256</v>
      </c>
      <c r="D876" s="40" t="s">
        <v>1024</v>
      </c>
      <c r="E876" s="30" t="s">
        <v>85</v>
      </c>
      <c r="F876" s="30" t="s">
        <v>1088</v>
      </c>
      <c r="G876" s="952">
        <v>328</v>
      </c>
      <c r="H876" s="41">
        <v>1.9039999999999999</v>
      </c>
      <c r="I876" s="30" t="s">
        <v>3045</v>
      </c>
      <c r="J876" s="786" t="s">
        <v>7799</v>
      </c>
      <c r="K876" s="803"/>
      <c r="L876" s="803"/>
      <c r="M876" s="803" t="s">
        <v>7911</v>
      </c>
      <c r="N876" s="803">
        <v>45196</v>
      </c>
      <c r="O876" s="7" t="e">
        <f t="shared" ca="1" si="26"/>
        <v>#VALUE!</v>
      </c>
      <c r="P876" s="788" t="s">
        <v>3574</v>
      </c>
      <c r="Q876" s="803" t="s">
        <v>7705</v>
      </c>
      <c r="R876" s="803" t="s">
        <v>3574</v>
      </c>
      <c r="S876" s="12" t="e">
        <f t="shared" ca="1" si="27"/>
        <v>#VALUE!</v>
      </c>
      <c r="T876" s="31" t="s">
        <v>8029</v>
      </c>
      <c r="U876" s="31" t="s">
        <v>8030</v>
      </c>
      <c r="V876" s="31"/>
      <c r="W876" s="31"/>
      <c r="X876" s="197" t="s">
        <v>8031</v>
      </c>
      <c r="Y876" s="197"/>
      <c r="Z876" s="197"/>
      <c r="AA876" s="197" t="s">
        <v>8032</v>
      </c>
      <c r="AB876" s="197"/>
      <c r="AC876" s="729"/>
      <c r="AD876" s="1222" t="s">
        <v>7280</v>
      </c>
      <c r="AE876" s="1275"/>
    </row>
    <row r="877" spans="1:31">
      <c r="A877" s="264" t="s">
        <v>8033</v>
      </c>
      <c r="B877" s="30" t="s">
        <v>8034</v>
      </c>
      <c r="C877" s="32" t="s">
        <v>46</v>
      </c>
      <c r="D877" s="40" t="s">
        <v>1024</v>
      </c>
      <c r="E877" s="30" t="s">
        <v>85</v>
      </c>
      <c r="F877" s="30" t="s">
        <v>1088</v>
      </c>
      <c r="G877" s="952">
        <v>527</v>
      </c>
      <c r="H877" s="41">
        <v>3.5470000000000002</v>
      </c>
      <c r="I877" s="30" t="s">
        <v>3045</v>
      </c>
      <c r="J877" s="786" t="s">
        <v>8035</v>
      </c>
      <c r="K877" s="803"/>
      <c r="L877" s="803"/>
      <c r="M877" s="803" t="s">
        <v>97</v>
      </c>
      <c r="N877" s="803" t="s">
        <v>3612</v>
      </c>
      <c r="O877" s="7" t="e">
        <f t="shared" ca="1" si="26"/>
        <v>#VALUE!</v>
      </c>
      <c r="P877" s="788" t="s">
        <v>3574</v>
      </c>
      <c r="Q877" s="803" t="s">
        <v>7999</v>
      </c>
      <c r="R877" s="803" t="s">
        <v>3574</v>
      </c>
      <c r="S877" s="12" t="e">
        <f t="shared" ca="1" si="27"/>
        <v>#VALUE!</v>
      </c>
      <c r="T877" s="31" t="s">
        <v>8036</v>
      </c>
      <c r="U877" s="31" t="s">
        <v>8037</v>
      </c>
      <c r="V877" s="31"/>
      <c r="W877" s="31"/>
      <c r="X877" s="197" t="s">
        <v>8038</v>
      </c>
      <c r="Y877" s="197"/>
      <c r="Z877" s="197"/>
      <c r="AA877" s="197" t="s">
        <v>8039</v>
      </c>
      <c r="AB877" s="197"/>
      <c r="AC877" s="729"/>
      <c r="AD877" s="1222" t="s">
        <v>7280</v>
      </c>
      <c r="AE877" s="1275"/>
    </row>
    <row r="878" spans="1:31">
      <c r="A878" s="264" t="s">
        <v>5552</v>
      </c>
      <c r="B878" s="30" t="s">
        <v>8040</v>
      </c>
      <c r="C878" s="32" t="s">
        <v>46</v>
      </c>
      <c r="D878" s="40" t="s">
        <v>1024</v>
      </c>
      <c r="E878" s="30" t="s">
        <v>85</v>
      </c>
      <c r="F878" s="30" t="s">
        <v>1088</v>
      </c>
      <c r="G878" s="952">
        <v>400</v>
      </c>
      <c r="H878" s="41">
        <v>2.2989999999999999</v>
      </c>
      <c r="I878" s="30" t="s">
        <v>3045</v>
      </c>
      <c r="J878" s="786" t="s">
        <v>7928</v>
      </c>
      <c r="K878" s="803"/>
      <c r="L878" s="803"/>
      <c r="M878" s="803" t="s">
        <v>97</v>
      </c>
      <c r="N878" s="803" t="s">
        <v>3618</v>
      </c>
      <c r="O878" s="7" t="e">
        <f t="shared" ca="1" si="26"/>
        <v>#VALUE!</v>
      </c>
      <c r="P878" s="788" t="s">
        <v>3574</v>
      </c>
      <c r="Q878" s="803" t="s">
        <v>8041</v>
      </c>
      <c r="R878" s="803" t="s">
        <v>3574</v>
      </c>
      <c r="S878" s="12" t="e">
        <f t="shared" ca="1" si="27"/>
        <v>#VALUE!</v>
      </c>
      <c r="T878" s="31" t="s">
        <v>8042</v>
      </c>
      <c r="U878" s="31" t="s">
        <v>8043</v>
      </c>
      <c r="V878" s="31"/>
      <c r="W878" s="31"/>
      <c r="X878" s="197" t="s">
        <v>8044</v>
      </c>
      <c r="Y878" s="197"/>
      <c r="Z878" s="197"/>
      <c r="AA878" s="197" t="s">
        <v>8045</v>
      </c>
      <c r="AB878" s="197"/>
      <c r="AC878" s="729"/>
      <c r="AD878" s="1222"/>
      <c r="AE878" s="1275"/>
    </row>
    <row r="879" spans="1:31">
      <c r="A879" s="264" t="s">
        <v>2976</v>
      </c>
      <c r="B879" s="30" t="s">
        <v>8046</v>
      </c>
      <c r="C879" s="32" t="s">
        <v>256</v>
      </c>
      <c r="D879" s="40" t="s">
        <v>1024</v>
      </c>
      <c r="E879" s="30" t="s">
        <v>85</v>
      </c>
      <c r="F879" s="30" t="s">
        <v>1088</v>
      </c>
      <c r="G879" s="952">
        <v>427</v>
      </c>
      <c r="H879" s="41">
        <v>1.29</v>
      </c>
      <c r="I879" s="30" t="s">
        <v>3045</v>
      </c>
      <c r="J879" s="786" t="s">
        <v>7787</v>
      </c>
      <c r="K879" s="803"/>
      <c r="L879" s="803"/>
      <c r="M879" s="803" t="s">
        <v>3612</v>
      </c>
      <c r="N879" s="803" t="s">
        <v>8047</v>
      </c>
      <c r="O879" s="7" t="e">
        <f t="shared" ca="1" si="26"/>
        <v>#VALUE!</v>
      </c>
      <c r="P879" s="788" t="s">
        <v>3574</v>
      </c>
      <c r="Q879" s="803" t="s">
        <v>8041</v>
      </c>
      <c r="R879" s="803" t="s">
        <v>3574</v>
      </c>
      <c r="S879" s="12" t="e">
        <f t="shared" ca="1" si="27"/>
        <v>#VALUE!</v>
      </c>
      <c r="T879" s="31" t="s">
        <v>8048</v>
      </c>
      <c r="U879" s="31" t="s">
        <v>8049</v>
      </c>
      <c r="V879" s="31"/>
      <c r="W879" s="31"/>
      <c r="X879" s="197" t="s">
        <v>8050</v>
      </c>
      <c r="Y879" s="197"/>
      <c r="Z879" s="197"/>
      <c r="AA879" s="197" t="s">
        <v>8051</v>
      </c>
      <c r="AB879" s="197"/>
      <c r="AC879" s="729"/>
      <c r="AD879" s="1222" t="s">
        <v>7280</v>
      </c>
      <c r="AE879" s="1275"/>
    </row>
    <row r="880" spans="1:31">
      <c r="A880" s="264" t="s">
        <v>397</v>
      </c>
      <c r="B880" s="30" t="s">
        <v>8052</v>
      </c>
      <c r="C880" s="32" t="s">
        <v>46</v>
      </c>
      <c r="D880" s="40" t="s">
        <v>1024</v>
      </c>
      <c r="E880" s="30" t="s">
        <v>85</v>
      </c>
      <c r="F880" s="30" t="s">
        <v>1088</v>
      </c>
      <c r="G880" s="952">
        <v>5450</v>
      </c>
      <c r="H880" s="41">
        <v>22.245999999999999</v>
      </c>
      <c r="I880" s="30" t="s">
        <v>3045</v>
      </c>
      <c r="J880" s="786" t="s">
        <v>7787</v>
      </c>
      <c r="K880" s="803" t="s">
        <v>3612</v>
      </c>
      <c r="L880" s="803"/>
      <c r="M880" s="803" t="s">
        <v>8047</v>
      </c>
      <c r="N880" s="803">
        <v>45208</v>
      </c>
      <c r="O880" s="7" t="e">
        <f t="shared" ca="1" si="26"/>
        <v>#VALUE!</v>
      </c>
      <c r="P880" s="788" t="s">
        <v>3574</v>
      </c>
      <c r="Q880" s="803" t="s">
        <v>8041</v>
      </c>
      <c r="R880" s="803" t="s">
        <v>3574</v>
      </c>
      <c r="S880" s="12" t="e">
        <f t="shared" ca="1" si="27"/>
        <v>#VALUE!</v>
      </c>
      <c r="T880" s="31" t="s">
        <v>8053</v>
      </c>
      <c r="U880" s="31" t="s">
        <v>8054</v>
      </c>
      <c r="V880" s="31"/>
      <c r="W880" s="31"/>
      <c r="X880" s="197" t="s">
        <v>8055</v>
      </c>
      <c r="Y880" s="197"/>
      <c r="Z880" s="197"/>
      <c r="AA880" s="197" t="s">
        <v>8056</v>
      </c>
      <c r="AB880" s="197"/>
      <c r="AC880" s="729"/>
      <c r="AD880" s="1222"/>
      <c r="AE880" s="1275"/>
    </row>
    <row r="881" spans="1:31">
      <c r="A881" s="264" t="s">
        <v>6520</v>
      </c>
      <c r="B881" s="30" t="s">
        <v>8057</v>
      </c>
      <c r="C881" s="32" t="s">
        <v>46</v>
      </c>
      <c r="D881" s="40" t="s">
        <v>1024</v>
      </c>
      <c r="E881" s="30" t="s">
        <v>85</v>
      </c>
      <c r="F881" s="30" t="s">
        <v>1088</v>
      </c>
      <c r="G881" s="952">
        <v>420</v>
      </c>
      <c r="H881" s="41">
        <v>0.78900000000000003</v>
      </c>
      <c r="I881" s="30" t="s">
        <v>3045</v>
      </c>
      <c r="J881" s="786" t="s">
        <v>7705</v>
      </c>
      <c r="K881" s="803"/>
      <c r="L881" s="803"/>
      <c r="M881" s="803" t="s">
        <v>97</v>
      </c>
      <c r="N881" s="803" t="s">
        <v>3562</v>
      </c>
      <c r="O881" s="7" t="e">
        <f t="shared" ca="1" si="26"/>
        <v>#VALUE!</v>
      </c>
      <c r="P881" s="788" t="s">
        <v>3574</v>
      </c>
      <c r="Q881" s="803" t="s">
        <v>3574</v>
      </c>
      <c r="R881" s="803" t="s">
        <v>3574</v>
      </c>
      <c r="S881" s="12" t="e">
        <f t="shared" ca="1" si="27"/>
        <v>#VALUE!</v>
      </c>
      <c r="T881" s="31" t="s">
        <v>8058</v>
      </c>
      <c r="U881" s="31" t="s">
        <v>8059</v>
      </c>
      <c r="V881" s="31"/>
      <c r="W881" s="31"/>
      <c r="X881" s="197" t="s">
        <v>8060</v>
      </c>
      <c r="Y881" s="197"/>
      <c r="Z881" s="197"/>
      <c r="AA881" s="197"/>
      <c r="AB881" s="197"/>
      <c r="AC881" s="729"/>
      <c r="AD881" s="1222" t="s">
        <v>7280</v>
      </c>
      <c r="AE881" s="1275"/>
    </row>
    <row r="882" spans="1:31">
      <c r="A882" s="264" t="s">
        <v>7362</v>
      </c>
      <c r="B882" s="30" t="s">
        <v>8061</v>
      </c>
      <c r="C882" s="32" t="s">
        <v>46</v>
      </c>
      <c r="D882" s="40" t="s">
        <v>7785</v>
      </c>
      <c r="E882" s="30" t="s">
        <v>85</v>
      </c>
      <c r="F882" s="30" t="s">
        <v>1106</v>
      </c>
      <c r="G882" s="952">
        <v>652.32000000000005</v>
      </c>
      <c r="H882" s="41">
        <v>0.5867</v>
      </c>
      <c r="I882" s="30" t="s">
        <v>8062</v>
      </c>
      <c r="J882" s="786">
        <v>45176</v>
      </c>
      <c r="K882" s="803" t="s">
        <v>3632</v>
      </c>
      <c r="L882" s="803"/>
      <c r="M882" s="803" t="s">
        <v>7841</v>
      </c>
      <c r="N882" s="803">
        <v>45198</v>
      </c>
      <c r="O882" s="7">
        <f t="shared" ca="1" si="26"/>
        <v>22</v>
      </c>
      <c r="P882" s="788" t="s">
        <v>3612</v>
      </c>
      <c r="Q882" s="803" t="s">
        <v>7717</v>
      </c>
      <c r="R882" s="803" t="s">
        <v>3612</v>
      </c>
      <c r="S882" s="12" t="e">
        <f t="shared" ca="1" si="27"/>
        <v>#VALUE!</v>
      </c>
      <c r="T882" s="31" t="s">
        <v>8063</v>
      </c>
      <c r="U882" s="31" t="s">
        <v>8064</v>
      </c>
      <c r="V882" s="31"/>
      <c r="W882" s="31"/>
      <c r="X882" s="197" t="s">
        <v>8065</v>
      </c>
      <c r="Y882" s="197"/>
      <c r="Z882" s="197"/>
      <c r="AA882" s="197" t="s">
        <v>8066</v>
      </c>
      <c r="AB882" s="197"/>
      <c r="AC882" s="729"/>
      <c r="AD882" s="1222"/>
      <c r="AE882" s="1275"/>
    </row>
    <row r="883" spans="1:31">
      <c r="A883" s="264" t="s">
        <v>1926</v>
      </c>
      <c r="B883" s="30" t="s">
        <v>8067</v>
      </c>
      <c r="C883" s="32" t="s">
        <v>46</v>
      </c>
      <c r="D883" s="40" t="s">
        <v>7785</v>
      </c>
      <c r="E883" s="30" t="s">
        <v>85</v>
      </c>
      <c r="F883" s="30" t="s">
        <v>1106</v>
      </c>
      <c r="G883" s="952">
        <v>2900</v>
      </c>
      <c r="H883" s="41">
        <v>12.2636</v>
      </c>
      <c r="I883" s="30" t="s">
        <v>8068</v>
      </c>
      <c r="J883" s="786" t="s">
        <v>8069</v>
      </c>
      <c r="K883" s="803">
        <v>45191</v>
      </c>
      <c r="L883" s="803"/>
      <c r="M883" s="803" t="s">
        <v>7928</v>
      </c>
      <c r="N883" s="803" t="s">
        <v>7712</v>
      </c>
      <c r="O883" s="7" t="e">
        <f t="shared" ca="1" si="26"/>
        <v>#VALUE!</v>
      </c>
      <c r="P883" s="788" t="s">
        <v>8063</v>
      </c>
      <c r="Q883" s="803" t="s">
        <v>3618</v>
      </c>
      <c r="R883" s="803" t="s">
        <v>8063</v>
      </c>
      <c r="S883" s="12" t="e">
        <f t="shared" ca="1" si="27"/>
        <v>#VALUE!</v>
      </c>
      <c r="T883" s="31" t="s">
        <v>3670</v>
      </c>
      <c r="U883" s="31" t="s">
        <v>8070</v>
      </c>
      <c r="V883" s="31"/>
      <c r="W883" s="31"/>
      <c r="X883" s="197" t="s">
        <v>8071</v>
      </c>
      <c r="Y883" s="197"/>
      <c r="Z883" s="197"/>
      <c r="AA883" s="197" t="s">
        <v>8072</v>
      </c>
      <c r="AB883" s="197"/>
      <c r="AC883" s="729"/>
      <c r="AD883" s="1222"/>
      <c r="AE883" s="1275"/>
    </row>
    <row r="884" spans="1:31">
      <c r="A884" s="264" t="s">
        <v>229</v>
      </c>
      <c r="B884" s="30" t="s">
        <v>8073</v>
      </c>
      <c r="C884" s="32" t="s">
        <v>46</v>
      </c>
      <c r="D884" s="40" t="s">
        <v>7785</v>
      </c>
      <c r="E884" s="30" t="s">
        <v>85</v>
      </c>
      <c r="F884" s="30" t="s">
        <v>1088</v>
      </c>
      <c r="G884" s="952">
        <v>980</v>
      </c>
      <c r="H884" s="41">
        <v>6.6833</v>
      </c>
      <c r="I884" s="30" t="s">
        <v>8068</v>
      </c>
      <c r="J884" s="786" t="s">
        <v>7892</v>
      </c>
      <c r="K884" s="803" t="s">
        <v>7892</v>
      </c>
      <c r="L884" s="803"/>
      <c r="M884" s="803" t="s">
        <v>7841</v>
      </c>
      <c r="N884" s="803">
        <v>45195</v>
      </c>
      <c r="O884" s="7" t="e">
        <f t="shared" ca="1" si="26"/>
        <v>#VALUE!</v>
      </c>
      <c r="P884" s="788" t="s">
        <v>8063</v>
      </c>
      <c r="Q884" s="803" t="s">
        <v>3618</v>
      </c>
      <c r="R884" s="803" t="s">
        <v>8063</v>
      </c>
      <c r="S884" s="12" t="e">
        <f t="shared" ca="1" si="27"/>
        <v>#VALUE!</v>
      </c>
      <c r="T884" s="31" t="s">
        <v>3670</v>
      </c>
      <c r="U884" s="31" t="s">
        <v>8070</v>
      </c>
      <c r="V884" s="31"/>
      <c r="W884" s="31"/>
      <c r="X884" s="197" t="s">
        <v>8074</v>
      </c>
      <c r="Y884" s="197"/>
      <c r="Z884" s="197"/>
      <c r="AA884" s="197" t="s">
        <v>8075</v>
      </c>
      <c r="AB884" s="197"/>
      <c r="AC884" s="729"/>
      <c r="AD884" s="1222"/>
      <c r="AE884" s="1275"/>
    </row>
    <row r="885" spans="1:31">
      <c r="A885" s="264" t="s">
        <v>8076</v>
      </c>
      <c r="B885" s="30" t="s">
        <v>8077</v>
      </c>
      <c r="C885" s="32" t="s">
        <v>256</v>
      </c>
      <c r="D885" s="40" t="s">
        <v>7785</v>
      </c>
      <c r="E885" s="30" t="s">
        <v>85</v>
      </c>
      <c r="F885" s="30" t="s">
        <v>1088</v>
      </c>
      <c r="G885" s="952">
        <v>388</v>
      </c>
      <c r="H885" s="41">
        <v>1.6203000000000001</v>
      </c>
      <c r="I885" s="30" t="s">
        <v>8068</v>
      </c>
      <c r="J885" s="786" t="s">
        <v>7557</v>
      </c>
      <c r="K885" s="803" t="s">
        <v>7948</v>
      </c>
      <c r="L885" s="803"/>
      <c r="M885" s="803" t="s">
        <v>7567</v>
      </c>
      <c r="N885" s="803" t="s">
        <v>7799</v>
      </c>
      <c r="O885" s="7" t="e">
        <f t="shared" ca="1" si="26"/>
        <v>#VALUE!</v>
      </c>
      <c r="P885" s="788" t="s">
        <v>8063</v>
      </c>
      <c r="Q885" s="803" t="s">
        <v>3618</v>
      </c>
      <c r="R885" s="803" t="s">
        <v>8063</v>
      </c>
      <c r="S885" s="12" t="e">
        <f t="shared" ca="1" si="27"/>
        <v>#VALUE!</v>
      </c>
      <c r="T885" s="31" t="s">
        <v>3670</v>
      </c>
      <c r="U885" s="31" t="s">
        <v>8070</v>
      </c>
      <c r="V885" s="31"/>
      <c r="W885" s="31"/>
      <c r="X885" s="197" t="s">
        <v>8078</v>
      </c>
      <c r="Y885" s="197"/>
      <c r="Z885" s="197"/>
      <c r="AA885" s="197" t="s">
        <v>8079</v>
      </c>
      <c r="AB885" s="197"/>
      <c r="AC885" s="729"/>
      <c r="AD885" s="1222"/>
      <c r="AE885" s="1275"/>
    </row>
    <row r="886" spans="1:31">
      <c r="A886" s="264" t="s">
        <v>7370</v>
      </c>
      <c r="B886" s="30" t="s">
        <v>8080</v>
      </c>
      <c r="C886" s="32" t="s">
        <v>46</v>
      </c>
      <c r="D886" s="40" t="s">
        <v>7785</v>
      </c>
      <c r="E886" s="30" t="s">
        <v>85</v>
      </c>
      <c r="F886" s="30" t="s">
        <v>1088</v>
      </c>
      <c r="G886" s="952">
        <v>309</v>
      </c>
      <c r="H886" s="41">
        <v>0.34410000000000002</v>
      </c>
      <c r="I886" s="30" t="s">
        <v>8068</v>
      </c>
      <c r="J886" s="786" t="s">
        <v>7934</v>
      </c>
      <c r="K886" s="803" t="s">
        <v>7934</v>
      </c>
      <c r="L886" s="803"/>
      <c r="M886" s="803" t="s">
        <v>8035</v>
      </c>
      <c r="N886" s="803" t="s">
        <v>8035</v>
      </c>
      <c r="O886" s="7" t="e">
        <f t="shared" ca="1" si="26"/>
        <v>#VALUE!</v>
      </c>
      <c r="P886" s="788" t="s">
        <v>8063</v>
      </c>
      <c r="Q886" s="803" t="s">
        <v>3618</v>
      </c>
      <c r="R886" s="803" t="s">
        <v>8063</v>
      </c>
      <c r="S886" s="12" t="e">
        <f t="shared" ca="1" si="27"/>
        <v>#VALUE!</v>
      </c>
      <c r="T886" s="31" t="s">
        <v>3684</v>
      </c>
      <c r="U886" s="31" t="s">
        <v>8070</v>
      </c>
      <c r="V886" s="31"/>
      <c r="W886" s="31"/>
      <c r="X886" s="197" t="s">
        <v>8081</v>
      </c>
      <c r="Y886" s="197"/>
      <c r="Z886" s="197"/>
      <c r="AA886" s="197" t="s">
        <v>8082</v>
      </c>
      <c r="AB886" s="197"/>
      <c r="AC886" s="729"/>
      <c r="AD886" s="1222"/>
      <c r="AE886" s="1275"/>
    </row>
    <row r="887" spans="1:31">
      <c r="A887" s="264" t="s">
        <v>8083</v>
      </c>
      <c r="B887" s="30" t="s">
        <v>8084</v>
      </c>
      <c r="C887" s="32" t="s">
        <v>256</v>
      </c>
      <c r="D887" s="40" t="s">
        <v>7785</v>
      </c>
      <c r="E887" s="30" t="s">
        <v>85</v>
      </c>
      <c r="F887" s="30" t="s">
        <v>1088</v>
      </c>
      <c r="G887" s="952">
        <v>1430</v>
      </c>
      <c r="H887" s="41">
        <v>10.597899999999999</v>
      </c>
      <c r="I887" s="30" t="s">
        <v>8068</v>
      </c>
      <c r="J887" s="786" t="s">
        <v>7948</v>
      </c>
      <c r="K887" s="803" t="s">
        <v>7948</v>
      </c>
      <c r="L887" s="803"/>
      <c r="M887" s="803" t="s">
        <v>3556</v>
      </c>
      <c r="N887" s="803">
        <v>45203</v>
      </c>
      <c r="O887" s="7" t="e">
        <f t="shared" ca="1" si="26"/>
        <v>#VALUE!</v>
      </c>
      <c r="P887" s="788" t="s">
        <v>8063</v>
      </c>
      <c r="Q887" s="803" t="s">
        <v>3618</v>
      </c>
      <c r="R887" s="803" t="s">
        <v>8063</v>
      </c>
      <c r="S887" s="12" t="e">
        <f t="shared" ca="1" si="27"/>
        <v>#VALUE!</v>
      </c>
      <c r="T887" s="31" t="s">
        <v>3684</v>
      </c>
      <c r="U887" s="31" t="s">
        <v>8070</v>
      </c>
      <c r="V887" s="31"/>
      <c r="W887" s="31"/>
      <c r="X887" s="197" t="s">
        <v>8085</v>
      </c>
      <c r="Y887" s="197"/>
      <c r="Z887" s="197"/>
      <c r="AA887" s="197" t="s">
        <v>8086</v>
      </c>
      <c r="AB887" s="197"/>
      <c r="AC887" s="729"/>
      <c r="AD887" s="1222"/>
      <c r="AE887" s="1275"/>
    </row>
    <row r="888" spans="1:31">
      <c r="A888" s="264" t="s">
        <v>5256</v>
      </c>
      <c r="B888" s="30" t="s">
        <v>8087</v>
      </c>
      <c r="C888" s="32" t="s">
        <v>46</v>
      </c>
      <c r="D888" s="40" t="s">
        <v>7785</v>
      </c>
      <c r="E888" s="30" t="s">
        <v>85</v>
      </c>
      <c r="F888" s="30" t="s">
        <v>1088</v>
      </c>
      <c r="G888" s="952">
        <v>1315</v>
      </c>
      <c r="H888" s="41">
        <v>5.1685999999999996</v>
      </c>
      <c r="I888" s="30" t="s">
        <v>8068</v>
      </c>
      <c r="J888" s="786">
        <v>45191</v>
      </c>
      <c r="K888" s="803">
        <v>45191</v>
      </c>
      <c r="L888" s="803"/>
      <c r="M888" s="803" t="s">
        <v>7712</v>
      </c>
      <c r="N888" s="803" t="s">
        <v>3556</v>
      </c>
      <c r="O888" s="7" t="e">
        <f t="shared" ca="1" si="26"/>
        <v>#VALUE!</v>
      </c>
      <c r="P888" s="788" t="s">
        <v>8063</v>
      </c>
      <c r="Q888" s="803" t="s">
        <v>3618</v>
      </c>
      <c r="R888" s="803" t="s">
        <v>8063</v>
      </c>
      <c r="S888" s="12" t="e">
        <f t="shared" ca="1" si="27"/>
        <v>#VALUE!</v>
      </c>
      <c r="T888" s="31" t="s">
        <v>3670</v>
      </c>
      <c r="U888" s="31" t="s">
        <v>8070</v>
      </c>
      <c r="V888" s="31"/>
      <c r="W888" s="31"/>
      <c r="X888" s="197" t="s">
        <v>8088</v>
      </c>
      <c r="Y888" s="197"/>
      <c r="Z888" s="197"/>
      <c r="AA888" s="197" t="s">
        <v>8089</v>
      </c>
      <c r="AB888" s="197"/>
      <c r="AC888" s="729"/>
      <c r="AD888" s="1222"/>
      <c r="AE888" s="1275"/>
    </row>
    <row r="889" spans="1:31">
      <c r="A889" s="264" t="s">
        <v>7362</v>
      </c>
      <c r="B889" s="30" t="s">
        <v>8090</v>
      </c>
      <c r="C889" s="32" t="s">
        <v>46</v>
      </c>
      <c r="D889" s="40" t="s">
        <v>189</v>
      </c>
      <c r="E889" s="30" t="s">
        <v>85</v>
      </c>
      <c r="F889" s="30" t="s">
        <v>462</v>
      </c>
      <c r="G889" s="952">
        <v>5512</v>
      </c>
      <c r="H889" s="41">
        <v>3.0905</v>
      </c>
      <c r="I889" s="30" t="s">
        <v>8068</v>
      </c>
      <c r="J889" s="786">
        <v>45099</v>
      </c>
      <c r="K889" s="803" t="s">
        <v>3556</v>
      </c>
      <c r="L889" s="803"/>
      <c r="M889" s="803" t="s">
        <v>3556</v>
      </c>
      <c r="N889" s="803" t="s">
        <v>3556</v>
      </c>
      <c r="O889" s="7" t="e">
        <f t="shared" ca="1" si="26"/>
        <v>#VALUE!</v>
      </c>
      <c r="P889" s="788" t="s">
        <v>8063</v>
      </c>
      <c r="Q889" s="803" t="s">
        <v>3618</v>
      </c>
      <c r="R889" s="803" t="s">
        <v>8063</v>
      </c>
      <c r="S889" s="12" t="e">
        <f t="shared" ca="1" si="27"/>
        <v>#VALUE!</v>
      </c>
      <c r="T889" s="31" t="s">
        <v>3684</v>
      </c>
      <c r="U889" s="31" t="s">
        <v>8070</v>
      </c>
      <c r="V889" s="31"/>
      <c r="W889" s="31"/>
      <c r="X889" s="197" t="s">
        <v>8091</v>
      </c>
      <c r="Y889" s="197"/>
      <c r="Z889" s="197"/>
      <c r="AA889" s="197" t="s">
        <v>8092</v>
      </c>
      <c r="AB889" s="197"/>
      <c r="AC889" s="729"/>
      <c r="AD889" s="1222"/>
      <c r="AE889" s="1275"/>
    </row>
    <row r="890" spans="1:31">
      <c r="A890" s="264" t="s">
        <v>1119</v>
      </c>
      <c r="B890" s="30" t="s">
        <v>8093</v>
      </c>
      <c r="C890" s="32" t="s">
        <v>46</v>
      </c>
      <c r="D890" s="40" t="s">
        <v>189</v>
      </c>
      <c r="E890" s="30" t="s">
        <v>85</v>
      </c>
      <c r="F890" s="30" t="s">
        <v>1106</v>
      </c>
      <c r="G890" s="952">
        <v>1624</v>
      </c>
      <c r="H890" s="41">
        <v>1.3431999999999999</v>
      </c>
      <c r="I890" s="30" t="s">
        <v>8094</v>
      </c>
      <c r="J890" s="786">
        <v>45202</v>
      </c>
      <c r="K890" s="803">
        <v>45202</v>
      </c>
      <c r="L890" s="803"/>
      <c r="M890" s="803" t="s">
        <v>3618</v>
      </c>
      <c r="N890" s="803">
        <v>45211</v>
      </c>
      <c r="O890" s="7">
        <f t="shared" ca="1" si="26"/>
        <v>9</v>
      </c>
      <c r="P890" s="788" t="s">
        <v>8095</v>
      </c>
      <c r="Q890" s="803" t="s">
        <v>3569</v>
      </c>
      <c r="R890" s="803" t="s">
        <v>8095</v>
      </c>
      <c r="S890" s="12" t="e">
        <f t="shared" ca="1" si="27"/>
        <v>#VALUE!</v>
      </c>
      <c r="T890" s="31" t="s">
        <v>8096</v>
      </c>
      <c r="U890" s="31" t="s">
        <v>8097</v>
      </c>
      <c r="V890" s="31"/>
      <c r="W890" s="31"/>
      <c r="X890" s="197" t="s">
        <v>8098</v>
      </c>
      <c r="Y890" s="197"/>
      <c r="Z890" s="197"/>
      <c r="AA890" s="197" t="s">
        <v>8099</v>
      </c>
      <c r="AB890" s="197"/>
      <c r="AC890" s="729"/>
      <c r="AD890" s="1222"/>
      <c r="AE890" s="1275"/>
    </row>
    <row r="891" spans="1:31">
      <c r="A891" s="264" t="s">
        <v>8100</v>
      </c>
      <c r="B891" s="30" t="s">
        <v>8101</v>
      </c>
      <c r="C891" s="32" t="s">
        <v>256</v>
      </c>
      <c r="D891" s="40" t="s">
        <v>349</v>
      </c>
      <c r="E891" s="30" t="s">
        <v>85</v>
      </c>
      <c r="F891" s="30" t="s">
        <v>1106</v>
      </c>
      <c r="G891" s="952">
        <v>412.32</v>
      </c>
      <c r="H891" s="41">
        <v>3.202</v>
      </c>
      <c r="I891" s="30" t="s">
        <v>8102</v>
      </c>
      <c r="J891" s="786">
        <v>45132</v>
      </c>
      <c r="K891" s="803" t="s">
        <v>3529</v>
      </c>
      <c r="L891" s="803"/>
      <c r="M891" s="803" t="s">
        <v>97</v>
      </c>
      <c r="N891" s="803" t="s">
        <v>97</v>
      </c>
      <c r="O891" s="7" t="e">
        <f t="shared" ca="1" si="26"/>
        <v>#VALUE!</v>
      </c>
      <c r="P891" s="788" t="s">
        <v>7740</v>
      </c>
      <c r="Q891" s="803" t="s">
        <v>7379</v>
      </c>
      <c r="R891" s="803" t="s">
        <v>7740</v>
      </c>
      <c r="S891" s="12" t="e">
        <f t="shared" ca="1" si="27"/>
        <v>#VALUE!</v>
      </c>
      <c r="T891" s="31" t="s">
        <v>3618</v>
      </c>
      <c r="U891" s="31" t="s">
        <v>7999</v>
      </c>
      <c r="V891" s="31"/>
      <c r="W891" s="31"/>
      <c r="X891" s="197" t="s">
        <v>8103</v>
      </c>
      <c r="Y891" s="197"/>
      <c r="Z891" s="197"/>
      <c r="AA891" s="197" t="s">
        <v>8104</v>
      </c>
      <c r="AB891" s="197"/>
      <c r="AC891" s="729"/>
      <c r="AD891" s="1222"/>
      <c r="AE891" s="1275"/>
    </row>
    <row r="892" spans="1:31">
      <c r="A892" s="264" t="s">
        <v>8105</v>
      </c>
      <c r="B892" s="30" t="s">
        <v>8106</v>
      </c>
      <c r="C892" s="32" t="s">
        <v>256</v>
      </c>
      <c r="D892" s="40" t="s">
        <v>1292</v>
      </c>
      <c r="E892" s="30" t="s">
        <v>85</v>
      </c>
      <c r="F892" s="30" t="s">
        <v>1106</v>
      </c>
      <c r="G892" s="952">
        <v>1796.23</v>
      </c>
      <c r="H892" s="41">
        <v>3.6349999999999998</v>
      </c>
      <c r="I892" s="30" t="s">
        <v>8107</v>
      </c>
      <c r="J892" s="786">
        <v>45143</v>
      </c>
      <c r="K892" s="803" t="s">
        <v>7565</v>
      </c>
      <c r="L892" s="803"/>
      <c r="M892" s="803"/>
      <c r="N892" s="803"/>
      <c r="O892" s="7">
        <f t="shared" ca="1" si="26"/>
        <v>962</v>
      </c>
      <c r="P892" s="788" t="s">
        <v>7479</v>
      </c>
      <c r="Q892" s="803" t="s">
        <v>7573</v>
      </c>
      <c r="R892" s="803" t="s">
        <v>7479</v>
      </c>
      <c r="S892" s="12" t="e">
        <f t="shared" ca="1" si="27"/>
        <v>#VALUE!</v>
      </c>
      <c r="T892" s="31" t="s">
        <v>8063</v>
      </c>
      <c r="U892" s="31" t="s">
        <v>3647</v>
      </c>
      <c r="V892" s="31"/>
      <c r="W892" s="31"/>
      <c r="X892" s="197" t="s">
        <v>8108</v>
      </c>
      <c r="Y892" s="197"/>
      <c r="Z892" s="197"/>
      <c r="AA892" s="197" t="s">
        <v>8109</v>
      </c>
      <c r="AB892" s="197"/>
      <c r="AC892" s="729"/>
      <c r="AD892" s="1222"/>
      <c r="AE892" s="1275"/>
    </row>
    <row r="893" spans="1:31">
      <c r="A893" s="264" t="s">
        <v>1437</v>
      </c>
      <c r="B893" s="30" t="s">
        <v>8110</v>
      </c>
      <c r="C893" s="32" t="s">
        <v>256</v>
      </c>
      <c r="D893" s="40" t="s">
        <v>349</v>
      </c>
      <c r="E893" s="30" t="s">
        <v>85</v>
      </c>
      <c r="F893" s="30" t="s">
        <v>1106</v>
      </c>
      <c r="G893" s="952">
        <v>771</v>
      </c>
      <c r="H893" s="41">
        <v>1.762</v>
      </c>
      <c r="I893" s="30" t="s">
        <v>8111</v>
      </c>
      <c r="J893" s="786" t="s">
        <v>8069</v>
      </c>
      <c r="K893" s="803" t="s">
        <v>97</v>
      </c>
      <c r="L893" s="803"/>
      <c r="M893" s="803" t="s">
        <v>97</v>
      </c>
      <c r="N893" s="803" t="s">
        <v>97</v>
      </c>
      <c r="O893" s="7" t="e">
        <f t="shared" ca="1" si="26"/>
        <v>#VALUE!</v>
      </c>
      <c r="P893" s="788" t="s">
        <v>7999</v>
      </c>
      <c r="Q893" s="803" t="s">
        <v>7941</v>
      </c>
      <c r="R893" s="803" t="s">
        <v>7999</v>
      </c>
      <c r="S893" s="12" t="e">
        <f t="shared" ca="1" si="27"/>
        <v>#VALUE!</v>
      </c>
      <c r="T893" s="31" t="s">
        <v>3591</v>
      </c>
      <c r="U893" s="31" t="s">
        <v>8064</v>
      </c>
      <c r="V893" s="31"/>
      <c r="W893" s="31"/>
      <c r="X893" s="197" t="s">
        <v>8112</v>
      </c>
      <c r="Y893" s="197"/>
      <c r="Z893" s="197"/>
      <c r="AA893" s="197" t="s">
        <v>8113</v>
      </c>
      <c r="AB893" s="197"/>
      <c r="AC893" s="729"/>
      <c r="AD893" s="1222"/>
      <c r="AE893" s="1275"/>
    </row>
    <row r="894" spans="1:31">
      <c r="A894" s="264" t="s">
        <v>1194</v>
      </c>
      <c r="B894" s="30" t="s">
        <v>8114</v>
      </c>
      <c r="C894" s="32" t="s">
        <v>256</v>
      </c>
      <c r="D894" s="40" t="s">
        <v>349</v>
      </c>
      <c r="E894" s="30" t="s">
        <v>85</v>
      </c>
      <c r="F894" s="30" t="s">
        <v>1088</v>
      </c>
      <c r="G894" s="952">
        <v>453.59</v>
      </c>
      <c r="H894" s="41">
        <v>1.4239999999999999</v>
      </c>
      <c r="I894" s="30" t="s">
        <v>8111</v>
      </c>
      <c r="J894" s="786" t="s">
        <v>7479</v>
      </c>
      <c r="K894" s="803" t="s">
        <v>97</v>
      </c>
      <c r="L894" s="803"/>
      <c r="M894" s="803" t="s">
        <v>7911</v>
      </c>
      <c r="N894" s="803" t="s">
        <v>97</v>
      </c>
      <c r="O894" s="7" t="e">
        <f t="shared" ca="1" si="26"/>
        <v>#VALUE!</v>
      </c>
      <c r="P894" s="788" t="s">
        <v>7999</v>
      </c>
      <c r="Q894" s="803" t="s">
        <v>8047</v>
      </c>
      <c r="R894" s="803" t="s">
        <v>7999</v>
      </c>
      <c r="S894" s="12" t="e">
        <f t="shared" ca="1" si="27"/>
        <v>#VALUE!</v>
      </c>
      <c r="T894" s="31" t="s">
        <v>3591</v>
      </c>
      <c r="U894" s="31" t="s">
        <v>8064</v>
      </c>
      <c r="V894" s="31"/>
      <c r="W894" s="31"/>
      <c r="X894" s="197" t="s">
        <v>8115</v>
      </c>
      <c r="Y894" s="197"/>
      <c r="Z894" s="197"/>
      <c r="AA894" s="197" t="s">
        <v>8116</v>
      </c>
      <c r="AB894" s="197"/>
      <c r="AC894" s="729"/>
      <c r="AD894" s="1222"/>
      <c r="AE894" s="1275"/>
    </row>
    <row r="895" spans="1:31">
      <c r="A895" s="264" t="s">
        <v>6891</v>
      </c>
      <c r="B895" s="30" t="s">
        <v>6892</v>
      </c>
      <c r="C895" s="32" t="s">
        <v>256</v>
      </c>
      <c r="D895" s="40" t="s">
        <v>349</v>
      </c>
      <c r="E895" s="30" t="s">
        <v>85</v>
      </c>
      <c r="F895" s="30" t="s">
        <v>1088</v>
      </c>
      <c r="G895" s="952">
        <v>981.12030000000004</v>
      </c>
      <c r="H895" s="41">
        <v>1.3959999999999999</v>
      </c>
      <c r="I895" s="30" t="s">
        <v>8117</v>
      </c>
      <c r="J895" s="786" t="s">
        <v>7552</v>
      </c>
      <c r="K895" s="803" t="s">
        <v>97</v>
      </c>
      <c r="L895" s="803"/>
      <c r="M895" s="803" t="s">
        <v>97</v>
      </c>
      <c r="N895" s="803" t="s">
        <v>97</v>
      </c>
      <c r="O895" s="7" t="e">
        <f t="shared" ca="1" si="26"/>
        <v>#VALUE!</v>
      </c>
      <c r="P895" s="788" t="s">
        <v>8118</v>
      </c>
      <c r="Q895" s="803" t="s">
        <v>3618</v>
      </c>
      <c r="R895" s="803" t="s">
        <v>8118</v>
      </c>
      <c r="S895" s="12" t="e">
        <f t="shared" ca="1" si="27"/>
        <v>#VALUE!</v>
      </c>
      <c r="T895" s="31" t="s">
        <v>3591</v>
      </c>
      <c r="U895" s="31" t="s">
        <v>8097</v>
      </c>
      <c r="V895" s="31"/>
      <c r="W895" s="31"/>
      <c r="X895" s="197" t="s">
        <v>8119</v>
      </c>
      <c r="Y895" s="197"/>
      <c r="Z895" s="197"/>
      <c r="AA895" s="197" t="s">
        <v>8120</v>
      </c>
      <c r="AB895" s="197"/>
      <c r="AC895" s="729"/>
      <c r="AD895" s="1222"/>
      <c r="AE895" s="1275"/>
    </row>
    <row r="896" spans="1:31">
      <c r="A896" s="264" t="s">
        <v>8121</v>
      </c>
      <c r="B896" s="30" t="s">
        <v>8122</v>
      </c>
      <c r="C896" s="32" t="s">
        <v>46</v>
      </c>
      <c r="D896" s="40" t="s">
        <v>8123</v>
      </c>
      <c r="E896" s="30" t="s">
        <v>85</v>
      </c>
      <c r="F896" s="30" t="s">
        <v>1088</v>
      </c>
      <c r="G896" s="952">
        <v>264</v>
      </c>
      <c r="H896" s="41">
        <v>0.314</v>
      </c>
      <c r="I896" s="30" t="s">
        <v>8124</v>
      </c>
      <c r="J896" s="786">
        <v>45176</v>
      </c>
      <c r="K896" s="803">
        <v>45176</v>
      </c>
      <c r="L896" s="803"/>
      <c r="M896" s="803" t="s">
        <v>97</v>
      </c>
      <c r="N896" s="803" t="s">
        <v>7948</v>
      </c>
      <c r="O896" s="7" t="e">
        <f t="shared" ca="1" si="26"/>
        <v>#VALUE!</v>
      </c>
      <c r="P896" s="788" t="s">
        <v>3612</v>
      </c>
      <c r="Q896" s="803" t="s">
        <v>8035</v>
      </c>
      <c r="R896" s="803" t="s">
        <v>3612</v>
      </c>
      <c r="S896" s="12" t="e">
        <f t="shared" ca="1" si="27"/>
        <v>#VALUE!</v>
      </c>
      <c r="T896" s="31" t="s">
        <v>8125</v>
      </c>
      <c r="U896" s="31" t="s">
        <v>8126</v>
      </c>
      <c r="V896" s="31"/>
      <c r="W896" s="31"/>
      <c r="X896" s="197" t="s">
        <v>8127</v>
      </c>
      <c r="Y896" s="197"/>
      <c r="Z896" s="197"/>
      <c r="AA896" s="197"/>
      <c r="AB896" s="197"/>
      <c r="AC896" s="729"/>
      <c r="AD896" s="1222"/>
      <c r="AE896" s="1275"/>
    </row>
    <row r="897" spans="1:31">
      <c r="A897" s="264" t="s">
        <v>2303</v>
      </c>
      <c r="B897" s="30" t="s">
        <v>8128</v>
      </c>
      <c r="C897" s="32" t="s">
        <v>256</v>
      </c>
      <c r="D897" s="40" t="s">
        <v>7803</v>
      </c>
      <c r="E897" s="30" t="s">
        <v>85</v>
      </c>
      <c r="F897" s="30" t="s">
        <v>1086</v>
      </c>
      <c r="G897" s="952">
        <v>750</v>
      </c>
      <c r="H897" s="41">
        <v>3.089</v>
      </c>
      <c r="I897" s="30" t="s">
        <v>8129</v>
      </c>
      <c r="J897" s="786" t="s">
        <v>8035</v>
      </c>
      <c r="K897" s="803">
        <v>45196</v>
      </c>
      <c r="L897" s="803"/>
      <c r="M897" s="803">
        <v>45201</v>
      </c>
      <c r="N897" s="803" t="s">
        <v>97</v>
      </c>
      <c r="O897" s="7" t="e">
        <f t="shared" ca="1" si="26"/>
        <v>#VALUE!</v>
      </c>
      <c r="P897" s="788" t="s">
        <v>8063</v>
      </c>
      <c r="Q897" s="803" t="s">
        <v>3618</v>
      </c>
      <c r="R897" s="803" t="s">
        <v>8063</v>
      </c>
      <c r="S897" s="12" t="e">
        <f t="shared" ca="1" si="27"/>
        <v>#VALUE!</v>
      </c>
      <c r="T897" s="31" t="s">
        <v>8130</v>
      </c>
      <c r="U897" s="31" t="s">
        <v>8097</v>
      </c>
      <c r="V897" s="31"/>
      <c r="W897" s="31"/>
      <c r="X897" s="197" t="s">
        <v>8131</v>
      </c>
      <c r="Y897" s="197"/>
      <c r="Z897" s="197"/>
      <c r="AA897" s="197" t="s">
        <v>8132</v>
      </c>
      <c r="AB897" s="197"/>
      <c r="AC897" s="729"/>
      <c r="AD897" s="1222"/>
      <c r="AE897" s="1275"/>
    </row>
    <row r="898" spans="1:31">
      <c r="A898" s="264" t="s">
        <v>8133</v>
      </c>
      <c r="B898" s="30" t="s">
        <v>8134</v>
      </c>
      <c r="C898" s="32" t="s">
        <v>46</v>
      </c>
      <c r="D898" s="40" t="s">
        <v>73</v>
      </c>
      <c r="E898" s="30" t="s">
        <v>85</v>
      </c>
      <c r="F898" s="30" t="s">
        <v>1106</v>
      </c>
      <c r="G898" s="952">
        <v>1941.6</v>
      </c>
      <c r="H898" s="41">
        <v>1.08</v>
      </c>
      <c r="I898" s="30" t="s">
        <v>8135</v>
      </c>
      <c r="J898" s="786" t="s">
        <v>7704</v>
      </c>
      <c r="K898" s="803" t="s">
        <v>97</v>
      </c>
      <c r="L898" s="803"/>
      <c r="M898" s="803" t="s">
        <v>97</v>
      </c>
      <c r="N898" s="803" t="s">
        <v>97</v>
      </c>
      <c r="O898" s="7" t="e">
        <f t="shared" ref="O898:O961" ca="1" si="28">IF(ISBLANK(N898)=TRUE,TODAY()-J898,N898-J898)</f>
        <v>#VALUE!</v>
      </c>
      <c r="P898" s="788" t="s">
        <v>7912</v>
      </c>
      <c r="Q898" s="803" t="s">
        <v>7787</v>
      </c>
      <c r="R898" s="803" t="s">
        <v>7912</v>
      </c>
      <c r="S898" s="12" t="e">
        <f t="shared" ref="S898:S961" ca="1" si="29">IF(ISBLANK(R898)=TRUE,TODAY()-J898,R898-J898)</f>
        <v>#VALUE!</v>
      </c>
      <c r="T898" s="31" t="s">
        <v>3574</v>
      </c>
      <c r="U898" s="31" t="s">
        <v>8136</v>
      </c>
      <c r="V898" s="31"/>
      <c r="W898" s="31"/>
      <c r="X898" s="197" t="s">
        <v>8137</v>
      </c>
      <c r="Y898" s="197"/>
      <c r="Z898" s="197"/>
      <c r="AA898" s="197" t="s">
        <v>8138</v>
      </c>
      <c r="AB898" s="197"/>
      <c r="AC898" s="729"/>
      <c r="AD898" s="1222"/>
      <c r="AE898" s="1275"/>
    </row>
    <row r="899" spans="1:31">
      <c r="A899" s="264" t="s">
        <v>1517</v>
      </c>
      <c r="B899" s="30" t="s">
        <v>8139</v>
      </c>
      <c r="C899" s="32" t="s">
        <v>46</v>
      </c>
      <c r="D899" s="40" t="s">
        <v>48</v>
      </c>
      <c r="E899" s="30" t="s">
        <v>85</v>
      </c>
      <c r="F899" s="30" t="s">
        <v>1088</v>
      </c>
      <c r="G899" s="952">
        <v>599</v>
      </c>
      <c r="H899" s="41">
        <v>1.8169999999999999</v>
      </c>
      <c r="I899" s="30" t="s">
        <v>8140</v>
      </c>
      <c r="J899" s="786" t="s">
        <v>7892</v>
      </c>
      <c r="K899" s="803" t="s">
        <v>97</v>
      </c>
      <c r="L899" s="803"/>
      <c r="M899" s="803" t="s">
        <v>97</v>
      </c>
      <c r="N899" s="803" t="s">
        <v>97</v>
      </c>
      <c r="O899" s="7" t="e">
        <f t="shared" ca="1" si="28"/>
        <v>#VALUE!</v>
      </c>
      <c r="P899" s="788" t="s">
        <v>7928</v>
      </c>
      <c r="Q899" s="803" t="s">
        <v>7787</v>
      </c>
      <c r="R899" s="803" t="s">
        <v>7928</v>
      </c>
      <c r="S899" s="12" t="e">
        <f t="shared" ca="1" si="29"/>
        <v>#VALUE!</v>
      </c>
      <c r="T899" s="31" t="s">
        <v>7781</v>
      </c>
      <c r="U899" s="31" t="s">
        <v>8096</v>
      </c>
      <c r="V899" s="31"/>
      <c r="W899" s="31"/>
      <c r="X899" s="197" t="s">
        <v>8141</v>
      </c>
      <c r="Y899" s="197"/>
      <c r="Z899" s="197"/>
      <c r="AA899" s="197"/>
      <c r="AB899" s="197"/>
      <c r="AC899" s="729"/>
      <c r="AD899" s="1222"/>
      <c r="AE899" s="1275"/>
    </row>
    <row r="900" spans="1:31">
      <c r="A900" s="264" t="s">
        <v>1517</v>
      </c>
      <c r="B900" s="30" t="s">
        <v>8142</v>
      </c>
      <c r="C900" s="32" t="s">
        <v>46</v>
      </c>
      <c r="D900" s="40" t="s">
        <v>48</v>
      </c>
      <c r="E900" s="30" t="s">
        <v>85</v>
      </c>
      <c r="F900" s="30" t="s">
        <v>1106</v>
      </c>
      <c r="G900" s="952">
        <v>7135</v>
      </c>
      <c r="H900" s="41">
        <v>9.0519999999999996</v>
      </c>
      <c r="I900" s="30" t="s">
        <v>8140</v>
      </c>
      <c r="J900" s="786" t="s">
        <v>7892</v>
      </c>
      <c r="K900" s="803" t="s">
        <v>97</v>
      </c>
      <c r="L900" s="803"/>
      <c r="M900" s="803" t="s">
        <v>97</v>
      </c>
      <c r="N900" s="803" t="s">
        <v>97</v>
      </c>
      <c r="O900" s="7" t="e">
        <f t="shared" ca="1" si="28"/>
        <v>#VALUE!</v>
      </c>
      <c r="P900" s="788" t="s">
        <v>7928</v>
      </c>
      <c r="Q900" s="803" t="s">
        <v>7787</v>
      </c>
      <c r="R900" s="803" t="s">
        <v>7928</v>
      </c>
      <c r="S900" s="12" t="e">
        <f t="shared" ca="1" si="29"/>
        <v>#VALUE!</v>
      </c>
      <c r="T900" s="31" t="s">
        <v>7781</v>
      </c>
      <c r="U900" s="31" t="s">
        <v>8096</v>
      </c>
      <c r="V900" s="31"/>
      <c r="W900" s="31"/>
      <c r="X900" s="197" t="s">
        <v>8143</v>
      </c>
      <c r="Y900" s="197"/>
      <c r="Z900" s="197"/>
      <c r="AA900" s="197" t="s">
        <v>8144</v>
      </c>
      <c r="AB900" s="197"/>
      <c r="AC900" s="729"/>
      <c r="AD900" s="1222"/>
      <c r="AE900" s="1275"/>
    </row>
    <row r="901" spans="1:31">
      <c r="A901" s="264" t="s">
        <v>4078</v>
      </c>
      <c r="B901" s="30" t="s">
        <v>8145</v>
      </c>
      <c r="C901" s="32" t="s">
        <v>46</v>
      </c>
      <c r="D901" s="40" t="s">
        <v>73</v>
      </c>
      <c r="E901" s="30" t="s">
        <v>85</v>
      </c>
      <c r="F901" s="30" t="s">
        <v>1088</v>
      </c>
      <c r="G901" s="952">
        <v>837</v>
      </c>
      <c r="H901" s="41">
        <v>0.66200000000000003</v>
      </c>
      <c r="I901" s="30" t="s">
        <v>8146</v>
      </c>
      <c r="J901" s="786" t="s">
        <v>7799</v>
      </c>
      <c r="K901" s="803"/>
      <c r="L901" s="803"/>
      <c r="M901" s="803"/>
      <c r="N901" s="803"/>
      <c r="O901" s="7" t="e">
        <f t="shared" ca="1" si="28"/>
        <v>#VALUE!</v>
      </c>
      <c r="P901" s="788" t="s">
        <v>3569</v>
      </c>
      <c r="Q901" s="803" t="s">
        <v>8041</v>
      </c>
      <c r="R901" s="803" t="s">
        <v>3569</v>
      </c>
      <c r="S901" s="12" t="e">
        <f t="shared" ca="1" si="29"/>
        <v>#VALUE!</v>
      </c>
      <c r="T901" s="31" t="s">
        <v>8147</v>
      </c>
      <c r="U901" s="31" t="s">
        <v>8136</v>
      </c>
      <c r="V901" s="31"/>
      <c r="W901" s="31"/>
      <c r="X901" s="197" t="s">
        <v>8148</v>
      </c>
      <c r="Y901" s="197"/>
      <c r="Z901" s="197"/>
      <c r="AA901" s="197" t="s">
        <v>8149</v>
      </c>
      <c r="AB901" s="197"/>
      <c r="AC901" s="729"/>
      <c r="AD901" s="1222"/>
      <c r="AE901" s="1275"/>
    </row>
    <row r="902" spans="1:31">
      <c r="A902" s="264" t="s">
        <v>8150</v>
      </c>
      <c r="B902" s="30" t="s">
        <v>8151</v>
      </c>
      <c r="C902" s="32" t="s">
        <v>256</v>
      </c>
      <c r="D902" s="40" t="s">
        <v>1331</v>
      </c>
      <c r="E902" s="30" t="s">
        <v>85</v>
      </c>
      <c r="F902" s="30" t="s">
        <v>1088</v>
      </c>
      <c r="G902" s="952">
        <v>3290</v>
      </c>
      <c r="H902" s="41">
        <v>2.5150000000000001</v>
      </c>
      <c r="I902" s="30" t="s">
        <v>8152</v>
      </c>
      <c r="J902" s="786" t="s">
        <v>7829</v>
      </c>
      <c r="K902" s="803"/>
      <c r="L902" s="803"/>
      <c r="M902" s="803" t="s">
        <v>8047</v>
      </c>
      <c r="N902" s="803"/>
      <c r="O902" s="7" t="e">
        <f t="shared" ca="1" si="28"/>
        <v>#VALUE!</v>
      </c>
      <c r="P902" s="788" t="s">
        <v>8063</v>
      </c>
      <c r="Q902" s="803" t="s">
        <v>3562</v>
      </c>
      <c r="R902" s="803" t="s">
        <v>8063</v>
      </c>
      <c r="S902" s="12" t="e">
        <f t="shared" ca="1" si="29"/>
        <v>#VALUE!</v>
      </c>
      <c r="T902" s="31" t="s">
        <v>8041</v>
      </c>
      <c r="U902" s="31" t="s">
        <v>3670</v>
      </c>
      <c r="V902" s="31"/>
      <c r="W902" s="31"/>
      <c r="X902" s="197" t="s">
        <v>8153</v>
      </c>
      <c r="Y902" s="197"/>
      <c r="Z902" s="197"/>
      <c r="AA902" s="197" t="s">
        <v>8154</v>
      </c>
      <c r="AB902" s="197"/>
      <c r="AC902" s="729"/>
      <c r="AD902" s="1222"/>
      <c r="AE902" s="1275"/>
    </row>
    <row r="903" spans="1:31">
      <c r="A903" s="264" t="s">
        <v>516</v>
      </c>
      <c r="B903" s="30" t="s">
        <v>8155</v>
      </c>
      <c r="C903" s="32" t="s">
        <v>46</v>
      </c>
      <c r="D903" s="40" t="s">
        <v>1407</v>
      </c>
      <c r="E903" s="30" t="s">
        <v>85</v>
      </c>
      <c r="F903" s="30" t="s">
        <v>1106</v>
      </c>
      <c r="G903" s="952">
        <v>5085</v>
      </c>
      <c r="H903" s="41">
        <v>3.202</v>
      </c>
      <c r="I903" s="30" t="s">
        <v>8156</v>
      </c>
      <c r="J903" s="786" t="s">
        <v>7343</v>
      </c>
      <c r="K903" s="803"/>
      <c r="L903" s="803"/>
      <c r="M903" s="803"/>
      <c r="N903" s="803"/>
      <c r="O903" s="7" t="e">
        <f t="shared" ca="1" si="28"/>
        <v>#VALUE!</v>
      </c>
      <c r="P903" s="788" t="s">
        <v>3574</v>
      </c>
      <c r="Q903" s="803" t="s">
        <v>8041</v>
      </c>
      <c r="R903" s="803" t="s">
        <v>3574</v>
      </c>
      <c r="S903" s="12" t="e">
        <f t="shared" ca="1" si="29"/>
        <v>#VALUE!</v>
      </c>
      <c r="T903" s="31" t="s">
        <v>3569</v>
      </c>
      <c r="U903" s="31" t="s">
        <v>8136</v>
      </c>
      <c r="V903" s="31"/>
      <c r="W903" s="31"/>
      <c r="X903" s="197" t="s">
        <v>8157</v>
      </c>
      <c r="Y903" s="197"/>
      <c r="Z903" s="197"/>
      <c r="AA903" s="197" t="s">
        <v>8158</v>
      </c>
      <c r="AB903" s="197"/>
      <c r="AC903" s="729"/>
      <c r="AD903" s="1222"/>
      <c r="AE903" s="1275"/>
    </row>
    <row r="904" spans="1:31">
      <c r="A904" s="264" t="s">
        <v>516</v>
      </c>
      <c r="B904" s="30" t="s">
        <v>8159</v>
      </c>
      <c r="C904" s="32" t="s">
        <v>46</v>
      </c>
      <c r="D904" s="40" t="s">
        <v>8160</v>
      </c>
      <c r="E904" s="30" t="s">
        <v>85</v>
      </c>
      <c r="F904" s="30" t="s">
        <v>1088</v>
      </c>
      <c r="G904" s="952">
        <v>915</v>
      </c>
      <c r="H904" s="41">
        <v>2.57</v>
      </c>
      <c r="I904" s="30" t="s">
        <v>8161</v>
      </c>
      <c r="J904" s="786" t="s">
        <v>7343</v>
      </c>
      <c r="K904" s="803" t="s">
        <v>97</v>
      </c>
      <c r="L904" s="803"/>
      <c r="M904" s="803" t="s">
        <v>97</v>
      </c>
      <c r="N904" s="803" t="s">
        <v>97</v>
      </c>
      <c r="O904" s="7" t="e">
        <f t="shared" ca="1" si="28"/>
        <v>#VALUE!</v>
      </c>
      <c r="P904" s="788" t="s">
        <v>7705</v>
      </c>
      <c r="Q904" s="803" t="s">
        <v>8035</v>
      </c>
      <c r="R904" s="803" t="s">
        <v>7705</v>
      </c>
      <c r="S904" s="12" t="e">
        <f t="shared" ca="1" si="29"/>
        <v>#VALUE!</v>
      </c>
      <c r="T904" s="31" t="s">
        <v>3562</v>
      </c>
      <c r="U904" s="31" t="s">
        <v>3591</v>
      </c>
      <c r="V904" s="31"/>
      <c r="W904" s="31"/>
      <c r="X904" s="197" t="s">
        <v>8162</v>
      </c>
      <c r="Y904" s="197"/>
      <c r="Z904" s="197"/>
      <c r="AA904" s="197" t="s">
        <v>8163</v>
      </c>
      <c r="AB904" s="197"/>
      <c r="AC904" s="729"/>
      <c r="AD904" s="1222"/>
      <c r="AE904" s="1275"/>
    </row>
    <row r="905" spans="1:31">
      <c r="A905" s="264" t="s">
        <v>3577</v>
      </c>
      <c r="B905" s="30" t="s">
        <v>8164</v>
      </c>
      <c r="C905" s="32" t="s">
        <v>46</v>
      </c>
      <c r="D905" s="40" t="s">
        <v>1024</v>
      </c>
      <c r="E905" s="30" t="s">
        <v>85</v>
      </c>
      <c r="F905" s="30" t="s">
        <v>1088</v>
      </c>
      <c r="G905" s="952">
        <v>436</v>
      </c>
      <c r="H905" s="41">
        <v>1.869</v>
      </c>
      <c r="I905" s="30" t="s">
        <v>3844</v>
      </c>
      <c r="J905" s="786" t="s">
        <v>7799</v>
      </c>
      <c r="K905" s="803"/>
      <c r="L905" s="803"/>
      <c r="M905" s="803">
        <v>45212</v>
      </c>
      <c r="N905" s="803" t="s">
        <v>3579</v>
      </c>
      <c r="O905" s="7" t="e">
        <f t="shared" ca="1" si="28"/>
        <v>#VALUE!</v>
      </c>
      <c r="P905" s="788" t="s">
        <v>8096</v>
      </c>
      <c r="Q905" s="803" t="s">
        <v>8041</v>
      </c>
      <c r="R905" s="803" t="s">
        <v>8096</v>
      </c>
      <c r="S905" s="12" t="e">
        <f t="shared" ca="1" si="29"/>
        <v>#VALUE!</v>
      </c>
      <c r="T905" s="31" t="s">
        <v>8165</v>
      </c>
      <c r="U905" s="31" t="s">
        <v>8166</v>
      </c>
      <c r="V905" s="31"/>
      <c r="W905" s="31"/>
      <c r="X905" s="197" t="s">
        <v>8167</v>
      </c>
      <c r="Y905" s="197"/>
      <c r="Z905" s="197"/>
      <c r="AA905" s="197" t="s">
        <v>8168</v>
      </c>
      <c r="AB905" s="197" t="s">
        <v>8169</v>
      </c>
      <c r="AC905" s="729"/>
      <c r="AD905" s="1222"/>
      <c r="AE905" s="1275"/>
    </row>
    <row r="906" spans="1:31">
      <c r="A906" s="264" t="s">
        <v>6520</v>
      </c>
      <c r="B906" s="30" t="s">
        <v>8170</v>
      </c>
      <c r="C906" s="32" t="s">
        <v>46</v>
      </c>
      <c r="D906" s="40" t="s">
        <v>1024</v>
      </c>
      <c r="E906" s="30" t="s">
        <v>85</v>
      </c>
      <c r="F906" s="30" t="s">
        <v>1088</v>
      </c>
      <c r="G906" s="952">
        <v>3624</v>
      </c>
      <c r="H906" s="41">
        <v>4.5830000000000002</v>
      </c>
      <c r="I906" s="30" t="s">
        <v>3844</v>
      </c>
      <c r="J906" s="786" t="s">
        <v>7787</v>
      </c>
      <c r="K906" s="803"/>
      <c r="L906" s="803"/>
      <c r="M906" s="803" t="s">
        <v>97</v>
      </c>
      <c r="N906" s="803" t="s">
        <v>3579</v>
      </c>
      <c r="O906" s="7" t="e">
        <f t="shared" ca="1" si="28"/>
        <v>#VALUE!</v>
      </c>
      <c r="P906" s="788" t="s">
        <v>8096</v>
      </c>
      <c r="Q906" s="803" t="s">
        <v>3574</v>
      </c>
      <c r="R906" s="803" t="s">
        <v>8096</v>
      </c>
      <c r="S906" s="12" t="e">
        <f t="shared" ca="1" si="29"/>
        <v>#VALUE!</v>
      </c>
      <c r="T906" s="31" t="s">
        <v>8171</v>
      </c>
      <c r="U906" s="31" t="s">
        <v>8172</v>
      </c>
      <c r="V906" s="31"/>
      <c r="W906" s="31"/>
      <c r="X906" s="197" t="s">
        <v>8173</v>
      </c>
      <c r="Y906" s="197"/>
      <c r="Z906" s="197"/>
      <c r="AA906" s="197" t="s">
        <v>8174</v>
      </c>
      <c r="AB906" s="197" t="s">
        <v>8175</v>
      </c>
      <c r="AC906" s="729"/>
      <c r="AD906" s="1222" t="s">
        <v>7280</v>
      </c>
      <c r="AE906" s="1275"/>
    </row>
    <row r="907" spans="1:31">
      <c r="A907" s="264" t="s">
        <v>5178</v>
      </c>
      <c r="B907" s="30" t="s">
        <v>8176</v>
      </c>
      <c r="C907" s="32" t="s">
        <v>256</v>
      </c>
      <c r="D907" s="40" t="s">
        <v>1024</v>
      </c>
      <c r="E907" s="30" t="s">
        <v>85</v>
      </c>
      <c r="F907" s="30" t="s">
        <v>1088</v>
      </c>
      <c r="G907" s="952">
        <v>745</v>
      </c>
      <c r="H907" s="41">
        <v>1.1499999999999999</v>
      </c>
      <c r="I907" s="30" t="s">
        <v>3844</v>
      </c>
      <c r="J907" s="786" t="s">
        <v>7705</v>
      </c>
      <c r="K907" s="803"/>
      <c r="L907" s="803"/>
      <c r="M907" s="803" t="s">
        <v>3618</v>
      </c>
      <c r="N907" s="803" t="s">
        <v>3618</v>
      </c>
      <c r="O907" s="7" t="e">
        <f t="shared" ca="1" si="28"/>
        <v>#VALUE!</v>
      </c>
      <c r="P907" s="788" t="s">
        <v>8096</v>
      </c>
      <c r="Q907" s="803" t="s">
        <v>3574</v>
      </c>
      <c r="R907" s="803" t="s">
        <v>8096</v>
      </c>
      <c r="S907" s="12" t="e">
        <f t="shared" ca="1" si="29"/>
        <v>#VALUE!</v>
      </c>
      <c r="T907" s="31" t="s">
        <v>8177</v>
      </c>
      <c r="U907" s="31" t="s">
        <v>8178</v>
      </c>
      <c r="V907" s="31"/>
      <c r="W907" s="31"/>
      <c r="X907" s="197" t="s">
        <v>8179</v>
      </c>
      <c r="Y907" s="197"/>
      <c r="Z907" s="197"/>
      <c r="AA907" s="197" t="s">
        <v>8180</v>
      </c>
      <c r="AB907" s="197" t="s">
        <v>8181</v>
      </c>
      <c r="AC907" s="729"/>
      <c r="AD907" s="1222" t="s">
        <v>7280</v>
      </c>
      <c r="AE907" s="1275"/>
    </row>
    <row r="908" spans="1:31">
      <c r="A908" s="264" t="s">
        <v>8182</v>
      </c>
      <c r="B908" s="30" t="s">
        <v>8183</v>
      </c>
      <c r="C908" s="32" t="s">
        <v>46</v>
      </c>
      <c r="D908" s="40" t="s">
        <v>373</v>
      </c>
      <c r="E908" s="30" t="s">
        <v>85</v>
      </c>
      <c r="F908" s="30" t="s">
        <v>462</v>
      </c>
      <c r="G908" s="952">
        <v>3821</v>
      </c>
      <c r="H908" s="41">
        <v>5.4</v>
      </c>
      <c r="I908" s="30" t="s">
        <v>3844</v>
      </c>
      <c r="J908" s="786" t="s">
        <v>3612</v>
      </c>
      <c r="K908" s="803"/>
      <c r="L908" s="803"/>
      <c r="M908" s="803" t="s">
        <v>3618</v>
      </c>
      <c r="N908" s="803" t="s">
        <v>8041</v>
      </c>
      <c r="O908" s="7" t="e">
        <f t="shared" ca="1" si="28"/>
        <v>#VALUE!</v>
      </c>
      <c r="P908" s="788" t="s">
        <v>8096</v>
      </c>
      <c r="Q908" s="803" t="s">
        <v>3574</v>
      </c>
      <c r="R908" s="803" t="s">
        <v>8096</v>
      </c>
      <c r="S908" s="12" t="e">
        <f t="shared" ca="1" si="29"/>
        <v>#VALUE!</v>
      </c>
      <c r="T908" s="31" t="s">
        <v>8184</v>
      </c>
      <c r="U908" s="31" t="s">
        <v>8185</v>
      </c>
      <c r="V908" s="31"/>
      <c r="W908" s="31"/>
      <c r="X908" s="197" t="s">
        <v>8186</v>
      </c>
      <c r="Y908" s="197"/>
      <c r="Z908" s="197"/>
      <c r="AA908" s="197"/>
      <c r="AB908" s="197" t="s">
        <v>8187</v>
      </c>
      <c r="AC908" s="729"/>
      <c r="AD908" s="1222" t="s">
        <v>7280</v>
      </c>
      <c r="AE908" s="1275"/>
    </row>
    <row r="909" spans="1:31">
      <c r="A909" s="264" t="s">
        <v>740</v>
      </c>
      <c r="B909" s="30" t="s">
        <v>8188</v>
      </c>
      <c r="C909" s="32" t="s">
        <v>46</v>
      </c>
      <c r="D909" s="40" t="s">
        <v>1024</v>
      </c>
      <c r="E909" s="30" t="s">
        <v>85</v>
      </c>
      <c r="F909" s="30" t="s">
        <v>1088</v>
      </c>
      <c r="G909" s="952">
        <v>575</v>
      </c>
      <c r="H909" s="41">
        <v>0.73499999999999999</v>
      </c>
      <c r="I909" s="30" t="s">
        <v>3844</v>
      </c>
      <c r="J909" s="786" t="s">
        <v>8047</v>
      </c>
      <c r="K909" s="803"/>
      <c r="L909" s="803"/>
      <c r="M909" s="803" t="s">
        <v>97</v>
      </c>
      <c r="N909" s="803" t="s">
        <v>8118</v>
      </c>
      <c r="O909" s="7" t="e">
        <f t="shared" ca="1" si="28"/>
        <v>#VALUE!</v>
      </c>
      <c r="P909" s="788" t="s">
        <v>8096</v>
      </c>
      <c r="Q909" s="803" t="s">
        <v>3574</v>
      </c>
      <c r="R909" s="803" t="s">
        <v>8096</v>
      </c>
      <c r="S909" s="12" t="e">
        <f t="shared" ca="1" si="29"/>
        <v>#VALUE!</v>
      </c>
      <c r="T909" s="31" t="s">
        <v>8189</v>
      </c>
      <c r="U909" s="31" t="s">
        <v>8190</v>
      </c>
      <c r="V909" s="31"/>
      <c r="W909" s="31"/>
      <c r="X909" s="197" t="s">
        <v>8191</v>
      </c>
      <c r="Y909" s="197"/>
      <c r="Z909" s="197"/>
      <c r="AA909" s="197"/>
      <c r="AB909" s="197" t="s">
        <v>8192</v>
      </c>
      <c r="AC909" s="729"/>
      <c r="AD909" s="1222" t="s">
        <v>7280</v>
      </c>
      <c r="AE909" s="1275"/>
    </row>
    <row r="910" spans="1:31">
      <c r="A910" s="264" t="s">
        <v>5013</v>
      </c>
      <c r="B910" s="30" t="s">
        <v>8193</v>
      </c>
      <c r="C910" s="32" t="s">
        <v>46</v>
      </c>
      <c r="D910" s="40" t="s">
        <v>1024</v>
      </c>
      <c r="E910" s="30" t="s">
        <v>85</v>
      </c>
      <c r="F910" s="30" t="s">
        <v>1086</v>
      </c>
      <c r="G910" s="952">
        <v>1258</v>
      </c>
      <c r="H910" s="41">
        <v>3.5859999999999999</v>
      </c>
      <c r="I910" s="30" t="s">
        <v>3844</v>
      </c>
      <c r="J910" s="786">
        <v>45208</v>
      </c>
      <c r="K910" s="803"/>
      <c r="L910" s="803"/>
      <c r="M910" s="803" t="s">
        <v>8063</v>
      </c>
      <c r="N910" s="803" t="s">
        <v>8118</v>
      </c>
      <c r="O910" s="7" t="e">
        <f t="shared" ca="1" si="28"/>
        <v>#VALUE!</v>
      </c>
      <c r="P910" s="788" t="s">
        <v>8096</v>
      </c>
      <c r="Q910" s="803" t="s">
        <v>7905</v>
      </c>
      <c r="R910" s="803" t="s">
        <v>8096</v>
      </c>
      <c r="S910" s="12" t="e">
        <f t="shared" ca="1" si="29"/>
        <v>#VALUE!</v>
      </c>
      <c r="T910" s="31" t="s">
        <v>8194</v>
      </c>
      <c r="U910" s="31" t="s">
        <v>8195</v>
      </c>
      <c r="V910" s="31"/>
      <c r="W910" s="31"/>
      <c r="X910" s="197" t="s">
        <v>8196</v>
      </c>
      <c r="Y910" s="197"/>
      <c r="Z910" s="197"/>
      <c r="AA910" s="197"/>
      <c r="AB910" s="197"/>
      <c r="AC910" s="729"/>
      <c r="AD910" s="1222"/>
      <c r="AE910" s="1275"/>
    </row>
    <row r="911" spans="1:31">
      <c r="A911" s="264" t="s">
        <v>8197</v>
      </c>
      <c r="B911" s="30" t="s">
        <v>8198</v>
      </c>
      <c r="C911" s="32" t="s">
        <v>46</v>
      </c>
      <c r="D911" s="40" t="s">
        <v>1024</v>
      </c>
      <c r="E911" s="30" t="s">
        <v>85</v>
      </c>
      <c r="F911" s="30" t="s">
        <v>462</v>
      </c>
      <c r="G911" s="952">
        <v>3506</v>
      </c>
      <c r="H911" s="41">
        <v>4.5140000000000002</v>
      </c>
      <c r="I911" s="30" t="s">
        <v>3844</v>
      </c>
      <c r="J911" s="786" t="s">
        <v>3618</v>
      </c>
      <c r="K911" s="803"/>
      <c r="L911" s="803"/>
      <c r="M911" s="803">
        <v>45212</v>
      </c>
      <c r="N911" s="803" t="s">
        <v>3579</v>
      </c>
      <c r="O911" s="7" t="e">
        <f t="shared" ca="1" si="28"/>
        <v>#VALUE!</v>
      </c>
      <c r="P911" s="788" t="s">
        <v>8096</v>
      </c>
      <c r="Q911" s="803" t="s">
        <v>7905</v>
      </c>
      <c r="R911" s="803" t="s">
        <v>8096</v>
      </c>
      <c r="S911" s="12" t="e">
        <f t="shared" ca="1" si="29"/>
        <v>#VALUE!</v>
      </c>
      <c r="T911" s="31" t="s">
        <v>8199</v>
      </c>
      <c r="U911" s="31" t="s">
        <v>8200</v>
      </c>
      <c r="V911" s="31"/>
      <c r="W911" s="31"/>
      <c r="X911" s="197" t="s">
        <v>8201</v>
      </c>
      <c r="Y911" s="197"/>
      <c r="Z911" s="197"/>
      <c r="AA911" s="197" t="s">
        <v>7754</v>
      </c>
      <c r="AB911" s="197"/>
      <c r="AC911" s="729"/>
      <c r="AD911" s="1222"/>
      <c r="AE911" s="1275"/>
    </row>
    <row r="912" spans="1:31">
      <c r="A912" s="264" t="s">
        <v>3731</v>
      </c>
      <c r="B912" s="30" t="s">
        <v>8202</v>
      </c>
      <c r="C912" s="32" t="s">
        <v>46</v>
      </c>
      <c r="D912" s="40" t="s">
        <v>1024</v>
      </c>
      <c r="E912" s="30" t="s">
        <v>85</v>
      </c>
      <c r="F912" s="30" t="s">
        <v>1088</v>
      </c>
      <c r="G912" s="952">
        <v>464</v>
      </c>
      <c r="H912" s="41">
        <v>0.89100000000000001</v>
      </c>
      <c r="I912" s="30" t="s">
        <v>3844</v>
      </c>
      <c r="J912" s="786">
        <v>45209</v>
      </c>
      <c r="K912" s="803"/>
      <c r="L912" s="803"/>
      <c r="M912" s="803" t="s">
        <v>97</v>
      </c>
      <c r="N912" s="803" t="s">
        <v>3579</v>
      </c>
      <c r="O912" s="7" t="e">
        <f t="shared" ca="1" si="28"/>
        <v>#VALUE!</v>
      </c>
      <c r="P912" s="788" t="s">
        <v>8096</v>
      </c>
      <c r="Q912" s="803" t="s">
        <v>7905</v>
      </c>
      <c r="R912" s="803" t="s">
        <v>8096</v>
      </c>
      <c r="S912" s="12" t="e">
        <f t="shared" ca="1" si="29"/>
        <v>#VALUE!</v>
      </c>
      <c r="T912" s="31" t="s">
        <v>8203</v>
      </c>
      <c r="U912" s="31" t="s">
        <v>8204</v>
      </c>
      <c r="V912" s="31"/>
      <c r="W912" s="31"/>
      <c r="X912" s="197" t="s">
        <v>8205</v>
      </c>
      <c r="Y912" s="197"/>
      <c r="Z912" s="197"/>
      <c r="AA912" s="197"/>
      <c r="AB912" s="197"/>
      <c r="AC912" s="729"/>
      <c r="AD912" s="1222" t="s">
        <v>7280</v>
      </c>
      <c r="AE912" s="1275"/>
    </row>
    <row r="913" spans="1:31">
      <c r="A913" s="264" t="s">
        <v>2563</v>
      </c>
      <c r="B913" s="30" t="s">
        <v>8206</v>
      </c>
      <c r="C913" s="32" t="s">
        <v>256</v>
      </c>
      <c r="D913" s="40" t="s">
        <v>1024</v>
      </c>
      <c r="E913" s="30" t="s">
        <v>85</v>
      </c>
      <c r="F913" s="30" t="s">
        <v>1088</v>
      </c>
      <c r="G913" s="952">
        <v>278.5</v>
      </c>
      <c r="H913" s="41">
        <v>0.23699999999999999</v>
      </c>
      <c r="I913" s="30" t="s">
        <v>3844</v>
      </c>
      <c r="J913" s="786" t="s">
        <v>3574</v>
      </c>
      <c r="K913" s="803"/>
      <c r="L913" s="803"/>
      <c r="M913" s="803" t="s">
        <v>3591</v>
      </c>
      <c r="N913" s="803" t="s">
        <v>8095</v>
      </c>
      <c r="O913" s="7" t="e">
        <f t="shared" ca="1" si="28"/>
        <v>#VALUE!</v>
      </c>
      <c r="P913" s="788" t="s">
        <v>8096</v>
      </c>
      <c r="Q913" s="803" t="s">
        <v>8096</v>
      </c>
      <c r="R913" s="803" t="s">
        <v>8096</v>
      </c>
      <c r="S913" s="12" t="e">
        <f t="shared" ca="1" si="29"/>
        <v>#VALUE!</v>
      </c>
      <c r="T913" s="31" t="s">
        <v>8207</v>
      </c>
      <c r="U913" s="31" t="s">
        <v>8208</v>
      </c>
      <c r="V913" s="31"/>
      <c r="W913" s="31"/>
      <c r="X913" s="197" t="s">
        <v>8209</v>
      </c>
      <c r="Y913" s="197"/>
      <c r="Z913" s="197"/>
      <c r="AA913" s="197" t="s">
        <v>8210</v>
      </c>
      <c r="AB913" s="197"/>
      <c r="AC913" s="729"/>
      <c r="AD913" s="1222" t="s">
        <v>7280</v>
      </c>
      <c r="AE913" s="1275"/>
    </row>
    <row r="914" spans="1:31">
      <c r="A914" s="264" t="s">
        <v>5302</v>
      </c>
      <c r="B914" s="30" t="s">
        <v>8211</v>
      </c>
      <c r="C914" s="32" t="s">
        <v>256</v>
      </c>
      <c r="D914" s="40" t="s">
        <v>1024</v>
      </c>
      <c r="E914" s="30" t="s">
        <v>85</v>
      </c>
      <c r="F914" s="30" t="s">
        <v>1086</v>
      </c>
      <c r="G914" s="952">
        <v>320</v>
      </c>
      <c r="H914" s="41">
        <v>1.6679999999999999</v>
      </c>
      <c r="I914" s="30" t="s">
        <v>3844</v>
      </c>
      <c r="J914" s="786" t="s">
        <v>3670</v>
      </c>
      <c r="K914" s="803" t="s">
        <v>3684</v>
      </c>
      <c r="L914" s="803"/>
      <c r="M914" s="803" t="s">
        <v>3569</v>
      </c>
      <c r="N914" s="803" t="s">
        <v>3591</v>
      </c>
      <c r="O914" s="7" t="e">
        <f t="shared" ca="1" si="28"/>
        <v>#VALUE!</v>
      </c>
      <c r="P914" s="788" t="s">
        <v>8096</v>
      </c>
      <c r="Q914" s="803" t="s">
        <v>8096</v>
      </c>
      <c r="R914" s="803" t="s">
        <v>8096</v>
      </c>
      <c r="S914" s="12" t="e">
        <f t="shared" ca="1" si="29"/>
        <v>#VALUE!</v>
      </c>
      <c r="T914" s="31" t="s">
        <v>8212</v>
      </c>
      <c r="U914" s="31" t="s">
        <v>8213</v>
      </c>
      <c r="V914" s="31"/>
      <c r="W914" s="31"/>
      <c r="X914" s="197" t="s">
        <v>8214</v>
      </c>
      <c r="Y914" s="197"/>
      <c r="Z914" s="197"/>
      <c r="AA914" s="197" t="s">
        <v>8215</v>
      </c>
      <c r="AB914" s="197"/>
      <c r="AC914" s="729"/>
      <c r="AD914" s="1222" t="s">
        <v>7280</v>
      </c>
      <c r="AE914" s="1275"/>
    </row>
    <row r="915" spans="1:31">
      <c r="A915" s="264" t="s">
        <v>7205</v>
      </c>
      <c r="B915" s="30" t="s">
        <v>8216</v>
      </c>
      <c r="C915" s="32" t="s">
        <v>46</v>
      </c>
      <c r="D915" s="40" t="s">
        <v>1024</v>
      </c>
      <c r="E915" s="30" t="s">
        <v>85</v>
      </c>
      <c r="F915" s="30" t="s">
        <v>1088</v>
      </c>
      <c r="G915" s="952">
        <v>878</v>
      </c>
      <c r="H915" s="41">
        <v>0.746</v>
      </c>
      <c r="I915" s="30" t="s">
        <v>3844</v>
      </c>
      <c r="J915" s="786">
        <v>45217</v>
      </c>
      <c r="K915" s="803"/>
      <c r="L915" s="803"/>
      <c r="M915" s="803" t="s">
        <v>97</v>
      </c>
      <c r="N915" s="803" t="s">
        <v>8095</v>
      </c>
      <c r="O915" s="7" t="e">
        <f t="shared" ca="1" si="28"/>
        <v>#VALUE!</v>
      </c>
      <c r="P915" s="788" t="s">
        <v>8096</v>
      </c>
      <c r="Q915" s="803" t="s">
        <v>8096</v>
      </c>
      <c r="R915" s="803" t="s">
        <v>8096</v>
      </c>
      <c r="S915" s="12" t="e">
        <f t="shared" ca="1" si="29"/>
        <v>#VALUE!</v>
      </c>
      <c r="T915" s="31" t="s">
        <v>8217</v>
      </c>
      <c r="U915" s="31" t="s">
        <v>8218</v>
      </c>
      <c r="V915" s="31"/>
      <c r="W915" s="31"/>
      <c r="X915" s="197" t="s">
        <v>8219</v>
      </c>
      <c r="Y915" s="197"/>
      <c r="Z915" s="197"/>
      <c r="AA915" s="197"/>
      <c r="AB915" s="197"/>
      <c r="AC915" s="729"/>
      <c r="AD915" s="1222"/>
      <c r="AE915" s="1275"/>
    </row>
    <row r="916" spans="1:31">
      <c r="A916" s="264" t="s">
        <v>1535</v>
      </c>
      <c r="B916" s="30" t="s">
        <v>8220</v>
      </c>
      <c r="C916" s="32" t="s">
        <v>29</v>
      </c>
      <c r="D916" s="40" t="s">
        <v>1024</v>
      </c>
      <c r="E916" s="30" t="s">
        <v>267</v>
      </c>
      <c r="F916" s="30" t="s">
        <v>1106</v>
      </c>
      <c r="G916" s="952">
        <v>1524</v>
      </c>
      <c r="H916" s="41">
        <v>2.0209999999999999</v>
      </c>
      <c r="I916" s="30" t="s">
        <v>3844</v>
      </c>
      <c r="J916" s="786" t="s">
        <v>7805</v>
      </c>
      <c r="K916" s="803" t="s">
        <v>7805</v>
      </c>
      <c r="L916" s="803"/>
      <c r="M916" s="803"/>
      <c r="N916" s="803"/>
      <c r="O916" s="7" t="e">
        <f t="shared" ca="1" si="28"/>
        <v>#VALUE!</v>
      </c>
      <c r="P916" s="788" t="s">
        <v>8096</v>
      </c>
      <c r="Q916" s="803" t="s">
        <v>7905</v>
      </c>
      <c r="R916" s="803" t="s">
        <v>2926</v>
      </c>
      <c r="S916" s="12" t="e">
        <f t="shared" ca="1" si="29"/>
        <v>#VALUE!</v>
      </c>
      <c r="T916" s="31" t="s">
        <v>8221</v>
      </c>
      <c r="U916" s="31" t="s">
        <v>3735</v>
      </c>
      <c r="V916" s="31"/>
      <c r="W916" s="31"/>
      <c r="X916" s="197" t="s">
        <v>8222</v>
      </c>
      <c r="Y916" s="197"/>
      <c r="Z916" s="197"/>
      <c r="AA916" s="197" t="s">
        <v>8223</v>
      </c>
      <c r="AB916" s="197"/>
      <c r="AC916" s="729"/>
      <c r="AD916" s="1222"/>
      <c r="AE916" s="1275"/>
    </row>
    <row r="917" spans="1:31">
      <c r="A917" s="264" t="s">
        <v>2287</v>
      </c>
      <c r="B917" s="30" t="s">
        <v>8224</v>
      </c>
      <c r="C917" s="32" t="s">
        <v>46</v>
      </c>
      <c r="D917" s="40" t="s">
        <v>139</v>
      </c>
      <c r="E917" s="30" t="s">
        <v>85</v>
      </c>
      <c r="F917" s="30" t="s">
        <v>1088</v>
      </c>
      <c r="G917" s="952">
        <v>1738</v>
      </c>
      <c r="H917" s="41">
        <v>1.581</v>
      </c>
      <c r="I917" s="30" t="s">
        <v>8225</v>
      </c>
      <c r="J917" s="786">
        <v>45209</v>
      </c>
      <c r="K917" s="803"/>
      <c r="L917" s="803"/>
      <c r="M917" s="803"/>
      <c r="N917" s="803"/>
      <c r="O917" s="7">
        <f t="shared" ca="1" si="28"/>
        <v>896</v>
      </c>
      <c r="P917" s="788" t="s">
        <v>3670</v>
      </c>
      <c r="Q917" s="803" t="s">
        <v>3579</v>
      </c>
      <c r="R917" s="803" t="s">
        <v>3670</v>
      </c>
      <c r="S917" s="12" t="e">
        <f t="shared" ca="1" si="29"/>
        <v>#VALUE!</v>
      </c>
      <c r="T917" s="31" t="s">
        <v>8226</v>
      </c>
      <c r="U917" s="31" t="s">
        <v>7913</v>
      </c>
      <c r="V917" s="31"/>
      <c r="W917" s="31"/>
      <c r="X917" s="197" t="s">
        <v>8227</v>
      </c>
      <c r="Y917" s="197"/>
      <c r="Z917" s="197"/>
      <c r="AA917" s="197"/>
      <c r="AB917" s="197"/>
      <c r="AC917" s="729"/>
      <c r="AD917" s="1222"/>
      <c r="AE917" s="1275"/>
    </row>
    <row r="918" spans="1:31">
      <c r="A918" s="264" t="s">
        <v>8228</v>
      </c>
      <c r="B918" s="30" t="s">
        <v>8229</v>
      </c>
      <c r="C918" s="32" t="s">
        <v>46</v>
      </c>
      <c r="D918" s="40" t="s">
        <v>139</v>
      </c>
      <c r="E918" s="30" t="s">
        <v>85</v>
      </c>
      <c r="F918" s="30" t="s">
        <v>1088</v>
      </c>
      <c r="G918" s="952">
        <v>624</v>
      </c>
      <c r="H918" s="41">
        <v>4.2380000000000004</v>
      </c>
      <c r="I918" s="30" t="s">
        <v>8230</v>
      </c>
      <c r="J918" s="786" t="s">
        <v>8118</v>
      </c>
      <c r="K918" s="803"/>
      <c r="L918" s="803"/>
      <c r="M918" s="803"/>
      <c r="N918" s="803"/>
      <c r="O918" s="7" t="e">
        <f t="shared" ca="1" si="28"/>
        <v>#VALUE!</v>
      </c>
      <c r="P918" s="788" t="s">
        <v>3647</v>
      </c>
      <c r="Q918" s="803" t="s">
        <v>8231</v>
      </c>
      <c r="R918" s="803" t="s">
        <v>3647</v>
      </c>
      <c r="S918" s="12" t="e">
        <f t="shared" ca="1" si="29"/>
        <v>#VALUE!</v>
      </c>
      <c r="T918" s="31" t="s">
        <v>8232</v>
      </c>
      <c r="U918" s="31" t="s">
        <v>8233</v>
      </c>
      <c r="V918" s="31"/>
      <c r="W918" s="31"/>
      <c r="X918" s="197" t="s">
        <v>8234</v>
      </c>
      <c r="Y918" s="197"/>
      <c r="Z918" s="197"/>
      <c r="AA918" s="197" t="s">
        <v>8235</v>
      </c>
      <c r="AB918" s="197"/>
      <c r="AC918" s="729"/>
      <c r="AD918" s="1222"/>
      <c r="AE918" s="1275"/>
    </row>
    <row r="919" spans="1:31">
      <c r="A919" s="264" t="s">
        <v>516</v>
      </c>
      <c r="B919" s="30" t="s">
        <v>6876</v>
      </c>
      <c r="C919" s="32" t="s">
        <v>1454</v>
      </c>
      <c r="D919" s="40" t="s">
        <v>7803</v>
      </c>
      <c r="E919" s="30" t="s">
        <v>85</v>
      </c>
      <c r="F919" s="30" t="s">
        <v>1106</v>
      </c>
      <c r="G919" s="952">
        <v>1951</v>
      </c>
      <c r="H919" s="41">
        <v>10.061</v>
      </c>
      <c r="I919" s="30" t="s">
        <v>8236</v>
      </c>
      <c r="J919" s="786" t="s">
        <v>8063</v>
      </c>
      <c r="K919" s="803"/>
      <c r="L919" s="803"/>
      <c r="M919" s="803"/>
      <c r="N919" s="803"/>
      <c r="O919" s="7" t="e">
        <f t="shared" ca="1" si="28"/>
        <v>#VALUE!</v>
      </c>
      <c r="P919" s="788" t="s">
        <v>8095</v>
      </c>
      <c r="Q919" s="803" t="s">
        <v>8231</v>
      </c>
      <c r="R919" s="803" t="s">
        <v>8095</v>
      </c>
      <c r="S919" s="12" t="e">
        <f t="shared" ca="1" si="29"/>
        <v>#VALUE!</v>
      </c>
      <c r="T919" s="31" t="s">
        <v>8096</v>
      </c>
      <c r="U919" s="31" t="s">
        <v>8237</v>
      </c>
      <c r="V919" s="31"/>
      <c r="W919" s="31"/>
      <c r="X919" s="197" t="s">
        <v>8238</v>
      </c>
      <c r="Y919" s="197"/>
      <c r="Z919" s="197"/>
      <c r="AA919" s="197" t="s">
        <v>8239</v>
      </c>
      <c r="AB919" s="197"/>
      <c r="AC919" s="729"/>
      <c r="AD919" s="1222"/>
      <c r="AE919" s="1275"/>
    </row>
    <row r="920" spans="1:31">
      <c r="A920" s="264" t="s">
        <v>7576</v>
      </c>
      <c r="B920" s="30" t="s">
        <v>8240</v>
      </c>
      <c r="C920" s="32" t="s">
        <v>46</v>
      </c>
      <c r="D920" s="40" t="s">
        <v>1593</v>
      </c>
      <c r="E920" s="30" t="s">
        <v>85</v>
      </c>
      <c r="F920" s="30" t="s">
        <v>1106</v>
      </c>
      <c r="G920" s="952">
        <v>752</v>
      </c>
      <c r="H920" s="41">
        <v>0.69</v>
      </c>
      <c r="I920" s="30" t="s">
        <v>8241</v>
      </c>
      <c r="J920" s="786">
        <v>45175</v>
      </c>
      <c r="K920" s="803" t="s">
        <v>7712</v>
      </c>
      <c r="L920" s="803"/>
      <c r="M920" s="803" t="s">
        <v>97</v>
      </c>
      <c r="N920" s="803" t="s">
        <v>3612</v>
      </c>
      <c r="O920" s="7" t="e">
        <f t="shared" ca="1" si="28"/>
        <v>#VALUE!</v>
      </c>
      <c r="P920" s="788" t="s">
        <v>3591</v>
      </c>
      <c r="Q920" s="803" t="s">
        <v>3684</v>
      </c>
      <c r="R920" s="803" t="s">
        <v>3591</v>
      </c>
      <c r="S920" s="12" t="e">
        <f t="shared" ca="1" si="29"/>
        <v>#VALUE!</v>
      </c>
      <c r="T920" s="31" t="s">
        <v>3585</v>
      </c>
      <c r="U920" s="31" t="s">
        <v>8070</v>
      </c>
      <c r="V920" s="31"/>
      <c r="W920" s="31"/>
      <c r="X920" s="197" t="s">
        <v>8242</v>
      </c>
      <c r="Y920" s="197"/>
      <c r="Z920" s="197"/>
      <c r="AA920" s="197" t="s">
        <v>8243</v>
      </c>
      <c r="AB920" s="197"/>
      <c r="AC920" s="729"/>
      <c r="AD920" s="1222"/>
      <c r="AE920" s="1275"/>
    </row>
    <row r="921" spans="1:31">
      <c r="A921" s="264" t="s">
        <v>1818</v>
      </c>
      <c r="B921" s="30" t="s">
        <v>8244</v>
      </c>
      <c r="C921" s="32" t="s">
        <v>46</v>
      </c>
      <c r="D921" s="40" t="s">
        <v>48</v>
      </c>
      <c r="E921" s="30" t="s">
        <v>85</v>
      </c>
      <c r="F921" s="30" t="s">
        <v>1088</v>
      </c>
      <c r="G921" s="952">
        <v>70</v>
      </c>
      <c r="H921" s="41">
        <v>0.28100000000000003</v>
      </c>
      <c r="I921" s="30" t="s">
        <v>8245</v>
      </c>
      <c r="J921" s="786" t="s">
        <v>3562</v>
      </c>
      <c r="K921" s="803"/>
      <c r="L921" s="803"/>
      <c r="M921" s="803"/>
      <c r="N921" s="803" t="s">
        <v>7912</v>
      </c>
      <c r="O921" s="7" t="e">
        <f t="shared" ca="1" si="28"/>
        <v>#VALUE!</v>
      </c>
      <c r="P921" s="788" t="s">
        <v>8246</v>
      </c>
      <c r="Q921" s="803" t="s">
        <v>3591</v>
      </c>
      <c r="R921" s="803" t="s">
        <v>8246</v>
      </c>
      <c r="S921" s="12" t="e">
        <f t="shared" ca="1" si="29"/>
        <v>#VALUE!</v>
      </c>
      <c r="T921" s="31" t="s">
        <v>3585</v>
      </c>
      <c r="U921" s="31" t="s">
        <v>8247</v>
      </c>
      <c r="V921" s="31"/>
      <c r="W921" s="31"/>
      <c r="X921" s="197" t="s">
        <v>8248</v>
      </c>
      <c r="Y921" s="197"/>
      <c r="Z921" s="197"/>
      <c r="AA921" s="197"/>
      <c r="AB921" s="197"/>
      <c r="AC921" s="729"/>
      <c r="AD921" s="1222"/>
      <c r="AE921" s="1275"/>
    </row>
    <row r="922" spans="1:31">
      <c r="A922" s="264" t="s">
        <v>7701</v>
      </c>
      <c r="B922" s="30" t="s">
        <v>273</v>
      </c>
      <c r="C922" s="32" t="s">
        <v>46</v>
      </c>
      <c r="D922" s="40" t="s">
        <v>1059</v>
      </c>
      <c r="E922" s="30" t="s">
        <v>61</v>
      </c>
      <c r="F922" s="30" t="s">
        <v>1086</v>
      </c>
      <c r="G922" s="952">
        <v>7190</v>
      </c>
      <c r="H922" s="41">
        <v>9.73</v>
      </c>
      <c r="I922" s="30" t="s">
        <v>8249</v>
      </c>
      <c r="J922" s="786">
        <v>45182</v>
      </c>
      <c r="K922" s="803" t="s">
        <v>3562</v>
      </c>
      <c r="L922" s="803"/>
      <c r="M922" s="803"/>
      <c r="N922" s="803" t="s">
        <v>8250</v>
      </c>
      <c r="O922" s="7" t="e">
        <f t="shared" ca="1" si="28"/>
        <v>#VALUE!</v>
      </c>
      <c r="P922" s="788" t="s">
        <v>8251</v>
      </c>
      <c r="Q922" s="803" t="s">
        <v>8251</v>
      </c>
      <c r="R922" s="803" t="s">
        <v>8251</v>
      </c>
      <c r="S922" s="12" t="e">
        <f t="shared" ca="1" si="29"/>
        <v>#VALUE!</v>
      </c>
      <c r="T922" s="31" t="s">
        <v>8252</v>
      </c>
      <c r="U922" s="31" t="s">
        <v>8253</v>
      </c>
      <c r="V922" s="31"/>
      <c r="W922" s="31"/>
      <c r="X922" s="197" t="s">
        <v>8254</v>
      </c>
      <c r="Y922" s="197"/>
      <c r="Z922" s="197"/>
      <c r="AA922" s="197" t="s">
        <v>8255</v>
      </c>
      <c r="AB922" s="197"/>
      <c r="AC922" s="729"/>
      <c r="AD922" s="1222"/>
      <c r="AE922" s="1275"/>
    </row>
    <row r="923" spans="1:31">
      <c r="A923" s="264" t="s">
        <v>3559</v>
      </c>
      <c r="B923" s="30" t="s">
        <v>8256</v>
      </c>
      <c r="C923" s="32" t="s">
        <v>46</v>
      </c>
      <c r="D923" s="40" t="s">
        <v>1059</v>
      </c>
      <c r="E923" s="30" t="s">
        <v>61</v>
      </c>
      <c r="F923" s="30" t="s">
        <v>1106</v>
      </c>
      <c r="G923" s="952">
        <v>7960</v>
      </c>
      <c r="H923" s="41">
        <v>18.97</v>
      </c>
      <c r="I923" s="30" t="s">
        <v>8249</v>
      </c>
      <c r="J923" s="786">
        <v>45208</v>
      </c>
      <c r="K923" s="803" t="s">
        <v>3562</v>
      </c>
      <c r="L923" s="803"/>
      <c r="M923" s="803"/>
      <c r="N923" s="803" t="s">
        <v>8257</v>
      </c>
      <c r="O923" s="7" t="e">
        <f t="shared" ca="1" si="28"/>
        <v>#VALUE!</v>
      </c>
      <c r="P923" s="788" t="s">
        <v>8251</v>
      </c>
      <c r="Q923" s="803" t="s">
        <v>8251</v>
      </c>
      <c r="R923" s="803" t="s">
        <v>8251</v>
      </c>
      <c r="S923" s="12" t="e">
        <f t="shared" ca="1" si="29"/>
        <v>#VALUE!</v>
      </c>
      <c r="T923" s="31" t="s">
        <v>8252</v>
      </c>
      <c r="U923" s="31" t="s">
        <v>8253</v>
      </c>
      <c r="V923" s="31"/>
      <c r="W923" s="31"/>
      <c r="X923" s="197" t="s">
        <v>8258</v>
      </c>
      <c r="Y923" s="197"/>
      <c r="Z923" s="197"/>
      <c r="AA923" s="197"/>
      <c r="AB923" s="197"/>
      <c r="AC923" s="729"/>
      <c r="AD923" s="1222"/>
      <c r="AE923" s="1275"/>
    </row>
    <row r="924" spans="1:31">
      <c r="A924" s="264" t="s">
        <v>3859</v>
      </c>
      <c r="B924" s="30" t="s">
        <v>8259</v>
      </c>
      <c r="C924" s="32" t="s">
        <v>46</v>
      </c>
      <c r="D924" s="40" t="s">
        <v>7785</v>
      </c>
      <c r="E924" s="30" t="s">
        <v>85</v>
      </c>
      <c r="F924" s="30" t="s">
        <v>1088</v>
      </c>
      <c r="G924" s="952">
        <v>340</v>
      </c>
      <c r="H924" s="41">
        <v>1.1120000000000001</v>
      </c>
      <c r="I924" s="30" t="s">
        <v>8260</v>
      </c>
      <c r="J924" s="786" t="s">
        <v>3612</v>
      </c>
      <c r="K924" s="803">
        <v>45205</v>
      </c>
      <c r="L924" s="803"/>
      <c r="M924" s="803" t="s">
        <v>3591</v>
      </c>
      <c r="N924" s="803">
        <v>45221</v>
      </c>
      <c r="O924" s="7" t="e">
        <f t="shared" ca="1" si="28"/>
        <v>#VALUE!</v>
      </c>
      <c r="P924" s="788" t="s">
        <v>8096</v>
      </c>
      <c r="Q924" s="803" t="s">
        <v>3585</v>
      </c>
      <c r="R924" s="803" t="s">
        <v>8096</v>
      </c>
      <c r="S924" s="12" t="e">
        <f t="shared" ca="1" si="29"/>
        <v>#VALUE!</v>
      </c>
      <c r="T924" s="31" t="s">
        <v>8136</v>
      </c>
      <c r="U924" s="31" t="s">
        <v>3735</v>
      </c>
      <c r="V924" s="31"/>
      <c r="W924" s="31"/>
      <c r="X924" s="197" t="s">
        <v>8261</v>
      </c>
      <c r="Y924" s="197"/>
      <c r="Z924" s="197"/>
      <c r="AA924" s="197" t="s">
        <v>8262</v>
      </c>
      <c r="AB924" s="197" t="s">
        <v>8263</v>
      </c>
      <c r="AC924" s="729"/>
      <c r="AD924" s="1222"/>
      <c r="AE924" s="1275"/>
    </row>
    <row r="925" spans="1:31">
      <c r="A925" s="264" t="s">
        <v>3859</v>
      </c>
      <c r="B925" s="30" t="s">
        <v>8264</v>
      </c>
      <c r="C925" s="32" t="s">
        <v>46</v>
      </c>
      <c r="D925" s="40" t="s">
        <v>7785</v>
      </c>
      <c r="E925" s="30" t="s">
        <v>85</v>
      </c>
      <c r="F925" s="30" t="s">
        <v>1088</v>
      </c>
      <c r="G925" s="952">
        <v>330</v>
      </c>
      <c r="H925" s="41">
        <v>1.012</v>
      </c>
      <c r="I925" s="30" t="s">
        <v>8260</v>
      </c>
      <c r="J925" s="786" t="s">
        <v>3612</v>
      </c>
      <c r="K925" s="803">
        <v>45205</v>
      </c>
      <c r="L925" s="803"/>
      <c r="M925" s="803" t="s">
        <v>3591</v>
      </c>
      <c r="N925" s="803">
        <v>45221</v>
      </c>
      <c r="O925" s="7" t="e">
        <f t="shared" ca="1" si="28"/>
        <v>#VALUE!</v>
      </c>
      <c r="P925" s="788" t="s">
        <v>8096</v>
      </c>
      <c r="Q925" s="803" t="s">
        <v>3585</v>
      </c>
      <c r="R925" s="803" t="s">
        <v>8096</v>
      </c>
      <c r="S925" s="12" t="e">
        <f t="shared" ca="1" si="29"/>
        <v>#VALUE!</v>
      </c>
      <c r="T925" s="31" t="s">
        <v>8136</v>
      </c>
      <c r="U925" s="31" t="s">
        <v>3735</v>
      </c>
      <c r="V925" s="31"/>
      <c r="W925" s="31"/>
      <c r="X925" s="197" t="s">
        <v>8265</v>
      </c>
      <c r="Y925" s="197"/>
      <c r="Z925" s="197"/>
      <c r="AA925" s="197" t="s">
        <v>8266</v>
      </c>
      <c r="AB925" s="197"/>
      <c r="AC925" s="729"/>
      <c r="AD925" s="1222"/>
      <c r="AE925" s="1275"/>
    </row>
    <row r="926" spans="1:31">
      <c r="A926" s="264" t="s">
        <v>8267</v>
      </c>
      <c r="B926" s="30" t="s">
        <v>8268</v>
      </c>
      <c r="C926" s="32" t="s">
        <v>46</v>
      </c>
      <c r="D926" s="40" t="s">
        <v>3671</v>
      </c>
      <c r="E926" s="30" t="s">
        <v>85</v>
      </c>
      <c r="F926" s="30" t="s">
        <v>1088</v>
      </c>
      <c r="G926" s="952">
        <v>625</v>
      </c>
      <c r="H926" s="41">
        <v>1</v>
      </c>
      <c r="I926" s="30" t="s">
        <v>8269</v>
      </c>
      <c r="J926" s="786" t="s">
        <v>8118</v>
      </c>
      <c r="K926" s="803"/>
      <c r="L926" s="803"/>
      <c r="M926" s="803"/>
      <c r="N926" s="803"/>
      <c r="O926" s="7" t="e">
        <f t="shared" ca="1" si="28"/>
        <v>#VALUE!</v>
      </c>
      <c r="P926" s="788" t="s">
        <v>7930</v>
      </c>
      <c r="Q926" s="803" t="s">
        <v>8231</v>
      </c>
      <c r="R926" s="803" t="s">
        <v>7930</v>
      </c>
      <c r="S926" s="12" t="e">
        <f t="shared" ca="1" si="29"/>
        <v>#VALUE!</v>
      </c>
      <c r="T926" s="31" t="s">
        <v>8136</v>
      </c>
      <c r="U926" s="31" t="s">
        <v>3783</v>
      </c>
      <c r="V926" s="31"/>
      <c r="W926" s="31"/>
      <c r="X926" s="197" t="s">
        <v>8270</v>
      </c>
      <c r="Y926" s="197"/>
      <c r="Z926" s="197"/>
      <c r="AA926" s="197"/>
      <c r="AB926" s="197"/>
      <c r="AC926" s="729"/>
      <c r="AD926" s="1222"/>
      <c r="AE926" s="1275"/>
    </row>
    <row r="927" spans="1:31">
      <c r="A927" s="264" t="s">
        <v>3859</v>
      </c>
      <c r="B927" s="30" t="s">
        <v>8271</v>
      </c>
      <c r="C927" s="32" t="s">
        <v>46</v>
      </c>
      <c r="D927" s="40" t="s">
        <v>7785</v>
      </c>
      <c r="E927" s="30" t="s">
        <v>85</v>
      </c>
      <c r="F927" s="30" t="s">
        <v>1088</v>
      </c>
      <c r="G927" s="952">
        <v>512</v>
      </c>
      <c r="H927" s="41">
        <v>1.008</v>
      </c>
      <c r="I927" s="30" t="s">
        <v>8272</v>
      </c>
      <c r="J927" s="786" t="s">
        <v>3569</v>
      </c>
      <c r="K927" s="803" t="s">
        <v>3569</v>
      </c>
      <c r="L927" s="803"/>
      <c r="M927" s="803" t="s">
        <v>3591</v>
      </c>
      <c r="N927" s="803" t="s">
        <v>3647</v>
      </c>
      <c r="O927" s="7" t="e">
        <f t="shared" ca="1" si="28"/>
        <v>#VALUE!</v>
      </c>
      <c r="P927" s="788" t="s">
        <v>3661</v>
      </c>
      <c r="Q927" s="803" t="s">
        <v>7930</v>
      </c>
      <c r="R927" s="803" t="s">
        <v>3661</v>
      </c>
      <c r="S927" s="12" t="e">
        <f t="shared" ca="1" si="29"/>
        <v>#VALUE!</v>
      </c>
      <c r="T927" s="31" t="s">
        <v>3655</v>
      </c>
      <c r="U927" s="31" t="s">
        <v>3722</v>
      </c>
      <c r="V927" s="31"/>
      <c r="W927" s="31"/>
      <c r="X927" s="197" t="s">
        <v>8273</v>
      </c>
      <c r="Y927" s="197"/>
      <c r="Z927" s="197"/>
      <c r="AA927" s="197" t="s">
        <v>8274</v>
      </c>
      <c r="AB927" s="197"/>
      <c r="AC927" s="729"/>
      <c r="AD927" s="1222"/>
      <c r="AE927" s="1275"/>
    </row>
    <row r="928" spans="1:31">
      <c r="A928" s="264" t="s">
        <v>8275</v>
      </c>
      <c r="B928" s="30" t="s">
        <v>8276</v>
      </c>
      <c r="C928" s="32" t="s">
        <v>256</v>
      </c>
      <c r="D928" s="40" t="s">
        <v>1593</v>
      </c>
      <c r="E928" s="30" t="s">
        <v>85</v>
      </c>
      <c r="F928" s="30" t="s">
        <v>1088</v>
      </c>
      <c r="G928" s="952">
        <v>619</v>
      </c>
      <c r="H928" s="41">
        <v>0.44</v>
      </c>
      <c r="I928" s="30" t="s">
        <v>8277</v>
      </c>
      <c r="J928" s="786" t="s">
        <v>8047</v>
      </c>
      <c r="K928" s="803" t="s">
        <v>8047</v>
      </c>
      <c r="L928" s="803"/>
      <c r="M928" s="803">
        <v>45212</v>
      </c>
      <c r="N928" s="803">
        <v>45216</v>
      </c>
      <c r="O928" s="7" t="e">
        <f t="shared" ca="1" si="28"/>
        <v>#VALUE!</v>
      </c>
      <c r="P928" s="788" t="s">
        <v>7936</v>
      </c>
      <c r="Q928" s="803" t="s">
        <v>3684</v>
      </c>
      <c r="R928" s="803" t="s">
        <v>7936</v>
      </c>
      <c r="S928" s="12" t="e">
        <f t="shared" ca="1" si="29"/>
        <v>#VALUE!</v>
      </c>
      <c r="T928" s="31" t="s">
        <v>8278</v>
      </c>
      <c r="U928" s="31" t="s">
        <v>8279</v>
      </c>
      <c r="V928" s="31"/>
      <c r="W928" s="31"/>
      <c r="X928" s="197" t="s">
        <v>8280</v>
      </c>
      <c r="Y928" s="197"/>
      <c r="Z928" s="197"/>
      <c r="AA928" s="197" t="s">
        <v>8281</v>
      </c>
      <c r="AB928" s="197"/>
      <c r="AC928" s="729"/>
      <c r="AD928" s="1222"/>
      <c r="AE928" s="1275"/>
    </row>
    <row r="929" spans="1:31">
      <c r="A929" s="264" t="s">
        <v>168</v>
      </c>
      <c r="B929" s="30" t="s">
        <v>8282</v>
      </c>
      <c r="C929" s="32" t="s">
        <v>46</v>
      </c>
      <c r="D929" s="40" t="s">
        <v>73</v>
      </c>
      <c r="E929" s="30" t="s">
        <v>85</v>
      </c>
      <c r="F929" s="30" t="s">
        <v>1088</v>
      </c>
      <c r="G929" s="952">
        <v>2281</v>
      </c>
      <c r="H929" s="41">
        <v>4.29</v>
      </c>
      <c r="I929" s="30" t="s">
        <v>8283</v>
      </c>
      <c r="J929" s="786" t="s">
        <v>3684</v>
      </c>
      <c r="K929" s="803"/>
      <c r="L929" s="803"/>
      <c r="M929" s="803"/>
      <c r="N929" s="803"/>
      <c r="O929" s="7" t="e">
        <f t="shared" ca="1" si="28"/>
        <v>#VALUE!</v>
      </c>
      <c r="P929" s="788" t="s">
        <v>7913</v>
      </c>
      <c r="Q929" s="803" t="s">
        <v>7930</v>
      </c>
      <c r="R929" s="803" t="s">
        <v>7913</v>
      </c>
      <c r="S929" s="12" t="e">
        <f t="shared" ca="1" si="29"/>
        <v>#VALUE!</v>
      </c>
      <c r="T929" s="31" t="s">
        <v>8278</v>
      </c>
      <c r="U929" s="31" t="s">
        <v>3735</v>
      </c>
      <c r="V929" s="31"/>
      <c r="W929" s="31"/>
      <c r="X929" s="197" t="s">
        <v>8284</v>
      </c>
      <c r="Y929" s="197"/>
      <c r="Z929" s="197"/>
      <c r="AA929" s="197" t="s">
        <v>8285</v>
      </c>
      <c r="AB929" s="197"/>
      <c r="AC929" s="729"/>
      <c r="AD929" s="1222"/>
      <c r="AE929" s="1275"/>
    </row>
    <row r="930" spans="1:31">
      <c r="A930" s="264" t="s">
        <v>740</v>
      </c>
      <c r="B930" s="30" t="s">
        <v>8286</v>
      </c>
      <c r="C930" s="32" t="s">
        <v>46</v>
      </c>
      <c r="D930" s="40" t="s">
        <v>1024</v>
      </c>
      <c r="E930" s="30" t="s">
        <v>85</v>
      </c>
      <c r="F930" s="30" t="s">
        <v>1088</v>
      </c>
      <c r="G930" s="952">
        <v>645</v>
      </c>
      <c r="H930" s="41">
        <v>0.94699999999999995</v>
      </c>
      <c r="I930" s="30" t="s">
        <v>3059</v>
      </c>
      <c r="J930" s="786" t="s">
        <v>8118</v>
      </c>
      <c r="K930" s="803" t="s">
        <v>3684</v>
      </c>
      <c r="L930" s="803"/>
      <c r="M930" s="803" t="s">
        <v>97</v>
      </c>
      <c r="N930" s="803" t="s">
        <v>8251</v>
      </c>
      <c r="O930" s="7" t="e">
        <f t="shared" ca="1" si="28"/>
        <v>#VALUE!</v>
      </c>
      <c r="P930" s="788" t="s">
        <v>8287</v>
      </c>
      <c r="Q930" s="803" t="s">
        <v>7905</v>
      </c>
      <c r="R930" s="803" t="s">
        <v>8287</v>
      </c>
      <c r="S930" s="12" t="e">
        <f t="shared" ca="1" si="29"/>
        <v>#VALUE!</v>
      </c>
      <c r="T930" s="31" t="s">
        <v>8288</v>
      </c>
      <c r="U930" s="31" t="s">
        <v>8289</v>
      </c>
      <c r="V930" s="31"/>
      <c r="W930" s="31"/>
      <c r="X930" s="197" t="s">
        <v>8290</v>
      </c>
      <c r="Y930" s="197"/>
      <c r="Z930" s="197"/>
      <c r="AA930" s="197" t="s">
        <v>8291</v>
      </c>
      <c r="AB930" s="197" t="s">
        <v>8292</v>
      </c>
      <c r="AC930" s="729"/>
      <c r="AD930" s="1222"/>
      <c r="AE930" s="1275"/>
    </row>
    <row r="931" spans="1:31">
      <c r="A931" s="264" t="s">
        <v>8293</v>
      </c>
      <c r="B931" s="30" t="s">
        <v>8294</v>
      </c>
      <c r="C931" s="32" t="s">
        <v>256</v>
      </c>
      <c r="D931" s="40" t="s">
        <v>1024</v>
      </c>
      <c r="E931" s="30" t="s">
        <v>85</v>
      </c>
      <c r="F931" s="30" t="s">
        <v>1088</v>
      </c>
      <c r="G931" s="952">
        <v>546</v>
      </c>
      <c r="H931" s="41">
        <v>1.6819999999999999</v>
      </c>
      <c r="I931" s="30" t="s">
        <v>3059</v>
      </c>
      <c r="J931" s="786" t="s">
        <v>3670</v>
      </c>
      <c r="K931" s="803" t="s">
        <v>3569</v>
      </c>
      <c r="L931" s="803"/>
      <c r="M931" s="803" t="s">
        <v>7905</v>
      </c>
      <c r="N931" s="803" t="s">
        <v>3585</v>
      </c>
      <c r="O931" s="7" t="e">
        <f t="shared" ca="1" si="28"/>
        <v>#VALUE!</v>
      </c>
      <c r="P931" s="788" t="s">
        <v>8287</v>
      </c>
      <c r="Q931" s="803" t="s">
        <v>7943</v>
      </c>
      <c r="R931" s="803" t="s">
        <v>8287</v>
      </c>
      <c r="S931" s="12" t="e">
        <f t="shared" ca="1" si="29"/>
        <v>#VALUE!</v>
      </c>
      <c r="T931" s="31" t="s">
        <v>8295</v>
      </c>
      <c r="U931" s="31" t="s">
        <v>8296</v>
      </c>
      <c r="V931" s="31"/>
      <c r="W931" s="31"/>
      <c r="X931" s="197" t="s">
        <v>8297</v>
      </c>
      <c r="Y931" s="197"/>
      <c r="Z931" s="197"/>
      <c r="AA931" s="197" t="s">
        <v>8291</v>
      </c>
      <c r="AB931" s="197" t="s">
        <v>8298</v>
      </c>
      <c r="AC931" s="729"/>
      <c r="AD931" s="1222" t="s">
        <v>7280</v>
      </c>
      <c r="AE931" s="1275"/>
    </row>
    <row r="932" spans="1:31">
      <c r="A932" s="264" t="s">
        <v>8299</v>
      </c>
      <c r="B932" s="30" t="s">
        <v>8300</v>
      </c>
      <c r="C932" s="32" t="s">
        <v>256</v>
      </c>
      <c r="D932" s="40" t="s">
        <v>1024</v>
      </c>
      <c r="E932" s="30" t="s">
        <v>85</v>
      </c>
      <c r="F932" s="30" t="s">
        <v>1088</v>
      </c>
      <c r="G932" s="952">
        <v>765</v>
      </c>
      <c r="H932" s="41">
        <v>1.44</v>
      </c>
      <c r="I932" s="30" t="s">
        <v>3059</v>
      </c>
      <c r="J932" s="786" t="s">
        <v>3684</v>
      </c>
      <c r="K932" s="803">
        <v>45260</v>
      </c>
      <c r="L932" s="803"/>
      <c r="M932" s="803" t="s">
        <v>8301</v>
      </c>
      <c r="N932" s="803" t="s">
        <v>8064</v>
      </c>
      <c r="O932" s="7" t="e">
        <f t="shared" ca="1" si="28"/>
        <v>#VALUE!</v>
      </c>
      <c r="P932" s="788" t="s">
        <v>8287</v>
      </c>
      <c r="Q932" s="803" t="s">
        <v>7943</v>
      </c>
      <c r="R932" s="803" t="s">
        <v>8287</v>
      </c>
      <c r="S932" s="12" t="e">
        <f t="shared" ca="1" si="29"/>
        <v>#VALUE!</v>
      </c>
      <c r="T932" s="31" t="s">
        <v>8302</v>
      </c>
      <c r="U932" s="31" t="s">
        <v>8303</v>
      </c>
      <c r="V932" s="31"/>
      <c r="W932" s="31"/>
      <c r="X932" s="197" t="s">
        <v>8304</v>
      </c>
      <c r="Y932" s="197"/>
      <c r="Z932" s="197"/>
      <c r="AA932" s="197" t="s">
        <v>8291</v>
      </c>
      <c r="AB932" s="197"/>
      <c r="AC932" s="729"/>
      <c r="AD932" s="1222"/>
      <c r="AE932" s="1275"/>
    </row>
    <row r="933" spans="1:31">
      <c r="A933" s="264" t="s">
        <v>8305</v>
      </c>
      <c r="B933" s="30" t="s">
        <v>8306</v>
      </c>
      <c r="C933" s="32" t="s">
        <v>256</v>
      </c>
      <c r="D933" s="40" t="s">
        <v>1024</v>
      </c>
      <c r="E933" s="30" t="s">
        <v>85</v>
      </c>
      <c r="F933" s="30" t="s">
        <v>1088</v>
      </c>
      <c r="G933" s="952">
        <v>273</v>
      </c>
      <c r="H933" s="41">
        <v>0.72</v>
      </c>
      <c r="I933" s="30" t="s">
        <v>3059</v>
      </c>
      <c r="J933" s="786" t="s">
        <v>8251</v>
      </c>
      <c r="K933" s="803" t="s">
        <v>3585</v>
      </c>
      <c r="L933" s="803"/>
      <c r="M933" s="803" t="s">
        <v>3585</v>
      </c>
      <c r="N933" s="803" t="s">
        <v>7936</v>
      </c>
      <c r="O933" s="7" t="e">
        <f t="shared" ca="1" si="28"/>
        <v>#VALUE!</v>
      </c>
      <c r="P933" s="788" t="s">
        <v>8287</v>
      </c>
      <c r="Q933" s="803" t="s">
        <v>3655</v>
      </c>
      <c r="R933" s="803" t="s">
        <v>8287</v>
      </c>
      <c r="S933" s="12" t="e">
        <f t="shared" ca="1" si="29"/>
        <v>#VALUE!</v>
      </c>
      <c r="T933" s="31" t="s">
        <v>8307</v>
      </c>
      <c r="U933" s="31" t="s">
        <v>8308</v>
      </c>
      <c r="V933" s="31"/>
      <c r="W933" s="31"/>
      <c r="X933" s="197" t="s">
        <v>8309</v>
      </c>
      <c r="Y933" s="197"/>
      <c r="Z933" s="197"/>
      <c r="AA933" s="197" t="s">
        <v>8291</v>
      </c>
      <c r="AB933" s="197"/>
      <c r="AC933" s="729"/>
      <c r="AD933" s="1222" t="s">
        <v>7280</v>
      </c>
      <c r="AE933" s="1275"/>
    </row>
    <row r="934" spans="1:31">
      <c r="A934" s="264" t="s">
        <v>6568</v>
      </c>
      <c r="B934" s="30" t="s">
        <v>8310</v>
      </c>
      <c r="C934" s="32" t="s">
        <v>46</v>
      </c>
      <c r="D934" s="40" t="s">
        <v>1024</v>
      </c>
      <c r="E934" s="30" t="s">
        <v>85</v>
      </c>
      <c r="F934" s="30" t="s">
        <v>462</v>
      </c>
      <c r="G934" s="952">
        <v>2087</v>
      </c>
      <c r="H934" s="41">
        <v>2.415</v>
      </c>
      <c r="I934" s="30" t="s">
        <v>3059</v>
      </c>
      <c r="J934" s="786" t="s">
        <v>8251</v>
      </c>
      <c r="K934" s="803" t="s">
        <v>3585</v>
      </c>
      <c r="L934" s="803"/>
      <c r="M934" s="803" t="s">
        <v>97</v>
      </c>
      <c r="N934" s="803" t="s">
        <v>8064</v>
      </c>
      <c r="O934" s="7" t="e">
        <f t="shared" ca="1" si="28"/>
        <v>#VALUE!</v>
      </c>
      <c r="P934" s="788" t="s">
        <v>8287</v>
      </c>
      <c r="Q934" s="803" t="s">
        <v>8070</v>
      </c>
      <c r="R934" s="803" t="s">
        <v>8287</v>
      </c>
      <c r="S934" s="12" t="e">
        <f t="shared" ca="1" si="29"/>
        <v>#VALUE!</v>
      </c>
      <c r="T934" s="31" t="s">
        <v>8311</v>
      </c>
      <c r="U934" s="31" t="s">
        <v>8312</v>
      </c>
      <c r="V934" s="31"/>
      <c r="W934" s="31"/>
      <c r="X934" s="197" t="s">
        <v>8313</v>
      </c>
      <c r="Y934" s="197"/>
      <c r="Z934" s="197"/>
      <c r="AA934" s="197" t="s">
        <v>8314</v>
      </c>
      <c r="AB934" s="197"/>
      <c r="AC934" s="729"/>
      <c r="AD934" s="1222"/>
      <c r="AE934" s="1275"/>
    </row>
    <row r="935" spans="1:31">
      <c r="A935" s="264" t="s">
        <v>5013</v>
      </c>
      <c r="B935" s="30" t="s">
        <v>8315</v>
      </c>
      <c r="C935" s="32" t="s">
        <v>46</v>
      </c>
      <c r="D935" s="40" t="s">
        <v>1024</v>
      </c>
      <c r="E935" s="30" t="s">
        <v>85</v>
      </c>
      <c r="F935" s="30" t="s">
        <v>1086</v>
      </c>
      <c r="G935" s="952">
        <v>1114</v>
      </c>
      <c r="H935" s="41">
        <v>2.7549999999999999</v>
      </c>
      <c r="I935" s="30" t="s">
        <v>3059</v>
      </c>
      <c r="J935" s="786" t="s">
        <v>7905</v>
      </c>
      <c r="K935" s="803" t="s">
        <v>7905</v>
      </c>
      <c r="L935" s="803"/>
      <c r="M935" s="803" t="s">
        <v>8301</v>
      </c>
      <c r="N935" s="803" t="s">
        <v>7936</v>
      </c>
      <c r="O935" s="7" t="e">
        <f t="shared" ca="1" si="28"/>
        <v>#VALUE!</v>
      </c>
      <c r="P935" s="788" t="s">
        <v>8287</v>
      </c>
      <c r="Q935" s="803" t="s">
        <v>8070</v>
      </c>
      <c r="R935" s="803" t="s">
        <v>8287</v>
      </c>
      <c r="S935" s="12" t="e">
        <f t="shared" ca="1" si="29"/>
        <v>#VALUE!</v>
      </c>
      <c r="T935" s="31" t="s">
        <v>8316</v>
      </c>
      <c r="U935" s="31" t="s">
        <v>8317</v>
      </c>
      <c r="V935" s="31"/>
      <c r="W935" s="31"/>
      <c r="X935" s="197" t="s">
        <v>8318</v>
      </c>
      <c r="Y935" s="197"/>
      <c r="Z935" s="197"/>
      <c r="AA935" s="197" t="s">
        <v>8319</v>
      </c>
      <c r="AB935" s="197"/>
      <c r="AC935" s="729"/>
      <c r="AD935" s="1222"/>
      <c r="AE935" s="1275"/>
    </row>
    <row r="936" spans="1:31">
      <c r="A936" s="264" t="s">
        <v>69</v>
      </c>
      <c r="B936" s="30" t="s">
        <v>8320</v>
      </c>
      <c r="C936" s="32" t="s">
        <v>131</v>
      </c>
      <c r="D936" s="40" t="s">
        <v>1024</v>
      </c>
      <c r="E936" s="30" t="s">
        <v>85</v>
      </c>
      <c r="F936" s="30" t="s">
        <v>1088</v>
      </c>
      <c r="G936" s="952">
        <v>614</v>
      </c>
      <c r="H936" s="41">
        <v>0.34300000000000003</v>
      </c>
      <c r="I936" s="30" t="s">
        <v>3059</v>
      </c>
      <c r="J936" s="786">
        <v>45226</v>
      </c>
      <c r="K936" s="803">
        <v>45226</v>
      </c>
      <c r="L936" s="803"/>
      <c r="M936" s="803" t="s">
        <v>7930</v>
      </c>
      <c r="N936" s="803">
        <v>45237</v>
      </c>
      <c r="O936" s="7">
        <f t="shared" ca="1" si="28"/>
        <v>11</v>
      </c>
      <c r="P936" s="788" t="s">
        <v>8287</v>
      </c>
      <c r="Q936" s="803" t="s">
        <v>8070</v>
      </c>
      <c r="R936" s="803" t="s">
        <v>8287</v>
      </c>
      <c r="S936" s="12" t="e">
        <f t="shared" ca="1" si="29"/>
        <v>#VALUE!</v>
      </c>
      <c r="T936" s="31" t="s">
        <v>8321</v>
      </c>
      <c r="U936" s="31" t="s">
        <v>8322</v>
      </c>
      <c r="V936" s="31"/>
      <c r="W936" s="31"/>
      <c r="X936" s="197" t="s">
        <v>8323</v>
      </c>
      <c r="Y936" s="197"/>
      <c r="Z936" s="197"/>
      <c r="AA936" s="197" t="s">
        <v>8291</v>
      </c>
      <c r="AB936" s="197"/>
      <c r="AC936" s="729"/>
      <c r="AD936" s="1222" t="s">
        <v>7280</v>
      </c>
      <c r="AE936" s="1275"/>
    </row>
    <row r="937" spans="1:31">
      <c r="A937" s="264" t="s">
        <v>3731</v>
      </c>
      <c r="B937" s="30" t="s">
        <v>8324</v>
      </c>
      <c r="C937" s="32" t="s">
        <v>46</v>
      </c>
      <c r="D937" s="40" t="s">
        <v>1024</v>
      </c>
      <c r="E937" s="30" t="s">
        <v>85</v>
      </c>
      <c r="F937" s="30" t="s">
        <v>1086</v>
      </c>
      <c r="G937" s="952">
        <v>822</v>
      </c>
      <c r="H937" s="41">
        <v>1.8049999999999999</v>
      </c>
      <c r="I937" s="30" t="s">
        <v>3059</v>
      </c>
      <c r="J937" s="786" t="s">
        <v>7930</v>
      </c>
      <c r="K937" s="803">
        <v>45231</v>
      </c>
      <c r="L937" s="803"/>
      <c r="M937" s="803" t="s">
        <v>97</v>
      </c>
      <c r="N937" s="803">
        <v>45236</v>
      </c>
      <c r="O937" s="7" t="e">
        <f t="shared" ca="1" si="28"/>
        <v>#VALUE!</v>
      </c>
      <c r="P937" s="788" t="s">
        <v>8287</v>
      </c>
      <c r="Q937" s="803" t="s">
        <v>8070</v>
      </c>
      <c r="R937" s="803" t="s">
        <v>8287</v>
      </c>
      <c r="S937" s="12" t="e">
        <f t="shared" ca="1" si="29"/>
        <v>#VALUE!</v>
      </c>
      <c r="T937" s="31" t="s">
        <v>8325</v>
      </c>
      <c r="U937" s="31" t="s">
        <v>8326</v>
      </c>
      <c r="V937" s="31"/>
      <c r="W937" s="31"/>
      <c r="X937" s="197" t="s">
        <v>8327</v>
      </c>
      <c r="Y937" s="197"/>
      <c r="Z937" s="197"/>
      <c r="AA937" s="197" t="s">
        <v>8291</v>
      </c>
      <c r="AB937" s="197"/>
      <c r="AC937" s="729"/>
      <c r="AD937" s="1222"/>
      <c r="AE937" s="1275"/>
    </row>
    <row r="938" spans="1:31">
      <c r="A938" s="264" t="s">
        <v>3450</v>
      </c>
      <c r="B938" s="30" t="s">
        <v>8328</v>
      </c>
      <c r="C938" s="32" t="s">
        <v>46</v>
      </c>
      <c r="D938" s="40" t="s">
        <v>1024</v>
      </c>
      <c r="E938" s="30" t="s">
        <v>85</v>
      </c>
      <c r="F938" s="30" t="s">
        <v>2151</v>
      </c>
      <c r="G938" s="952">
        <v>1816</v>
      </c>
      <c r="H938" s="41">
        <v>31.53</v>
      </c>
      <c r="I938" s="30" t="s">
        <v>4335</v>
      </c>
      <c r="J938" s="786" t="s">
        <v>8251</v>
      </c>
      <c r="K938" s="803">
        <v>45231</v>
      </c>
      <c r="L938" s="803"/>
      <c r="M938" s="803" t="s">
        <v>97</v>
      </c>
      <c r="N938" s="803" t="s">
        <v>7936</v>
      </c>
      <c r="O938" s="7" t="e">
        <f t="shared" ca="1" si="28"/>
        <v>#VALUE!</v>
      </c>
      <c r="P938" s="788" t="s">
        <v>8126</v>
      </c>
      <c r="Q938" s="803" t="s">
        <v>3655</v>
      </c>
      <c r="R938" s="803" t="s">
        <v>8126</v>
      </c>
      <c r="S938" s="12" t="e">
        <f t="shared" ca="1" si="29"/>
        <v>#VALUE!</v>
      </c>
      <c r="T938" s="31" t="s">
        <v>8329</v>
      </c>
      <c r="U938" s="31" t="s">
        <v>8330</v>
      </c>
      <c r="V938" s="31"/>
      <c r="W938" s="31"/>
      <c r="X938" s="197" t="s">
        <v>8331</v>
      </c>
      <c r="Y938" s="197"/>
      <c r="Z938" s="197"/>
      <c r="AA938" s="197" t="s">
        <v>8332</v>
      </c>
      <c r="AB938" s="197" t="s">
        <v>8333</v>
      </c>
      <c r="AC938" s="729"/>
      <c r="AD938" s="1222"/>
      <c r="AE938" s="1275"/>
    </row>
    <row r="939" spans="1:31">
      <c r="A939" s="264" t="s">
        <v>8334</v>
      </c>
      <c r="B939" s="30" t="s">
        <v>8335</v>
      </c>
      <c r="C939" s="32" t="s">
        <v>46</v>
      </c>
      <c r="D939" s="40" t="s">
        <v>32</v>
      </c>
      <c r="E939" s="30" t="s">
        <v>85</v>
      </c>
      <c r="F939" s="30" t="s">
        <v>1088</v>
      </c>
      <c r="G939" s="952">
        <v>1052.33</v>
      </c>
      <c r="H939" s="41">
        <v>0.70099999999999996</v>
      </c>
      <c r="I939" s="30" t="s">
        <v>4335</v>
      </c>
      <c r="J939" s="786" t="s">
        <v>7928</v>
      </c>
      <c r="K939" s="803" t="s">
        <v>8064</v>
      </c>
      <c r="L939" s="803"/>
      <c r="M939" s="803" t="s">
        <v>97</v>
      </c>
      <c r="N939" s="803">
        <v>45244</v>
      </c>
      <c r="O939" s="7" t="e">
        <f t="shared" ca="1" si="28"/>
        <v>#VALUE!</v>
      </c>
      <c r="P939" s="788" t="s">
        <v>8126</v>
      </c>
      <c r="Q939" s="803" t="s">
        <v>8336</v>
      </c>
      <c r="R939" s="803" t="s">
        <v>8126</v>
      </c>
      <c r="S939" s="12" t="e">
        <f t="shared" ca="1" si="29"/>
        <v>#VALUE!</v>
      </c>
      <c r="T939" s="31" t="s">
        <v>8337</v>
      </c>
      <c r="U939" s="31" t="s">
        <v>8338</v>
      </c>
      <c r="V939" s="31"/>
      <c r="W939" s="31"/>
      <c r="X939" s="197" t="s">
        <v>8339</v>
      </c>
      <c r="Y939" s="197"/>
      <c r="Z939" s="197"/>
      <c r="AA939" s="197" t="s">
        <v>8340</v>
      </c>
      <c r="AB939" s="197" t="s">
        <v>8341</v>
      </c>
      <c r="AC939" s="729"/>
      <c r="AD939" s="1222" t="s">
        <v>7280</v>
      </c>
      <c r="AE939" s="1275"/>
    </row>
    <row r="940" spans="1:31">
      <c r="A940" s="264" t="s">
        <v>8342</v>
      </c>
      <c r="B940" s="30" t="s">
        <v>8343</v>
      </c>
      <c r="C940" s="32" t="s">
        <v>256</v>
      </c>
      <c r="D940" s="40" t="s">
        <v>110</v>
      </c>
      <c r="E940" s="30" t="s">
        <v>85</v>
      </c>
      <c r="F940" s="30" t="s">
        <v>1088</v>
      </c>
      <c r="G940" s="952">
        <v>507</v>
      </c>
      <c r="H940" s="41">
        <v>1.444</v>
      </c>
      <c r="I940" s="30" t="s">
        <v>4335</v>
      </c>
      <c r="J940" s="786" t="s">
        <v>3585</v>
      </c>
      <c r="K940" s="803" t="s">
        <v>8064</v>
      </c>
      <c r="L940" s="803"/>
      <c r="M940" s="803" t="s">
        <v>8070</v>
      </c>
      <c r="N940" s="803">
        <v>45243</v>
      </c>
      <c r="O940" s="7" t="e">
        <f t="shared" ca="1" si="28"/>
        <v>#VALUE!</v>
      </c>
      <c r="P940" s="788" t="s">
        <v>8126</v>
      </c>
      <c r="Q940" s="803" t="s">
        <v>8336</v>
      </c>
      <c r="R940" s="803" t="s">
        <v>8126</v>
      </c>
      <c r="S940" s="12" t="e">
        <f t="shared" ca="1" si="29"/>
        <v>#VALUE!</v>
      </c>
      <c r="T940" s="31" t="s">
        <v>8344</v>
      </c>
      <c r="U940" s="31" t="s">
        <v>8345</v>
      </c>
      <c r="V940" s="31"/>
      <c r="W940" s="31"/>
      <c r="X940" s="197" t="s">
        <v>8346</v>
      </c>
      <c r="Y940" s="197"/>
      <c r="Z940" s="197"/>
      <c r="AA940" s="197" t="s">
        <v>8347</v>
      </c>
      <c r="AB940" s="197"/>
      <c r="AC940" s="729"/>
      <c r="AD940" s="1222" t="s">
        <v>7280</v>
      </c>
      <c r="AE940" s="1275"/>
    </row>
    <row r="941" spans="1:31">
      <c r="A941" s="264" t="s">
        <v>5656</v>
      </c>
      <c r="B941" s="30" t="s">
        <v>8348</v>
      </c>
      <c r="C941" s="32" t="s">
        <v>256</v>
      </c>
      <c r="D941" s="40" t="s">
        <v>1024</v>
      </c>
      <c r="E941" s="30" t="s">
        <v>85</v>
      </c>
      <c r="F941" s="30" t="s">
        <v>1088</v>
      </c>
      <c r="G941" s="952">
        <v>273</v>
      </c>
      <c r="H941" s="41">
        <v>0.34300000000000003</v>
      </c>
      <c r="I941" s="30" t="s">
        <v>4335</v>
      </c>
      <c r="J941" s="786">
        <v>45234</v>
      </c>
      <c r="K941" s="803">
        <v>45238</v>
      </c>
      <c r="L941" s="803"/>
      <c r="M941" s="803">
        <v>45239</v>
      </c>
      <c r="N941" s="803">
        <v>45243</v>
      </c>
      <c r="O941" s="7">
        <f t="shared" ca="1" si="28"/>
        <v>9</v>
      </c>
      <c r="P941" s="788" t="s">
        <v>8126</v>
      </c>
      <c r="Q941" s="803" t="s">
        <v>8336</v>
      </c>
      <c r="R941" s="803" t="s">
        <v>8126</v>
      </c>
      <c r="S941" s="12" t="e">
        <f t="shared" ca="1" si="29"/>
        <v>#VALUE!</v>
      </c>
      <c r="T941" s="31" t="s">
        <v>8349</v>
      </c>
      <c r="U941" s="31" t="s">
        <v>8350</v>
      </c>
      <c r="V941" s="31"/>
      <c r="W941" s="31"/>
      <c r="X941" s="197" t="s">
        <v>8351</v>
      </c>
      <c r="Y941" s="197"/>
      <c r="Z941" s="197"/>
      <c r="AA941" s="197" t="s">
        <v>8352</v>
      </c>
      <c r="AB941" s="197"/>
      <c r="AC941" s="729"/>
      <c r="AD941" s="1222" t="s">
        <v>7280</v>
      </c>
      <c r="AE941" s="1275"/>
    </row>
    <row r="942" spans="1:31">
      <c r="A942" s="264" t="s">
        <v>6537</v>
      </c>
      <c r="B942" s="30" t="s">
        <v>8353</v>
      </c>
      <c r="C942" s="32" t="s">
        <v>256</v>
      </c>
      <c r="D942" s="40" t="s">
        <v>1024</v>
      </c>
      <c r="E942" s="30" t="s">
        <v>85</v>
      </c>
      <c r="F942" s="30" t="s">
        <v>1088</v>
      </c>
      <c r="G942" s="952">
        <v>317</v>
      </c>
      <c r="H942" s="41">
        <v>1.877</v>
      </c>
      <c r="I942" s="30" t="s">
        <v>4335</v>
      </c>
      <c r="J942" s="786">
        <v>45236</v>
      </c>
      <c r="K942" s="803">
        <v>45238</v>
      </c>
      <c r="L942" s="803"/>
      <c r="M942" s="803">
        <v>45239</v>
      </c>
      <c r="N942" s="803">
        <v>45243</v>
      </c>
      <c r="O942" s="7">
        <f t="shared" ca="1" si="28"/>
        <v>7</v>
      </c>
      <c r="P942" s="788" t="s">
        <v>8126</v>
      </c>
      <c r="Q942" s="803" t="s">
        <v>8336</v>
      </c>
      <c r="R942" s="803" t="s">
        <v>8126</v>
      </c>
      <c r="S942" s="12" t="e">
        <f t="shared" ca="1" si="29"/>
        <v>#VALUE!</v>
      </c>
      <c r="T942" s="31" t="s">
        <v>8354</v>
      </c>
      <c r="U942" s="31" t="s">
        <v>8355</v>
      </c>
      <c r="V942" s="31"/>
      <c r="W942" s="31"/>
      <c r="X942" s="197" t="s">
        <v>8356</v>
      </c>
      <c r="Y942" s="197"/>
      <c r="Z942" s="197"/>
      <c r="AA942" s="197" t="s">
        <v>8352</v>
      </c>
      <c r="AB942" s="197"/>
      <c r="AC942" s="729"/>
      <c r="AD942" s="1222" t="s">
        <v>7280</v>
      </c>
      <c r="AE942" s="1275"/>
    </row>
    <row r="943" spans="1:31">
      <c r="A943" s="264" t="s">
        <v>3731</v>
      </c>
      <c r="B943" s="30" t="s">
        <v>8357</v>
      </c>
      <c r="C943" s="32" t="s">
        <v>46</v>
      </c>
      <c r="D943" s="40" t="s">
        <v>1024</v>
      </c>
      <c r="E943" s="30" t="s">
        <v>85</v>
      </c>
      <c r="F943" s="30" t="s">
        <v>1088</v>
      </c>
      <c r="G943" s="952">
        <v>438</v>
      </c>
      <c r="H943" s="41">
        <v>0.34599999999999997</v>
      </c>
      <c r="I943" s="30" t="s">
        <v>4335</v>
      </c>
      <c r="J943" s="786">
        <v>45236</v>
      </c>
      <c r="K943" s="803">
        <v>45238</v>
      </c>
      <c r="L943" s="803"/>
      <c r="M943" s="803" t="s">
        <v>97</v>
      </c>
      <c r="N943" s="803">
        <v>45243</v>
      </c>
      <c r="O943" s="7">
        <f t="shared" ca="1" si="28"/>
        <v>7</v>
      </c>
      <c r="P943" s="788" t="s">
        <v>8126</v>
      </c>
      <c r="Q943" s="803" t="s">
        <v>8336</v>
      </c>
      <c r="R943" s="803" t="s">
        <v>8126</v>
      </c>
      <c r="S943" s="12" t="e">
        <f t="shared" ca="1" si="29"/>
        <v>#VALUE!</v>
      </c>
      <c r="T943" s="31" t="s">
        <v>8358</v>
      </c>
      <c r="U943" s="31" t="s">
        <v>8359</v>
      </c>
      <c r="V943" s="31"/>
      <c r="W943" s="31"/>
      <c r="X943" s="197" t="s">
        <v>8360</v>
      </c>
      <c r="Y943" s="197"/>
      <c r="Z943" s="197"/>
      <c r="AA943" s="197" t="s">
        <v>8352</v>
      </c>
      <c r="AB943" s="197"/>
      <c r="AC943" s="729"/>
      <c r="AD943" s="1222" t="s">
        <v>7280</v>
      </c>
      <c r="AE943" s="1275"/>
    </row>
    <row r="944" spans="1:31">
      <c r="A944" s="264" t="s">
        <v>3731</v>
      </c>
      <c r="B944" s="30" t="s">
        <v>8361</v>
      </c>
      <c r="C944" s="32" t="s">
        <v>46</v>
      </c>
      <c r="D944" s="40" t="s">
        <v>1024</v>
      </c>
      <c r="E944" s="30" t="s">
        <v>85</v>
      </c>
      <c r="F944" s="30" t="s">
        <v>1088</v>
      </c>
      <c r="G944" s="952">
        <v>2550</v>
      </c>
      <c r="H944" s="41">
        <v>1.236</v>
      </c>
      <c r="I944" s="30" t="s">
        <v>4335</v>
      </c>
      <c r="J944" s="786">
        <v>45238</v>
      </c>
      <c r="K944" s="803">
        <v>45238</v>
      </c>
      <c r="L944" s="803"/>
      <c r="M944" s="803" t="s">
        <v>97</v>
      </c>
      <c r="N944" s="803" t="s">
        <v>8287</v>
      </c>
      <c r="O944" s="7" t="e">
        <f t="shared" ca="1" si="28"/>
        <v>#VALUE!</v>
      </c>
      <c r="P944" s="788" t="s">
        <v>8126</v>
      </c>
      <c r="Q944" s="803" t="s">
        <v>8336</v>
      </c>
      <c r="R944" s="803" t="s">
        <v>8126</v>
      </c>
      <c r="S944" s="12" t="e">
        <f t="shared" ca="1" si="29"/>
        <v>#VALUE!</v>
      </c>
      <c r="T944" s="31" t="s">
        <v>8362</v>
      </c>
      <c r="U944" s="31" t="s">
        <v>8363</v>
      </c>
      <c r="V944" s="31"/>
      <c r="W944" s="31"/>
      <c r="X944" s="197" t="s">
        <v>8364</v>
      </c>
      <c r="Y944" s="197"/>
      <c r="Z944" s="197"/>
      <c r="AA944" s="197" t="s">
        <v>8352</v>
      </c>
      <c r="AB944" s="197"/>
      <c r="AC944" s="729"/>
      <c r="AD944" s="1222"/>
      <c r="AE944" s="1275"/>
    </row>
    <row r="945" spans="1:31">
      <c r="A945" s="264" t="s">
        <v>1416</v>
      </c>
      <c r="B945" s="30" t="s">
        <v>8365</v>
      </c>
      <c r="C945" s="32" t="s">
        <v>256</v>
      </c>
      <c r="D945" s="40" t="s">
        <v>1024</v>
      </c>
      <c r="E945" s="30" t="s">
        <v>85</v>
      </c>
      <c r="F945" s="30" t="s">
        <v>1088</v>
      </c>
      <c r="G945" s="952">
        <v>341</v>
      </c>
      <c r="H945" s="41">
        <v>0.57599999999999996</v>
      </c>
      <c r="I945" s="30" t="s">
        <v>6683</v>
      </c>
      <c r="J945" s="786" t="s">
        <v>7930</v>
      </c>
      <c r="K945" s="803">
        <v>45239</v>
      </c>
      <c r="L945" s="803"/>
      <c r="M945" s="803">
        <v>45243</v>
      </c>
      <c r="N945" s="803">
        <v>45250</v>
      </c>
      <c r="O945" s="7" t="e">
        <f t="shared" ca="1" si="28"/>
        <v>#VALUE!</v>
      </c>
      <c r="P945" s="788" t="s">
        <v>8279</v>
      </c>
      <c r="Q945" s="803" t="s">
        <v>8336</v>
      </c>
      <c r="R945" s="803" t="s">
        <v>8279</v>
      </c>
      <c r="S945" s="12" t="e">
        <f t="shared" ca="1" si="29"/>
        <v>#VALUE!</v>
      </c>
      <c r="T945" s="31" t="s">
        <v>8366</v>
      </c>
      <c r="U945" s="31" t="s">
        <v>8367</v>
      </c>
      <c r="V945" s="31"/>
      <c r="W945" s="31"/>
      <c r="X945" s="197" t="s">
        <v>8368</v>
      </c>
      <c r="Y945" s="197"/>
      <c r="Z945" s="197"/>
      <c r="AA945" s="197" t="s">
        <v>8369</v>
      </c>
      <c r="AB945" s="197" t="s">
        <v>8370</v>
      </c>
      <c r="AC945" s="729"/>
      <c r="AD945" s="1222" t="s">
        <v>7280</v>
      </c>
      <c r="AE945" s="1275"/>
    </row>
    <row r="946" spans="1:31">
      <c r="A946" s="264" t="s">
        <v>7201</v>
      </c>
      <c r="B946" s="30" t="s">
        <v>8371</v>
      </c>
      <c r="C946" s="32" t="s">
        <v>46</v>
      </c>
      <c r="D946" s="40" t="s">
        <v>1024</v>
      </c>
      <c r="E946" s="30" t="s">
        <v>85</v>
      </c>
      <c r="F946" s="30" t="s">
        <v>1086</v>
      </c>
      <c r="G946" s="952">
        <v>2385</v>
      </c>
      <c r="H946" s="41">
        <v>0.80300000000000005</v>
      </c>
      <c r="I946" s="30" t="s">
        <v>6683</v>
      </c>
      <c r="J946" s="786">
        <v>45237</v>
      </c>
      <c r="K946" s="803">
        <v>45239</v>
      </c>
      <c r="L946" s="803"/>
      <c r="M946" s="803" t="s">
        <v>8070</v>
      </c>
      <c r="N946" s="803">
        <v>45244</v>
      </c>
      <c r="O946" s="7">
        <f t="shared" ca="1" si="28"/>
        <v>7</v>
      </c>
      <c r="P946" s="788" t="s">
        <v>8279</v>
      </c>
      <c r="Q946" s="803" t="s">
        <v>8336</v>
      </c>
      <c r="R946" s="803" t="s">
        <v>8279</v>
      </c>
      <c r="S946" s="12" t="e">
        <f t="shared" ca="1" si="29"/>
        <v>#VALUE!</v>
      </c>
      <c r="T946" s="31" t="s">
        <v>8372</v>
      </c>
      <c r="U946" s="31" t="s">
        <v>8373</v>
      </c>
      <c r="V946" s="31"/>
      <c r="W946" s="31"/>
      <c r="X946" s="197" t="s">
        <v>8374</v>
      </c>
      <c r="Y946" s="197"/>
      <c r="Z946" s="197"/>
      <c r="AA946" s="197" t="s">
        <v>8375</v>
      </c>
      <c r="AB946" s="197" t="s">
        <v>8376</v>
      </c>
      <c r="AC946" s="729"/>
      <c r="AD946" s="1222" t="s">
        <v>7280</v>
      </c>
      <c r="AE946" s="1275"/>
    </row>
    <row r="947" spans="1:31">
      <c r="A947" s="264" t="s">
        <v>5365</v>
      </c>
      <c r="B947" s="30" t="s">
        <v>7730</v>
      </c>
      <c r="C947" s="32" t="s">
        <v>46</v>
      </c>
      <c r="D947" s="40" t="s">
        <v>1024</v>
      </c>
      <c r="E947" s="30" t="s">
        <v>85</v>
      </c>
      <c r="F947" s="30" t="s">
        <v>1106</v>
      </c>
      <c r="G947" s="952">
        <v>1217</v>
      </c>
      <c r="H947" s="41">
        <v>1.325</v>
      </c>
      <c r="I947" s="30" t="s">
        <v>6683</v>
      </c>
      <c r="J947" s="786">
        <v>45238</v>
      </c>
      <c r="K947" s="803" t="s">
        <v>8070</v>
      </c>
      <c r="L947" s="803"/>
      <c r="M947" s="803" t="s">
        <v>97</v>
      </c>
      <c r="N947" s="803">
        <v>45245</v>
      </c>
      <c r="O947" s="7">
        <f t="shared" ca="1" si="28"/>
        <v>7</v>
      </c>
      <c r="P947" s="788" t="s">
        <v>8279</v>
      </c>
      <c r="Q947" s="803" t="s">
        <v>8377</v>
      </c>
      <c r="R947" s="803" t="s">
        <v>8279</v>
      </c>
      <c r="S947" s="12" t="e">
        <f t="shared" ca="1" si="29"/>
        <v>#VALUE!</v>
      </c>
      <c r="T947" s="31" t="s">
        <v>8378</v>
      </c>
      <c r="U947" s="31" t="s">
        <v>8379</v>
      </c>
      <c r="V947" s="31"/>
      <c r="W947" s="31"/>
      <c r="X947" s="197" t="s">
        <v>8380</v>
      </c>
      <c r="Y947" s="197"/>
      <c r="Z947" s="197"/>
      <c r="AA947" s="197" t="s">
        <v>8381</v>
      </c>
      <c r="AB947" s="197"/>
      <c r="AC947" s="729"/>
      <c r="AD947" s="1222"/>
      <c r="AE947" s="1275"/>
    </row>
    <row r="948" spans="1:31">
      <c r="A948" s="264" t="s">
        <v>5000</v>
      </c>
      <c r="B948" s="30" t="s">
        <v>8382</v>
      </c>
      <c r="C948" s="32" t="s">
        <v>256</v>
      </c>
      <c r="D948" s="40" t="s">
        <v>1024</v>
      </c>
      <c r="E948" s="30" t="s">
        <v>85</v>
      </c>
      <c r="F948" s="30" t="s">
        <v>1088</v>
      </c>
      <c r="G948" s="952">
        <v>744</v>
      </c>
      <c r="H948" s="41">
        <v>0.82</v>
      </c>
      <c r="I948" s="30" t="s">
        <v>6683</v>
      </c>
      <c r="J948" s="786">
        <v>45239</v>
      </c>
      <c r="K948" s="803">
        <v>45244</v>
      </c>
      <c r="L948" s="803"/>
      <c r="M948" s="803">
        <v>45244</v>
      </c>
      <c r="N948" s="803">
        <v>45245</v>
      </c>
      <c r="O948" s="7">
        <f t="shared" ca="1" si="28"/>
        <v>6</v>
      </c>
      <c r="P948" s="788" t="s">
        <v>8279</v>
      </c>
      <c r="Q948" s="803">
        <v>45255</v>
      </c>
      <c r="R948" s="803" t="s">
        <v>8279</v>
      </c>
      <c r="S948" s="12" t="e">
        <f t="shared" ca="1" si="29"/>
        <v>#VALUE!</v>
      </c>
      <c r="T948" s="31" t="s">
        <v>8383</v>
      </c>
      <c r="U948" s="31" t="s">
        <v>8384</v>
      </c>
      <c r="V948" s="31"/>
      <c r="W948" s="31"/>
      <c r="X948" s="197" t="s">
        <v>8385</v>
      </c>
      <c r="Y948" s="197"/>
      <c r="Z948" s="197"/>
      <c r="AA948" s="197" t="s">
        <v>8386</v>
      </c>
      <c r="AB948" s="197"/>
      <c r="AC948" s="729"/>
      <c r="AD948" s="1222" t="s">
        <v>7280</v>
      </c>
      <c r="AE948" s="1275"/>
    </row>
    <row r="949" spans="1:31">
      <c r="A949" s="264" t="s">
        <v>3731</v>
      </c>
      <c r="B949" s="30" t="s">
        <v>6845</v>
      </c>
      <c r="C949" s="32" t="s">
        <v>46</v>
      </c>
      <c r="D949" s="40" t="s">
        <v>1024</v>
      </c>
      <c r="E949" s="30" t="s">
        <v>85</v>
      </c>
      <c r="F949" s="30" t="s">
        <v>1088</v>
      </c>
      <c r="G949" s="952">
        <v>3170</v>
      </c>
      <c r="H949" s="41">
        <v>2.8759999999999999</v>
      </c>
      <c r="I949" s="30" t="s">
        <v>6683</v>
      </c>
      <c r="J949" s="786">
        <v>45244</v>
      </c>
      <c r="K949" s="803">
        <v>45245</v>
      </c>
      <c r="L949" s="803"/>
      <c r="M949" s="803" t="s">
        <v>97</v>
      </c>
      <c r="N949" s="803">
        <v>45250</v>
      </c>
      <c r="O949" s="7">
        <f t="shared" ca="1" si="28"/>
        <v>6</v>
      </c>
      <c r="P949" s="788" t="s">
        <v>8279</v>
      </c>
      <c r="Q949" s="803">
        <v>45255</v>
      </c>
      <c r="R949" s="803" t="s">
        <v>8279</v>
      </c>
      <c r="S949" s="12" t="e">
        <f t="shared" ca="1" si="29"/>
        <v>#VALUE!</v>
      </c>
      <c r="T949" s="31" t="s">
        <v>8387</v>
      </c>
      <c r="U949" s="31" t="s">
        <v>8388</v>
      </c>
      <c r="V949" s="31"/>
      <c r="W949" s="31"/>
      <c r="X949" s="197" t="s">
        <v>8389</v>
      </c>
      <c r="Y949" s="197"/>
      <c r="Z949" s="197"/>
      <c r="AA949" s="197" t="s">
        <v>8381</v>
      </c>
      <c r="AB949" s="197"/>
      <c r="AC949" s="729"/>
      <c r="AD949" s="1222"/>
      <c r="AE949" s="1275"/>
    </row>
    <row r="950" spans="1:31">
      <c r="A950" s="264" t="s">
        <v>1119</v>
      </c>
      <c r="B950" s="30" t="s">
        <v>8390</v>
      </c>
      <c r="C950" s="32" t="s">
        <v>46</v>
      </c>
      <c r="D950" s="40" t="s">
        <v>189</v>
      </c>
      <c r="E950" s="30" t="s">
        <v>85</v>
      </c>
      <c r="F950" s="30" t="s">
        <v>5672</v>
      </c>
      <c r="G950" s="952">
        <v>6296</v>
      </c>
      <c r="H950" s="41">
        <v>6.3954000000000004</v>
      </c>
      <c r="I950" s="30" t="s">
        <v>8391</v>
      </c>
      <c r="J950" s="786">
        <v>45202</v>
      </c>
      <c r="K950" s="803">
        <v>45202</v>
      </c>
      <c r="L950" s="803"/>
      <c r="M950" s="803" t="s">
        <v>97</v>
      </c>
      <c r="N950" s="803" t="s">
        <v>8064</v>
      </c>
      <c r="O950" s="7" t="e">
        <f t="shared" ca="1" si="28"/>
        <v>#VALUE!</v>
      </c>
      <c r="P950" s="788" t="s">
        <v>3885</v>
      </c>
      <c r="Q950" s="803" t="s">
        <v>8392</v>
      </c>
      <c r="R950" s="803" t="s">
        <v>3885</v>
      </c>
      <c r="S950" s="12" t="e">
        <f t="shared" ca="1" si="29"/>
        <v>#VALUE!</v>
      </c>
      <c r="T950" s="31" t="s">
        <v>8393</v>
      </c>
      <c r="U950" s="31" t="s">
        <v>8394</v>
      </c>
      <c r="V950" s="31"/>
      <c r="W950" s="31"/>
      <c r="X950" s="197" t="s">
        <v>8395</v>
      </c>
      <c r="Y950" s="197"/>
      <c r="Z950" s="197"/>
      <c r="AA950" s="197" t="s">
        <v>8396</v>
      </c>
      <c r="AB950" s="197"/>
      <c r="AC950" s="729"/>
      <c r="AD950" s="1222"/>
      <c r="AE950" s="1275"/>
    </row>
    <row r="951" spans="1:31">
      <c r="A951" s="264" t="s">
        <v>8397</v>
      </c>
      <c r="B951" s="30" t="s">
        <v>8398</v>
      </c>
      <c r="C951" s="32" t="s">
        <v>256</v>
      </c>
      <c r="D951" s="40" t="s">
        <v>189</v>
      </c>
      <c r="E951" s="30" t="s">
        <v>85</v>
      </c>
      <c r="F951" s="30" t="s">
        <v>1088</v>
      </c>
      <c r="G951" s="952">
        <v>745</v>
      </c>
      <c r="H951" s="41">
        <v>0.90239999999999998</v>
      </c>
      <c r="I951" s="30" t="s">
        <v>8391</v>
      </c>
      <c r="J951" s="786" t="s">
        <v>3591</v>
      </c>
      <c r="K951" s="803" t="s">
        <v>8251</v>
      </c>
      <c r="L951" s="803"/>
      <c r="M951" s="803" t="s">
        <v>3585</v>
      </c>
      <c r="N951" s="803" t="s">
        <v>8301</v>
      </c>
      <c r="O951" s="7" t="e">
        <f t="shared" ca="1" si="28"/>
        <v>#VALUE!</v>
      </c>
      <c r="P951" s="788" t="s">
        <v>3885</v>
      </c>
      <c r="Q951" s="803" t="s">
        <v>3661</v>
      </c>
      <c r="R951" s="803" t="s">
        <v>3885</v>
      </c>
      <c r="S951" s="12" t="e">
        <f t="shared" ca="1" si="29"/>
        <v>#VALUE!</v>
      </c>
      <c r="T951" s="31" t="s">
        <v>8393</v>
      </c>
      <c r="U951" s="31" t="s">
        <v>8394</v>
      </c>
      <c r="V951" s="31"/>
      <c r="W951" s="31"/>
      <c r="X951" s="197" t="s">
        <v>8399</v>
      </c>
      <c r="Y951" s="197"/>
      <c r="Z951" s="197"/>
      <c r="AA951" s="197" t="s">
        <v>8400</v>
      </c>
      <c r="AB951" s="197"/>
      <c r="AC951" s="729"/>
      <c r="AD951" s="1222"/>
      <c r="AE951" s="1275"/>
    </row>
    <row r="952" spans="1:31">
      <c r="A952" s="264" t="s">
        <v>1119</v>
      </c>
      <c r="B952" s="30" t="s">
        <v>8401</v>
      </c>
      <c r="C952" s="32" t="s">
        <v>46</v>
      </c>
      <c r="D952" s="40" t="s">
        <v>7785</v>
      </c>
      <c r="E952" s="30" t="s">
        <v>85</v>
      </c>
      <c r="F952" s="30" t="s">
        <v>1088</v>
      </c>
      <c r="G952" s="952">
        <v>1030</v>
      </c>
      <c r="H952" s="41">
        <v>0.78239999999999998</v>
      </c>
      <c r="I952" s="30" t="s">
        <v>8391</v>
      </c>
      <c r="J952" s="786" t="s">
        <v>8096</v>
      </c>
      <c r="K952" s="803" t="s">
        <v>8096</v>
      </c>
      <c r="L952" s="803"/>
      <c r="M952" s="803" t="s">
        <v>97</v>
      </c>
      <c r="N952" s="803" t="s">
        <v>8064</v>
      </c>
      <c r="O952" s="7" t="e">
        <f t="shared" ca="1" si="28"/>
        <v>#VALUE!</v>
      </c>
      <c r="P952" s="788" t="s">
        <v>3885</v>
      </c>
      <c r="Q952" s="803" t="s">
        <v>8392</v>
      </c>
      <c r="R952" s="803" t="s">
        <v>3885</v>
      </c>
      <c r="S952" s="12" t="e">
        <f t="shared" ca="1" si="29"/>
        <v>#VALUE!</v>
      </c>
      <c r="T952" s="31" t="s">
        <v>8393</v>
      </c>
      <c r="U952" s="31" t="s">
        <v>8394</v>
      </c>
      <c r="V952" s="31"/>
      <c r="W952" s="31"/>
      <c r="X952" s="197" t="s">
        <v>8402</v>
      </c>
      <c r="Y952" s="197"/>
      <c r="Z952" s="197"/>
      <c r="AA952" s="197" t="s">
        <v>8403</v>
      </c>
      <c r="AB952" s="197"/>
      <c r="AC952" s="729"/>
      <c r="AD952" s="1222"/>
      <c r="AE952" s="1275"/>
    </row>
    <row r="953" spans="1:31">
      <c r="A953" s="264" t="s">
        <v>8404</v>
      </c>
      <c r="B953" s="30" t="s">
        <v>8405</v>
      </c>
      <c r="C953" s="32" t="s">
        <v>256</v>
      </c>
      <c r="D953" s="40" t="s">
        <v>7785</v>
      </c>
      <c r="E953" s="30" t="s">
        <v>85</v>
      </c>
      <c r="F953" s="30" t="s">
        <v>1088</v>
      </c>
      <c r="G953" s="952">
        <v>340</v>
      </c>
      <c r="H953" s="41">
        <v>0.3271</v>
      </c>
      <c r="I953" s="30" t="s">
        <v>8406</v>
      </c>
      <c r="J953" s="786" t="s">
        <v>8251</v>
      </c>
      <c r="K953" s="803" t="s">
        <v>8251</v>
      </c>
      <c r="L953" s="803"/>
      <c r="M953" s="803" t="s">
        <v>7930</v>
      </c>
      <c r="N953" s="803">
        <v>45232</v>
      </c>
      <c r="O953" s="7" t="e">
        <f t="shared" ca="1" si="28"/>
        <v>#VALUE!</v>
      </c>
      <c r="P953" s="788" t="s">
        <v>8126</v>
      </c>
      <c r="Q953" s="803" t="s">
        <v>8097</v>
      </c>
      <c r="R953" s="803" t="s">
        <v>8126</v>
      </c>
      <c r="S953" s="12" t="e">
        <f t="shared" ca="1" si="29"/>
        <v>#VALUE!</v>
      </c>
      <c r="T953" s="31" t="s">
        <v>8393</v>
      </c>
      <c r="U953" s="31" t="s">
        <v>8407</v>
      </c>
      <c r="V953" s="31"/>
      <c r="W953" s="31"/>
      <c r="X953" s="197" t="s">
        <v>8408</v>
      </c>
      <c r="Y953" s="197"/>
      <c r="Z953" s="197"/>
      <c r="AA953" s="197" t="s">
        <v>8409</v>
      </c>
      <c r="AB953" s="197"/>
      <c r="AC953" s="729"/>
      <c r="AD953" s="1222"/>
      <c r="AE953" s="1275"/>
    </row>
    <row r="954" spans="1:31">
      <c r="A954" s="264" t="s">
        <v>229</v>
      </c>
      <c r="B954" s="30" t="s">
        <v>8410</v>
      </c>
      <c r="C954" s="32" t="s">
        <v>46</v>
      </c>
      <c r="D954" s="40" t="s">
        <v>7785</v>
      </c>
      <c r="E954" s="30" t="s">
        <v>85</v>
      </c>
      <c r="F954" s="30" t="s">
        <v>1088</v>
      </c>
      <c r="G954" s="952">
        <v>600</v>
      </c>
      <c r="H954" s="41">
        <v>2.8632</v>
      </c>
      <c r="I954" s="30" t="s">
        <v>8406</v>
      </c>
      <c r="J954" s="786" t="s">
        <v>7930</v>
      </c>
      <c r="K954" s="803"/>
      <c r="L954" s="803"/>
      <c r="M954" s="803" t="s">
        <v>97</v>
      </c>
      <c r="N954" s="803" t="s">
        <v>3655</v>
      </c>
      <c r="O954" s="7" t="e">
        <f t="shared" ca="1" si="28"/>
        <v>#VALUE!</v>
      </c>
      <c r="P954" s="788" t="s">
        <v>8126</v>
      </c>
      <c r="Q954" s="803" t="s">
        <v>8097</v>
      </c>
      <c r="R954" s="803" t="s">
        <v>8126</v>
      </c>
      <c r="S954" s="12" t="e">
        <f t="shared" ca="1" si="29"/>
        <v>#VALUE!</v>
      </c>
      <c r="T954" s="31" t="s">
        <v>8393</v>
      </c>
      <c r="U954" s="31" t="s">
        <v>8407</v>
      </c>
      <c r="V954" s="31"/>
      <c r="W954" s="31"/>
      <c r="X954" s="197" t="s">
        <v>8411</v>
      </c>
      <c r="Y954" s="197"/>
      <c r="Z954" s="197"/>
      <c r="AA954" s="197" t="s">
        <v>8412</v>
      </c>
      <c r="AB954" s="197"/>
      <c r="AC954" s="729"/>
      <c r="AD954" s="1222"/>
      <c r="AE954" s="1275"/>
    </row>
    <row r="955" spans="1:31">
      <c r="A955" s="264" t="s">
        <v>1119</v>
      </c>
      <c r="B955" s="30" t="s">
        <v>8413</v>
      </c>
      <c r="C955" s="32" t="s">
        <v>46</v>
      </c>
      <c r="D955" s="40" t="s">
        <v>7785</v>
      </c>
      <c r="E955" s="30" t="s">
        <v>85</v>
      </c>
      <c r="F955" s="30" t="s">
        <v>1088</v>
      </c>
      <c r="G955" s="952">
        <v>445</v>
      </c>
      <c r="H955" s="41">
        <v>0.50229999999999997</v>
      </c>
      <c r="I955" s="30" t="s">
        <v>8406</v>
      </c>
      <c r="J955" s="786" t="s">
        <v>7936</v>
      </c>
      <c r="K955" s="803" t="s">
        <v>7936</v>
      </c>
      <c r="L955" s="803"/>
      <c r="M955" s="803" t="s">
        <v>97</v>
      </c>
      <c r="N955" s="803" t="s">
        <v>3661</v>
      </c>
      <c r="O955" s="7" t="e">
        <f t="shared" ca="1" si="28"/>
        <v>#VALUE!</v>
      </c>
      <c r="P955" s="788" t="s">
        <v>8126</v>
      </c>
      <c r="Q955" s="803" t="s">
        <v>8097</v>
      </c>
      <c r="R955" s="803" t="s">
        <v>8126</v>
      </c>
      <c r="S955" s="12" t="e">
        <f t="shared" ca="1" si="29"/>
        <v>#VALUE!</v>
      </c>
      <c r="T955" s="31" t="s">
        <v>8393</v>
      </c>
      <c r="U955" s="31" t="s">
        <v>8407</v>
      </c>
      <c r="V955" s="31"/>
      <c r="W955" s="31"/>
      <c r="X955" s="197" t="s">
        <v>8414</v>
      </c>
      <c r="Y955" s="197"/>
      <c r="Z955" s="197"/>
      <c r="AA955" s="197" t="s">
        <v>8415</v>
      </c>
      <c r="AB955" s="197"/>
      <c r="AC955" s="729"/>
      <c r="AD955" s="1222"/>
      <c r="AE955" s="1275"/>
    </row>
    <row r="956" spans="1:31">
      <c r="A956" s="264" t="s">
        <v>1194</v>
      </c>
      <c r="B956" s="30" t="s">
        <v>8416</v>
      </c>
      <c r="C956" s="32" t="s">
        <v>256</v>
      </c>
      <c r="D956" s="40" t="s">
        <v>7785</v>
      </c>
      <c r="E956" s="30" t="s">
        <v>85</v>
      </c>
      <c r="F956" s="30" t="s">
        <v>1088</v>
      </c>
      <c r="G956" s="952">
        <v>294</v>
      </c>
      <c r="H956" s="41">
        <v>0.36630000000000001</v>
      </c>
      <c r="I956" s="30" t="s">
        <v>8417</v>
      </c>
      <c r="J956" s="786" t="s">
        <v>7930</v>
      </c>
      <c r="K956" s="803" t="s">
        <v>7930</v>
      </c>
      <c r="L956" s="803"/>
      <c r="M956" s="803" t="s">
        <v>8418</v>
      </c>
      <c r="N956" s="803" t="s">
        <v>3661</v>
      </c>
      <c r="O956" s="7" t="e">
        <f t="shared" ca="1" si="28"/>
        <v>#VALUE!</v>
      </c>
      <c r="P956" s="788" t="s">
        <v>8419</v>
      </c>
      <c r="Q956" s="803" t="s">
        <v>8336</v>
      </c>
      <c r="R956" s="803" t="s">
        <v>8419</v>
      </c>
      <c r="S956" s="12" t="e">
        <f t="shared" ca="1" si="29"/>
        <v>#VALUE!</v>
      </c>
      <c r="T956" s="31" t="s">
        <v>3722</v>
      </c>
      <c r="U956" s="31" t="s">
        <v>8420</v>
      </c>
      <c r="V956" s="31"/>
      <c r="W956" s="31"/>
      <c r="X956" s="197" t="s">
        <v>8421</v>
      </c>
      <c r="Y956" s="197"/>
      <c r="Z956" s="197"/>
      <c r="AA956" s="197" t="s">
        <v>8422</v>
      </c>
      <c r="AB956" s="197"/>
      <c r="AC956" s="729"/>
      <c r="AD956" s="1222"/>
      <c r="AE956" s="1275"/>
    </row>
    <row r="957" spans="1:31">
      <c r="A957" s="264" t="s">
        <v>5813</v>
      </c>
      <c r="B957" s="30" t="s">
        <v>8423</v>
      </c>
      <c r="C957" s="32" t="s">
        <v>256</v>
      </c>
      <c r="D957" s="40" t="s">
        <v>1292</v>
      </c>
      <c r="E957" s="30" t="s">
        <v>85</v>
      </c>
      <c r="F957" s="30" t="s">
        <v>1106</v>
      </c>
      <c r="G957" s="952">
        <v>493.05489999999998</v>
      </c>
      <c r="H957" s="41">
        <v>2.1139999999999999</v>
      </c>
      <c r="I957" s="30" t="s">
        <v>8424</v>
      </c>
      <c r="J957" s="786" t="s">
        <v>8251</v>
      </c>
      <c r="K957" s="803">
        <v>45236</v>
      </c>
      <c r="L957" s="803"/>
      <c r="M957" s="803">
        <v>45236</v>
      </c>
      <c r="N957" s="803"/>
      <c r="O957" s="7" t="e">
        <f t="shared" ca="1" si="28"/>
        <v>#VALUE!</v>
      </c>
      <c r="P957" s="788" t="s">
        <v>8425</v>
      </c>
      <c r="Q957" s="803" t="s">
        <v>8419</v>
      </c>
      <c r="R957" s="803" t="s">
        <v>8425</v>
      </c>
      <c r="S957" s="12" t="e">
        <f t="shared" ca="1" si="29"/>
        <v>#VALUE!</v>
      </c>
      <c r="T957" s="31" t="s">
        <v>8426</v>
      </c>
      <c r="U957" s="31" t="s">
        <v>8427</v>
      </c>
      <c r="V957" s="31"/>
      <c r="W957" s="31"/>
      <c r="X957" s="197" t="s">
        <v>8428</v>
      </c>
      <c r="Y957" s="197"/>
      <c r="Z957" s="197"/>
      <c r="AA957" s="197" t="s">
        <v>8429</v>
      </c>
      <c r="AB957" s="197"/>
      <c r="AC957" s="729"/>
      <c r="AD957" s="1222"/>
      <c r="AE957" s="1275"/>
    </row>
    <row r="958" spans="1:31">
      <c r="A958" s="264" t="s">
        <v>1194</v>
      </c>
      <c r="B958" s="30" t="s">
        <v>8430</v>
      </c>
      <c r="C958" s="32" t="s">
        <v>256</v>
      </c>
      <c r="D958" s="40" t="s">
        <v>7803</v>
      </c>
      <c r="E958" s="30" t="s">
        <v>85</v>
      </c>
      <c r="F958" s="30" t="s">
        <v>1106</v>
      </c>
      <c r="G958" s="952">
        <v>139</v>
      </c>
      <c r="H958" s="41">
        <v>1.0349999999999999</v>
      </c>
      <c r="I958" s="30" t="s">
        <v>8431</v>
      </c>
      <c r="J958" s="786">
        <v>45198</v>
      </c>
      <c r="K958" s="803" t="s">
        <v>8096</v>
      </c>
      <c r="L958" s="803"/>
      <c r="M958" s="803" t="s">
        <v>7930</v>
      </c>
      <c r="N958" s="803">
        <v>45232</v>
      </c>
      <c r="O958" s="7">
        <f t="shared" ca="1" si="28"/>
        <v>34</v>
      </c>
      <c r="P958" s="788" t="s">
        <v>8377</v>
      </c>
      <c r="Q958" s="803" t="s">
        <v>8095</v>
      </c>
      <c r="R958" s="803" t="s">
        <v>8377</v>
      </c>
      <c r="S958" s="12" t="e">
        <f t="shared" ca="1" si="29"/>
        <v>#VALUE!</v>
      </c>
      <c r="T958" s="31" t="s">
        <v>8432</v>
      </c>
      <c r="U958" s="31" t="s">
        <v>8433</v>
      </c>
      <c r="V958" s="31"/>
      <c r="W958" s="31"/>
      <c r="X958" s="197" t="s">
        <v>8434</v>
      </c>
      <c r="Y958" s="197"/>
      <c r="Z958" s="197"/>
      <c r="AA958" s="197" t="s">
        <v>8435</v>
      </c>
      <c r="AB958" s="197"/>
      <c r="AC958" s="729"/>
      <c r="AD958" s="1222"/>
      <c r="AE958" s="1275"/>
    </row>
    <row r="959" spans="1:31">
      <c r="A959" s="264" t="s">
        <v>8436</v>
      </c>
      <c r="B959" s="30" t="s">
        <v>8437</v>
      </c>
      <c r="C959" s="32" t="s">
        <v>256</v>
      </c>
      <c r="D959" s="40" t="s">
        <v>7803</v>
      </c>
      <c r="E959" s="30" t="s">
        <v>85</v>
      </c>
      <c r="F959" s="30" t="s">
        <v>1106</v>
      </c>
      <c r="G959" s="952">
        <v>887</v>
      </c>
      <c r="H959" s="41">
        <v>1.1519999999999999</v>
      </c>
      <c r="I959" s="30" t="s">
        <v>8431</v>
      </c>
      <c r="J959" s="786" t="s">
        <v>3591</v>
      </c>
      <c r="K959" s="803" t="s">
        <v>3591</v>
      </c>
      <c r="L959" s="803"/>
      <c r="M959" s="803" t="s">
        <v>7905</v>
      </c>
      <c r="N959" s="803" t="s">
        <v>8096</v>
      </c>
      <c r="O959" s="7" t="e">
        <f t="shared" ca="1" si="28"/>
        <v>#VALUE!</v>
      </c>
      <c r="P959" s="788" t="s">
        <v>8377</v>
      </c>
      <c r="Q959" s="803" t="s">
        <v>7913</v>
      </c>
      <c r="R959" s="803" t="s">
        <v>8377</v>
      </c>
      <c r="S959" s="12" t="e">
        <f t="shared" ca="1" si="29"/>
        <v>#VALUE!</v>
      </c>
      <c r="T959" s="31" t="s">
        <v>8432</v>
      </c>
      <c r="U959" s="31" t="s">
        <v>8433</v>
      </c>
      <c r="V959" s="31"/>
      <c r="W959" s="31"/>
      <c r="X959" s="197" t="s">
        <v>8438</v>
      </c>
      <c r="Y959" s="197"/>
      <c r="Z959" s="197"/>
      <c r="AA959" s="197" t="s">
        <v>8439</v>
      </c>
      <c r="AB959" s="197"/>
      <c r="AC959" s="729"/>
      <c r="AD959" s="1222"/>
      <c r="AE959" s="1275"/>
    </row>
    <row r="960" spans="1:31">
      <c r="A960" s="264" t="s">
        <v>2303</v>
      </c>
      <c r="B960" s="30" t="s">
        <v>8440</v>
      </c>
      <c r="C960" s="32" t="s">
        <v>256</v>
      </c>
      <c r="D960" s="40" t="s">
        <v>1380</v>
      </c>
      <c r="E960" s="30" t="s">
        <v>49</v>
      </c>
      <c r="F960" s="30" t="s">
        <v>1088</v>
      </c>
      <c r="G960" s="952">
        <v>840</v>
      </c>
      <c r="H960" s="41">
        <v>2.2959999999999998</v>
      </c>
      <c r="I960" s="30" t="s">
        <v>8431</v>
      </c>
      <c r="J960" s="786" t="s">
        <v>7905</v>
      </c>
      <c r="K960" s="803" t="s">
        <v>3783</v>
      </c>
      <c r="L960" s="803"/>
      <c r="M960" s="803" t="s">
        <v>8136</v>
      </c>
      <c r="N960" s="803">
        <v>45236</v>
      </c>
      <c r="O960" s="7" t="e">
        <f t="shared" ca="1" si="28"/>
        <v>#VALUE!</v>
      </c>
      <c r="P960" s="788" t="s">
        <v>8377</v>
      </c>
      <c r="Q960" s="803" t="s">
        <v>3681</v>
      </c>
      <c r="R960" s="803" t="s">
        <v>8377</v>
      </c>
      <c r="S960" s="12" t="e">
        <f t="shared" ca="1" si="29"/>
        <v>#VALUE!</v>
      </c>
      <c r="T960" s="31" t="s">
        <v>3783</v>
      </c>
      <c r="U960" s="31" t="s">
        <v>8441</v>
      </c>
      <c r="V960" s="31"/>
      <c r="W960" s="31"/>
      <c r="X960" s="197" t="s">
        <v>8442</v>
      </c>
      <c r="Y960" s="197"/>
      <c r="Z960" s="197"/>
      <c r="AA960" s="197" t="s">
        <v>8443</v>
      </c>
      <c r="AB960" s="197"/>
      <c r="AC960" s="729"/>
      <c r="AD960" s="1222"/>
      <c r="AE960" s="1275"/>
    </row>
    <row r="961" spans="1:31">
      <c r="A961" s="264" t="s">
        <v>7576</v>
      </c>
      <c r="B961" s="30" t="s">
        <v>8444</v>
      </c>
      <c r="C961" s="32" t="s">
        <v>46</v>
      </c>
      <c r="D961" s="40" t="s">
        <v>1593</v>
      </c>
      <c r="E961" s="30" t="s">
        <v>85</v>
      </c>
      <c r="F961" s="30" t="s">
        <v>1670</v>
      </c>
      <c r="G961" s="952">
        <v>3937</v>
      </c>
      <c r="H961" s="41">
        <v>17.789000000000001</v>
      </c>
      <c r="I961" s="30" t="s">
        <v>8445</v>
      </c>
      <c r="J961" s="786" t="s">
        <v>8064</v>
      </c>
      <c r="K961" s="803" t="s">
        <v>8064</v>
      </c>
      <c r="L961" s="803"/>
      <c r="M961" s="803" t="s">
        <v>97</v>
      </c>
      <c r="N961" s="803" t="s">
        <v>3655</v>
      </c>
      <c r="O961" s="7" t="e">
        <f t="shared" ca="1" si="28"/>
        <v>#VALUE!</v>
      </c>
      <c r="P961" s="788" t="s">
        <v>8377</v>
      </c>
      <c r="Q961" s="803" t="s">
        <v>8377</v>
      </c>
      <c r="R961" s="803" t="s">
        <v>8377</v>
      </c>
      <c r="S961" s="12" t="e">
        <f t="shared" ca="1" si="29"/>
        <v>#VALUE!</v>
      </c>
      <c r="T961" s="31" t="s">
        <v>3735</v>
      </c>
      <c r="U961" s="31" t="s">
        <v>8446</v>
      </c>
      <c r="V961" s="31"/>
      <c r="W961" s="31"/>
      <c r="X961" s="197" t="s">
        <v>8447</v>
      </c>
      <c r="Y961" s="197"/>
      <c r="Z961" s="197"/>
      <c r="AA961" s="197" t="s">
        <v>8448</v>
      </c>
      <c r="AB961" s="197"/>
      <c r="AC961" s="729"/>
      <c r="AD961" s="1222"/>
      <c r="AE961" s="1275"/>
    </row>
    <row r="962" spans="1:31" ht="30.75">
      <c r="A962" s="264" t="s">
        <v>8449</v>
      </c>
      <c r="B962" s="30" t="s">
        <v>8450</v>
      </c>
      <c r="C962" s="32" t="s">
        <v>46</v>
      </c>
      <c r="D962" s="40" t="s">
        <v>73</v>
      </c>
      <c r="E962" s="30" t="s">
        <v>85</v>
      </c>
      <c r="F962" s="30" t="s">
        <v>1088</v>
      </c>
      <c r="G962" s="952">
        <v>700</v>
      </c>
      <c r="H962" s="41">
        <v>6.1180000000000003</v>
      </c>
      <c r="I962" s="30" t="s">
        <v>8451</v>
      </c>
      <c r="J962" s="786" t="s">
        <v>8452</v>
      </c>
      <c r="K962" s="803" t="s">
        <v>8453</v>
      </c>
      <c r="L962" s="803"/>
      <c r="M962" s="803"/>
      <c r="N962" s="803"/>
      <c r="O962" s="7" t="e">
        <f t="shared" ref="O962:O1025" ca="1" si="30">IF(ISBLANK(N962)=TRUE,TODAY()-J962,N962-J962)</f>
        <v>#VALUE!</v>
      </c>
      <c r="P962" s="788" t="s">
        <v>8425</v>
      </c>
      <c r="Q962" s="803">
        <v>45240</v>
      </c>
      <c r="R962" s="803" t="s">
        <v>8425</v>
      </c>
      <c r="S962" s="12" t="e">
        <f t="shared" ref="S962:S1025" ca="1" si="31">IF(ISBLANK(R962)=TRUE,TODAY()-J962,R962-J962)</f>
        <v>#VALUE!</v>
      </c>
      <c r="T962" s="31" t="s">
        <v>8454</v>
      </c>
      <c r="U962" s="31" t="s">
        <v>8455</v>
      </c>
      <c r="V962" s="31"/>
      <c r="W962" s="31"/>
      <c r="X962" s="197" t="s">
        <v>8456</v>
      </c>
      <c r="Y962" s="197"/>
      <c r="Z962" s="197"/>
      <c r="AA962" s="197" t="s">
        <v>8457</v>
      </c>
      <c r="AB962" s="197"/>
      <c r="AC962" s="729"/>
      <c r="AD962" s="1222"/>
      <c r="AE962" s="1275"/>
    </row>
    <row r="963" spans="1:31">
      <c r="A963" s="264" t="s">
        <v>6197</v>
      </c>
      <c r="B963" s="30" t="s">
        <v>8458</v>
      </c>
      <c r="C963" s="32" t="s">
        <v>256</v>
      </c>
      <c r="D963" s="40" t="s">
        <v>5526</v>
      </c>
      <c r="E963" s="30" t="s">
        <v>85</v>
      </c>
      <c r="F963" s="30" t="s">
        <v>1106</v>
      </c>
      <c r="G963" s="952">
        <v>635</v>
      </c>
      <c r="H963" s="41">
        <v>2.3519999999999999</v>
      </c>
      <c r="I963" s="30" t="s">
        <v>8459</v>
      </c>
      <c r="J963" s="786" t="s">
        <v>7912</v>
      </c>
      <c r="K963" s="803"/>
      <c r="L963" s="803"/>
      <c r="M963" s="803" t="s">
        <v>8136</v>
      </c>
      <c r="N963" s="803"/>
      <c r="O963" s="7" t="e">
        <f t="shared" ca="1" si="30"/>
        <v>#VALUE!</v>
      </c>
      <c r="P963" s="788" t="s">
        <v>8336</v>
      </c>
      <c r="Q963" s="803" t="s">
        <v>8452</v>
      </c>
      <c r="R963" s="803" t="s">
        <v>8336</v>
      </c>
      <c r="S963" s="12" t="e">
        <f t="shared" ca="1" si="31"/>
        <v>#VALUE!</v>
      </c>
      <c r="T963" s="31" t="s">
        <v>8460</v>
      </c>
      <c r="U963" s="31" t="s">
        <v>8461</v>
      </c>
      <c r="V963" s="31"/>
      <c r="W963" s="31"/>
      <c r="X963" s="197" t="s">
        <v>8462</v>
      </c>
      <c r="Y963" s="197"/>
      <c r="Z963" s="197"/>
      <c r="AA963" s="197" t="s">
        <v>8463</v>
      </c>
      <c r="AB963" s="197"/>
      <c r="AC963" s="729"/>
      <c r="AD963" s="1222"/>
      <c r="AE963" s="1275"/>
    </row>
    <row r="964" spans="1:31">
      <c r="A964" s="264" t="s">
        <v>8464</v>
      </c>
      <c r="B964" s="30" t="s">
        <v>8465</v>
      </c>
      <c r="C964" s="32" t="s">
        <v>256</v>
      </c>
      <c r="D964" s="40" t="s">
        <v>1024</v>
      </c>
      <c r="E964" s="30" t="s">
        <v>49</v>
      </c>
      <c r="F964" s="30" t="s">
        <v>1088</v>
      </c>
      <c r="G964" s="952">
        <v>635.5</v>
      </c>
      <c r="H964" s="41">
        <v>1.2</v>
      </c>
      <c r="I964" s="30" t="s">
        <v>8466</v>
      </c>
      <c r="J964" s="786" t="s">
        <v>8070</v>
      </c>
      <c r="K964" s="803" t="s">
        <v>8070</v>
      </c>
      <c r="L964" s="803"/>
      <c r="M964" s="803" t="s">
        <v>8097</v>
      </c>
      <c r="N964" s="803" t="s">
        <v>3885</v>
      </c>
      <c r="O964" s="7" t="e">
        <f t="shared" ca="1" si="30"/>
        <v>#VALUE!</v>
      </c>
      <c r="P964" s="788" t="s">
        <v>3722</v>
      </c>
      <c r="Q964" s="803" t="s">
        <v>3778</v>
      </c>
      <c r="R964" s="803" t="s">
        <v>3722</v>
      </c>
      <c r="S964" s="12" t="e">
        <f t="shared" ca="1" si="31"/>
        <v>#VALUE!</v>
      </c>
      <c r="T964" s="31" t="s">
        <v>8467</v>
      </c>
      <c r="U964" s="31" t="s">
        <v>8468</v>
      </c>
      <c r="V964" s="31"/>
      <c r="W964" s="31"/>
      <c r="X964" s="197" t="s">
        <v>8469</v>
      </c>
      <c r="Y964" s="197"/>
      <c r="Z964" s="197"/>
      <c r="AA964" s="197" t="s">
        <v>8470</v>
      </c>
      <c r="AB964" s="197"/>
      <c r="AC964" s="729"/>
      <c r="AD964" s="1222"/>
      <c r="AE964" s="1275"/>
    </row>
    <row r="965" spans="1:31">
      <c r="A965" s="264" t="s">
        <v>8471</v>
      </c>
      <c r="B965" s="30" t="s">
        <v>7922</v>
      </c>
      <c r="C965" s="32" t="s">
        <v>29</v>
      </c>
      <c r="D965" s="40" t="s">
        <v>110</v>
      </c>
      <c r="E965" s="30" t="s">
        <v>893</v>
      </c>
      <c r="F965" s="30" t="s">
        <v>1106</v>
      </c>
      <c r="G965" s="952">
        <v>1216</v>
      </c>
      <c r="H965" s="41">
        <v>1.7170000000000001</v>
      </c>
      <c r="I965" s="30" t="s">
        <v>2870</v>
      </c>
      <c r="J965" s="786" t="s">
        <v>7905</v>
      </c>
      <c r="K965" s="803" t="s">
        <v>7905</v>
      </c>
      <c r="L965" s="803"/>
      <c r="M965" s="803" t="s">
        <v>8064</v>
      </c>
      <c r="N965" s="803" t="s">
        <v>7943</v>
      </c>
      <c r="O965" s="7" t="e">
        <f t="shared" ca="1" si="30"/>
        <v>#VALUE!</v>
      </c>
      <c r="P965" s="788" t="s">
        <v>3885</v>
      </c>
      <c r="Q965" s="803" t="s">
        <v>8392</v>
      </c>
      <c r="R965" s="803" t="s">
        <v>3885</v>
      </c>
      <c r="S965" s="12" t="e">
        <f t="shared" ca="1" si="31"/>
        <v>#VALUE!</v>
      </c>
      <c r="T965" s="31" t="s">
        <v>8472</v>
      </c>
      <c r="U965" s="31" t="s">
        <v>8473</v>
      </c>
      <c r="V965" s="31"/>
      <c r="W965" s="31"/>
      <c r="X965" s="197" t="s">
        <v>8474</v>
      </c>
      <c r="Y965" s="197"/>
      <c r="Z965" s="197"/>
      <c r="AA965" s="197" t="s">
        <v>8475</v>
      </c>
      <c r="AB965" s="197" t="s">
        <v>8476</v>
      </c>
      <c r="AC965" s="729"/>
      <c r="AD965" s="1222"/>
      <c r="AE965" s="1275"/>
    </row>
    <row r="966" spans="1:31">
      <c r="A966" s="264" t="s">
        <v>1305</v>
      </c>
      <c r="B966" s="30" t="s">
        <v>8477</v>
      </c>
      <c r="C966" s="32" t="s">
        <v>131</v>
      </c>
      <c r="D966" s="40" t="s">
        <v>110</v>
      </c>
      <c r="E966" s="30" t="s">
        <v>7477</v>
      </c>
      <c r="F966" s="30" t="s">
        <v>1088</v>
      </c>
      <c r="G966" s="952">
        <v>210</v>
      </c>
      <c r="H966" s="41">
        <v>0.499</v>
      </c>
      <c r="I966" s="30" t="s">
        <v>8478</v>
      </c>
      <c r="J966" s="786" t="s">
        <v>7905</v>
      </c>
      <c r="K966" s="803" t="s">
        <v>3585</v>
      </c>
      <c r="L966" s="803"/>
      <c r="M966" s="803" t="s">
        <v>7930</v>
      </c>
      <c r="N966" s="803">
        <v>45233</v>
      </c>
      <c r="O966" s="7" t="e">
        <f t="shared" ca="1" si="30"/>
        <v>#VALUE!</v>
      </c>
      <c r="P966" s="788" t="s">
        <v>8377</v>
      </c>
      <c r="Q966" s="803" t="s">
        <v>8336</v>
      </c>
      <c r="R966" s="803" t="s">
        <v>8377</v>
      </c>
      <c r="S966" s="12" t="e">
        <f t="shared" ca="1" si="31"/>
        <v>#VALUE!</v>
      </c>
      <c r="T966" s="31" t="s">
        <v>8479</v>
      </c>
      <c r="U966" s="31" t="s">
        <v>8480</v>
      </c>
      <c r="V966" s="31"/>
      <c r="W966" s="31"/>
      <c r="X966" s="197" t="s">
        <v>8481</v>
      </c>
      <c r="Y966" s="197"/>
      <c r="Z966" s="197"/>
      <c r="AA966" s="197" t="s">
        <v>8482</v>
      </c>
      <c r="AB966" s="197"/>
      <c r="AC966" s="729"/>
      <c r="AD966" s="1222"/>
      <c r="AE966" s="1275"/>
    </row>
    <row r="967" spans="1:31">
      <c r="A967" s="264" t="s">
        <v>1305</v>
      </c>
      <c r="B967" s="30" t="s">
        <v>8483</v>
      </c>
      <c r="C967" s="32" t="s">
        <v>29</v>
      </c>
      <c r="D967" s="40" t="s">
        <v>1024</v>
      </c>
      <c r="E967" s="30" t="s">
        <v>8484</v>
      </c>
      <c r="F967" s="30" t="s">
        <v>1088</v>
      </c>
      <c r="G967" s="952">
        <v>32</v>
      </c>
      <c r="H967" s="41">
        <v>0.182</v>
      </c>
      <c r="I967" s="30" t="s">
        <v>8485</v>
      </c>
      <c r="J967" s="786" t="s">
        <v>8301</v>
      </c>
      <c r="K967" s="803" t="s">
        <v>8301</v>
      </c>
      <c r="L967" s="803"/>
      <c r="M967" s="803" t="s">
        <v>8070</v>
      </c>
      <c r="N967" s="803">
        <v>45244</v>
      </c>
      <c r="O967" s="7" t="e">
        <f t="shared" ca="1" si="30"/>
        <v>#VALUE!</v>
      </c>
      <c r="P967" s="788" t="s">
        <v>8237</v>
      </c>
      <c r="Q967" s="803" t="s">
        <v>8377</v>
      </c>
      <c r="R967" s="803" t="s">
        <v>8237</v>
      </c>
      <c r="S967" s="12" t="e">
        <f t="shared" ca="1" si="31"/>
        <v>#VALUE!</v>
      </c>
      <c r="T967" s="31" t="s">
        <v>8486</v>
      </c>
      <c r="U967" s="31" t="s">
        <v>8487</v>
      </c>
      <c r="V967" s="31"/>
      <c r="W967" s="31"/>
      <c r="X967" s="197" t="s">
        <v>8488</v>
      </c>
      <c r="Y967" s="197"/>
      <c r="Z967" s="197"/>
      <c r="AA967" s="197" t="s">
        <v>8489</v>
      </c>
      <c r="AB967" s="197"/>
      <c r="AC967" s="729"/>
      <c r="AD967" s="1222"/>
      <c r="AE967" s="1275"/>
    </row>
    <row r="968" spans="1:31">
      <c r="A968" s="264" t="s">
        <v>1305</v>
      </c>
      <c r="B968" s="30" t="s">
        <v>8490</v>
      </c>
      <c r="C968" s="32" t="s">
        <v>131</v>
      </c>
      <c r="D968" s="40" t="s">
        <v>1024</v>
      </c>
      <c r="E968" s="30" t="s">
        <v>8491</v>
      </c>
      <c r="F968" s="30" t="s">
        <v>1088</v>
      </c>
      <c r="G968" s="952">
        <v>165</v>
      </c>
      <c r="H968" s="41">
        <v>0.50900000000000001</v>
      </c>
      <c r="I968" s="30" t="s">
        <v>8492</v>
      </c>
      <c r="J968" s="786" t="s">
        <v>8136</v>
      </c>
      <c r="K968" s="803" t="s">
        <v>8136</v>
      </c>
      <c r="L968" s="803"/>
      <c r="M968" s="803" t="s">
        <v>8070</v>
      </c>
      <c r="N968" s="803">
        <v>45244</v>
      </c>
      <c r="O968" s="7" t="e">
        <f t="shared" ca="1" si="30"/>
        <v>#VALUE!</v>
      </c>
      <c r="P968" s="788" t="s">
        <v>8432</v>
      </c>
      <c r="Q968" s="803">
        <v>45259</v>
      </c>
      <c r="R968" s="803" t="s">
        <v>8432</v>
      </c>
      <c r="S968" s="12" t="e">
        <f t="shared" ca="1" si="31"/>
        <v>#VALUE!</v>
      </c>
      <c r="T968" s="31" t="s">
        <v>8493</v>
      </c>
      <c r="U968" s="31" t="s">
        <v>8494</v>
      </c>
      <c r="V968" s="31"/>
      <c r="W968" s="31"/>
      <c r="X968" s="197" t="s">
        <v>8495</v>
      </c>
      <c r="Y968" s="197"/>
      <c r="Z968" s="197"/>
      <c r="AA968" s="197" t="s">
        <v>8496</v>
      </c>
      <c r="AB968" s="197"/>
      <c r="AC968" s="729"/>
      <c r="AD968" s="1222"/>
      <c r="AE968" s="1275"/>
    </row>
    <row r="969" spans="1:31">
      <c r="A969" s="264" t="s">
        <v>205</v>
      </c>
      <c r="B969" s="30" t="s">
        <v>8497</v>
      </c>
      <c r="C969" s="32" t="s">
        <v>29</v>
      </c>
      <c r="D969" s="40" t="s">
        <v>60</v>
      </c>
      <c r="E969" s="30" t="s">
        <v>49</v>
      </c>
      <c r="F969" s="30" t="s">
        <v>1150</v>
      </c>
      <c r="G969" s="952">
        <v>3071.51</v>
      </c>
      <c r="H969" s="41">
        <v>19.646000000000001</v>
      </c>
      <c r="I969" s="30" t="s">
        <v>8498</v>
      </c>
      <c r="J969" s="786" t="s">
        <v>8118</v>
      </c>
      <c r="K969" s="803">
        <v>45238</v>
      </c>
      <c r="L969" s="803"/>
      <c r="M969" s="803">
        <v>45243</v>
      </c>
      <c r="N969" s="803" t="s">
        <v>97</v>
      </c>
      <c r="O969" s="7" t="e">
        <f t="shared" ca="1" si="30"/>
        <v>#VALUE!</v>
      </c>
      <c r="P969" s="788">
        <v>45257</v>
      </c>
      <c r="Q969" s="803">
        <v>45252</v>
      </c>
      <c r="R969" s="803">
        <v>45257</v>
      </c>
      <c r="S969" s="12" t="e">
        <f t="shared" ca="1" si="31"/>
        <v>#VALUE!</v>
      </c>
      <c r="T969" s="31" t="s">
        <v>8499</v>
      </c>
      <c r="U969" s="31" t="s">
        <v>8487</v>
      </c>
      <c r="V969" s="31"/>
      <c r="W969" s="31"/>
      <c r="X969" s="197" t="s">
        <v>8500</v>
      </c>
      <c r="Y969" s="197"/>
      <c r="Z969" s="197"/>
      <c r="AA969" s="197" t="s">
        <v>8501</v>
      </c>
      <c r="AB969" s="197"/>
      <c r="AC969" s="729"/>
      <c r="AD969" s="1222"/>
      <c r="AE969" s="1275"/>
    </row>
    <row r="970" spans="1:31">
      <c r="A970" s="264" t="s">
        <v>5656</v>
      </c>
      <c r="B970" s="30" t="s">
        <v>8502</v>
      </c>
      <c r="C970" s="32" t="s">
        <v>256</v>
      </c>
      <c r="D970" s="40" t="s">
        <v>1024</v>
      </c>
      <c r="E970" s="30" t="s">
        <v>49</v>
      </c>
      <c r="F970" s="30" t="s">
        <v>1088</v>
      </c>
      <c r="G970" s="952">
        <v>485</v>
      </c>
      <c r="H970" s="41">
        <v>0.39100000000000001</v>
      </c>
      <c r="I970" s="30" t="s">
        <v>8503</v>
      </c>
      <c r="J970" s="786">
        <v>45245</v>
      </c>
      <c r="K970" s="803" t="s">
        <v>3885</v>
      </c>
      <c r="L970" s="803"/>
      <c r="M970" s="803" t="s">
        <v>8253</v>
      </c>
      <c r="N970" s="803">
        <v>45254</v>
      </c>
      <c r="O970" s="7">
        <f t="shared" ca="1" si="30"/>
        <v>9</v>
      </c>
      <c r="P970" s="788">
        <v>45265</v>
      </c>
      <c r="Q970" s="803">
        <v>45264</v>
      </c>
      <c r="R970" s="803">
        <v>45265</v>
      </c>
      <c r="S970" s="12">
        <f t="shared" ca="1" si="31"/>
        <v>20</v>
      </c>
      <c r="T970" s="31" t="s">
        <v>8455</v>
      </c>
      <c r="U970" s="31" t="s">
        <v>8504</v>
      </c>
      <c r="V970" s="31"/>
      <c r="W970" s="31"/>
      <c r="X970" s="197" t="s">
        <v>8505</v>
      </c>
      <c r="Y970" s="197"/>
      <c r="Z970" s="197"/>
      <c r="AA970" s="197" t="s">
        <v>8506</v>
      </c>
      <c r="AB970" s="197"/>
      <c r="AC970" s="729"/>
      <c r="AD970" s="1222"/>
      <c r="AE970" s="1275"/>
    </row>
    <row r="971" spans="1:31">
      <c r="A971" s="264" t="s">
        <v>5813</v>
      </c>
      <c r="B971" s="30" t="s">
        <v>8507</v>
      </c>
      <c r="C971" s="32" t="s">
        <v>256</v>
      </c>
      <c r="D971" s="40" t="s">
        <v>1292</v>
      </c>
      <c r="E971" s="30" t="s">
        <v>85</v>
      </c>
      <c r="F971" s="30" t="s">
        <v>1088</v>
      </c>
      <c r="G971" s="952">
        <v>283.94900000000001</v>
      </c>
      <c r="H971" s="41">
        <v>1.012</v>
      </c>
      <c r="I971" s="30" t="s">
        <v>8508</v>
      </c>
      <c r="J971" s="786" t="s">
        <v>8251</v>
      </c>
      <c r="K971" s="803">
        <v>45232</v>
      </c>
      <c r="L971" s="803"/>
      <c r="M971" s="803">
        <v>45232</v>
      </c>
      <c r="N971" s="803" t="s">
        <v>97</v>
      </c>
      <c r="O971" s="7" t="e">
        <f t="shared" ca="1" si="30"/>
        <v>#VALUE!</v>
      </c>
      <c r="P971" s="788" t="s">
        <v>8509</v>
      </c>
      <c r="Q971" s="803" t="s">
        <v>8419</v>
      </c>
      <c r="R971" s="803" t="s">
        <v>8509</v>
      </c>
      <c r="S971" s="12" t="e">
        <f t="shared" ca="1" si="31"/>
        <v>#VALUE!</v>
      </c>
      <c r="T971" s="31" t="s">
        <v>8473</v>
      </c>
      <c r="U971" s="31" t="s">
        <v>8510</v>
      </c>
      <c r="V971" s="31"/>
      <c r="W971" s="31"/>
      <c r="X971" s="197" t="s">
        <v>8511</v>
      </c>
      <c r="Y971" s="197"/>
      <c r="Z971" s="197"/>
      <c r="AA971" s="197" t="s">
        <v>8512</v>
      </c>
      <c r="AB971" s="197"/>
      <c r="AC971" s="729"/>
      <c r="AD971" s="1222"/>
      <c r="AE971" s="1275"/>
    </row>
    <row r="972" spans="1:31">
      <c r="A972" s="264" t="s">
        <v>1146</v>
      </c>
      <c r="B972" s="30" t="s">
        <v>8513</v>
      </c>
      <c r="C972" s="32" t="s">
        <v>256</v>
      </c>
      <c r="D972" s="40" t="s">
        <v>7803</v>
      </c>
      <c r="E972" s="30" t="s">
        <v>85</v>
      </c>
      <c r="F972" s="30" t="s">
        <v>1088</v>
      </c>
      <c r="G972" s="952">
        <v>330</v>
      </c>
      <c r="H972" s="41">
        <v>1.248</v>
      </c>
      <c r="I972" s="30" t="s">
        <v>8431</v>
      </c>
      <c r="J972" s="786" t="s">
        <v>7936</v>
      </c>
      <c r="K972" s="803" t="s">
        <v>7936</v>
      </c>
      <c r="L972" s="803"/>
      <c r="M972" s="803">
        <v>45236</v>
      </c>
      <c r="N972" s="803" t="s">
        <v>3661</v>
      </c>
      <c r="O972" s="7" t="e">
        <f t="shared" ca="1" si="30"/>
        <v>#VALUE!</v>
      </c>
      <c r="P972" s="788" t="s">
        <v>8377</v>
      </c>
      <c r="Q972" s="803" t="s">
        <v>8247</v>
      </c>
      <c r="R972" s="803" t="s">
        <v>8377</v>
      </c>
      <c r="S972" s="12" t="e">
        <f t="shared" ca="1" si="31"/>
        <v>#VALUE!</v>
      </c>
      <c r="T972" s="31" t="s">
        <v>8514</v>
      </c>
      <c r="U972" s="31" t="s">
        <v>8420</v>
      </c>
      <c r="V972" s="31"/>
      <c r="W972" s="31"/>
      <c r="X972" s="197" t="s">
        <v>8515</v>
      </c>
      <c r="Y972" s="197"/>
      <c r="Z972" s="197"/>
      <c r="AA972" s="197" t="s">
        <v>8516</v>
      </c>
      <c r="AB972" s="197"/>
      <c r="AC972" s="729"/>
      <c r="AD972" s="1222"/>
      <c r="AE972" s="1275"/>
    </row>
    <row r="973" spans="1:31">
      <c r="A973" s="264" t="s">
        <v>1197</v>
      </c>
      <c r="B973" s="30" t="s">
        <v>8517</v>
      </c>
      <c r="C973" s="32" t="s">
        <v>46</v>
      </c>
      <c r="D973" s="40" t="s">
        <v>7803</v>
      </c>
      <c r="E973" s="30" t="s">
        <v>85</v>
      </c>
      <c r="F973" s="30" t="s">
        <v>1088</v>
      </c>
      <c r="G973" s="952">
        <v>640</v>
      </c>
      <c r="H973" s="41">
        <v>2.109</v>
      </c>
      <c r="I973" s="30" t="s">
        <v>8431</v>
      </c>
      <c r="J973" s="786" t="s">
        <v>8136</v>
      </c>
      <c r="K973" s="803">
        <v>45233</v>
      </c>
      <c r="L973" s="803"/>
      <c r="M973" s="803" t="s">
        <v>97</v>
      </c>
      <c r="N973" s="803" t="s">
        <v>97</v>
      </c>
      <c r="O973" s="7" t="e">
        <f t="shared" ca="1" si="30"/>
        <v>#VALUE!</v>
      </c>
      <c r="P973" s="788" t="s">
        <v>8377</v>
      </c>
      <c r="Q973" s="803" t="s">
        <v>8247</v>
      </c>
      <c r="R973" s="803" t="s">
        <v>8377</v>
      </c>
      <c r="S973" s="12" t="e">
        <f t="shared" ca="1" si="31"/>
        <v>#VALUE!</v>
      </c>
      <c r="T973" s="31" t="s">
        <v>8518</v>
      </c>
      <c r="U973" s="31" t="s">
        <v>8420</v>
      </c>
      <c r="V973" s="31"/>
      <c r="W973" s="31"/>
      <c r="X973" s="197" t="s">
        <v>8519</v>
      </c>
      <c r="Y973" s="197"/>
      <c r="Z973" s="197"/>
      <c r="AA973" s="197" t="s">
        <v>8520</v>
      </c>
      <c r="AB973" s="197"/>
      <c r="AC973" s="729"/>
      <c r="AD973" s="1222"/>
      <c r="AE973" s="1275"/>
    </row>
    <row r="974" spans="1:31">
      <c r="A974" s="264" t="s">
        <v>2303</v>
      </c>
      <c r="B974" s="30" t="s">
        <v>8128</v>
      </c>
      <c r="C974" s="32" t="s">
        <v>256</v>
      </c>
      <c r="D974" s="40" t="s">
        <v>7803</v>
      </c>
      <c r="E974" s="30" t="s">
        <v>85</v>
      </c>
      <c r="F974" s="30" t="s">
        <v>1086</v>
      </c>
      <c r="G974" s="952">
        <v>750</v>
      </c>
      <c r="H974" s="41">
        <v>3.089</v>
      </c>
      <c r="I974" s="30" t="s">
        <v>8521</v>
      </c>
      <c r="J974" s="786">
        <v>45239</v>
      </c>
      <c r="K974" s="803">
        <v>45239</v>
      </c>
      <c r="L974" s="803"/>
      <c r="M974" s="803" t="s">
        <v>8287</v>
      </c>
      <c r="N974" s="803" t="s">
        <v>8097</v>
      </c>
      <c r="O974" s="7" t="e">
        <f t="shared" ca="1" si="30"/>
        <v>#VALUE!</v>
      </c>
      <c r="P974" s="788" t="s">
        <v>8509</v>
      </c>
      <c r="Q974" s="803" t="s">
        <v>8377</v>
      </c>
      <c r="R974" s="803" t="s">
        <v>8509</v>
      </c>
      <c r="S974" s="12" t="e">
        <f t="shared" ca="1" si="31"/>
        <v>#VALUE!</v>
      </c>
      <c r="T974" s="31" t="s">
        <v>8499</v>
      </c>
      <c r="U974" s="31" t="s">
        <v>8522</v>
      </c>
      <c r="V974" s="31"/>
      <c r="W974" s="31"/>
      <c r="X974" s="197" t="s">
        <v>8523</v>
      </c>
      <c r="Y974" s="197"/>
      <c r="Z974" s="197"/>
      <c r="AA974" s="197" t="s">
        <v>8524</v>
      </c>
      <c r="AB974" s="197"/>
      <c r="AC974" s="729"/>
      <c r="AD974" s="1222"/>
      <c r="AE974" s="1275"/>
    </row>
    <row r="975" spans="1:31">
      <c r="A975" s="264" t="s">
        <v>1194</v>
      </c>
      <c r="B975" s="30" t="s">
        <v>8525</v>
      </c>
      <c r="C975" s="32" t="s">
        <v>256</v>
      </c>
      <c r="D975" s="40" t="s">
        <v>7803</v>
      </c>
      <c r="E975" s="30" t="s">
        <v>85</v>
      </c>
      <c r="F975" s="30" t="s">
        <v>1088</v>
      </c>
      <c r="G975" s="952">
        <v>444</v>
      </c>
      <c r="H975" s="41">
        <v>2.6019999999999999</v>
      </c>
      <c r="I975" s="30" t="s">
        <v>8521</v>
      </c>
      <c r="J975" s="786">
        <v>45244</v>
      </c>
      <c r="K975" s="803">
        <v>45244</v>
      </c>
      <c r="L975" s="803"/>
      <c r="M975" s="803">
        <v>45250</v>
      </c>
      <c r="N975" s="803" t="s">
        <v>8247</v>
      </c>
      <c r="O975" s="7" t="e">
        <f t="shared" ca="1" si="30"/>
        <v>#VALUE!</v>
      </c>
      <c r="P975" s="788" t="s">
        <v>8509</v>
      </c>
      <c r="Q975" s="803" t="s">
        <v>8279</v>
      </c>
      <c r="R975" s="803" t="s">
        <v>8509</v>
      </c>
      <c r="S975" s="12" t="e">
        <f t="shared" ca="1" si="31"/>
        <v>#VALUE!</v>
      </c>
      <c r="T975" s="31" t="s">
        <v>8499</v>
      </c>
      <c r="U975" s="31" t="s">
        <v>8526</v>
      </c>
      <c r="V975" s="31"/>
      <c r="W975" s="31"/>
      <c r="X975" s="197" t="s">
        <v>8527</v>
      </c>
      <c r="Y975" s="197"/>
      <c r="Z975" s="197"/>
      <c r="AA975" s="197" t="s">
        <v>8528</v>
      </c>
      <c r="AB975" s="197"/>
      <c r="AC975" s="729"/>
      <c r="AD975" s="1222"/>
      <c r="AE975" s="1275"/>
    </row>
    <row r="976" spans="1:31">
      <c r="A976" s="264" t="s">
        <v>8529</v>
      </c>
      <c r="B976" s="30" t="s">
        <v>6990</v>
      </c>
      <c r="C976" s="32" t="s">
        <v>46</v>
      </c>
      <c r="D976" s="40" t="s">
        <v>1024</v>
      </c>
      <c r="E976" s="30" t="s">
        <v>85</v>
      </c>
      <c r="F976" s="30" t="s">
        <v>7021</v>
      </c>
      <c r="G976" s="952">
        <v>10650</v>
      </c>
      <c r="H976" s="41">
        <v>15.496</v>
      </c>
      <c r="I976" s="30" t="s">
        <v>3913</v>
      </c>
      <c r="J976" s="786" t="s">
        <v>7829</v>
      </c>
      <c r="K976" s="803" t="s">
        <v>7829</v>
      </c>
      <c r="L976" s="803"/>
      <c r="M976" s="803" t="s">
        <v>97</v>
      </c>
      <c r="N976" s="803" t="s">
        <v>7928</v>
      </c>
      <c r="O976" s="7" t="e">
        <f t="shared" ca="1" si="30"/>
        <v>#VALUE!</v>
      </c>
      <c r="P976" s="788" t="s">
        <v>8473</v>
      </c>
      <c r="Q976" s="803" t="s">
        <v>3783</v>
      </c>
      <c r="R976" s="803" t="s">
        <v>8473</v>
      </c>
      <c r="S976" s="12" t="e">
        <f t="shared" ca="1" si="31"/>
        <v>#VALUE!</v>
      </c>
      <c r="T976" s="31" t="s">
        <v>8530</v>
      </c>
      <c r="U976" s="31" t="s">
        <v>8531</v>
      </c>
      <c r="V976" s="31"/>
      <c r="W976" s="31"/>
      <c r="X976" s="197" t="s">
        <v>8532</v>
      </c>
      <c r="Y976" s="197"/>
      <c r="Z976" s="197"/>
      <c r="AA976" s="197" t="s">
        <v>8533</v>
      </c>
      <c r="AB976" s="197" t="s">
        <v>8534</v>
      </c>
      <c r="AC976" s="729"/>
      <c r="AD976" s="1222" t="s">
        <v>7280</v>
      </c>
      <c r="AE976" s="1275"/>
    </row>
    <row r="977" spans="1:31">
      <c r="A977" s="264" t="s">
        <v>8535</v>
      </c>
      <c r="B977" s="30" t="s">
        <v>8536</v>
      </c>
      <c r="C977" s="32" t="s">
        <v>46</v>
      </c>
      <c r="D977" s="40" t="s">
        <v>1024</v>
      </c>
      <c r="E977" s="30" t="s">
        <v>85</v>
      </c>
      <c r="F977" s="30" t="s">
        <v>1088</v>
      </c>
      <c r="G977" s="952">
        <v>325</v>
      </c>
      <c r="H977" s="41">
        <v>0.77900000000000003</v>
      </c>
      <c r="I977" s="30" t="s">
        <v>3913</v>
      </c>
      <c r="J977" s="786">
        <v>45234</v>
      </c>
      <c r="K977" s="803" t="s">
        <v>8377</v>
      </c>
      <c r="L977" s="803"/>
      <c r="M977" s="803" t="s">
        <v>97</v>
      </c>
      <c r="N977" s="803">
        <v>45260</v>
      </c>
      <c r="O977" s="7">
        <f t="shared" ca="1" si="30"/>
        <v>26</v>
      </c>
      <c r="P977" s="788" t="s">
        <v>8473</v>
      </c>
      <c r="Q977" s="803" t="s">
        <v>8499</v>
      </c>
      <c r="R977" s="803" t="s">
        <v>8473</v>
      </c>
      <c r="S977" s="12" t="e">
        <f t="shared" ca="1" si="31"/>
        <v>#VALUE!</v>
      </c>
      <c r="T977" s="31" t="s">
        <v>8537</v>
      </c>
      <c r="U977" s="31" t="s">
        <v>8538</v>
      </c>
      <c r="V977" s="31"/>
      <c r="W977" s="31"/>
      <c r="X977" s="197" t="s">
        <v>8539</v>
      </c>
      <c r="Y977" s="197"/>
      <c r="Z977" s="197"/>
      <c r="AA977" s="197" t="s">
        <v>8540</v>
      </c>
      <c r="AB977" s="197"/>
      <c r="AC977" s="729"/>
      <c r="AD977" s="1222" t="s">
        <v>7280</v>
      </c>
      <c r="AE977" s="1275"/>
    </row>
    <row r="978" spans="1:31">
      <c r="A978" s="264" t="s">
        <v>8541</v>
      </c>
      <c r="B978" s="30" t="s">
        <v>8542</v>
      </c>
      <c r="C978" s="32" t="s">
        <v>46</v>
      </c>
      <c r="D978" s="40" t="s">
        <v>1024</v>
      </c>
      <c r="E978" s="30" t="s">
        <v>85</v>
      </c>
      <c r="F978" s="30" t="s">
        <v>1088</v>
      </c>
      <c r="G978" s="952">
        <v>474</v>
      </c>
      <c r="H978" s="41">
        <v>0.62</v>
      </c>
      <c r="I978" s="30" t="s">
        <v>3913</v>
      </c>
      <c r="J978" s="786">
        <v>45245</v>
      </c>
      <c r="K978" s="803">
        <v>45246</v>
      </c>
      <c r="L978" s="803"/>
      <c r="M978" s="803" t="s">
        <v>8393</v>
      </c>
      <c r="N978" s="803">
        <v>45258</v>
      </c>
      <c r="O978" s="7">
        <f t="shared" ca="1" si="30"/>
        <v>13</v>
      </c>
      <c r="P978" s="788" t="s">
        <v>8473</v>
      </c>
      <c r="Q978" s="803" t="s">
        <v>3783</v>
      </c>
      <c r="R978" s="803" t="s">
        <v>8473</v>
      </c>
      <c r="S978" s="12" t="e">
        <f t="shared" ca="1" si="31"/>
        <v>#VALUE!</v>
      </c>
      <c r="T978" s="31" t="s">
        <v>8543</v>
      </c>
      <c r="U978" s="31" t="s">
        <v>8544</v>
      </c>
      <c r="V978" s="31"/>
      <c r="W978" s="31"/>
      <c r="X978" s="197" t="s">
        <v>8545</v>
      </c>
      <c r="Y978" s="197"/>
      <c r="Z978" s="197"/>
      <c r="AA978" s="197" t="s">
        <v>8546</v>
      </c>
      <c r="AB978" s="197"/>
      <c r="AC978" s="729"/>
      <c r="AD978" s="1222" t="s">
        <v>7280</v>
      </c>
      <c r="AE978" s="1275"/>
    </row>
    <row r="979" spans="1:31">
      <c r="A979" s="264" t="s">
        <v>1375</v>
      </c>
      <c r="B979" s="30" t="s">
        <v>8198</v>
      </c>
      <c r="C979" s="32" t="s">
        <v>46</v>
      </c>
      <c r="D979" s="40" t="s">
        <v>1024</v>
      </c>
      <c r="E979" s="30" t="s">
        <v>85</v>
      </c>
      <c r="F979" s="30" t="s">
        <v>1106</v>
      </c>
      <c r="G979" s="952">
        <v>2084</v>
      </c>
      <c r="H979" s="41">
        <v>2.6509999999999998</v>
      </c>
      <c r="I979" s="30" t="s">
        <v>3913</v>
      </c>
      <c r="J979" s="786">
        <v>45253</v>
      </c>
      <c r="K979" s="803" t="s">
        <v>8279</v>
      </c>
      <c r="L979" s="803"/>
      <c r="M979" s="803" t="s">
        <v>3735</v>
      </c>
      <c r="N979" s="803">
        <v>45260</v>
      </c>
      <c r="O979" s="7">
        <f t="shared" ca="1" si="30"/>
        <v>7</v>
      </c>
      <c r="P979" s="788" t="s">
        <v>8473</v>
      </c>
      <c r="Q979" s="803" t="s">
        <v>8499</v>
      </c>
      <c r="R979" s="803" t="s">
        <v>8473</v>
      </c>
      <c r="S979" s="12" t="e">
        <f t="shared" ca="1" si="31"/>
        <v>#VALUE!</v>
      </c>
      <c r="T979" s="31" t="s">
        <v>8547</v>
      </c>
      <c r="U979" s="31" t="s">
        <v>8548</v>
      </c>
      <c r="V979" s="31"/>
      <c r="W979" s="31"/>
      <c r="X979" s="197" t="s">
        <v>8549</v>
      </c>
      <c r="Y979" s="197"/>
      <c r="Z979" s="197"/>
      <c r="AA979" s="197" t="s">
        <v>8550</v>
      </c>
      <c r="AB979" s="197"/>
      <c r="AC979" s="729"/>
      <c r="AD979" s="1222"/>
      <c r="AE979" s="1275"/>
    </row>
    <row r="980" spans="1:31">
      <c r="A980" s="264" t="s">
        <v>1119</v>
      </c>
      <c r="B980" s="30" t="s">
        <v>8401</v>
      </c>
      <c r="C980" s="32" t="s">
        <v>46</v>
      </c>
      <c r="D980" s="40" t="s">
        <v>7785</v>
      </c>
      <c r="E980" s="30" t="s">
        <v>85</v>
      </c>
      <c r="F980" s="30" t="s">
        <v>1106</v>
      </c>
      <c r="G980" s="952">
        <v>1394</v>
      </c>
      <c r="H980" s="41">
        <v>1.1580999999999999</v>
      </c>
      <c r="I980" s="30" t="s">
        <v>8551</v>
      </c>
      <c r="J980" s="786">
        <v>45240</v>
      </c>
      <c r="K980" s="803">
        <v>45240</v>
      </c>
      <c r="L980" s="803"/>
      <c r="M980" s="803" t="s">
        <v>97</v>
      </c>
      <c r="N980" s="803">
        <v>45253</v>
      </c>
      <c r="O980" s="7">
        <f t="shared" ca="1" si="30"/>
        <v>13</v>
      </c>
      <c r="P980" s="788" t="s">
        <v>8514</v>
      </c>
      <c r="Q980" s="803" t="s">
        <v>8377</v>
      </c>
      <c r="R980" s="803" t="s">
        <v>8514</v>
      </c>
      <c r="S980" s="12" t="e">
        <f t="shared" ca="1" si="31"/>
        <v>#VALUE!</v>
      </c>
      <c r="T980" s="31" t="s">
        <v>8552</v>
      </c>
      <c r="U980" s="31" t="s">
        <v>8494</v>
      </c>
      <c r="V980" s="31"/>
      <c r="W980" s="31"/>
      <c r="X980" s="197" t="s">
        <v>8553</v>
      </c>
      <c r="Y980" s="197"/>
      <c r="Z980" s="197"/>
      <c r="AA980" s="197" t="s">
        <v>8554</v>
      </c>
      <c r="AB980" s="197"/>
      <c r="AC980" s="729"/>
      <c r="AD980" s="1222"/>
      <c r="AE980" s="1275"/>
    </row>
    <row r="981" spans="1:31">
      <c r="A981" s="264" t="s">
        <v>1119</v>
      </c>
      <c r="B981" s="30" t="s">
        <v>8093</v>
      </c>
      <c r="C981" s="32" t="s">
        <v>46</v>
      </c>
      <c r="D981" s="40" t="s">
        <v>7785</v>
      </c>
      <c r="E981" s="30" t="s">
        <v>85</v>
      </c>
      <c r="F981" s="30" t="s">
        <v>1086</v>
      </c>
      <c r="G981" s="952">
        <v>1661</v>
      </c>
      <c r="H981" s="41">
        <v>1.661</v>
      </c>
      <c r="I981" s="30" t="s">
        <v>8555</v>
      </c>
      <c r="J981" s="786">
        <v>45244</v>
      </c>
      <c r="K981" s="803">
        <v>45244</v>
      </c>
      <c r="L981" s="803"/>
      <c r="M981" s="803" t="s">
        <v>97</v>
      </c>
      <c r="N981" s="803">
        <v>45253</v>
      </c>
      <c r="O981" s="7">
        <f t="shared" ca="1" si="30"/>
        <v>9</v>
      </c>
      <c r="P981" s="788" t="s">
        <v>8514</v>
      </c>
      <c r="Q981" s="803" t="s">
        <v>8432</v>
      </c>
      <c r="R981" s="803" t="s">
        <v>8514</v>
      </c>
      <c r="S981" s="12" t="e">
        <f t="shared" ca="1" si="31"/>
        <v>#VALUE!</v>
      </c>
      <c r="T981" s="31" t="s">
        <v>8556</v>
      </c>
      <c r="U981" s="31" t="s">
        <v>8494</v>
      </c>
      <c r="V981" s="31"/>
      <c r="W981" s="31"/>
      <c r="X981" s="197" t="s">
        <v>8557</v>
      </c>
      <c r="Y981" s="197"/>
      <c r="Z981" s="197"/>
      <c r="AA981" s="197" t="s">
        <v>8558</v>
      </c>
      <c r="AB981" s="197"/>
      <c r="AC981" s="729"/>
      <c r="AD981" s="1222"/>
      <c r="AE981" s="1275"/>
    </row>
    <row r="982" spans="1:31">
      <c r="A982" s="264" t="s">
        <v>740</v>
      </c>
      <c r="B982" s="30" t="s">
        <v>8559</v>
      </c>
      <c r="C982" s="32" t="s">
        <v>46</v>
      </c>
      <c r="D982" s="40" t="s">
        <v>7785</v>
      </c>
      <c r="E982" s="30" t="s">
        <v>85</v>
      </c>
      <c r="F982" s="30" t="s">
        <v>1088</v>
      </c>
      <c r="G982" s="952">
        <v>575</v>
      </c>
      <c r="H982" s="41">
        <v>0.99</v>
      </c>
      <c r="I982" s="30" t="s">
        <v>8551</v>
      </c>
      <c r="J982" s="786">
        <v>45246</v>
      </c>
      <c r="K982" s="803">
        <v>45246</v>
      </c>
      <c r="L982" s="803"/>
      <c r="M982" s="803" t="s">
        <v>97</v>
      </c>
      <c r="N982" s="803" t="s">
        <v>8393</v>
      </c>
      <c r="O982" s="7" t="e">
        <f t="shared" ca="1" si="30"/>
        <v>#VALUE!</v>
      </c>
      <c r="P982" s="788" t="s">
        <v>8514</v>
      </c>
      <c r="Q982" s="803" t="s">
        <v>8514</v>
      </c>
      <c r="R982" s="803" t="s">
        <v>8514</v>
      </c>
      <c r="S982" s="12" t="e">
        <f t="shared" ca="1" si="31"/>
        <v>#VALUE!</v>
      </c>
      <c r="T982" s="31" t="s">
        <v>8560</v>
      </c>
      <c r="U982" s="31" t="s">
        <v>8494</v>
      </c>
      <c r="V982" s="31"/>
      <c r="W982" s="31"/>
      <c r="X982" s="197" t="s">
        <v>8561</v>
      </c>
      <c r="Y982" s="197"/>
      <c r="Z982" s="197"/>
      <c r="AA982" s="197" t="s">
        <v>8562</v>
      </c>
      <c r="AB982" s="197"/>
      <c r="AC982" s="729"/>
      <c r="AD982" s="1222"/>
      <c r="AE982" s="1275"/>
    </row>
    <row r="983" spans="1:31">
      <c r="A983" s="264" t="s">
        <v>1194</v>
      </c>
      <c r="B983" s="30" t="s">
        <v>8563</v>
      </c>
      <c r="C983" s="32" t="s">
        <v>256</v>
      </c>
      <c r="D983" s="40" t="s">
        <v>7803</v>
      </c>
      <c r="E983" s="30" t="s">
        <v>85</v>
      </c>
      <c r="F983" s="30" t="s">
        <v>1088</v>
      </c>
      <c r="G983" s="952">
        <v>1080</v>
      </c>
      <c r="H983" s="41">
        <v>0.63400000000000001</v>
      </c>
      <c r="I983" s="30" t="s">
        <v>8564</v>
      </c>
      <c r="J983" s="786">
        <v>45261</v>
      </c>
      <c r="K983" s="803">
        <v>45261</v>
      </c>
      <c r="L983" s="803"/>
      <c r="M983" s="803"/>
      <c r="N983" s="803" t="s">
        <v>8565</v>
      </c>
      <c r="O983" s="7" t="e">
        <f t="shared" ca="1" si="30"/>
        <v>#VALUE!</v>
      </c>
      <c r="P983" s="788" t="s">
        <v>3636</v>
      </c>
      <c r="Q983" s="803" t="s">
        <v>8518</v>
      </c>
      <c r="R983" s="803" t="s">
        <v>3636</v>
      </c>
      <c r="S983" s="12" t="e">
        <f t="shared" ca="1" si="31"/>
        <v>#VALUE!</v>
      </c>
      <c r="T983" s="31" t="s">
        <v>8566</v>
      </c>
      <c r="U983" s="31" t="s">
        <v>8567</v>
      </c>
      <c r="V983" s="31"/>
      <c r="W983" s="31"/>
      <c r="X983" s="197" t="s">
        <v>8568</v>
      </c>
      <c r="Y983" s="197"/>
      <c r="Z983" s="197"/>
      <c r="AA983" s="197" t="s">
        <v>8569</v>
      </c>
      <c r="AB983" s="197"/>
      <c r="AC983" s="729"/>
      <c r="AD983" s="1222"/>
      <c r="AE983" s="1275"/>
    </row>
    <row r="984" spans="1:31">
      <c r="A984" s="264" t="s">
        <v>5532</v>
      </c>
      <c r="B984" s="30" t="s">
        <v>8570</v>
      </c>
      <c r="C984" s="32" t="s">
        <v>256</v>
      </c>
      <c r="D984" s="40" t="s">
        <v>1593</v>
      </c>
      <c r="E984" s="30" t="s">
        <v>85</v>
      </c>
      <c r="F984" s="30" t="s">
        <v>1088</v>
      </c>
      <c r="G984" s="952">
        <v>254</v>
      </c>
      <c r="H984" s="41">
        <v>0.70399999999999996</v>
      </c>
      <c r="I984" s="30" t="s">
        <v>8571</v>
      </c>
      <c r="J984" s="786">
        <v>45239</v>
      </c>
      <c r="K984" s="803">
        <v>45239</v>
      </c>
      <c r="L984" s="803"/>
      <c r="M984" s="803" t="s">
        <v>8126</v>
      </c>
      <c r="N984" s="803" t="s">
        <v>8247</v>
      </c>
      <c r="O984" s="7" t="e">
        <f t="shared" ca="1" si="30"/>
        <v>#VALUE!</v>
      </c>
      <c r="P984" s="788" t="s">
        <v>3802</v>
      </c>
      <c r="Q984" s="803" t="s">
        <v>8432</v>
      </c>
      <c r="R984" s="803" t="s">
        <v>3802</v>
      </c>
      <c r="S984" s="12" t="e">
        <f t="shared" ca="1" si="31"/>
        <v>#VALUE!</v>
      </c>
      <c r="T984" s="31" t="s">
        <v>8566</v>
      </c>
      <c r="U984" s="31" t="s">
        <v>8504</v>
      </c>
      <c r="V984" s="31"/>
      <c r="W984" s="31"/>
      <c r="X984" s="197" t="s">
        <v>8572</v>
      </c>
      <c r="Y984" s="197"/>
      <c r="Z984" s="197"/>
      <c r="AA984" s="197" t="s">
        <v>8573</v>
      </c>
      <c r="AB984" s="197"/>
      <c r="AC984" s="729"/>
      <c r="AD984" s="1222"/>
      <c r="AE984" s="1275"/>
    </row>
    <row r="985" spans="1:31">
      <c r="A985" s="264" t="s">
        <v>5532</v>
      </c>
      <c r="B985" s="30" t="s">
        <v>8574</v>
      </c>
      <c r="C985" s="32" t="s">
        <v>256</v>
      </c>
      <c r="D985" s="40" t="s">
        <v>1593</v>
      </c>
      <c r="E985" s="30" t="s">
        <v>85</v>
      </c>
      <c r="F985" s="30" t="s">
        <v>1088</v>
      </c>
      <c r="G985" s="952">
        <v>258</v>
      </c>
      <c r="H985" s="41">
        <v>0.38300000000000001</v>
      </c>
      <c r="I985" s="30" t="s">
        <v>8571</v>
      </c>
      <c r="J985" s="786">
        <v>45244</v>
      </c>
      <c r="K985" s="803">
        <v>45244</v>
      </c>
      <c r="L985" s="803"/>
      <c r="M985" s="803" t="s">
        <v>3701</v>
      </c>
      <c r="N985" s="803" t="s">
        <v>8377</v>
      </c>
      <c r="O985" s="7" t="e">
        <f t="shared" ca="1" si="30"/>
        <v>#VALUE!</v>
      </c>
      <c r="P985" s="788" t="s">
        <v>3802</v>
      </c>
      <c r="Q985" s="803" t="s">
        <v>8518</v>
      </c>
      <c r="R985" s="803" t="s">
        <v>3802</v>
      </c>
      <c r="S985" s="12" t="e">
        <f t="shared" ca="1" si="31"/>
        <v>#VALUE!</v>
      </c>
      <c r="T985" s="31" t="s">
        <v>8566</v>
      </c>
      <c r="U985" s="31" t="s">
        <v>8494</v>
      </c>
      <c r="V985" s="31"/>
      <c r="W985" s="31"/>
      <c r="X985" s="197" t="s">
        <v>8575</v>
      </c>
      <c r="Y985" s="197"/>
      <c r="Z985" s="197"/>
      <c r="AA985" s="197" t="s">
        <v>8576</v>
      </c>
      <c r="AB985" s="197"/>
      <c r="AC985" s="729"/>
      <c r="AD985" s="1222"/>
      <c r="AE985" s="1275"/>
    </row>
    <row r="986" spans="1:31">
      <c r="A986" s="264" t="s">
        <v>168</v>
      </c>
      <c r="B986" s="30" t="s">
        <v>8577</v>
      </c>
      <c r="C986" s="32" t="s">
        <v>256</v>
      </c>
      <c r="D986" s="40" t="s">
        <v>73</v>
      </c>
      <c r="E986" s="30" t="s">
        <v>85</v>
      </c>
      <c r="F986" s="30" t="s">
        <v>1088</v>
      </c>
      <c r="G986" s="952">
        <v>410</v>
      </c>
      <c r="H986" s="41">
        <v>0.26800000000000002</v>
      </c>
      <c r="I986" s="30" t="s">
        <v>8578</v>
      </c>
      <c r="J986" s="786">
        <v>45246</v>
      </c>
      <c r="K986" s="803">
        <v>45246</v>
      </c>
      <c r="L986" s="803"/>
      <c r="M986" s="803" t="s">
        <v>97</v>
      </c>
      <c r="N986" s="803" t="s">
        <v>97</v>
      </c>
      <c r="O986" s="7" t="e">
        <f t="shared" ca="1" si="30"/>
        <v>#VALUE!</v>
      </c>
      <c r="P986" s="788" t="s">
        <v>8499</v>
      </c>
      <c r="Q986" s="803" t="s">
        <v>3722</v>
      </c>
      <c r="R986" s="803" t="s">
        <v>8499</v>
      </c>
      <c r="S986" s="12" t="e">
        <f t="shared" ca="1" si="31"/>
        <v>#VALUE!</v>
      </c>
      <c r="T986" s="31" t="s">
        <v>3802</v>
      </c>
      <c r="U986" s="31" t="s">
        <v>8427</v>
      </c>
      <c r="V986" s="31"/>
      <c r="W986" s="31"/>
      <c r="X986" s="197" t="s">
        <v>8579</v>
      </c>
      <c r="Y986" s="197"/>
      <c r="Z986" s="197"/>
      <c r="AA986" s="197" t="s">
        <v>8580</v>
      </c>
      <c r="AB986" s="197"/>
      <c r="AC986" s="729"/>
      <c r="AD986" s="1222"/>
      <c r="AE986" s="1275"/>
    </row>
    <row r="987" spans="1:31">
      <c r="A987" s="264" t="s">
        <v>8581</v>
      </c>
      <c r="B987" s="30" t="s">
        <v>8582</v>
      </c>
      <c r="C987" s="32" t="s">
        <v>46</v>
      </c>
      <c r="D987" s="40" t="s">
        <v>73</v>
      </c>
      <c r="E987" s="30" t="s">
        <v>61</v>
      </c>
      <c r="F987" s="30" t="s">
        <v>1088</v>
      </c>
      <c r="G987" s="952">
        <v>3030</v>
      </c>
      <c r="H987" s="41">
        <v>7.81</v>
      </c>
      <c r="I987" s="30" t="s">
        <v>8578</v>
      </c>
      <c r="J987" s="786">
        <v>45243</v>
      </c>
      <c r="K987" s="803" t="s">
        <v>3885</v>
      </c>
      <c r="L987" s="803"/>
      <c r="M987" s="803" t="s">
        <v>97</v>
      </c>
      <c r="N987" s="803" t="s">
        <v>97</v>
      </c>
      <c r="O987" s="7" t="e">
        <f t="shared" ca="1" si="30"/>
        <v>#VALUE!</v>
      </c>
      <c r="P987" s="788" t="s">
        <v>8499</v>
      </c>
      <c r="Q987" s="803">
        <v>45258</v>
      </c>
      <c r="R987" s="803" t="s">
        <v>8499</v>
      </c>
      <c r="S987" s="12" t="e">
        <f t="shared" ca="1" si="31"/>
        <v>#VALUE!</v>
      </c>
      <c r="T987" s="31" t="s">
        <v>3746</v>
      </c>
      <c r="U987" s="31" t="s">
        <v>8468</v>
      </c>
      <c r="V987" s="31"/>
      <c r="W987" s="31"/>
      <c r="X987" s="197" t="s">
        <v>8583</v>
      </c>
      <c r="Y987" s="197"/>
      <c r="Z987" s="197"/>
      <c r="AA987" s="197" t="s">
        <v>8584</v>
      </c>
      <c r="AB987" s="197"/>
      <c r="AC987" s="729"/>
      <c r="AD987" s="1222"/>
      <c r="AE987" s="1275"/>
    </row>
    <row r="988" spans="1:31">
      <c r="A988" s="264" t="s">
        <v>8585</v>
      </c>
      <c r="B988" s="30" t="s">
        <v>8586</v>
      </c>
      <c r="C988" s="32" t="s">
        <v>256</v>
      </c>
      <c r="D988" s="40" t="s">
        <v>5290</v>
      </c>
      <c r="E988" s="30" t="s">
        <v>85</v>
      </c>
      <c r="F988" s="30" t="s">
        <v>1088</v>
      </c>
      <c r="G988" s="952">
        <v>400</v>
      </c>
      <c r="H988" s="41">
        <v>1.716</v>
      </c>
      <c r="I988" s="30" t="s">
        <v>8587</v>
      </c>
      <c r="J988" s="786">
        <v>45224</v>
      </c>
      <c r="K988" s="803" t="s">
        <v>7905</v>
      </c>
      <c r="L988" s="803"/>
      <c r="M988" s="803" t="s">
        <v>97</v>
      </c>
      <c r="N988" s="803" t="s">
        <v>97</v>
      </c>
      <c r="O988" s="7" t="e">
        <f t="shared" ca="1" si="30"/>
        <v>#VALUE!</v>
      </c>
      <c r="P988" s="788" t="s">
        <v>8565</v>
      </c>
      <c r="Q988" s="803" t="s">
        <v>3735</v>
      </c>
      <c r="R988" s="803" t="s">
        <v>8565</v>
      </c>
      <c r="S988" s="12" t="e">
        <f t="shared" ca="1" si="31"/>
        <v>#VALUE!</v>
      </c>
      <c r="T988" s="31" t="s">
        <v>3802</v>
      </c>
      <c r="U988" s="31" t="s">
        <v>8588</v>
      </c>
      <c r="V988" s="31"/>
      <c r="W988" s="31"/>
      <c r="X988" s="197" t="s">
        <v>8589</v>
      </c>
      <c r="Y988" s="197"/>
      <c r="Z988" s="197"/>
      <c r="AA988" s="197" t="s">
        <v>8590</v>
      </c>
      <c r="AB988" s="197"/>
      <c r="AC988" s="729"/>
      <c r="AD988" s="1222"/>
      <c r="AE988" s="1275"/>
    </row>
    <row r="989" spans="1:31">
      <c r="A989" s="264" t="s">
        <v>5813</v>
      </c>
      <c r="B989" s="30" t="s">
        <v>8591</v>
      </c>
      <c r="C989" s="32" t="s">
        <v>256</v>
      </c>
      <c r="D989" s="40" t="s">
        <v>1024</v>
      </c>
      <c r="E989" s="30" t="s">
        <v>85</v>
      </c>
      <c r="F989" s="30" t="s">
        <v>1088</v>
      </c>
      <c r="G989" s="952">
        <v>277</v>
      </c>
      <c r="H989" s="41">
        <v>0.79200000000000004</v>
      </c>
      <c r="I989" s="30" t="s">
        <v>3340</v>
      </c>
      <c r="J989" s="786">
        <v>45245</v>
      </c>
      <c r="K989" s="803">
        <v>45247</v>
      </c>
      <c r="L989" s="803"/>
      <c r="M989" s="803">
        <v>45264</v>
      </c>
      <c r="N989" s="803">
        <v>45266</v>
      </c>
      <c r="O989" s="7">
        <f t="shared" ca="1" si="30"/>
        <v>21</v>
      </c>
      <c r="P989" s="788">
        <v>45282</v>
      </c>
      <c r="Q989" s="803">
        <v>45260</v>
      </c>
      <c r="R989" s="803">
        <v>45282</v>
      </c>
      <c r="S989" s="12">
        <f t="shared" ca="1" si="31"/>
        <v>37</v>
      </c>
      <c r="T989" s="31" t="s">
        <v>8592</v>
      </c>
      <c r="U989" s="31" t="s">
        <v>8593</v>
      </c>
      <c r="V989" s="31"/>
      <c r="W989" s="31"/>
      <c r="X989" s="197" t="s">
        <v>8594</v>
      </c>
      <c r="Y989" s="197"/>
      <c r="Z989" s="197"/>
      <c r="AA989" s="197" t="s">
        <v>8595</v>
      </c>
      <c r="AB989" s="197" t="s">
        <v>8596</v>
      </c>
      <c r="AC989" s="729"/>
      <c r="AD989" s="1222" t="s">
        <v>7280</v>
      </c>
      <c r="AE989" s="1275"/>
    </row>
    <row r="990" spans="1:31">
      <c r="A990" s="264" t="s">
        <v>5813</v>
      </c>
      <c r="B990" s="30" t="s">
        <v>8597</v>
      </c>
      <c r="C990" s="32" t="s">
        <v>256</v>
      </c>
      <c r="D990" s="40" t="s">
        <v>1024</v>
      </c>
      <c r="E990" s="30" t="s">
        <v>85</v>
      </c>
      <c r="F990" s="30" t="s">
        <v>1088</v>
      </c>
      <c r="G990" s="952">
        <v>277</v>
      </c>
      <c r="H990" s="41">
        <v>0.79200000000000004</v>
      </c>
      <c r="I990" s="30" t="s">
        <v>3340</v>
      </c>
      <c r="J990" s="786">
        <v>45245</v>
      </c>
      <c r="K990" s="803">
        <v>45247</v>
      </c>
      <c r="L990" s="803"/>
      <c r="M990" s="803">
        <v>45264</v>
      </c>
      <c r="N990" s="803">
        <v>45266</v>
      </c>
      <c r="O990" s="7">
        <f t="shared" ca="1" si="30"/>
        <v>21</v>
      </c>
      <c r="P990" s="788">
        <v>45282</v>
      </c>
      <c r="Q990" s="803">
        <v>45260</v>
      </c>
      <c r="R990" s="803">
        <v>45282</v>
      </c>
      <c r="S990" s="12">
        <f t="shared" ca="1" si="31"/>
        <v>37</v>
      </c>
      <c r="T990" s="31" t="s">
        <v>8598</v>
      </c>
      <c r="U990" s="31" t="s">
        <v>8599</v>
      </c>
      <c r="V990" s="31"/>
      <c r="W990" s="31"/>
      <c r="X990" s="197" t="s">
        <v>8600</v>
      </c>
      <c r="Y990" s="197"/>
      <c r="Z990" s="197"/>
      <c r="AA990" s="197" t="s">
        <v>8595</v>
      </c>
      <c r="AB990" s="197"/>
      <c r="AC990" s="729"/>
      <c r="AD990" s="1222" t="s">
        <v>7280</v>
      </c>
      <c r="AE990" s="1275"/>
    </row>
    <row r="991" spans="1:31">
      <c r="A991" s="264" t="s">
        <v>740</v>
      </c>
      <c r="B991" s="30" t="s">
        <v>8601</v>
      </c>
      <c r="C991" s="32" t="s">
        <v>46</v>
      </c>
      <c r="D991" s="40" t="s">
        <v>1024</v>
      </c>
      <c r="E991" s="30" t="s">
        <v>85</v>
      </c>
      <c r="F991" s="30" t="s">
        <v>1086</v>
      </c>
      <c r="G991" s="952">
        <v>4380</v>
      </c>
      <c r="H991" s="41">
        <v>14.515000000000001</v>
      </c>
      <c r="I991" s="30" t="s">
        <v>3340</v>
      </c>
      <c r="J991" s="786">
        <v>45246</v>
      </c>
      <c r="K991" s="803">
        <v>45246</v>
      </c>
      <c r="L991" s="803"/>
      <c r="M991" s="803" t="s">
        <v>97</v>
      </c>
      <c r="N991" s="803">
        <v>45258</v>
      </c>
      <c r="O991" s="7">
        <f t="shared" ca="1" si="30"/>
        <v>12</v>
      </c>
      <c r="P991" s="788">
        <v>45282</v>
      </c>
      <c r="Q991" s="803">
        <v>45260</v>
      </c>
      <c r="R991" s="803">
        <v>45282</v>
      </c>
      <c r="S991" s="12">
        <f t="shared" ca="1" si="31"/>
        <v>36</v>
      </c>
      <c r="T991" s="31" t="s">
        <v>8602</v>
      </c>
      <c r="U991" s="31" t="s">
        <v>8603</v>
      </c>
      <c r="V991" s="31"/>
      <c r="W991" s="31"/>
      <c r="X991" s="197" t="s">
        <v>8604</v>
      </c>
      <c r="Y991" s="197"/>
      <c r="Z991" s="197"/>
      <c r="AA991" s="197" t="s">
        <v>8605</v>
      </c>
      <c r="AB991" s="197"/>
      <c r="AC991" s="729"/>
      <c r="AD991" s="1222" t="s">
        <v>7280</v>
      </c>
      <c r="AE991" s="1275"/>
    </row>
    <row r="992" spans="1:31">
      <c r="A992" s="264" t="s">
        <v>7201</v>
      </c>
      <c r="B992" s="30" t="s">
        <v>8606</v>
      </c>
      <c r="C992" s="32" t="s">
        <v>46</v>
      </c>
      <c r="D992" s="40" t="s">
        <v>1024</v>
      </c>
      <c r="E992" s="30" t="s">
        <v>85</v>
      </c>
      <c r="F992" s="30" t="s">
        <v>1106</v>
      </c>
      <c r="G992" s="952">
        <v>1513</v>
      </c>
      <c r="H992" s="41">
        <v>0.52500000000000002</v>
      </c>
      <c r="I992" s="30" t="s">
        <v>3340</v>
      </c>
      <c r="J992" s="786">
        <v>45254</v>
      </c>
      <c r="K992" s="803">
        <v>45259</v>
      </c>
      <c r="L992" s="803"/>
      <c r="M992" s="803">
        <v>45259</v>
      </c>
      <c r="N992" s="803">
        <v>45265</v>
      </c>
      <c r="O992" s="7">
        <f t="shared" ca="1" si="30"/>
        <v>11</v>
      </c>
      <c r="P992" s="788">
        <v>45282</v>
      </c>
      <c r="Q992" s="803" t="s">
        <v>8499</v>
      </c>
      <c r="R992" s="803">
        <v>45282</v>
      </c>
      <c r="S992" s="12">
        <f t="shared" ca="1" si="31"/>
        <v>28</v>
      </c>
      <c r="T992" s="31" t="s">
        <v>8607</v>
      </c>
      <c r="U992" s="31" t="s">
        <v>8608</v>
      </c>
      <c r="V992" s="31"/>
      <c r="W992" s="31"/>
      <c r="X992" s="197" t="s">
        <v>8609</v>
      </c>
      <c r="Y992" s="197"/>
      <c r="Z992" s="197"/>
      <c r="AA992" s="197" t="s">
        <v>8610</v>
      </c>
      <c r="AB992" s="197"/>
      <c r="AC992" s="729"/>
      <c r="AD992" s="1222" t="s">
        <v>7280</v>
      </c>
      <c r="AE992" s="1275"/>
    </row>
    <row r="993" spans="1:31">
      <c r="A993" s="264" t="s">
        <v>1551</v>
      </c>
      <c r="B993" s="30" t="s">
        <v>8611</v>
      </c>
      <c r="C993" s="32" t="s">
        <v>256</v>
      </c>
      <c r="D993" s="40" t="s">
        <v>1024</v>
      </c>
      <c r="E993" s="30" t="s">
        <v>85</v>
      </c>
      <c r="F993" s="30" t="s">
        <v>1088</v>
      </c>
      <c r="G993" s="952">
        <v>356</v>
      </c>
      <c r="H993" s="41">
        <v>0.503</v>
      </c>
      <c r="I993" s="30" t="s">
        <v>3340</v>
      </c>
      <c r="J993" s="786">
        <v>45260</v>
      </c>
      <c r="K993" s="803">
        <v>45260</v>
      </c>
      <c r="L993" s="803"/>
      <c r="M993" s="803">
        <v>45264</v>
      </c>
      <c r="N993" s="803">
        <v>45267</v>
      </c>
      <c r="O993" s="7">
        <f t="shared" ca="1" si="30"/>
        <v>7</v>
      </c>
      <c r="P993" s="788">
        <v>45282</v>
      </c>
      <c r="Q993" s="803">
        <v>45274</v>
      </c>
      <c r="R993" s="803">
        <v>45282</v>
      </c>
      <c r="S993" s="12">
        <f t="shared" ca="1" si="31"/>
        <v>22</v>
      </c>
      <c r="T993" s="31" t="s">
        <v>8612</v>
      </c>
      <c r="U993" s="31" t="s">
        <v>8613</v>
      </c>
      <c r="V993" s="31"/>
      <c r="W993" s="31"/>
      <c r="X993" s="197" t="s">
        <v>8614</v>
      </c>
      <c r="Y993" s="197"/>
      <c r="Z993" s="197"/>
      <c r="AA993" s="197" t="s">
        <v>8615</v>
      </c>
      <c r="AB993" s="197"/>
      <c r="AC993" s="729"/>
      <c r="AD993" s="1222" t="s">
        <v>7280</v>
      </c>
      <c r="AE993" s="1275"/>
    </row>
    <row r="994" spans="1:31">
      <c r="A994" s="264" t="s">
        <v>3731</v>
      </c>
      <c r="B994" s="30" t="s">
        <v>8616</v>
      </c>
      <c r="C994" s="32" t="s">
        <v>46</v>
      </c>
      <c r="D994" s="40" t="s">
        <v>1024</v>
      </c>
      <c r="E994" s="30" t="s">
        <v>85</v>
      </c>
      <c r="F994" s="30" t="s">
        <v>1106</v>
      </c>
      <c r="G994" s="952">
        <v>5090</v>
      </c>
      <c r="H994" s="41">
        <v>8.5280000000000005</v>
      </c>
      <c r="I994" s="30" t="s">
        <v>3340</v>
      </c>
      <c r="J994" s="786">
        <v>45261</v>
      </c>
      <c r="K994" s="803">
        <v>45261</v>
      </c>
      <c r="L994" s="803"/>
      <c r="M994" s="803" t="s">
        <v>97</v>
      </c>
      <c r="N994" s="803">
        <v>45266</v>
      </c>
      <c r="O994" s="7">
        <f t="shared" ca="1" si="30"/>
        <v>5</v>
      </c>
      <c r="P994" s="788">
        <v>45282</v>
      </c>
      <c r="Q994" s="803">
        <v>45274</v>
      </c>
      <c r="R994" s="803">
        <v>45282</v>
      </c>
      <c r="S994" s="12">
        <f t="shared" ca="1" si="31"/>
        <v>21</v>
      </c>
      <c r="T994" s="31" t="s">
        <v>8617</v>
      </c>
      <c r="U994" s="31" t="s">
        <v>8618</v>
      </c>
      <c r="V994" s="31"/>
      <c r="W994" s="31"/>
      <c r="X994" s="197" t="s">
        <v>8619</v>
      </c>
      <c r="Y994" s="197"/>
      <c r="Z994" s="197"/>
      <c r="AA994" s="197" t="s">
        <v>8620</v>
      </c>
      <c r="AB994" s="197"/>
      <c r="AC994" s="729"/>
      <c r="AD994" s="1222" t="s">
        <v>7280</v>
      </c>
      <c r="AE994" s="1275"/>
    </row>
    <row r="995" spans="1:31">
      <c r="A995" s="264" t="s">
        <v>2976</v>
      </c>
      <c r="B995" s="30" t="s">
        <v>8621</v>
      </c>
      <c r="C995" s="32" t="s">
        <v>256</v>
      </c>
      <c r="D995" s="40" t="s">
        <v>1024</v>
      </c>
      <c r="E995" s="30" t="s">
        <v>85</v>
      </c>
      <c r="F995" s="30" t="s">
        <v>1088</v>
      </c>
      <c r="G995" s="952">
        <v>611</v>
      </c>
      <c r="H995" s="41">
        <v>0.61099999999999999</v>
      </c>
      <c r="I995" s="30" t="s">
        <v>3340</v>
      </c>
      <c r="J995" s="786">
        <v>45264</v>
      </c>
      <c r="K995" s="803">
        <v>45265</v>
      </c>
      <c r="L995" s="803"/>
      <c r="M995" s="803">
        <v>45266</v>
      </c>
      <c r="N995" s="803" t="s">
        <v>8518</v>
      </c>
      <c r="O995" s="7" t="e">
        <f t="shared" ca="1" si="30"/>
        <v>#VALUE!</v>
      </c>
      <c r="P995" s="788">
        <v>45282</v>
      </c>
      <c r="Q995" s="803">
        <v>45274</v>
      </c>
      <c r="R995" s="803">
        <v>45282</v>
      </c>
      <c r="S995" s="12">
        <f t="shared" ca="1" si="31"/>
        <v>18</v>
      </c>
      <c r="T995" s="31" t="s">
        <v>8622</v>
      </c>
      <c r="U995" s="31" t="s">
        <v>8623</v>
      </c>
      <c r="V995" s="31"/>
      <c r="W995" s="31"/>
      <c r="X995" s="197" t="s">
        <v>8624</v>
      </c>
      <c r="Y995" s="197"/>
      <c r="Z995" s="197"/>
      <c r="AA995" s="197" t="s">
        <v>8620</v>
      </c>
      <c r="AB995" s="197"/>
      <c r="AC995" s="729"/>
      <c r="AD995" s="1222" t="s">
        <v>7280</v>
      </c>
      <c r="AE995" s="1275"/>
    </row>
    <row r="996" spans="1:31">
      <c r="A996" s="264" t="s">
        <v>8471</v>
      </c>
      <c r="B996" s="30" t="s">
        <v>7933</v>
      </c>
      <c r="C996" s="32" t="s">
        <v>29</v>
      </c>
      <c r="D996" s="40" t="s">
        <v>1024</v>
      </c>
      <c r="E996" s="30" t="s">
        <v>267</v>
      </c>
      <c r="F996" s="30" t="s">
        <v>462</v>
      </c>
      <c r="G996" s="952">
        <v>3660</v>
      </c>
      <c r="H996" s="41">
        <v>4.9740000000000002</v>
      </c>
      <c r="I996" s="30" t="s">
        <v>8625</v>
      </c>
      <c r="J996" s="786" t="s">
        <v>8279</v>
      </c>
      <c r="K996" s="803" t="s">
        <v>8279</v>
      </c>
      <c r="L996" s="803"/>
      <c r="M996" s="803" t="s">
        <v>3722</v>
      </c>
      <c r="N996" s="803" t="s">
        <v>3778</v>
      </c>
      <c r="O996" s="7" t="e">
        <f t="shared" ca="1" si="30"/>
        <v>#VALUE!</v>
      </c>
      <c r="P996" s="788" t="s">
        <v>8626</v>
      </c>
      <c r="Q996" s="803" t="s">
        <v>3802</v>
      </c>
      <c r="R996" s="803" t="s">
        <v>8626</v>
      </c>
      <c r="S996" s="12" t="e">
        <f t="shared" ca="1" si="31"/>
        <v>#VALUE!</v>
      </c>
      <c r="T996" s="31">
        <v>45288</v>
      </c>
      <c r="U996" s="31" t="s">
        <v>8627</v>
      </c>
      <c r="V996" s="31"/>
      <c r="W996" s="31"/>
      <c r="X996" s="197" t="s">
        <v>8628</v>
      </c>
      <c r="Y996" s="197"/>
      <c r="Z996" s="197"/>
      <c r="AA996" s="197" t="s">
        <v>8629</v>
      </c>
      <c r="AB996" s="197"/>
      <c r="AC996" s="729"/>
      <c r="AD996" s="1222"/>
      <c r="AE996" s="1275"/>
    </row>
    <row r="997" spans="1:31">
      <c r="A997" s="264" t="s">
        <v>8471</v>
      </c>
      <c r="B997" s="30" t="s">
        <v>8220</v>
      </c>
      <c r="C997" s="32" t="s">
        <v>29</v>
      </c>
      <c r="D997" s="40" t="s">
        <v>1024</v>
      </c>
      <c r="E997" s="30" t="s">
        <v>267</v>
      </c>
      <c r="F997" s="30" t="s">
        <v>1086</v>
      </c>
      <c r="G997" s="952">
        <v>1926</v>
      </c>
      <c r="H997" s="41">
        <v>2.5950000000000002</v>
      </c>
      <c r="I997" s="30" t="s">
        <v>8625</v>
      </c>
      <c r="J997" s="786" t="s">
        <v>8279</v>
      </c>
      <c r="K997" s="803" t="s">
        <v>8279</v>
      </c>
      <c r="L997" s="803"/>
      <c r="M997" s="803" t="s">
        <v>3722</v>
      </c>
      <c r="N997" s="803" t="s">
        <v>3778</v>
      </c>
      <c r="O997" s="7" t="e">
        <f t="shared" ca="1" si="30"/>
        <v>#VALUE!</v>
      </c>
      <c r="P997" s="788" t="s">
        <v>8626</v>
      </c>
      <c r="Q997" s="803" t="s">
        <v>3802</v>
      </c>
      <c r="R997" s="803" t="s">
        <v>8626</v>
      </c>
      <c r="S997" s="12" t="e">
        <f t="shared" ca="1" si="31"/>
        <v>#VALUE!</v>
      </c>
      <c r="T997" s="31">
        <v>45288</v>
      </c>
      <c r="U997" s="31" t="s">
        <v>8627</v>
      </c>
      <c r="V997" s="31"/>
      <c r="W997" s="31"/>
      <c r="X997" s="197" t="s">
        <v>8630</v>
      </c>
      <c r="Y997" s="197"/>
      <c r="Z997" s="197"/>
      <c r="AA997" s="197" t="s">
        <v>8631</v>
      </c>
      <c r="AB997" s="197"/>
      <c r="AC997" s="729"/>
      <c r="AD997" s="1222"/>
      <c r="AE997" s="1275"/>
    </row>
    <row r="998" spans="1:31">
      <c r="A998" s="264" t="s">
        <v>1206</v>
      </c>
      <c r="B998" s="30" t="s">
        <v>8632</v>
      </c>
      <c r="C998" s="32" t="s">
        <v>46</v>
      </c>
      <c r="D998" s="40" t="s">
        <v>7785</v>
      </c>
      <c r="E998" s="30" t="s">
        <v>85</v>
      </c>
      <c r="F998" s="30" t="s">
        <v>1106</v>
      </c>
      <c r="G998" s="952">
        <v>1540</v>
      </c>
      <c r="H998" s="41">
        <v>3.9087000000000001</v>
      </c>
      <c r="I998" s="30" t="s">
        <v>8633</v>
      </c>
      <c r="J998" s="786">
        <v>45244</v>
      </c>
      <c r="K998" s="803" t="s">
        <v>8509</v>
      </c>
      <c r="L998" s="803"/>
      <c r="M998" s="803" t="s">
        <v>3722</v>
      </c>
      <c r="N998" s="803" t="s">
        <v>3778</v>
      </c>
      <c r="O998" s="7" t="e">
        <f t="shared" ca="1" si="30"/>
        <v>#VALUE!</v>
      </c>
      <c r="P998" s="788" t="s">
        <v>8480</v>
      </c>
      <c r="Q998" s="803" t="s">
        <v>8634</v>
      </c>
      <c r="R998" s="803" t="s">
        <v>8480</v>
      </c>
      <c r="S998" s="12" t="e">
        <f t="shared" ca="1" si="31"/>
        <v>#VALUE!</v>
      </c>
      <c r="T998" s="31" t="s">
        <v>8626</v>
      </c>
      <c r="U998" s="31" t="s">
        <v>8567</v>
      </c>
      <c r="V998" s="31"/>
      <c r="W998" s="31"/>
      <c r="X998" s="197" t="s">
        <v>8635</v>
      </c>
      <c r="Y998" s="197"/>
      <c r="Z998" s="197"/>
      <c r="AA998" s="197" t="s">
        <v>8636</v>
      </c>
      <c r="AB998" s="197"/>
      <c r="AC998" s="729"/>
      <c r="AD998" s="1222"/>
      <c r="AE998" s="1275"/>
    </row>
    <row r="999" spans="1:31">
      <c r="A999" s="264" t="s">
        <v>8637</v>
      </c>
      <c r="B999" s="30" t="s">
        <v>8638</v>
      </c>
      <c r="C999" s="32" t="s">
        <v>46</v>
      </c>
      <c r="D999" s="40" t="s">
        <v>7785</v>
      </c>
      <c r="E999" s="30" t="s">
        <v>85</v>
      </c>
      <c r="F999" s="30" t="s">
        <v>1106</v>
      </c>
      <c r="G999" s="952">
        <v>4800</v>
      </c>
      <c r="H999" s="41">
        <v>3.63</v>
      </c>
      <c r="I999" s="30" t="s">
        <v>8633</v>
      </c>
      <c r="J999" s="786">
        <v>45252</v>
      </c>
      <c r="K999" s="803">
        <v>45252</v>
      </c>
      <c r="L999" s="803"/>
      <c r="M999" s="803" t="s">
        <v>8565</v>
      </c>
      <c r="N999" s="803" t="s">
        <v>8499</v>
      </c>
      <c r="O999" s="7" t="e">
        <f t="shared" ca="1" si="30"/>
        <v>#VALUE!</v>
      </c>
      <c r="P999" s="788" t="s">
        <v>8480</v>
      </c>
      <c r="Q999" s="803" t="s">
        <v>8634</v>
      </c>
      <c r="R999" s="803" t="s">
        <v>8480</v>
      </c>
      <c r="S999" s="12" t="e">
        <f t="shared" ca="1" si="31"/>
        <v>#VALUE!</v>
      </c>
      <c r="T999" s="31" t="s">
        <v>8626</v>
      </c>
      <c r="U999" s="31" t="s">
        <v>8567</v>
      </c>
      <c r="V999" s="31"/>
      <c r="W999" s="31"/>
      <c r="X999" s="197" t="s">
        <v>8639</v>
      </c>
      <c r="Y999" s="197"/>
      <c r="Z999" s="197"/>
      <c r="AA999" s="197" t="s">
        <v>8640</v>
      </c>
      <c r="AB999" s="197"/>
      <c r="AC999" s="729"/>
      <c r="AD999" s="1222"/>
      <c r="AE999" s="1275"/>
    </row>
    <row r="1000" spans="1:31">
      <c r="A1000" s="264" t="s">
        <v>229</v>
      </c>
      <c r="B1000" s="30" t="s">
        <v>8641</v>
      </c>
      <c r="C1000" s="32" t="s">
        <v>46</v>
      </c>
      <c r="D1000" s="40" t="s">
        <v>7785</v>
      </c>
      <c r="E1000" s="30" t="s">
        <v>85</v>
      </c>
      <c r="F1000" s="30" t="s">
        <v>1088</v>
      </c>
      <c r="G1000" s="952">
        <v>1520</v>
      </c>
      <c r="H1000" s="41">
        <v>0.50429999999999997</v>
      </c>
      <c r="I1000" s="30" t="s">
        <v>8633</v>
      </c>
      <c r="J1000" s="786">
        <v>45255</v>
      </c>
      <c r="K1000" s="803">
        <v>45255</v>
      </c>
      <c r="L1000" s="803"/>
      <c r="M1000" s="803" t="s">
        <v>97</v>
      </c>
      <c r="N1000" s="803" t="s">
        <v>8642</v>
      </c>
      <c r="O1000" s="7" t="e">
        <f t="shared" ca="1" si="30"/>
        <v>#VALUE!</v>
      </c>
      <c r="P1000" s="788" t="s">
        <v>8480</v>
      </c>
      <c r="Q1000" s="803" t="s">
        <v>8634</v>
      </c>
      <c r="R1000" s="803" t="s">
        <v>8480</v>
      </c>
      <c r="S1000" s="12" t="e">
        <f t="shared" ca="1" si="31"/>
        <v>#VALUE!</v>
      </c>
      <c r="T1000" s="31" t="s">
        <v>8626</v>
      </c>
      <c r="U1000" s="31" t="s">
        <v>8567</v>
      </c>
      <c r="V1000" s="31"/>
      <c r="W1000" s="31"/>
      <c r="X1000" s="197" t="s">
        <v>8643</v>
      </c>
      <c r="Y1000" s="197"/>
      <c r="Z1000" s="197"/>
      <c r="AA1000" s="197" t="s">
        <v>8644</v>
      </c>
      <c r="AB1000" s="197"/>
      <c r="AC1000" s="729"/>
      <c r="AD1000" s="1222"/>
      <c r="AE1000" s="1275"/>
    </row>
    <row r="1001" spans="1:31">
      <c r="A1001" s="264" t="s">
        <v>1194</v>
      </c>
      <c r="B1001" s="30" t="s">
        <v>8645</v>
      </c>
      <c r="C1001" s="32" t="s">
        <v>256</v>
      </c>
      <c r="D1001" s="40" t="s">
        <v>7785</v>
      </c>
      <c r="E1001" s="30" t="s">
        <v>85</v>
      </c>
      <c r="F1001" s="30" t="s">
        <v>1088</v>
      </c>
      <c r="G1001" s="952">
        <v>290</v>
      </c>
      <c r="H1001" s="41">
        <v>0.49540000000000001</v>
      </c>
      <c r="I1001" s="30" t="s">
        <v>8633</v>
      </c>
      <c r="J1001" s="786">
        <v>45258</v>
      </c>
      <c r="K1001" s="803" t="s">
        <v>3722</v>
      </c>
      <c r="L1001" s="803"/>
      <c r="M1001" s="803" t="s">
        <v>8514</v>
      </c>
      <c r="N1001" s="803" t="s">
        <v>8642</v>
      </c>
      <c r="O1001" s="7" t="e">
        <f t="shared" ca="1" si="30"/>
        <v>#VALUE!</v>
      </c>
      <c r="P1001" s="788" t="s">
        <v>8480</v>
      </c>
      <c r="Q1001" s="803" t="s">
        <v>8634</v>
      </c>
      <c r="R1001" s="803" t="s">
        <v>8480</v>
      </c>
      <c r="S1001" s="12" t="e">
        <f t="shared" ca="1" si="31"/>
        <v>#VALUE!</v>
      </c>
      <c r="T1001" s="31" t="s">
        <v>8626</v>
      </c>
      <c r="U1001" s="31" t="s">
        <v>8567</v>
      </c>
      <c r="V1001" s="31"/>
      <c r="W1001" s="31"/>
      <c r="X1001" s="197" t="s">
        <v>8646</v>
      </c>
      <c r="Y1001" s="197"/>
      <c r="Z1001" s="197"/>
      <c r="AA1001" s="197" t="s">
        <v>8647</v>
      </c>
      <c r="AB1001" s="197"/>
      <c r="AC1001" s="729"/>
      <c r="AD1001" s="1222"/>
      <c r="AE1001" s="1275"/>
    </row>
    <row r="1002" spans="1:31">
      <c r="A1002" s="264" t="s">
        <v>8648</v>
      </c>
      <c r="B1002" s="30" t="s">
        <v>8649</v>
      </c>
      <c r="C1002" s="32" t="s">
        <v>46</v>
      </c>
      <c r="D1002" s="40" t="s">
        <v>7785</v>
      </c>
      <c r="E1002" s="30" t="s">
        <v>85</v>
      </c>
      <c r="F1002" s="30" t="s">
        <v>1088</v>
      </c>
      <c r="G1002" s="952">
        <v>2520</v>
      </c>
      <c r="H1002" s="41">
        <v>11.7949</v>
      </c>
      <c r="I1002" s="30" t="s">
        <v>8633</v>
      </c>
      <c r="J1002" s="786">
        <v>45260</v>
      </c>
      <c r="K1002" s="803">
        <v>45260</v>
      </c>
      <c r="L1002" s="803"/>
      <c r="M1002" s="803" t="s">
        <v>8499</v>
      </c>
      <c r="N1002" s="803" t="s">
        <v>3746</v>
      </c>
      <c r="O1002" s="7" t="e">
        <f t="shared" ca="1" si="30"/>
        <v>#VALUE!</v>
      </c>
      <c r="P1002" s="788" t="s">
        <v>8480</v>
      </c>
      <c r="Q1002" s="803" t="s">
        <v>8634</v>
      </c>
      <c r="R1002" s="803" t="s">
        <v>8480</v>
      </c>
      <c r="S1002" s="12" t="e">
        <f t="shared" ca="1" si="31"/>
        <v>#VALUE!</v>
      </c>
      <c r="T1002" s="31" t="s">
        <v>8626</v>
      </c>
      <c r="U1002" s="31" t="s">
        <v>8567</v>
      </c>
      <c r="V1002" s="31"/>
      <c r="W1002" s="31"/>
      <c r="X1002" s="197" t="s">
        <v>8650</v>
      </c>
      <c r="Y1002" s="197"/>
      <c r="Z1002" s="197"/>
      <c r="AA1002" s="197" t="s">
        <v>8651</v>
      </c>
      <c r="AB1002" s="197"/>
      <c r="AC1002" s="729"/>
      <c r="AD1002" s="1222"/>
      <c r="AE1002" s="1275"/>
    </row>
    <row r="1003" spans="1:31">
      <c r="A1003" s="264" t="s">
        <v>5532</v>
      </c>
      <c r="B1003" s="30" t="s">
        <v>8652</v>
      </c>
      <c r="C1003" s="32" t="s">
        <v>256</v>
      </c>
      <c r="D1003" s="40" t="s">
        <v>1593</v>
      </c>
      <c r="E1003" s="30" t="s">
        <v>85</v>
      </c>
      <c r="F1003" s="30" t="s">
        <v>1106</v>
      </c>
      <c r="G1003" s="952">
        <v>2180</v>
      </c>
      <c r="H1003" s="41">
        <v>2.2170000000000001</v>
      </c>
      <c r="I1003" s="30" t="s">
        <v>8653</v>
      </c>
      <c r="J1003" s="786">
        <v>45259</v>
      </c>
      <c r="K1003" s="803">
        <v>45259</v>
      </c>
      <c r="L1003" s="803"/>
      <c r="M1003" s="803" t="s">
        <v>3778</v>
      </c>
      <c r="N1003" s="803" t="s">
        <v>8565</v>
      </c>
      <c r="O1003" s="7" t="e">
        <f t="shared" ca="1" si="30"/>
        <v>#VALUE!</v>
      </c>
      <c r="P1003" s="788" t="s">
        <v>8654</v>
      </c>
      <c r="Q1003" s="803" t="s">
        <v>8407</v>
      </c>
      <c r="R1003" s="803" t="s">
        <v>8654</v>
      </c>
      <c r="S1003" s="12" t="e">
        <f t="shared" ca="1" si="31"/>
        <v>#VALUE!</v>
      </c>
      <c r="T1003" s="31" t="s">
        <v>8446</v>
      </c>
      <c r="U1003" s="31" t="s">
        <v>8655</v>
      </c>
      <c r="V1003" s="31"/>
      <c r="W1003" s="31"/>
      <c r="X1003" s="197" t="s">
        <v>8656</v>
      </c>
      <c r="Y1003" s="197"/>
      <c r="Z1003" s="197"/>
      <c r="AA1003" s="197" t="s">
        <v>8657</v>
      </c>
      <c r="AB1003" s="197"/>
      <c r="AC1003" s="729"/>
      <c r="AD1003" s="1222"/>
      <c r="AE1003" s="1275"/>
    </row>
    <row r="1004" spans="1:31">
      <c r="A1004" s="264" t="s">
        <v>8658</v>
      </c>
      <c r="B1004" s="30" t="s">
        <v>8659</v>
      </c>
      <c r="C1004" s="32" t="s">
        <v>46</v>
      </c>
      <c r="D1004" s="40" t="s">
        <v>73</v>
      </c>
      <c r="E1004" s="30" t="s">
        <v>85</v>
      </c>
      <c r="F1004" s="30" t="s">
        <v>462</v>
      </c>
      <c r="G1004" s="952">
        <v>770</v>
      </c>
      <c r="H1004" s="41">
        <v>1.34</v>
      </c>
      <c r="I1004" s="30" t="s">
        <v>8660</v>
      </c>
      <c r="J1004" s="786">
        <v>45253</v>
      </c>
      <c r="K1004" s="803" t="s">
        <v>3778</v>
      </c>
      <c r="L1004" s="803"/>
      <c r="M1004" s="803"/>
      <c r="N1004" s="803"/>
      <c r="O1004" s="7">
        <f t="shared" ca="1" si="30"/>
        <v>852</v>
      </c>
      <c r="P1004" s="788" t="s">
        <v>3636</v>
      </c>
      <c r="Q1004" s="803" t="s">
        <v>8642</v>
      </c>
      <c r="R1004" s="803" t="s">
        <v>3636</v>
      </c>
      <c r="S1004" s="12" t="e">
        <f t="shared" ca="1" si="31"/>
        <v>#VALUE!</v>
      </c>
      <c r="T1004" s="31" t="s">
        <v>8626</v>
      </c>
      <c r="U1004" s="31" t="s">
        <v>8433</v>
      </c>
      <c r="V1004" s="31"/>
      <c r="W1004" s="31"/>
      <c r="X1004" s="197" t="s">
        <v>8661</v>
      </c>
      <c r="Y1004" s="197"/>
      <c r="Z1004" s="197"/>
      <c r="AA1004" s="197" t="s">
        <v>8662</v>
      </c>
      <c r="AB1004" s="197"/>
      <c r="AC1004" s="729"/>
      <c r="AD1004" s="1222"/>
      <c r="AE1004" s="1275"/>
    </row>
    <row r="1005" spans="1:31">
      <c r="A1005" s="264" t="s">
        <v>740</v>
      </c>
      <c r="B1005" s="30" t="s">
        <v>8663</v>
      </c>
      <c r="C1005" s="32" t="s">
        <v>46</v>
      </c>
      <c r="D1005" s="40" t="s">
        <v>73</v>
      </c>
      <c r="E1005" s="30" t="s">
        <v>85</v>
      </c>
      <c r="F1005" s="30" t="s">
        <v>1088</v>
      </c>
      <c r="G1005" s="952">
        <v>335</v>
      </c>
      <c r="H1005" s="41">
        <v>0.88</v>
      </c>
      <c r="I1005" s="30" t="s">
        <v>8660</v>
      </c>
      <c r="J1005" s="786">
        <v>45258</v>
      </c>
      <c r="K1005" s="803"/>
      <c r="L1005" s="803"/>
      <c r="M1005" s="803"/>
      <c r="N1005" s="803"/>
      <c r="O1005" s="7">
        <f t="shared" ca="1" si="30"/>
        <v>847</v>
      </c>
      <c r="P1005" s="788" t="s">
        <v>3636</v>
      </c>
      <c r="Q1005" s="803" t="s">
        <v>8642</v>
      </c>
      <c r="R1005" s="803" t="s">
        <v>3636</v>
      </c>
      <c r="S1005" s="12" t="e">
        <f t="shared" ca="1" si="31"/>
        <v>#VALUE!</v>
      </c>
      <c r="T1005" s="31" t="s">
        <v>8626</v>
      </c>
      <c r="U1005" s="31" t="s">
        <v>8433</v>
      </c>
      <c r="V1005" s="31"/>
      <c r="W1005" s="31"/>
      <c r="X1005" s="197" t="s">
        <v>8664</v>
      </c>
      <c r="Y1005" s="197"/>
      <c r="Z1005" s="197"/>
      <c r="AA1005" s="197" t="s">
        <v>8665</v>
      </c>
      <c r="AB1005" s="197"/>
      <c r="AC1005" s="729"/>
      <c r="AD1005" s="1222"/>
      <c r="AE1005" s="1275"/>
    </row>
    <row r="1006" spans="1:31">
      <c r="A1006" s="264" t="s">
        <v>1529</v>
      </c>
      <c r="B1006" s="30" t="s">
        <v>8666</v>
      </c>
      <c r="C1006" s="32" t="s">
        <v>46</v>
      </c>
      <c r="D1006" s="40" t="s">
        <v>73</v>
      </c>
      <c r="E1006" s="30" t="s">
        <v>85</v>
      </c>
      <c r="F1006" s="30" t="s">
        <v>1670</v>
      </c>
      <c r="G1006" s="952">
        <v>9692</v>
      </c>
      <c r="H1006" s="41">
        <v>9.9339999999999993</v>
      </c>
      <c r="I1006" s="30" t="s">
        <v>8667</v>
      </c>
      <c r="J1006" s="786" t="s">
        <v>8509</v>
      </c>
      <c r="K1006" s="803" t="s">
        <v>8509</v>
      </c>
      <c r="L1006" s="803"/>
      <c r="M1006" s="803"/>
      <c r="N1006" s="803"/>
      <c r="O1006" s="7" t="e">
        <f t="shared" ca="1" si="30"/>
        <v>#VALUE!</v>
      </c>
      <c r="P1006" s="788" t="s">
        <v>3802</v>
      </c>
      <c r="Q1006" s="803" t="s">
        <v>3746</v>
      </c>
      <c r="R1006" s="803" t="s">
        <v>3802</v>
      </c>
      <c r="S1006" s="12" t="e">
        <f t="shared" ca="1" si="31"/>
        <v>#VALUE!</v>
      </c>
      <c r="T1006" s="31" t="s">
        <v>8626</v>
      </c>
      <c r="U1006" s="31" t="s">
        <v>8668</v>
      </c>
      <c r="V1006" s="31"/>
      <c r="W1006" s="31"/>
      <c r="X1006" s="197" t="s">
        <v>8669</v>
      </c>
      <c r="Y1006" s="197"/>
      <c r="Z1006" s="197"/>
      <c r="AA1006" s="197" t="s">
        <v>8670</v>
      </c>
      <c r="AB1006" s="197"/>
      <c r="AC1006" s="729"/>
      <c r="AD1006" s="1222"/>
      <c r="AE1006" s="1275"/>
    </row>
    <row r="1007" spans="1:31">
      <c r="A1007" s="264" t="s">
        <v>168</v>
      </c>
      <c r="B1007" s="30" t="s">
        <v>8671</v>
      </c>
      <c r="C1007" s="32" t="s">
        <v>256</v>
      </c>
      <c r="D1007" s="40" t="s">
        <v>73</v>
      </c>
      <c r="E1007" s="30" t="s">
        <v>85</v>
      </c>
      <c r="F1007" s="30" t="s">
        <v>1106</v>
      </c>
      <c r="G1007" s="952">
        <v>1635</v>
      </c>
      <c r="H1007" s="41">
        <v>2.0009999999999999</v>
      </c>
      <c r="I1007" s="30" t="s">
        <v>8672</v>
      </c>
      <c r="J1007" s="786">
        <v>45265</v>
      </c>
      <c r="K1007" s="803">
        <v>45265</v>
      </c>
      <c r="L1007" s="803"/>
      <c r="M1007" s="803"/>
      <c r="N1007" s="803"/>
      <c r="O1007" s="7">
        <f t="shared" ca="1" si="30"/>
        <v>840</v>
      </c>
      <c r="P1007" s="788" t="s">
        <v>8407</v>
      </c>
      <c r="Q1007" s="803" t="s">
        <v>3636</v>
      </c>
      <c r="R1007" s="803" t="s">
        <v>8407</v>
      </c>
      <c r="S1007" s="12" t="e">
        <f t="shared" ca="1" si="31"/>
        <v>#VALUE!</v>
      </c>
      <c r="T1007" s="31" t="s">
        <v>8626</v>
      </c>
      <c r="U1007" s="31" t="s">
        <v>8673</v>
      </c>
      <c r="V1007" s="31"/>
      <c r="W1007" s="31"/>
      <c r="X1007" s="197" t="s">
        <v>8674</v>
      </c>
      <c r="Y1007" s="197"/>
      <c r="Z1007" s="197"/>
      <c r="AA1007" s="197" t="s">
        <v>8675</v>
      </c>
      <c r="AB1007" s="197"/>
      <c r="AC1007" s="729"/>
      <c r="AD1007" s="1222"/>
      <c r="AE1007" s="1275"/>
    </row>
    <row r="1008" spans="1:31">
      <c r="A1008" s="264" t="s">
        <v>5997</v>
      </c>
      <c r="B1008" s="30" t="s">
        <v>8676</v>
      </c>
      <c r="C1008" s="32" t="s">
        <v>46</v>
      </c>
      <c r="D1008" s="40" t="s">
        <v>139</v>
      </c>
      <c r="E1008" s="30" t="s">
        <v>49</v>
      </c>
      <c r="F1008" s="30" t="s">
        <v>1088</v>
      </c>
      <c r="G1008" s="952">
        <v>360</v>
      </c>
      <c r="H1008" s="41">
        <v>0.72599999999999998</v>
      </c>
      <c r="I1008" s="30" t="s">
        <v>8677</v>
      </c>
      <c r="J1008" s="786">
        <v>45253</v>
      </c>
      <c r="K1008" s="803" t="s">
        <v>97</v>
      </c>
      <c r="L1008" s="803"/>
      <c r="M1008" s="803" t="s">
        <v>97</v>
      </c>
      <c r="N1008" s="803" t="s">
        <v>97</v>
      </c>
      <c r="O1008" s="7" t="e">
        <f t="shared" ca="1" si="30"/>
        <v>#VALUE!</v>
      </c>
      <c r="P1008" s="788" t="s">
        <v>8518</v>
      </c>
      <c r="Q1008" s="803" t="s">
        <v>8473</v>
      </c>
      <c r="R1008" s="803" t="s">
        <v>8518</v>
      </c>
      <c r="S1008" s="12" t="e">
        <f t="shared" ca="1" si="31"/>
        <v>#VALUE!</v>
      </c>
      <c r="T1008" s="31" t="s">
        <v>8566</v>
      </c>
      <c r="U1008" s="31" t="s">
        <v>3887</v>
      </c>
      <c r="V1008" s="31"/>
      <c r="W1008" s="31"/>
      <c r="X1008" s="197" t="s">
        <v>8678</v>
      </c>
      <c r="Y1008" s="197"/>
      <c r="Z1008" s="197"/>
      <c r="AA1008" s="197" t="s">
        <v>8679</v>
      </c>
      <c r="AB1008" s="197"/>
      <c r="AC1008" s="729"/>
      <c r="AD1008" s="1222"/>
      <c r="AE1008" s="1275"/>
    </row>
    <row r="1009" spans="1:31">
      <c r="A1009" s="264" t="s">
        <v>5997</v>
      </c>
      <c r="B1009" s="30" t="s">
        <v>8680</v>
      </c>
      <c r="C1009" s="32" t="s">
        <v>46</v>
      </c>
      <c r="D1009" s="40" t="s">
        <v>139</v>
      </c>
      <c r="E1009" s="30" t="s">
        <v>49</v>
      </c>
      <c r="F1009" s="30" t="s">
        <v>1088</v>
      </c>
      <c r="G1009" s="952">
        <v>665</v>
      </c>
      <c r="H1009" s="41">
        <v>0.83199999999999996</v>
      </c>
      <c r="I1009" s="30" t="s">
        <v>8681</v>
      </c>
      <c r="J1009" s="786">
        <v>45261</v>
      </c>
      <c r="K1009" s="803" t="s">
        <v>97</v>
      </c>
      <c r="L1009" s="803"/>
      <c r="M1009" s="803" t="s">
        <v>97</v>
      </c>
      <c r="N1009" s="803" t="s">
        <v>97</v>
      </c>
      <c r="O1009" s="7" t="e">
        <f t="shared" ca="1" si="30"/>
        <v>#VALUE!</v>
      </c>
      <c r="P1009" s="788" t="s">
        <v>8634</v>
      </c>
      <c r="Q1009" s="803" t="s">
        <v>8682</v>
      </c>
      <c r="R1009" s="803" t="s">
        <v>8634</v>
      </c>
      <c r="S1009" s="12" t="e">
        <f t="shared" ca="1" si="31"/>
        <v>#VALUE!</v>
      </c>
      <c r="T1009" s="31" t="s">
        <v>8566</v>
      </c>
      <c r="U1009" s="31" t="s">
        <v>8683</v>
      </c>
      <c r="V1009" s="31"/>
      <c r="W1009" s="31"/>
      <c r="X1009" s="197" t="s">
        <v>8684</v>
      </c>
      <c r="Y1009" s="197"/>
      <c r="Z1009" s="197"/>
      <c r="AA1009" s="197" t="s">
        <v>8685</v>
      </c>
      <c r="AB1009" s="197"/>
      <c r="AC1009" s="729"/>
      <c r="AD1009" s="1222"/>
      <c r="AE1009" s="1275"/>
    </row>
    <row r="1010" spans="1:31">
      <c r="A1010" s="264" t="s">
        <v>8581</v>
      </c>
      <c r="B1010" s="30" t="s">
        <v>8686</v>
      </c>
      <c r="C1010" s="32" t="s">
        <v>46</v>
      </c>
      <c r="D1010" s="40" t="s">
        <v>3671</v>
      </c>
      <c r="E1010" s="30" t="s">
        <v>85</v>
      </c>
      <c r="F1010" s="30" t="s">
        <v>1106</v>
      </c>
      <c r="G1010" s="952">
        <v>1058</v>
      </c>
      <c r="H1010" s="41">
        <v>0.85</v>
      </c>
      <c r="I1010" s="30" t="s">
        <v>8687</v>
      </c>
      <c r="J1010" s="786" t="s">
        <v>3783</v>
      </c>
      <c r="K1010" s="803" t="s">
        <v>97</v>
      </c>
      <c r="L1010" s="803"/>
      <c r="M1010" s="803" t="s">
        <v>97</v>
      </c>
      <c r="N1010" s="803" t="s">
        <v>97</v>
      </c>
      <c r="O1010" s="7" t="e">
        <f t="shared" ca="1" si="30"/>
        <v>#VALUE!</v>
      </c>
      <c r="P1010" s="788" t="s">
        <v>8688</v>
      </c>
      <c r="Q1010" s="803" t="s">
        <v>8634</v>
      </c>
      <c r="R1010" s="803" t="s">
        <v>8688</v>
      </c>
      <c r="S1010" s="12" t="e">
        <f t="shared" ca="1" si="31"/>
        <v>#VALUE!</v>
      </c>
      <c r="T1010" s="31" t="s">
        <v>8468</v>
      </c>
      <c r="U1010" s="31" t="s">
        <v>8689</v>
      </c>
      <c r="V1010" s="31"/>
      <c r="W1010" s="31"/>
      <c r="X1010" s="197" t="s">
        <v>8690</v>
      </c>
      <c r="Y1010" s="197"/>
      <c r="Z1010" s="197"/>
      <c r="AA1010" s="197" t="s">
        <v>8691</v>
      </c>
      <c r="AB1010" s="197"/>
      <c r="AC1010" s="729"/>
      <c r="AD1010" s="1222"/>
      <c r="AE1010" s="1275"/>
    </row>
    <row r="1011" spans="1:31">
      <c r="A1011" s="264" t="s">
        <v>8581</v>
      </c>
      <c r="B1011" s="30" t="s">
        <v>8692</v>
      </c>
      <c r="C1011" s="32" t="s">
        <v>46</v>
      </c>
      <c r="D1011" s="40" t="s">
        <v>3671</v>
      </c>
      <c r="E1011" s="30" t="s">
        <v>85</v>
      </c>
      <c r="F1011" s="30" t="s">
        <v>1106</v>
      </c>
      <c r="G1011" s="952">
        <v>1058</v>
      </c>
      <c r="H1011" s="41">
        <v>0.85</v>
      </c>
      <c r="I1011" s="30" t="s">
        <v>8687</v>
      </c>
      <c r="J1011" s="786" t="s">
        <v>3783</v>
      </c>
      <c r="K1011" s="803" t="s">
        <v>97</v>
      </c>
      <c r="L1011" s="803"/>
      <c r="M1011" s="803" t="s">
        <v>97</v>
      </c>
      <c r="N1011" s="803" t="s">
        <v>97</v>
      </c>
      <c r="O1011" s="7" t="e">
        <f t="shared" ca="1" si="30"/>
        <v>#VALUE!</v>
      </c>
      <c r="P1011" s="788" t="s">
        <v>8688</v>
      </c>
      <c r="Q1011" s="803" t="s">
        <v>8634</v>
      </c>
      <c r="R1011" s="803" t="s">
        <v>8688</v>
      </c>
      <c r="S1011" s="12" t="e">
        <f t="shared" ca="1" si="31"/>
        <v>#VALUE!</v>
      </c>
      <c r="T1011" s="31" t="s">
        <v>8468</v>
      </c>
      <c r="U1011" s="31" t="s">
        <v>8689</v>
      </c>
      <c r="V1011" s="31"/>
      <c r="W1011" s="31"/>
      <c r="X1011" s="197" t="s">
        <v>8693</v>
      </c>
      <c r="Y1011" s="197"/>
      <c r="Z1011" s="197"/>
      <c r="AA1011" s="197" t="s">
        <v>8694</v>
      </c>
      <c r="AB1011" s="197"/>
      <c r="AC1011" s="729"/>
      <c r="AD1011" s="1222"/>
      <c r="AE1011" s="1275"/>
    </row>
    <row r="1012" spans="1:31">
      <c r="A1012" s="264" t="s">
        <v>1119</v>
      </c>
      <c r="B1012" s="30" t="s">
        <v>8401</v>
      </c>
      <c r="C1012" s="32" t="s">
        <v>46</v>
      </c>
      <c r="D1012" s="40" t="s">
        <v>7785</v>
      </c>
      <c r="E1012" s="30" t="s">
        <v>85</v>
      </c>
      <c r="F1012" s="30" t="s">
        <v>1106</v>
      </c>
      <c r="G1012" s="952">
        <v>1400</v>
      </c>
      <c r="H1012" s="41">
        <v>1.1679999999999999</v>
      </c>
      <c r="I1012" s="30" t="s">
        <v>8695</v>
      </c>
      <c r="J1012" s="786">
        <v>45268</v>
      </c>
      <c r="K1012" s="803">
        <v>45268</v>
      </c>
      <c r="L1012" s="803"/>
      <c r="M1012" s="803" t="s">
        <v>97</v>
      </c>
      <c r="N1012" s="803" t="s">
        <v>3636</v>
      </c>
      <c r="O1012" s="7" t="e">
        <f t="shared" ca="1" si="30"/>
        <v>#VALUE!</v>
      </c>
      <c r="P1012" s="788" t="s">
        <v>8504</v>
      </c>
      <c r="Q1012" s="803" t="s">
        <v>8461</v>
      </c>
      <c r="R1012" s="803" t="s">
        <v>8504</v>
      </c>
      <c r="S1012" s="12" t="e">
        <f t="shared" ca="1" si="31"/>
        <v>#VALUE!</v>
      </c>
      <c r="T1012" s="31" t="s">
        <v>3874</v>
      </c>
      <c r="U1012" s="31" t="s">
        <v>8696</v>
      </c>
      <c r="V1012" s="31"/>
      <c r="W1012" s="31"/>
      <c r="X1012" s="197" t="s">
        <v>8697</v>
      </c>
      <c r="Y1012" s="197"/>
      <c r="Z1012" s="197"/>
      <c r="AA1012" s="197" t="s">
        <v>8698</v>
      </c>
      <c r="AB1012" s="197" t="s">
        <v>8699</v>
      </c>
      <c r="AC1012" s="729"/>
      <c r="AD1012" s="1222"/>
      <c r="AE1012" s="1275"/>
    </row>
    <row r="1013" spans="1:31">
      <c r="A1013" s="264" t="s">
        <v>229</v>
      </c>
      <c r="B1013" s="30" t="s">
        <v>8700</v>
      </c>
      <c r="C1013" s="32" t="s">
        <v>46</v>
      </c>
      <c r="D1013" s="40" t="s">
        <v>7785</v>
      </c>
      <c r="E1013" s="30" t="s">
        <v>85</v>
      </c>
      <c r="F1013" s="30" t="s">
        <v>1088</v>
      </c>
      <c r="G1013" s="952">
        <v>360</v>
      </c>
      <c r="H1013" s="41">
        <v>0.67900000000000005</v>
      </c>
      <c r="I1013" s="30" t="s">
        <v>8695</v>
      </c>
      <c r="J1013" s="786">
        <v>45275</v>
      </c>
      <c r="K1013" s="803">
        <v>45275</v>
      </c>
      <c r="L1013" s="803"/>
      <c r="M1013" s="803" t="s">
        <v>97</v>
      </c>
      <c r="N1013" s="803" t="s">
        <v>8407</v>
      </c>
      <c r="O1013" s="7" t="e">
        <f t="shared" ca="1" si="30"/>
        <v>#VALUE!</v>
      </c>
      <c r="P1013" s="788" t="s">
        <v>8504</v>
      </c>
      <c r="Q1013" s="803" t="s">
        <v>8504</v>
      </c>
      <c r="R1013" s="803">
        <v>45295</v>
      </c>
      <c r="S1013" s="12">
        <f t="shared" ca="1" si="31"/>
        <v>20</v>
      </c>
      <c r="T1013" s="31" t="s">
        <v>3874</v>
      </c>
      <c r="U1013" s="31" t="s">
        <v>8696</v>
      </c>
      <c r="V1013" s="31"/>
      <c r="W1013" s="31"/>
      <c r="X1013" s="197" t="s">
        <v>8701</v>
      </c>
      <c r="Y1013" s="197"/>
      <c r="Z1013" s="197"/>
      <c r="AA1013" s="197" t="s">
        <v>8702</v>
      </c>
      <c r="AB1013" s="197" t="s">
        <v>8703</v>
      </c>
      <c r="AC1013" s="729"/>
      <c r="AD1013" s="1222"/>
      <c r="AE1013" s="1275"/>
    </row>
    <row r="1014" spans="1:31">
      <c r="A1014" s="264" t="s">
        <v>8704</v>
      </c>
      <c r="B1014" s="30" t="s">
        <v>8705</v>
      </c>
      <c r="C1014" s="32" t="s">
        <v>46</v>
      </c>
      <c r="D1014" s="40" t="s">
        <v>8706</v>
      </c>
      <c r="E1014" s="30" t="s">
        <v>85</v>
      </c>
      <c r="F1014" s="30" t="s">
        <v>1106</v>
      </c>
      <c r="G1014" s="952">
        <v>226</v>
      </c>
      <c r="H1014" s="41">
        <v>0.45400000000000001</v>
      </c>
      <c r="I1014" s="30" t="s">
        <v>8707</v>
      </c>
      <c r="J1014" s="786">
        <v>45260</v>
      </c>
      <c r="K1014" s="803" t="s">
        <v>8565</v>
      </c>
      <c r="L1014" s="803"/>
      <c r="M1014" s="803" t="s">
        <v>3636</v>
      </c>
      <c r="N1014" s="803"/>
      <c r="O1014" s="7">
        <f t="shared" ca="1" si="30"/>
        <v>845</v>
      </c>
      <c r="P1014" s="788" t="s">
        <v>8446</v>
      </c>
      <c r="Q1014" s="803" t="s">
        <v>8446</v>
      </c>
      <c r="R1014" s="803" t="s">
        <v>8446</v>
      </c>
      <c r="S1014" s="12" t="e">
        <f t="shared" ca="1" si="31"/>
        <v>#VALUE!</v>
      </c>
      <c r="T1014" s="31" t="s">
        <v>8708</v>
      </c>
      <c r="U1014" s="31" t="s">
        <v>8709</v>
      </c>
      <c r="V1014" s="31"/>
      <c r="W1014" s="31"/>
      <c r="X1014" s="197" t="s">
        <v>8710</v>
      </c>
      <c r="Y1014" s="197"/>
      <c r="Z1014" s="197"/>
      <c r="AA1014" s="197" t="s">
        <v>8711</v>
      </c>
      <c r="AB1014" s="197"/>
      <c r="AC1014" s="729"/>
      <c r="AD1014" s="1222"/>
      <c r="AE1014" s="1275"/>
    </row>
    <row r="1015" spans="1:31">
      <c r="A1015" s="264" t="s">
        <v>8704</v>
      </c>
      <c r="B1015" s="30" t="s">
        <v>8712</v>
      </c>
      <c r="C1015" s="32" t="s">
        <v>46</v>
      </c>
      <c r="D1015" s="40" t="s">
        <v>8706</v>
      </c>
      <c r="E1015" s="30" t="s">
        <v>85</v>
      </c>
      <c r="F1015" s="30" t="s">
        <v>1106</v>
      </c>
      <c r="G1015" s="952">
        <v>1014</v>
      </c>
      <c r="H1015" s="41">
        <v>2.9470000000000001</v>
      </c>
      <c r="I1015" s="30" t="s">
        <v>8707</v>
      </c>
      <c r="J1015" s="786">
        <v>45265</v>
      </c>
      <c r="K1015" s="803">
        <v>45265</v>
      </c>
      <c r="L1015" s="803"/>
      <c r="M1015" s="803" t="s">
        <v>3636</v>
      </c>
      <c r="N1015" s="803"/>
      <c r="O1015" s="7">
        <f t="shared" ca="1" si="30"/>
        <v>840</v>
      </c>
      <c r="P1015" s="788" t="s">
        <v>8446</v>
      </c>
      <c r="Q1015" s="803" t="s">
        <v>8446</v>
      </c>
      <c r="R1015" s="803" t="s">
        <v>8446</v>
      </c>
      <c r="S1015" s="12" t="e">
        <f t="shared" ca="1" si="31"/>
        <v>#VALUE!</v>
      </c>
      <c r="T1015" s="31" t="s">
        <v>8713</v>
      </c>
      <c r="U1015" s="31" t="s">
        <v>8709</v>
      </c>
      <c r="V1015" s="31"/>
      <c r="W1015" s="31"/>
      <c r="X1015" s="197" t="s">
        <v>8714</v>
      </c>
      <c r="Y1015" s="197"/>
      <c r="Z1015" s="197"/>
      <c r="AA1015" s="197" t="s">
        <v>8715</v>
      </c>
      <c r="AB1015" s="197"/>
      <c r="AC1015" s="729"/>
      <c r="AD1015" s="1222"/>
      <c r="AE1015" s="1275"/>
    </row>
    <row r="1016" spans="1:31">
      <c r="A1016" s="264" t="s">
        <v>3243</v>
      </c>
      <c r="B1016" s="30" t="s">
        <v>8716</v>
      </c>
      <c r="C1016" s="32" t="s">
        <v>46</v>
      </c>
      <c r="D1016" s="40" t="s">
        <v>73</v>
      </c>
      <c r="E1016" s="30" t="s">
        <v>85</v>
      </c>
      <c r="F1016" s="30" t="s">
        <v>1086</v>
      </c>
      <c r="G1016" s="952">
        <v>5750</v>
      </c>
      <c r="H1016" s="41">
        <v>5.08</v>
      </c>
      <c r="I1016" s="30" t="s">
        <v>8717</v>
      </c>
      <c r="J1016" s="786">
        <v>45265</v>
      </c>
      <c r="K1016" s="803">
        <v>45265</v>
      </c>
      <c r="L1016" s="803"/>
      <c r="M1016" s="803" t="s">
        <v>97</v>
      </c>
      <c r="N1016" s="803" t="s">
        <v>97</v>
      </c>
      <c r="O1016" s="7" t="e">
        <f t="shared" ca="1" si="30"/>
        <v>#VALUE!</v>
      </c>
      <c r="P1016" s="788" t="s">
        <v>3887</v>
      </c>
      <c r="Q1016" s="803" t="s">
        <v>8654</v>
      </c>
      <c r="R1016" s="803" t="s">
        <v>3887</v>
      </c>
      <c r="S1016" s="12" t="e">
        <f t="shared" ca="1" si="31"/>
        <v>#VALUE!</v>
      </c>
      <c r="T1016" s="31" t="s">
        <v>8433</v>
      </c>
      <c r="U1016" s="31" t="s">
        <v>8718</v>
      </c>
      <c r="V1016" s="31"/>
      <c r="W1016" s="31"/>
      <c r="X1016" s="197" t="s">
        <v>8719</v>
      </c>
      <c r="Y1016" s="197"/>
      <c r="Z1016" s="197"/>
      <c r="AA1016" s="197" t="s">
        <v>8720</v>
      </c>
      <c r="AB1016" s="197"/>
      <c r="AC1016" s="729"/>
      <c r="AD1016" s="1222"/>
      <c r="AE1016" s="1275"/>
    </row>
    <row r="1017" spans="1:31">
      <c r="A1017" s="264" t="s">
        <v>3731</v>
      </c>
      <c r="B1017" s="30" t="s">
        <v>8145</v>
      </c>
      <c r="C1017" s="32" t="s">
        <v>46</v>
      </c>
      <c r="D1017" s="40" t="s">
        <v>73</v>
      </c>
      <c r="E1017" s="30" t="s">
        <v>85</v>
      </c>
      <c r="F1017" s="30" t="s">
        <v>1086</v>
      </c>
      <c r="G1017" s="952">
        <v>2511</v>
      </c>
      <c r="H1017" s="41">
        <v>1.986</v>
      </c>
      <c r="I1017" s="30" t="s">
        <v>8721</v>
      </c>
      <c r="J1017" s="786">
        <v>45269</v>
      </c>
      <c r="K1017" s="803"/>
      <c r="L1017" s="803"/>
      <c r="M1017" s="803" t="s">
        <v>97</v>
      </c>
      <c r="N1017" s="803" t="s">
        <v>97</v>
      </c>
      <c r="O1017" s="7" t="e">
        <f t="shared" ca="1" si="30"/>
        <v>#VALUE!</v>
      </c>
      <c r="P1017" s="788" t="s">
        <v>8487</v>
      </c>
      <c r="Q1017" s="803" t="s">
        <v>8626</v>
      </c>
      <c r="R1017" s="803" t="s">
        <v>8487</v>
      </c>
      <c r="S1017" s="12" t="e">
        <f t="shared" ca="1" si="31"/>
        <v>#VALUE!</v>
      </c>
      <c r="T1017" s="31" t="s">
        <v>8522</v>
      </c>
      <c r="U1017" s="31" t="s">
        <v>8689</v>
      </c>
      <c r="V1017" s="31"/>
      <c r="W1017" s="31"/>
      <c r="X1017" s="197" t="s">
        <v>8722</v>
      </c>
      <c r="Y1017" s="197"/>
      <c r="Z1017" s="197"/>
      <c r="AA1017" s="197" t="s">
        <v>8723</v>
      </c>
      <c r="AB1017" s="197"/>
      <c r="AC1017" s="729"/>
      <c r="AD1017" s="1222"/>
      <c r="AE1017" s="1275"/>
    </row>
    <row r="1018" spans="1:31">
      <c r="A1018" s="264" t="s">
        <v>5326</v>
      </c>
      <c r="B1018" s="30" t="s">
        <v>8724</v>
      </c>
      <c r="C1018" s="32" t="s">
        <v>256</v>
      </c>
      <c r="D1018" s="40" t="s">
        <v>728</v>
      </c>
      <c r="E1018" s="30" t="s">
        <v>85</v>
      </c>
      <c r="F1018" s="30" t="s">
        <v>1088</v>
      </c>
      <c r="G1018" s="952">
        <v>301</v>
      </c>
      <c r="H1018" s="41">
        <v>0.47</v>
      </c>
      <c r="I1018" s="30" t="s">
        <v>8725</v>
      </c>
      <c r="J1018" s="786">
        <v>45246</v>
      </c>
      <c r="K1018" s="803" t="s">
        <v>8425</v>
      </c>
      <c r="L1018" s="803"/>
      <c r="M1018" s="803" t="s">
        <v>8518</v>
      </c>
      <c r="N1018" s="803" t="s">
        <v>3802</v>
      </c>
      <c r="O1018" s="7" t="e">
        <f t="shared" ca="1" si="30"/>
        <v>#VALUE!</v>
      </c>
      <c r="P1018" s="788" t="s">
        <v>8468</v>
      </c>
      <c r="Q1018" s="803" t="s">
        <v>3636</v>
      </c>
      <c r="R1018" s="803" t="s">
        <v>8468</v>
      </c>
      <c r="S1018" s="12" t="e">
        <f t="shared" ca="1" si="31"/>
        <v>#VALUE!</v>
      </c>
      <c r="T1018" s="31" t="s">
        <v>8526</v>
      </c>
      <c r="U1018" s="31" t="s">
        <v>8726</v>
      </c>
      <c r="V1018" s="31"/>
      <c r="W1018" s="31"/>
      <c r="X1018" s="197" t="s">
        <v>8727</v>
      </c>
      <c r="Y1018" s="197"/>
      <c r="Z1018" s="197"/>
      <c r="AA1018" s="197" t="s">
        <v>8728</v>
      </c>
      <c r="AB1018" s="197"/>
      <c r="AC1018" s="729"/>
      <c r="AD1018" s="1222"/>
      <c r="AE1018" s="1275"/>
    </row>
    <row r="1019" spans="1:31">
      <c r="A1019" s="264" t="s">
        <v>7340</v>
      </c>
      <c r="B1019" s="30" t="s">
        <v>8729</v>
      </c>
      <c r="C1019" s="32" t="s">
        <v>46</v>
      </c>
      <c r="D1019" s="40" t="s">
        <v>728</v>
      </c>
      <c r="E1019" s="30" t="s">
        <v>85</v>
      </c>
      <c r="F1019" s="30" t="s">
        <v>1088</v>
      </c>
      <c r="G1019" s="952">
        <v>278</v>
      </c>
      <c r="H1019" s="41">
        <v>0.41</v>
      </c>
      <c r="I1019" s="30" t="s">
        <v>8725</v>
      </c>
      <c r="J1019" s="786">
        <v>45254</v>
      </c>
      <c r="K1019" s="803" t="s">
        <v>3783</v>
      </c>
      <c r="L1019" s="803"/>
      <c r="M1019" s="803" t="s">
        <v>8455</v>
      </c>
      <c r="N1019" s="803" t="s">
        <v>3802</v>
      </c>
      <c r="O1019" s="7" t="e">
        <f t="shared" ca="1" si="30"/>
        <v>#VALUE!</v>
      </c>
      <c r="P1019" s="788" t="s">
        <v>8468</v>
      </c>
      <c r="Q1019" s="803" t="s">
        <v>8588</v>
      </c>
      <c r="R1019" s="803" t="s">
        <v>8468</v>
      </c>
      <c r="S1019" s="12" t="e">
        <f t="shared" ca="1" si="31"/>
        <v>#VALUE!</v>
      </c>
      <c r="T1019" s="31" t="s">
        <v>8522</v>
      </c>
      <c r="U1019" s="31" t="s">
        <v>8730</v>
      </c>
      <c r="V1019" s="31"/>
      <c r="W1019" s="31"/>
      <c r="X1019" s="197" t="s">
        <v>8731</v>
      </c>
      <c r="Y1019" s="197"/>
      <c r="Z1019" s="197"/>
      <c r="AA1019" s="197" t="s">
        <v>8732</v>
      </c>
      <c r="AB1019" s="197"/>
      <c r="AC1019" s="729"/>
      <c r="AD1019" s="1222"/>
      <c r="AE1019" s="1275"/>
    </row>
    <row r="1020" spans="1:31">
      <c r="A1020" s="264" t="s">
        <v>8733</v>
      </c>
      <c r="B1020" s="30" t="s">
        <v>8734</v>
      </c>
      <c r="C1020" s="32" t="s">
        <v>46</v>
      </c>
      <c r="D1020" s="40" t="s">
        <v>139</v>
      </c>
      <c r="E1020" s="30" t="s">
        <v>49</v>
      </c>
      <c r="F1020" s="30" t="s">
        <v>1106</v>
      </c>
      <c r="G1020" s="952">
        <v>1324</v>
      </c>
      <c r="H1020" s="41">
        <v>2.8439999999999999</v>
      </c>
      <c r="I1020" s="30" t="s">
        <v>7572</v>
      </c>
      <c r="J1020" s="786">
        <v>45265</v>
      </c>
      <c r="K1020" s="803" t="s">
        <v>8231</v>
      </c>
      <c r="L1020" s="803"/>
      <c r="M1020" s="803" t="s">
        <v>97</v>
      </c>
      <c r="N1020" s="803" t="s">
        <v>97</v>
      </c>
      <c r="O1020" s="7" t="e">
        <f t="shared" ca="1" si="30"/>
        <v>#VALUE!</v>
      </c>
      <c r="P1020" s="788" t="s">
        <v>8522</v>
      </c>
      <c r="Q1020" s="803" t="s">
        <v>8522</v>
      </c>
      <c r="R1020" s="803" t="s">
        <v>8522</v>
      </c>
      <c r="S1020" s="12" t="e">
        <f t="shared" ca="1" si="31"/>
        <v>#VALUE!</v>
      </c>
      <c r="T1020" s="31" t="s">
        <v>3874</v>
      </c>
      <c r="U1020" s="31" t="s">
        <v>8627</v>
      </c>
      <c r="V1020" s="31"/>
      <c r="W1020" s="31"/>
      <c r="X1020" s="197" t="s">
        <v>8735</v>
      </c>
      <c r="Y1020" s="197"/>
      <c r="Z1020" s="197"/>
      <c r="AA1020" s="197" t="s">
        <v>8736</v>
      </c>
      <c r="AB1020" s="197"/>
      <c r="AC1020" s="729"/>
      <c r="AD1020" s="1222"/>
      <c r="AE1020" s="1275"/>
    </row>
    <row r="1021" spans="1:31">
      <c r="A1021" s="264" t="s">
        <v>8733</v>
      </c>
      <c r="B1021" s="30" t="s">
        <v>8737</v>
      </c>
      <c r="C1021" s="32" t="s">
        <v>46</v>
      </c>
      <c r="D1021" s="40" t="s">
        <v>139</v>
      </c>
      <c r="E1021" s="30" t="s">
        <v>49</v>
      </c>
      <c r="F1021" s="30" t="s">
        <v>1088</v>
      </c>
      <c r="G1021" s="952">
        <v>1375</v>
      </c>
      <c r="H1021" s="41">
        <v>2.6640000000000001</v>
      </c>
      <c r="I1021" s="30" t="s">
        <v>8738</v>
      </c>
      <c r="J1021" s="786">
        <v>45265</v>
      </c>
      <c r="K1021" s="803" t="s">
        <v>8407</v>
      </c>
      <c r="L1021" s="803"/>
      <c r="M1021" s="803" t="s">
        <v>97</v>
      </c>
      <c r="N1021" s="803" t="s">
        <v>97</v>
      </c>
      <c r="O1021" s="7" t="e">
        <f t="shared" ca="1" si="30"/>
        <v>#VALUE!</v>
      </c>
      <c r="P1021" s="788" t="s">
        <v>8487</v>
      </c>
      <c r="Q1021" s="803" t="s">
        <v>8420</v>
      </c>
      <c r="R1021" s="803" t="s">
        <v>8739</v>
      </c>
      <c r="S1021" s="12" t="e">
        <f t="shared" ca="1" si="31"/>
        <v>#VALUE!</v>
      </c>
      <c r="T1021" s="31" t="s">
        <v>8522</v>
      </c>
      <c r="U1021" s="31">
        <v>45308</v>
      </c>
      <c r="V1021" s="31"/>
      <c r="W1021" s="31"/>
      <c r="X1021" s="197" t="s">
        <v>8740</v>
      </c>
      <c r="Y1021" s="197"/>
      <c r="Z1021" s="197"/>
      <c r="AA1021" s="197" t="s">
        <v>8741</v>
      </c>
      <c r="AB1021" s="197"/>
      <c r="AC1021" s="729"/>
      <c r="AD1021" s="1222"/>
      <c r="AE1021" s="1275"/>
    </row>
    <row r="1022" spans="1:31" s="2" customFormat="1">
      <c r="A1022" s="134" t="s">
        <v>4263</v>
      </c>
      <c r="B1022" s="7" t="s">
        <v>8742</v>
      </c>
      <c r="C1022" s="7" t="s">
        <v>46</v>
      </c>
      <c r="D1022" s="7" t="s">
        <v>1024</v>
      </c>
      <c r="E1022" s="7" t="s">
        <v>85</v>
      </c>
      <c r="F1022" s="7" t="s">
        <v>1106</v>
      </c>
      <c r="G1022" s="953">
        <v>468</v>
      </c>
      <c r="H1022" s="9">
        <v>2.9590000000000001</v>
      </c>
      <c r="I1022" s="12" t="s">
        <v>8743</v>
      </c>
      <c r="J1022" s="124">
        <v>45269</v>
      </c>
      <c r="K1022" s="124">
        <v>45269</v>
      </c>
      <c r="L1022" s="124"/>
      <c r="M1022" s="124" t="s">
        <v>97</v>
      </c>
      <c r="N1022" s="124">
        <v>45278</v>
      </c>
      <c r="O1022" s="7">
        <f t="shared" ca="1" si="30"/>
        <v>9</v>
      </c>
      <c r="P1022" s="789" t="s">
        <v>3823</v>
      </c>
      <c r="Q1022" s="124">
        <v>45288</v>
      </c>
      <c r="R1022" s="726" t="s">
        <v>3823</v>
      </c>
      <c r="S1022" s="12" t="e">
        <f t="shared" ca="1" si="31"/>
        <v>#VALUE!</v>
      </c>
      <c r="T1022" s="11" t="s">
        <v>8744</v>
      </c>
      <c r="U1022" s="11" t="s">
        <v>8745</v>
      </c>
      <c r="V1022" s="167"/>
      <c r="W1022" s="167"/>
      <c r="X1022" s="678" t="s">
        <v>8746</v>
      </c>
      <c r="Y1022" s="678"/>
      <c r="Z1022" s="678"/>
      <c r="AA1022" s="73" t="s">
        <v>8747</v>
      </c>
      <c r="AB1022" s="68"/>
      <c r="AC1022" s="730"/>
      <c r="AD1022" s="1223" t="s">
        <v>7280</v>
      </c>
      <c r="AE1022" s="1276"/>
    </row>
    <row r="1023" spans="1:31" s="2" customFormat="1">
      <c r="A1023" s="134" t="s">
        <v>8748</v>
      </c>
      <c r="B1023" s="7" t="s">
        <v>8749</v>
      </c>
      <c r="C1023" s="7" t="s">
        <v>256</v>
      </c>
      <c r="D1023" s="7" t="s">
        <v>1024</v>
      </c>
      <c r="E1023" s="7" t="s">
        <v>85</v>
      </c>
      <c r="F1023" s="7" t="s">
        <v>1088</v>
      </c>
      <c r="G1023" s="954">
        <v>324</v>
      </c>
      <c r="H1023" s="9">
        <v>0.38400000000000001</v>
      </c>
      <c r="I1023" s="12" t="s">
        <v>3844</v>
      </c>
      <c r="J1023" s="124">
        <v>45250</v>
      </c>
      <c r="K1023" s="124" t="s">
        <v>3802</v>
      </c>
      <c r="L1023" s="124"/>
      <c r="M1023" s="124" t="s">
        <v>8480</v>
      </c>
      <c r="N1023" s="124">
        <v>45281</v>
      </c>
      <c r="O1023" s="7">
        <f t="shared" ca="1" si="30"/>
        <v>31</v>
      </c>
      <c r="P1023" s="124" t="s">
        <v>8655</v>
      </c>
      <c r="Q1023" s="124" t="s">
        <v>8499</v>
      </c>
      <c r="R1023" s="124" t="s">
        <v>8655</v>
      </c>
      <c r="S1023" s="12" t="e">
        <f t="shared" ca="1" si="31"/>
        <v>#VALUE!</v>
      </c>
      <c r="T1023" s="11" t="s">
        <v>8750</v>
      </c>
      <c r="U1023" s="11" t="s">
        <v>8751</v>
      </c>
      <c r="V1023" s="167"/>
      <c r="W1023" s="167"/>
      <c r="X1023" s="678" t="s">
        <v>8752</v>
      </c>
      <c r="Y1023" s="678"/>
      <c r="Z1023" s="678"/>
      <c r="AA1023" s="73" t="s">
        <v>8753</v>
      </c>
      <c r="AB1023" s="73" t="s">
        <v>8754</v>
      </c>
      <c r="AC1023" s="730"/>
      <c r="AD1023" s="1223"/>
      <c r="AE1023" s="1276"/>
    </row>
    <row r="1024" spans="1:31" s="3" customFormat="1">
      <c r="A1024" s="135" t="s">
        <v>8755</v>
      </c>
      <c r="B1024" s="7" t="s">
        <v>8756</v>
      </c>
      <c r="C1024" s="7" t="s">
        <v>256</v>
      </c>
      <c r="D1024" s="7" t="s">
        <v>1024</v>
      </c>
      <c r="E1024" s="7" t="s">
        <v>85</v>
      </c>
      <c r="F1024" s="7" t="s">
        <v>1088</v>
      </c>
      <c r="G1024" s="955">
        <v>404</v>
      </c>
      <c r="H1024" s="9">
        <v>0.77400000000000002</v>
      </c>
      <c r="I1024" s="12" t="s">
        <v>3844</v>
      </c>
      <c r="J1024" s="11">
        <v>45259</v>
      </c>
      <c r="K1024" s="124">
        <v>45261</v>
      </c>
      <c r="L1024" s="124"/>
      <c r="M1024" s="124" t="s">
        <v>8565</v>
      </c>
      <c r="N1024" s="124">
        <v>45267</v>
      </c>
      <c r="O1024" s="7">
        <f t="shared" ca="1" si="30"/>
        <v>8</v>
      </c>
      <c r="P1024" s="124" t="s">
        <v>8655</v>
      </c>
      <c r="Q1024" s="124">
        <v>45274</v>
      </c>
      <c r="R1024" s="124" t="s">
        <v>8655</v>
      </c>
      <c r="S1024" s="12" t="e">
        <f t="shared" ca="1" si="31"/>
        <v>#VALUE!</v>
      </c>
      <c r="T1024" s="11" t="s">
        <v>8757</v>
      </c>
      <c r="U1024" s="11" t="s">
        <v>8758</v>
      </c>
      <c r="V1024" s="167"/>
      <c r="W1024" s="167"/>
      <c r="X1024" s="678" t="s">
        <v>8759</v>
      </c>
      <c r="Y1024" s="678"/>
      <c r="Z1024" s="678"/>
      <c r="AA1024" s="770" t="s">
        <v>8760</v>
      </c>
      <c r="AB1024" s="69"/>
      <c r="AC1024" s="774"/>
      <c r="AD1024" s="1224" t="s">
        <v>7280</v>
      </c>
      <c r="AE1024" s="1277"/>
    </row>
    <row r="1025" spans="1:31" s="3" customFormat="1">
      <c r="A1025" s="135" t="s">
        <v>1551</v>
      </c>
      <c r="B1025" s="7" t="s">
        <v>8761</v>
      </c>
      <c r="C1025" s="7" t="s">
        <v>256</v>
      </c>
      <c r="D1025" s="7" t="s">
        <v>1024</v>
      </c>
      <c r="E1025" s="7" t="s">
        <v>85</v>
      </c>
      <c r="F1025" s="7" t="s">
        <v>1088</v>
      </c>
      <c r="G1025" s="955">
        <v>1712</v>
      </c>
      <c r="H1025" s="9">
        <v>6.0819999999999999</v>
      </c>
      <c r="I1025" s="12" t="s">
        <v>3844</v>
      </c>
      <c r="J1025" s="11">
        <v>45260</v>
      </c>
      <c r="K1025" s="124">
        <v>45260</v>
      </c>
      <c r="L1025" s="124"/>
      <c r="M1025" s="124">
        <v>45264</v>
      </c>
      <c r="N1025" s="124">
        <v>45267</v>
      </c>
      <c r="O1025" s="7">
        <f t="shared" ca="1" si="30"/>
        <v>7</v>
      </c>
      <c r="P1025" s="124" t="s">
        <v>8655</v>
      </c>
      <c r="Q1025" s="124">
        <v>45274</v>
      </c>
      <c r="R1025" s="124" t="s">
        <v>8655</v>
      </c>
      <c r="S1025" s="12" t="e">
        <f t="shared" ca="1" si="31"/>
        <v>#VALUE!</v>
      </c>
      <c r="T1025" s="11" t="s">
        <v>8762</v>
      </c>
      <c r="U1025" s="11" t="s">
        <v>8763</v>
      </c>
      <c r="V1025" s="167"/>
      <c r="W1025" s="167"/>
      <c r="X1025" s="678" t="s">
        <v>8764</v>
      </c>
      <c r="Y1025" s="678"/>
      <c r="Z1025" s="678"/>
      <c r="AA1025" s="702" t="s">
        <v>8765</v>
      </c>
      <c r="AB1025" s="70" t="s">
        <v>8766</v>
      </c>
      <c r="AC1025" s="773"/>
      <c r="AD1025" s="1225" t="s">
        <v>7280</v>
      </c>
      <c r="AE1025" s="1276"/>
    </row>
    <row r="1026" spans="1:31" s="3" customFormat="1">
      <c r="A1026" s="135" t="s">
        <v>5178</v>
      </c>
      <c r="B1026" s="7" t="s">
        <v>8767</v>
      </c>
      <c r="C1026" s="7" t="s">
        <v>256</v>
      </c>
      <c r="D1026" s="7" t="s">
        <v>1024</v>
      </c>
      <c r="E1026" s="7" t="s">
        <v>85</v>
      </c>
      <c r="F1026" s="7" t="s">
        <v>1088</v>
      </c>
      <c r="G1026" s="954">
        <v>460</v>
      </c>
      <c r="H1026" s="9">
        <v>0.64300000000000002</v>
      </c>
      <c r="I1026" s="12" t="s">
        <v>3844</v>
      </c>
      <c r="J1026" s="11">
        <v>45260</v>
      </c>
      <c r="K1026" s="11">
        <v>45260</v>
      </c>
      <c r="L1026" s="11"/>
      <c r="M1026" s="124" t="s">
        <v>97</v>
      </c>
      <c r="N1026" s="124" t="s">
        <v>3802</v>
      </c>
      <c r="O1026" s="7" t="e">
        <f t="shared" ref="O1026:O1089" ca="1" si="32">IF(ISBLANK(N1026)=TRUE,TODAY()-J1026,N1026-J1026)</f>
        <v>#VALUE!</v>
      </c>
      <c r="P1026" s="124" t="s">
        <v>8655</v>
      </c>
      <c r="Q1026" s="124">
        <v>45274</v>
      </c>
      <c r="R1026" s="124" t="s">
        <v>8655</v>
      </c>
      <c r="S1026" s="12" t="e">
        <f t="shared" ref="S1026:S1089" ca="1" si="33">IF(ISBLANK(R1026)=TRUE,TODAY()-J1026,R1026-J1026)</f>
        <v>#VALUE!</v>
      </c>
      <c r="T1026" s="11" t="s">
        <v>8768</v>
      </c>
      <c r="U1026" s="11" t="s">
        <v>8769</v>
      </c>
      <c r="V1026" s="167"/>
      <c r="W1026" s="167"/>
      <c r="X1026" s="678" t="s">
        <v>8770</v>
      </c>
      <c r="Y1026" s="678"/>
      <c r="Z1026" s="678"/>
      <c r="AA1026" s="702" t="s">
        <v>8765</v>
      </c>
      <c r="AB1026" s="70" t="s">
        <v>8771</v>
      </c>
      <c r="AC1026" s="773"/>
      <c r="AD1026" s="1225" t="s">
        <v>7280</v>
      </c>
      <c r="AE1026" s="1276"/>
    </row>
    <row r="1027" spans="1:31" s="2" customFormat="1">
      <c r="A1027" s="135" t="s">
        <v>8772</v>
      </c>
      <c r="B1027" s="7" t="s">
        <v>8773</v>
      </c>
      <c r="C1027" s="7" t="s">
        <v>46</v>
      </c>
      <c r="D1027" s="7" t="s">
        <v>1024</v>
      </c>
      <c r="E1027" s="7" t="s">
        <v>85</v>
      </c>
      <c r="F1027" s="7" t="s">
        <v>1088</v>
      </c>
      <c r="G1027" s="954">
        <v>340</v>
      </c>
      <c r="H1027" s="9">
        <v>0.193</v>
      </c>
      <c r="I1027" s="12" t="s">
        <v>3844</v>
      </c>
      <c r="J1027" s="124">
        <v>45261</v>
      </c>
      <c r="K1027" s="124">
        <v>45264</v>
      </c>
      <c r="L1027" s="124"/>
      <c r="M1027" s="124">
        <v>45272</v>
      </c>
      <c r="N1027" s="124">
        <v>45280</v>
      </c>
      <c r="O1027" s="7">
        <f t="shared" ca="1" si="32"/>
        <v>19</v>
      </c>
      <c r="P1027" s="124" t="s">
        <v>8655</v>
      </c>
      <c r="Q1027" s="124">
        <v>45274</v>
      </c>
      <c r="R1027" s="124" t="s">
        <v>8655</v>
      </c>
      <c r="S1027" s="12" t="e">
        <f t="shared" ca="1" si="33"/>
        <v>#VALUE!</v>
      </c>
      <c r="T1027" s="11" t="s">
        <v>8774</v>
      </c>
      <c r="U1027" s="11" t="s">
        <v>8775</v>
      </c>
      <c r="V1027" s="167"/>
      <c r="W1027" s="167"/>
      <c r="X1027" s="678" t="s">
        <v>8776</v>
      </c>
      <c r="Y1027" s="678"/>
      <c r="Z1027" s="678"/>
      <c r="AA1027" s="702" t="s">
        <v>8765</v>
      </c>
      <c r="AB1027" s="70" t="s">
        <v>8777</v>
      </c>
      <c r="AC1027" s="773"/>
      <c r="AD1027" s="1225" t="s">
        <v>7280</v>
      </c>
      <c r="AE1027" s="1276"/>
    </row>
    <row r="1028" spans="1:31" s="3" customFormat="1">
      <c r="A1028" s="135" t="s">
        <v>5000</v>
      </c>
      <c r="B1028" s="7" t="s">
        <v>8778</v>
      </c>
      <c r="C1028" s="7" t="s">
        <v>256</v>
      </c>
      <c r="D1028" s="7" t="s">
        <v>1024</v>
      </c>
      <c r="E1028" s="7" t="s">
        <v>85</v>
      </c>
      <c r="F1028" s="7" t="s">
        <v>1088</v>
      </c>
      <c r="G1028" s="954">
        <v>692</v>
      </c>
      <c r="H1028" s="9">
        <v>0.90700000000000003</v>
      </c>
      <c r="I1028" s="12" t="s">
        <v>3844</v>
      </c>
      <c r="J1028" s="11">
        <v>45261</v>
      </c>
      <c r="K1028" s="124">
        <v>45272</v>
      </c>
      <c r="L1028" s="124"/>
      <c r="M1028" s="124">
        <v>45274</v>
      </c>
      <c r="N1028" s="124">
        <v>45275</v>
      </c>
      <c r="O1028" s="7">
        <f t="shared" ca="1" si="32"/>
        <v>14</v>
      </c>
      <c r="P1028" s="124" t="s">
        <v>8655</v>
      </c>
      <c r="Q1028" s="124">
        <v>45276</v>
      </c>
      <c r="R1028" s="124" t="s">
        <v>8655</v>
      </c>
      <c r="S1028" s="12" t="e">
        <f t="shared" ca="1" si="33"/>
        <v>#VALUE!</v>
      </c>
      <c r="T1028" s="11" t="s">
        <v>8779</v>
      </c>
      <c r="U1028" s="11" t="s">
        <v>8780</v>
      </c>
      <c r="V1028" s="167"/>
      <c r="W1028" s="167"/>
      <c r="X1028" s="678" t="s">
        <v>8781</v>
      </c>
      <c r="Y1028" s="678"/>
      <c r="Z1028" s="678"/>
      <c r="AA1028" s="702" t="s">
        <v>8765</v>
      </c>
      <c r="AB1028" s="70" t="s">
        <v>8782</v>
      </c>
      <c r="AC1028" s="773"/>
      <c r="AD1028" s="1225" t="s">
        <v>7280</v>
      </c>
      <c r="AE1028" s="1276"/>
    </row>
    <row r="1029" spans="1:31" s="3" customFormat="1">
      <c r="A1029" s="135" t="s">
        <v>8783</v>
      </c>
      <c r="B1029" s="7" t="s">
        <v>8310</v>
      </c>
      <c r="C1029" s="7" t="s">
        <v>46</v>
      </c>
      <c r="D1029" s="7" t="s">
        <v>1024</v>
      </c>
      <c r="E1029" s="7" t="s">
        <v>85</v>
      </c>
      <c r="F1029" s="7" t="s">
        <v>1086</v>
      </c>
      <c r="G1029" s="954">
        <v>1400</v>
      </c>
      <c r="H1029" s="9">
        <v>1.6459999999999999</v>
      </c>
      <c r="I1029" s="12" t="s">
        <v>3844</v>
      </c>
      <c r="J1029" s="11">
        <v>45262</v>
      </c>
      <c r="K1029" s="124">
        <v>45266</v>
      </c>
      <c r="L1029" s="124"/>
      <c r="M1029" s="124" t="s">
        <v>97</v>
      </c>
      <c r="N1029" s="124">
        <v>45274</v>
      </c>
      <c r="O1029" s="7">
        <f t="shared" ca="1" si="32"/>
        <v>12</v>
      </c>
      <c r="P1029" s="124" t="s">
        <v>8655</v>
      </c>
      <c r="Q1029" s="124">
        <v>45274</v>
      </c>
      <c r="R1029" s="124" t="s">
        <v>8655</v>
      </c>
      <c r="S1029" s="12" t="e">
        <f t="shared" ca="1" si="33"/>
        <v>#VALUE!</v>
      </c>
      <c r="T1029" s="11" t="s">
        <v>8784</v>
      </c>
      <c r="U1029" s="11" t="s">
        <v>8785</v>
      </c>
      <c r="V1029" s="167"/>
      <c r="W1029" s="167"/>
      <c r="X1029" s="678" t="s">
        <v>8786</v>
      </c>
      <c r="Y1029" s="678"/>
      <c r="Z1029" s="678"/>
      <c r="AA1029" s="702" t="s">
        <v>8765</v>
      </c>
      <c r="AB1029" s="70" t="s">
        <v>8787</v>
      </c>
      <c r="AC1029" s="773"/>
      <c r="AD1029" s="1225" t="s">
        <v>7280</v>
      </c>
      <c r="AE1029" s="1276"/>
    </row>
    <row r="1030" spans="1:31" s="2" customFormat="1">
      <c r="A1030" s="134" t="s">
        <v>8788</v>
      </c>
      <c r="B1030" s="7" t="s">
        <v>8353</v>
      </c>
      <c r="C1030" s="7" t="s">
        <v>256</v>
      </c>
      <c r="D1030" s="7" t="s">
        <v>1024</v>
      </c>
      <c r="E1030" s="7" t="s">
        <v>85</v>
      </c>
      <c r="F1030" s="7" t="s">
        <v>1088</v>
      </c>
      <c r="G1030" s="954">
        <v>275</v>
      </c>
      <c r="H1030" s="9">
        <v>0.34300000000000003</v>
      </c>
      <c r="I1030" s="12" t="s">
        <v>3844</v>
      </c>
      <c r="J1030" s="124">
        <v>45266</v>
      </c>
      <c r="K1030" s="124" t="s">
        <v>8455</v>
      </c>
      <c r="L1030" s="124"/>
      <c r="M1030" s="124">
        <v>45273</v>
      </c>
      <c r="N1030" s="124">
        <v>45275</v>
      </c>
      <c r="O1030" s="7">
        <f t="shared" ca="1" si="32"/>
        <v>9</v>
      </c>
      <c r="P1030" s="124" t="s">
        <v>8655</v>
      </c>
      <c r="Q1030" s="726" t="s">
        <v>8446</v>
      </c>
      <c r="R1030" s="124" t="s">
        <v>8655</v>
      </c>
      <c r="S1030" s="12" t="e">
        <f t="shared" ca="1" si="33"/>
        <v>#VALUE!</v>
      </c>
      <c r="T1030" s="11" t="s">
        <v>8789</v>
      </c>
      <c r="U1030" s="11" t="s">
        <v>8790</v>
      </c>
      <c r="V1030" s="167"/>
      <c r="W1030" s="167"/>
      <c r="X1030" s="678" t="s">
        <v>8791</v>
      </c>
      <c r="Y1030" s="678"/>
      <c r="Z1030" s="678"/>
      <c r="AA1030" s="702" t="s">
        <v>8765</v>
      </c>
      <c r="AB1030" s="70" t="s">
        <v>8792</v>
      </c>
      <c r="AC1030" s="773"/>
      <c r="AD1030" s="1225" t="s">
        <v>7280</v>
      </c>
      <c r="AE1030" s="1276"/>
    </row>
    <row r="1031" spans="1:31" s="2" customFormat="1">
      <c r="A1031" s="134" t="s">
        <v>859</v>
      </c>
      <c r="B1031" s="7" t="s">
        <v>8793</v>
      </c>
      <c r="C1031" s="7" t="s">
        <v>256</v>
      </c>
      <c r="D1031" s="7" t="s">
        <v>1024</v>
      </c>
      <c r="E1031" s="7" t="s">
        <v>85</v>
      </c>
      <c r="F1031" s="7" t="s">
        <v>1088</v>
      </c>
      <c r="G1031" s="954">
        <v>486</v>
      </c>
      <c r="H1031" s="9">
        <v>1.68</v>
      </c>
      <c r="I1031" s="12" t="s">
        <v>3844</v>
      </c>
      <c r="J1031" s="124">
        <v>45266</v>
      </c>
      <c r="K1031" s="124" t="s">
        <v>8642</v>
      </c>
      <c r="L1031" s="124"/>
      <c r="M1031" s="124">
        <v>45273</v>
      </c>
      <c r="N1031" s="124">
        <v>45278</v>
      </c>
      <c r="O1031" s="7">
        <f t="shared" ca="1" si="32"/>
        <v>12</v>
      </c>
      <c r="P1031" s="124" t="s">
        <v>8655</v>
      </c>
      <c r="Q1031" s="124">
        <v>45276</v>
      </c>
      <c r="R1031" s="124" t="s">
        <v>8655</v>
      </c>
      <c r="S1031" s="12" t="e">
        <f t="shared" ca="1" si="33"/>
        <v>#VALUE!</v>
      </c>
      <c r="T1031" s="11" t="s">
        <v>8794</v>
      </c>
      <c r="U1031" s="11" t="s">
        <v>8795</v>
      </c>
      <c r="V1031" s="167"/>
      <c r="W1031" s="167"/>
      <c r="X1031" s="678" t="s">
        <v>8796</v>
      </c>
      <c r="Y1031" s="678"/>
      <c r="Z1031" s="678"/>
      <c r="AA1031" s="702" t="s">
        <v>8765</v>
      </c>
      <c r="AB1031" s="70" t="s">
        <v>8797</v>
      </c>
      <c r="AC1031" s="773"/>
      <c r="AD1031" s="1225"/>
      <c r="AE1031" s="1276"/>
    </row>
    <row r="1032" spans="1:31" s="2" customFormat="1">
      <c r="A1032" s="134" t="s">
        <v>5244</v>
      </c>
      <c r="B1032" s="7" t="s">
        <v>8798</v>
      </c>
      <c r="C1032" s="7" t="s">
        <v>46</v>
      </c>
      <c r="D1032" s="7" t="s">
        <v>1024</v>
      </c>
      <c r="E1032" s="7" t="s">
        <v>85</v>
      </c>
      <c r="F1032" s="7" t="s">
        <v>1088</v>
      </c>
      <c r="G1032" s="954">
        <v>297</v>
      </c>
      <c r="H1032" s="9">
        <v>0.35299999999999998</v>
      </c>
      <c r="I1032" s="12" t="s">
        <v>3844</v>
      </c>
      <c r="J1032" s="124">
        <v>45266</v>
      </c>
      <c r="K1032" s="124" t="s">
        <v>8499</v>
      </c>
      <c r="L1032" s="124"/>
      <c r="M1032" s="124">
        <v>45274</v>
      </c>
      <c r="N1032" s="124">
        <v>45275</v>
      </c>
      <c r="O1032" s="7">
        <f t="shared" ca="1" si="32"/>
        <v>9</v>
      </c>
      <c r="P1032" s="124" t="s">
        <v>8655</v>
      </c>
      <c r="Q1032" s="124">
        <v>45288</v>
      </c>
      <c r="R1032" s="124" t="s">
        <v>8655</v>
      </c>
      <c r="S1032" s="12" t="e">
        <f t="shared" ca="1" si="33"/>
        <v>#VALUE!</v>
      </c>
      <c r="T1032" s="11" t="s">
        <v>8799</v>
      </c>
      <c r="U1032" s="11" t="s">
        <v>8800</v>
      </c>
      <c r="V1032" s="167"/>
      <c r="W1032" s="167"/>
      <c r="X1032" s="678" t="s">
        <v>8801</v>
      </c>
      <c r="Y1032" s="678"/>
      <c r="Z1032" s="678"/>
      <c r="AA1032" s="702" t="s">
        <v>8765</v>
      </c>
      <c r="AB1032" s="70" t="s">
        <v>8802</v>
      </c>
      <c r="AC1032" s="773"/>
      <c r="AD1032" s="1225"/>
      <c r="AE1032" s="1276"/>
    </row>
    <row r="1033" spans="1:31" s="2" customFormat="1">
      <c r="A1033" s="134" t="s">
        <v>7205</v>
      </c>
      <c r="B1033" s="7" t="s">
        <v>8803</v>
      </c>
      <c r="C1033" s="7" t="s">
        <v>46</v>
      </c>
      <c r="D1033" s="7" t="s">
        <v>1024</v>
      </c>
      <c r="E1033" s="7" t="s">
        <v>85</v>
      </c>
      <c r="F1033" s="7" t="s">
        <v>1106</v>
      </c>
      <c r="G1033" s="954">
        <v>935</v>
      </c>
      <c r="H1033" s="9">
        <v>0.86099999999999999</v>
      </c>
      <c r="I1033" s="12" t="s">
        <v>3844</v>
      </c>
      <c r="J1033" s="124">
        <v>45267</v>
      </c>
      <c r="K1033" s="124">
        <v>45272</v>
      </c>
      <c r="L1033" s="124"/>
      <c r="M1033" s="124" t="s">
        <v>97</v>
      </c>
      <c r="N1033" s="124">
        <v>45275</v>
      </c>
      <c r="O1033" s="7">
        <f t="shared" ca="1" si="32"/>
        <v>8</v>
      </c>
      <c r="P1033" s="124" t="s">
        <v>8655</v>
      </c>
      <c r="Q1033" s="124">
        <v>45288</v>
      </c>
      <c r="R1033" s="124" t="s">
        <v>8655</v>
      </c>
      <c r="S1033" s="12" t="e">
        <f t="shared" ca="1" si="33"/>
        <v>#VALUE!</v>
      </c>
      <c r="T1033" s="11" t="s">
        <v>8804</v>
      </c>
      <c r="U1033" s="11" t="s">
        <v>8805</v>
      </c>
      <c r="V1033" s="167"/>
      <c r="W1033" s="167"/>
      <c r="X1033" s="678" t="s">
        <v>8806</v>
      </c>
      <c r="Y1033" s="678"/>
      <c r="Z1033" s="678"/>
      <c r="AA1033" s="702" t="s">
        <v>8765</v>
      </c>
      <c r="AB1033" s="70" t="s">
        <v>8802</v>
      </c>
      <c r="AC1033" s="773"/>
      <c r="AD1033" s="1225"/>
      <c r="AE1033" s="1276"/>
    </row>
    <row r="1034" spans="1:31" s="2" customFormat="1">
      <c r="A1034" s="134" t="s">
        <v>8807</v>
      </c>
      <c r="B1034" s="7" t="s">
        <v>8808</v>
      </c>
      <c r="C1034" s="7" t="s">
        <v>46</v>
      </c>
      <c r="D1034" s="7" t="s">
        <v>1024</v>
      </c>
      <c r="E1034" s="7" t="s">
        <v>85</v>
      </c>
      <c r="F1034" s="7" t="s">
        <v>1088</v>
      </c>
      <c r="G1034" s="954">
        <v>1690</v>
      </c>
      <c r="H1034" s="9">
        <v>10.734999999999999</v>
      </c>
      <c r="I1034" s="12" t="s">
        <v>3844</v>
      </c>
      <c r="J1034" s="124">
        <v>45267</v>
      </c>
      <c r="K1034" s="124">
        <v>45274</v>
      </c>
      <c r="L1034" s="124"/>
      <c r="M1034" s="124">
        <v>45278</v>
      </c>
      <c r="N1034" s="124">
        <v>45279</v>
      </c>
      <c r="O1034" s="7">
        <f t="shared" ca="1" si="32"/>
        <v>12</v>
      </c>
      <c r="P1034" s="124" t="s">
        <v>8655</v>
      </c>
      <c r="Q1034" s="124">
        <v>45288</v>
      </c>
      <c r="R1034" s="124" t="s">
        <v>8655</v>
      </c>
      <c r="S1034" s="12" t="e">
        <f t="shared" ca="1" si="33"/>
        <v>#VALUE!</v>
      </c>
      <c r="T1034" s="11" t="s">
        <v>8809</v>
      </c>
      <c r="U1034" s="11" t="s">
        <v>8810</v>
      </c>
      <c r="V1034" s="167"/>
      <c r="W1034" s="167"/>
      <c r="X1034" s="678" t="s">
        <v>8811</v>
      </c>
      <c r="Y1034" s="678"/>
      <c r="Z1034" s="678"/>
      <c r="AA1034" s="702" t="s">
        <v>8765</v>
      </c>
      <c r="AB1034" s="70" t="s">
        <v>8812</v>
      </c>
      <c r="AC1034" s="773"/>
      <c r="AD1034" s="1225"/>
      <c r="AE1034" s="1276"/>
    </row>
    <row r="1035" spans="1:31" s="2" customFormat="1">
      <c r="A1035" s="134" t="s">
        <v>8813</v>
      </c>
      <c r="B1035" s="7" t="s">
        <v>8814</v>
      </c>
      <c r="C1035" s="7" t="s">
        <v>46</v>
      </c>
      <c r="D1035" s="7" t="s">
        <v>1024</v>
      </c>
      <c r="E1035" s="7" t="s">
        <v>85</v>
      </c>
      <c r="F1035" s="7" t="s">
        <v>1088</v>
      </c>
      <c r="G1035" s="954">
        <v>1889</v>
      </c>
      <c r="H1035" s="9">
        <v>12.505000000000001</v>
      </c>
      <c r="I1035" s="12" t="s">
        <v>3844</v>
      </c>
      <c r="J1035" s="124">
        <v>45268</v>
      </c>
      <c r="K1035" s="124">
        <v>45274</v>
      </c>
      <c r="L1035" s="124"/>
      <c r="M1035" s="124">
        <v>45278</v>
      </c>
      <c r="N1035" s="124">
        <v>45279</v>
      </c>
      <c r="O1035" s="7">
        <f t="shared" ca="1" si="32"/>
        <v>11</v>
      </c>
      <c r="P1035" s="124" t="s">
        <v>8655</v>
      </c>
      <c r="Q1035" s="124">
        <v>45288</v>
      </c>
      <c r="R1035" s="124" t="s">
        <v>8655</v>
      </c>
      <c r="S1035" s="12" t="e">
        <f t="shared" ca="1" si="33"/>
        <v>#VALUE!</v>
      </c>
      <c r="T1035" s="11" t="s">
        <v>8815</v>
      </c>
      <c r="U1035" s="11" t="s">
        <v>8816</v>
      </c>
      <c r="V1035" s="167"/>
      <c r="W1035" s="167"/>
      <c r="X1035" s="678" t="s">
        <v>8817</v>
      </c>
      <c r="Y1035" s="678"/>
      <c r="Z1035" s="678"/>
      <c r="AA1035" s="702" t="s">
        <v>8765</v>
      </c>
      <c r="AB1035" s="70" t="s">
        <v>8818</v>
      </c>
      <c r="AC1035" s="773"/>
      <c r="AD1035" s="1225"/>
      <c r="AE1035" s="1276"/>
    </row>
    <row r="1036" spans="1:31" s="3" customFormat="1">
      <c r="A1036" s="135" t="s">
        <v>5013</v>
      </c>
      <c r="B1036" s="7" t="s">
        <v>8819</v>
      </c>
      <c r="C1036" s="7" t="s">
        <v>46</v>
      </c>
      <c r="D1036" s="7" t="s">
        <v>1024</v>
      </c>
      <c r="E1036" s="7" t="s">
        <v>85</v>
      </c>
      <c r="F1036" s="7" t="s">
        <v>1088</v>
      </c>
      <c r="G1036" s="954">
        <v>258</v>
      </c>
      <c r="H1036" s="9">
        <v>0.68400000000000005</v>
      </c>
      <c r="I1036" s="12" t="s">
        <v>3844</v>
      </c>
      <c r="J1036" s="11">
        <v>45273</v>
      </c>
      <c r="K1036" s="11">
        <v>45273</v>
      </c>
      <c r="L1036" s="11"/>
      <c r="M1036" s="124">
        <v>45274</v>
      </c>
      <c r="N1036" s="124">
        <v>45275</v>
      </c>
      <c r="O1036" s="7">
        <f t="shared" ca="1" si="32"/>
        <v>2</v>
      </c>
      <c r="P1036" s="124" t="s">
        <v>8655</v>
      </c>
      <c r="Q1036" s="124">
        <v>45288</v>
      </c>
      <c r="R1036" s="124" t="s">
        <v>8655</v>
      </c>
      <c r="S1036" s="12" t="e">
        <f t="shared" ca="1" si="33"/>
        <v>#VALUE!</v>
      </c>
      <c r="T1036" s="11" t="s">
        <v>8820</v>
      </c>
      <c r="U1036" s="11" t="s">
        <v>8821</v>
      </c>
      <c r="V1036" s="167"/>
      <c r="W1036" s="167"/>
      <c r="X1036" s="678" t="s">
        <v>8822</v>
      </c>
      <c r="Y1036" s="678"/>
      <c r="Z1036" s="678"/>
      <c r="AA1036" s="702" t="s">
        <v>8765</v>
      </c>
      <c r="AB1036" s="70" t="s">
        <v>8823</v>
      </c>
      <c r="AC1036" s="773"/>
      <c r="AD1036" s="1225"/>
      <c r="AE1036" s="1276"/>
    </row>
    <row r="1037" spans="1:31" s="3" customFormat="1">
      <c r="A1037" s="135" t="s">
        <v>3731</v>
      </c>
      <c r="B1037" s="7" t="s">
        <v>8824</v>
      </c>
      <c r="C1037" s="7" t="s">
        <v>46</v>
      </c>
      <c r="D1037" s="7" t="s">
        <v>1024</v>
      </c>
      <c r="E1037" s="7" t="s">
        <v>85</v>
      </c>
      <c r="F1037" s="7" t="s">
        <v>1088</v>
      </c>
      <c r="G1037" s="954">
        <v>3210</v>
      </c>
      <c r="H1037" s="9">
        <v>6.5490000000000004</v>
      </c>
      <c r="I1037" s="12" t="s">
        <v>3844</v>
      </c>
      <c r="J1037" s="11">
        <v>45273</v>
      </c>
      <c r="K1037" s="11">
        <v>45273</v>
      </c>
      <c r="L1037" s="11"/>
      <c r="M1037" s="124" t="s">
        <v>97</v>
      </c>
      <c r="N1037" s="124">
        <v>45278</v>
      </c>
      <c r="O1037" s="7">
        <f t="shared" ca="1" si="32"/>
        <v>5</v>
      </c>
      <c r="P1037" s="124" t="s">
        <v>8655</v>
      </c>
      <c r="Q1037" s="124">
        <v>45288</v>
      </c>
      <c r="R1037" s="124" t="s">
        <v>8655</v>
      </c>
      <c r="S1037" s="12" t="e">
        <f t="shared" ca="1" si="33"/>
        <v>#VALUE!</v>
      </c>
      <c r="T1037" s="11" t="s">
        <v>8825</v>
      </c>
      <c r="U1037" s="11" t="s">
        <v>8826</v>
      </c>
      <c r="V1037" s="167"/>
      <c r="W1037" s="167"/>
      <c r="X1037" s="678" t="s">
        <v>8827</v>
      </c>
      <c r="Y1037" s="678"/>
      <c r="Z1037" s="678"/>
      <c r="AA1037" s="702" t="s">
        <v>8765</v>
      </c>
      <c r="AB1037" s="70" t="s">
        <v>8828</v>
      </c>
      <c r="AC1037" s="773"/>
      <c r="AD1037" s="1225"/>
      <c r="AE1037" s="1276"/>
    </row>
    <row r="1038" spans="1:31" s="3" customFormat="1">
      <c r="A1038" s="135" t="s">
        <v>3731</v>
      </c>
      <c r="B1038" s="7" t="s">
        <v>8829</v>
      </c>
      <c r="C1038" s="7" t="s">
        <v>46</v>
      </c>
      <c r="D1038" s="7" t="s">
        <v>1024</v>
      </c>
      <c r="E1038" s="7" t="s">
        <v>85</v>
      </c>
      <c r="F1038" s="7" t="s">
        <v>1088</v>
      </c>
      <c r="G1038" s="954">
        <v>495</v>
      </c>
      <c r="H1038" s="9">
        <v>2.081</v>
      </c>
      <c r="I1038" s="12" t="s">
        <v>3844</v>
      </c>
      <c r="J1038" s="11">
        <v>45273</v>
      </c>
      <c r="K1038" s="11">
        <v>45274</v>
      </c>
      <c r="L1038" s="11"/>
      <c r="M1038" s="124" t="s">
        <v>97</v>
      </c>
      <c r="N1038" s="124">
        <v>45278</v>
      </c>
      <c r="O1038" s="7">
        <f t="shared" ca="1" si="32"/>
        <v>5</v>
      </c>
      <c r="P1038" s="124" t="s">
        <v>8655</v>
      </c>
      <c r="Q1038" s="124">
        <v>45288</v>
      </c>
      <c r="R1038" s="124" t="s">
        <v>8655</v>
      </c>
      <c r="S1038" s="12" t="e">
        <f t="shared" ca="1" si="33"/>
        <v>#VALUE!</v>
      </c>
      <c r="T1038" s="11" t="s">
        <v>8830</v>
      </c>
      <c r="U1038" s="11" t="s">
        <v>8831</v>
      </c>
      <c r="V1038" s="167"/>
      <c r="W1038" s="167"/>
      <c r="X1038" s="678" t="s">
        <v>8832</v>
      </c>
      <c r="Y1038" s="678"/>
      <c r="Z1038" s="678"/>
      <c r="AA1038" s="702" t="s">
        <v>8765</v>
      </c>
      <c r="AB1038" s="70" t="s">
        <v>8828</v>
      </c>
      <c r="AC1038" s="773"/>
      <c r="AD1038" s="1225"/>
      <c r="AE1038" s="1276"/>
    </row>
    <row r="1039" spans="1:31" s="3" customFormat="1">
      <c r="A1039" s="135" t="s">
        <v>3731</v>
      </c>
      <c r="B1039" s="7" t="s">
        <v>8833</v>
      </c>
      <c r="C1039" s="7" t="s">
        <v>46</v>
      </c>
      <c r="D1039" s="7" t="s">
        <v>1024</v>
      </c>
      <c r="E1039" s="7" t="s">
        <v>85</v>
      </c>
      <c r="F1039" s="7" t="s">
        <v>1088</v>
      </c>
      <c r="G1039" s="954">
        <v>982</v>
      </c>
      <c r="H1039" s="9">
        <v>1.3320000000000001</v>
      </c>
      <c r="I1039" s="12" t="s">
        <v>3844</v>
      </c>
      <c r="J1039" s="11">
        <v>45274</v>
      </c>
      <c r="K1039" s="11">
        <v>45274</v>
      </c>
      <c r="L1039" s="11"/>
      <c r="M1039" s="124" t="s">
        <v>97</v>
      </c>
      <c r="N1039" s="124">
        <v>45278</v>
      </c>
      <c r="O1039" s="7">
        <f t="shared" ca="1" si="32"/>
        <v>4</v>
      </c>
      <c r="P1039" s="124" t="s">
        <v>8655</v>
      </c>
      <c r="Q1039" s="124">
        <v>45291</v>
      </c>
      <c r="R1039" s="124" t="s">
        <v>8655</v>
      </c>
      <c r="S1039" s="12" t="e">
        <f t="shared" ca="1" si="33"/>
        <v>#VALUE!</v>
      </c>
      <c r="T1039" s="11" t="s">
        <v>8834</v>
      </c>
      <c r="U1039" s="11" t="s">
        <v>8835</v>
      </c>
      <c r="V1039" s="167"/>
      <c r="W1039" s="167"/>
      <c r="X1039" s="678" t="s">
        <v>8836</v>
      </c>
      <c r="Y1039" s="678"/>
      <c r="Z1039" s="678"/>
      <c r="AA1039" s="702" t="s">
        <v>8765</v>
      </c>
      <c r="AB1039" s="70" t="s">
        <v>8828</v>
      </c>
      <c r="AC1039" s="773"/>
      <c r="AD1039" s="1225"/>
      <c r="AE1039" s="1276"/>
    </row>
    <row r="1040" spans="1:31" s="3" customFormat="1">
      <c r="A1040" s="135" t="s">
        <v>740</v>
      </c>
      <c r="B1040" s="7" t="s">
        <v>8837</v>
      </c>
      <c r="C1040" s="7" t="s">
        <v>46</v>
      </c>
      <c r="D1040" s="7" t="s">
        <v>1024</v>
      </c>
      <c r="E1040" s="7" t="s">
        <v>85</v>
      </c>
      <c r="F1040" s="7" t="s">
        <v>1088</v>
      </c>
      <c r="G1040" s="954">
        <v>315</v>
      </c>
      <c r="H1040" s="9">
        <v>0.67200000000000004</v>
      </c>
      <c r="I1040" s="12" t="s">
        <v>3844</v>
      </c>
      <c r="J1040" s="11">
        <v>45274</v>
      </c>
      <c r="K1040" s="11">
        <v>45275</v>
      </c>
      <c r="L1040" s="11"/>
      <c r="M1040" s="124" t="s">
        <v>97</v>
      </c>
      <c r="N1040" s="124">
        <v>45279</v>
      </c>
      <c r="O1040" s="7">
        <f t="shared" ca="1" si="32"/>
        <v>5</v>
      </c>
      <c r="P1040" s="124" t="s">
        <v>8655</v>
      </c>
      <c r="Q1040" s="124">
        <v>45291</v>
      </c>
      <c r="R1040" s="124" t="s">
        <v>8655</v>
      </c>
      <c r="S1040" s="12" t="e">
        <f t="shared" ca="1" si="33"/>
        <v>#VALUE!</v>
      </c>
      <c r="T1040" s="11" t="s">
        <v>8838</v>
      </c>
      <c r="U1040" s="11" t="s">
        <v>8839</v>
      </c>
      <c r="V1040" s="167"/>
      <c r="W1040" s="167"/>
      <c r="X1040" s="678" t="s">
        <v>8840</v>
      </c>
      <c r="Y1040" s="678"/>
      <c r="Z1040" s="678"/>
      <c r="AA1040" s="702" t="s">
        <v>8765</v>
      </c>
      <c r="AB1040" s="70" t="s">
        <v>8828</v>
      </c>
      <c r="AC1040" s="773"/>
      <c r="AD1040" s="1225"/>
      <c r="AE1040" s="1276"/>
    </row>
    <row r="1041" spans="1:31" s="3" customFormat="1">
      <c r="A1041" s="135" t="s">
        <v>694</v>
      </c>
      <c r="B1041" s="7" t="s">
        <v>8841</v>
      </c>
      <c r="C1041" s="7" t="s">
        <v>46</v>
      </c>
      <c r="D1041" s="7" t="s">
        <v>1024</v>
      </c>
      <c r="E1041" s="7" t="s">
        <v>85</v>
      </c>
      <c r="F1041" s="7" t="s">
        <v>1088</v>
      </c>
      <c r="G1041" s="954">
        <v>425</v>
      </c>
      <c r="H1041" s="9">
        <v>3.3839999999999999</v>
      </c>
      <c r="I1041" s="12" t="s">
        <v>3844</v>
      </c>
      <c r="J1041" s="11">
        <v>45274</v>
      </c>
      <c r="K1041" s="11">
        <v>45275</v>
      </c>
      <c r="L1041" s="11"/>
      <c r="M1041" s="124">
        <v>45278</v>
      </c>
      <c r="N1041" s="124">
        <v>45279</v>
      </c>
      <c r="O1041" s="7">
        <f t="shared" ca="1" si="32"/>
        <v>5</v>
      </c>
      <c r="P1041" s="124" t="s">
        <v>8655</v>
      </c>
      <c r="Q1041" s="124">
        <v>45291</v>
      </c>
      <c r="R1041" s="124" t="s">
        <v>8655</v>
      </c>
      <c r="S1041" s="12" t="e">
        <f t="shared" ca="1" si="33"/>
        <v>#VALUE!</v>
      </c>
      <c r="T1041" s="11" t="s">
        <v>8842</v>
      </c>
      <c r="U1041" s="11" t="s">
        <v>8843</v>
      </c>
      <c r="V1041" s="167"/>
      <c r="W1041" s="167"/>
      <c r="X1041" s="678" t="s">
        <v>8844</v>
      </c>
      <c r="Y1041" s="678"/>
      <c r="Z1041" s="678"/>
      <c r="AA1041" s="702" t="s">
        <v>8765</v>
      </c>
      <c r="AB1041" s="70" t="s">
        <v>8845</v>
      </c>
      <c r="AC1041" s="773"/>
      <c r="AD1041" s="1225"/>
      <c r="AE1041" s="1276"/>
    </row>
    <row r="1042" spans="1:31" s="2" customFormat="1" ht="30.75">
      <c r="A1042" s="135" t="s">
        <v>740</v>
      </c>
      <c r="B1042" s="7" t="s">
        <v>8846</v>
      </c>
      <c r="C1042" s="7" t="s">
        <v>46</v>
      </c>
      <c r="D1042" s="7" t="s">
        <v>1024</v>
      </c>
      <c r="E1042" s="7" t="s">
        <v>85</v>
      </c>
      <c r="F1042" s="7" t="s">
        <v>1088</v>
      </c>
      <c r="G1042" s="954">
        <v>413</v>
      </c>
      <c r="H1042" s="9">
        <v>0.80400000000000005</v>
      </c>
      <c r="I1042" s="12" t="s">
        <v>3844</v>
      </c>
      <c r="J1042" s="11">
        <v>45274</v>
      </c>
      <c r="K1042" s="11">
        <v>45278</v>
      </c>
      <c r="L1042" s="11"/>
      <c r="M1042" s="124" t="s">
        <v>97</v>
      </c>
      <c r="N1042" s="813">
        <v>45294</v>
      </c>
      <c r="O1042" s="7">
        <f t="shared" ca="1" si="32"/>
        <v>20</v>
      </c>
      <c r="P1042" s="124" t="s">
        <v>8655</v>
      </c>
      <c r="Q1042" s="124">
        <v>45300</v>
      </c>
      <c r="R1042" s="124" t="s">
        <v>8655</v>
      </c>
      <c r="S1042" s="12" t="e">
        <f t="shared" ca="1" si="33"/>
        <v>#VALUE!</v>
      </c>
      <c r="T1042" s="28" t="s">
        <v>8847</v>
      </c>
      <c r="U1042" s="26" t="s">
        <v>8848</v>
      </c>
      <c r="V1042" s="1204"/>
      <c r="W1042" s="1204"/>
      <c r="X1042" s="678" t="s">
        <v>8849</v>
      </c>
      <c r="Y1042" s="678"/>
      <c r="Z1042" s="678"/>
      <c r="AA1042" s="702" t="s">
        <v>8850</v>
      </c>
      <c r="AB1042" s="70" t="s">
        <v>8851</v>
      </c>
      <c r="AC1042" s="773"/>
      <c r="AD1042" s="1225"/>
      <c r="AE1042" s="1276"/>
    </row>
    <row r="1043" spans="1:31" s="3" customFormat="1">
      <c r="A1043" s="135" t="s">
        <v>8852</v>
      </c>
      <c r="B1043" s="7" t="s">
        <v>6990</v>
      </c>
      <c r="C1043" s="7" t="s">
        <v>46</v>
      </c>
      <c r="D1043" s="7" t="s">
        <v>1024</v>
      </c>
      <c r="E1043" s="7" t="s">
        <v>85</v>
      </c>
      <c r="F1043" s="7" t="s">
        <v>7021</v>
      </c>
      <c r="G1043" s="954">
        <v>10650</v>
      </c>
      <c r="H1043" s="9">
        <v>8.9689999999999994</v>
      </c>
      <c r="I1043" s="12" t="s">
        <v>3844</v>
      </c>
      <c r="J1043" s="11">
        <v>45275</v>
      </c>
      <c r="K1043" s="11">
        <v>45278</v>
      </c>
      <c r="L1043" s="11"/>
      <c r="M1043" s="124" t="s">
        <v>97</v>
      </c>
      <c r="N1043" s="813">
        <v>45282</v>
      </c>
      <c r="O1043" s="7">
        <f t="shared" ca="1" si="32"/>
        <v>7</v>
      </c>
      <c r="P1043" s="124" t="s">
        <v>8655</v>
      </c>
      <c r="Q1043" s="124" t="s">
        <v>3823</v>
      </c>
      <c r="R1043" s="124" t="s">
        <v>8655</v>
      </c>
      <c r="S1043" s="12" t="e">
        <f t="shared" ca="1" si="33"/>
        <v>#VALUE!</v>
      </c>
      <c r="T1043" s="28" t="s">
        <v>8853</v>
      </c>
      <c r="U1043" s="26" t="s">
        <v>8854</v>
      </c>
      <c r="V1043" s="1204"/>
      <c r="W1043" s="1204"/>
      <c r="X1043" s="678" t="s">
        <v>8855</v>
      </c>
      <c r="Y1043" s="678"/>
      <c r="Z1043" s="678"/>
      <c r="AA1043" s="702" t="s">
        <v>8856</v>
      </c>
      <c r="AB1043" s="70"/>
      <c r="AC1043" s="773"/>
      <c r="AD1043" s="1225" t="s">
        <v>7280</v>
      </c>
      <c r="AE1043" s="1276"/>
    </row>
    <row r="1044" spans="1:31" s="3" customFormat="1">
      <c r="A1044" s="135" t="s">
        <v>8857</v>
      </c>
      <c r="B1044" s="7" t="s">
        <v>6990</v>
      </c>
      <c r="C1044" s="7" t="s">
        <v>46</v>
      </c>
      <c r="D1044" s="7" t="s">
        <v>1024</v>
      </c>
      <c r="E1044" s="7" t="s">
        <v>85</v>
      </c>
      <c r="F1044" s="7" t="s">
        <v>958</v>
      </c>
      <c r="G1044" s="954">
        <v>17040</v>
      </c>
      <c r="H1044" s="9">
        <v>14.35</v>
      </c>
      <c r="I1044" s="12" t="s">
        <v>3844</v>
      </c>
      <c r="J1044" s="11">
        <v>45275</v>
      </c>
      <c r="K1044" s="11">
        <v>45278</v>
      </c>
      <c r="L1044" s="11"/>
      <c r="M1044" s="124" t="s">
        <v>97</v>
      </c>
      <c r="N1044" s="813">
        <v>45282</v>
      </c>
      <c r="O1044" s="7">
        <f t="shared" ca="1" si="32"/>
        <v>7</v>
      </c>
      <c r="P1044" s="124" t="s">
        <v>8655</v>
      </c>
      <c r="Q1044" s="124" t="s">
        <v>3823</v>
      </c>
      <c r="R1044" s="124" t="s">
        <v>8655</v>
      </c>
      <c r="S1044" s="12" t="e">
        <f t="shared" ca="1" si="33"/>
        <v>#VALUE!</v>
      </c>
      <c r="T1044" s="28" t="s">
        <v>8858</v>
      </c>
      <c r="U1044" s="26" t="s">
        <v>8859</v>
      </c>
      <c r="V1044" s="1204"/>
      <c r="W1044" s="1204"/>
      <c r="X1044" s="678" t="s">
        <v>8860</v>
      </c>
      <c r="Y1044" s="678"/>
      <c r="Z1044" s="678"/>
      <c r="AA1044" s="702" t="s">
        <v>8856</v>
      </c>
      <c r="AB1044" s="70"/>
      <c r="AC1044" s="773"/>
      <c r="AD1044" s="1225" t="s">
        <v>7280</v>
      </c>
      <c r="AE1044" s="1276"/>
    </row>
    <row r="1045" spans="1:31" s="2" customFormat="1">
      <c r="A1045" s="134" t="s">
        <v>5000</v>
      </c>
      <c r="B1045" s="4" t="s">
        <v>7684</v>
      </c>
      <c r="C1045" s="4" t="s">
        <v>256</v>
      </c>
      <c r="D1045" s="4" t="s">
        <v>1024</v>
      </c>
      <c r="E1045" s="4" t="s">
        <v>85</v>
      </c>
      <c r="F1045" s="4" t="s">
        <v>1088</v>
      </c>
      <c r="G1045" s="953">
        <v>1032</v>
      </c>
      <c r="H1045" s="5">
        <v>0.83399999999999996</v>
      </c>
      <c r="I1045" s="25" t="s">
        <v>3844</v>
      </c>
      <c r="J1045" s="23">
        <v>45275</v>
      </c>
      <c r="K1045" s="23">
        <v>45278</v>
      </c>
      <c r="L1045" s="23"/>
      <c r="M1045" s="726">
        <v>45279</v>
      </c>
      <c r="N1045" s="807">
        <v>45280</v>
      </c>
      <c r="O1045" s="7">
        <f t="shared" ca="1" si="32"/>
        <v>5</v>
      </c>
      <c r="P1045" s="124" t="s">
        <v>8655</v>
      </c>
      <c r="Q1045" s="726">
        <v>45300</v>
      </c>
      <c r="R1045" s="124" t="s">
        <v>8655</v>
      </c>
      <c r="S1045" s="12" t="e">
        <f t="shared" ca="1" si="33"/>
        <v>#VALUE!</v>
      </c>
      <c r="T1045" s="29" t="s">
        <v>8861</v>
      </c>
      <c r="U1045" s="27" t="s">
        <v>8862</v>
      </c>
      <c r="V1045" s="1205"/>
      <c r="W1045" s="1205"/>
      <c r="X1045" s="679" t="s">
        <v>8863</v>
      </c>
      <c r="Y1045" s="679"/>
      <c r="Z1045" s="679"/>
      <c r="AA1045" s="73" t="s">
        <v>8864</v>
      </c>
      <c r="AB1045" s="68" t="s">
        <v>8865</v>
      </c>
      <c r="AC1045" s="730"/>
      <c r="AD1045" s="1223" t="s">
        <v>7280</v>
      </c>
      <c r="AE1045" s="1276"/>
    </row>
    <row r="1046" spans="1:31" s="2" customFormat="1">
      <c r="A1046" s="134" t="s">
        <v>2976</v>
      </c>
      <c r="B1046" s="4" t="s">
        <v>8866</v>
      </c>
      <c r="C1046" s="4" t="s">
        <v>46</v>
      </c>
      <c r="D1046" s="4" t="s">
        <v>1024</v>
      </c>
      <c r="E1046" s="4" t="s">
        <v>85</v>
      </c>
      <c r="F1046" s="4" t="s">
        <v>1088</v>
      </c>
      <c r="G1046" s="953">
        <v>442</v>
      </c>
      <c r="H1046" s="5">
        <v>1.768</v>
      </c>
      <c r="I1046" s="25" t="s">
        <v>3844</v>
      </c>
      <c r="J1046" s="23">
        <v>45275</v>
      </c>
      <c r="K1046" s="23">
        <v>45278</v>
      </c>
      <c r="L1046" s="23"/>
      <c r="M1046" s="726">
        <v>45279</v>
      </c>
      <c r="N1046" s="807">
        <v>45280</v>
      </c>
      <c r="O1046" s="7">
        <f t="shared" ca="1" si="32"/>
        <v>5</v>
      </c>
      <c r="P1046" s="124" t="s">
        <v>8655</v>
      </c>
      <c r="Q1046" s="726">
        <v>45300</v>
      </c>
      <c r="R1046" s="124" t="s">
        <v>8655</v>
      </c>
      <c r="S1046" s="12" t="e">
        <f t="shared" ca="1" si="33"/>
        <v>#VALUE!</v>
      </c>
      <c r="T1046" s="29" t="s">
        <v>8867</v>
      </c>
      <c r="U1046" s="27" t="s">
        <v>8868</v>
      </c>
      <c r="V1046" s="1205"/>
      <c r="W1046" s="1205"/>
      <c r="X1046" s="679" t="s">
        <v>8869</v>
      </c>
      <c r="Y1046" s="679"/>
      <c r="Z1046" s="679"/>
      <c r="AA1046" s="73" t="s">
        <v>8864</v>
      </c>
      <c r="AB1046" s="68" t="s">
        <v>8870</v>
      </c>
      <c r="AC1046" s="730"/>
      <c r="AD1046" s="1223"/>
      <c r="AE1046" s="1276"/>
    </row>
    <row r="1047" spans="1:31" s="3" customFormat="1">
      <c r="A1047" s="135" t="s">
        <v>7495</v>
      </c>
      <c r="B1047" s="7" t="s">
        <v>8871</v>
      </c>
      <c r="C1047" s="7" t="s">
        <v>46</v>
      </c>
      <c r="D1047" s="7" t="s">
        <v>1024</v>
      </c>
      <c r="E1047" s="7" t="s">
        <v>85</v>
      </c>
      <c r="F1047" s="7" t="s">
        <v>1088</v>
      </c>
      <c r="G1047" s="955">
        <v>278</v>
      </c>
      <c r="H1047" s="5">
        <v>0.93200000000000005</v>
      </c>
      <c r="I1047" s="12" t="s">
        <v>3844</v>
      </c>
      <c r="J1047" s="11">
        <v>45281</v>
      </c>
      <c r="K1047" s="11">
        <v>45276</v>
      </c>
      <c r="L1047" s="11"/>
      <c r="M1047" s="124" t="s">
        <v>97</v>
      </c>
      <c r="N1047" s="813">
        <v>45300</v>
      </c>
      <c r="O1047" s="7">
        <f t="shared" ca="1" si="32"/>
        <v>19</v>
      </c>
      <c r="P1047" s="124" t="s">
        <v>8655</v>
      </c>
      <c r="Q1047" s="124">
        <v>45308</v>
      </c>
      <c r="R1047" s="124" t="s">
        <v>8655</v>
      </c>
      <c r="S1047" s="12" t="e">
        <f t="shared" ca="1" si="33"/>
        <v>#VALUE!</v>
      </c>
      <c r="T1047" s="28" t="s">
        <v>8872</v>
      </c>
      <c r="U1047" s="26" t="s">
        <v>8873</v>
      </c>
      <c r="V1047" s="1204"/>
      <c r="W1047" s="1204"/>
      <c r="X1047" s="678" t="s">
        <v>8874</v>
      </c>
      <c r="Y1047" s="678"/>
      <c r="Z1047" s="678"/>
      <c r="AA1047" s="702" t="s">
        <v>8875</v>
      </c>
      <c r="AB1047" s="70" t="s">
        <v>8876</v>
      </c>
      <c r="AC1047" s="773"/>
      <c r="AD1047" s="1225" t="s">
        <v>7280</v>
      </c>
      <c r="AE1047" s="1276"/>
    </row>
    <row r="1048" spans="1:31" s="3" customFormat="1">
      <c r="A1048" s="135" t="s">
        <v>7495</v>
      </c>
      <c r="B1048" s="7" t="s">
        <v>8877</v>
      </c>
      <c r="C1048" s="7" t="s">
        <v>46</v>
      </c>
      <c r="D1048" s="7" t="s">
        <v>1024</v>
      </c>
      <c r="E1048" s="7" t="s">
        <v>85</v>
      </c>
      <c r="F1048" s="7" t="s">
        <v>1088</v>
      </c>
      <c r="G1048" s="955">
        <v>2294</v>
      </c>
      <c r="H1048" s="5">
        <v>4.181</v>
      </c>
      <c r="I1048" s="12" t="s">
        <v>3844</v>
      </c>
      <c r="J1048" s="11">
        <v>45281</v>
      </c>
      <c r="K1048" s="11">
        <v>45276</v>
      </c>
      <c r="L1048" s="11"/>
      <c r="M1048" s="124" t="s">
        <v>97</v>
      </c>
      <c r="N1048" s="813">
        <v>45300</v>
      </c>
      <c r="O1048" s="7">
        <f t="shared" ca="1" si="32"/>
        <v>19</v>
      </c>
      <c r="P1048" s="124" t="s">
        <v>8655</v>
      </c>
      <c r="Q1048" s="124">
        <v>45308</v>
      </c>
      <c r="R1048" s="124" t="s">
        <v>8655</v>
      </c>
      <c r="S1048" s="12" t="e">
        <f t="shared" ca="1" si="33"/>
        <v>#VALUE!</v>
      </c>
      <c r="T1048" s="28" t="s">
        <v>8878</v>
      </c>
      <c r="U1048" s="26" t="s">
        <v>8879</v>
      </c>
      <c r="V1048" s="1204"/>
      <c r="W1048" s="1204"/>
      <c r="X1048" s="678" t="s">
        <v>8880</v>
      </c>
      <c r="Y1048" s="678"/>
      <c r="Z1048" s="678"/>
      <c r="AA1048" s="702" t="s">
        <v>8875</v>
      </c>
      <c r="AB1048" s="70" t="s">
        <v>8881</v>
      </c>
      <c r="AC1048" s="773"/>
      <c r="AD1048" s="1225" t="s">
        <v>7280</v>
      </c>
      <c r="AE1048" s="1276"/>
    </row>
    <row r="1049" spans="1:31" s="3" customFormat="1">
      <c r="A1049" s="135" t="s">
        <v>8882</v>
      </c>
      <c r="B1049" s="7" t="s">
        <v>8883</v>
      </c>
      <c r="C1049" s="7" t="s">
        <v>256</v>
      </c>
      <c r="D1049" s="7" t="s">
        <v>1024</v>
      </c>
      <c r="E1049" s="7" t="s">
        <v>85</v>
      </c>
      <c r="F1049" s="7" t="s">
        <v>1088</v>
      </c>
      <c r="G1049" s="954">
        <v>498</v>
      </c>
      <c r="H1049" s="5">
        <v>0.66700000000000004</v>
      </c>
      <c r="I1049" s="12" t="s">
        <v>3844</v>
      </c>
      <c r="J1049" s="11">
        <v>45289</v>
      </c>
      <c r="K1049" s="124">
        <v>45308</v>
      </c>
      <c r="L1049" s="124"/>
      <c r="M1049" s="124">
        <v>45295</v>
      </c>
      <c r="N1049" s="813">
        <v>45300</v>
      </c>
      <c r="O1049" s="7">
        <f t="shared" ca="1" si="32"/>
        <v>11</v>
      </c>
      <c r="P1049" s="124" t="s">
        <v>8655</v>
      </c>
      <c r="Q1049" s="124">
        <v>45308</v>
      </c>
      <c r="R1049" s="124" t="s">
        <v>8655</v>
      </c>
      <c r="S1049" s="12" t="e">
        <f t="shared" ca="1" si="33"/>
        <v>#VALUE!</v>
      </c>
      <c r="T1049" s="28" t="s">
        <v>8884</v>
      </c>
      <c r="U1049" s="26" t="s">
        <v>8885</v>
      </c>
      <c r="V1049" s="1204"/>
      <c r="W1049" s="1204"/>
      <c r="X1049" s="678" t="s">
        <v>8886</v>
      </c>
      <c r="Y1049" s="678"/>
      <c r="Z1049" s="678"/>
      <c r="AA1049" s="702" t="s">
        <v>8887</v>
      </c>
      <c r="AB1049" s="70" t="s">
        <v>8888</v>
      </c>
      <c r="AC1049" s="773"/>
      <c r="AD1049" s="1225" t="s">
        <v>7280</v>
      </c>
      <c r="AE1049" s="1276"/>
    </row>
    <row r="1050" spans="1:31" s="3" customFormat="1">
      <c r="A1050" s="135" t="s">
        <v>5013</v>
      </c>
      <c r="B1050" s="7" t="s">
        <v>8889</v>
      </c>
      <c r="C1050" s="7" t="s">
        <v>46</v>
      </c>
      <c r="D1050" s="7" t="s">
        <v>1024</v>
      </c>
      <c r="E1050" s="7" t="s">
        <v>85</v>
      </c>
      <c r="F1050" s="7" t="s">
        <v>1088</v>
      </c>
      <c r="G1050" s="954">
        <v>253</v>
      </c>
      <c r="H1050" s="5">
        <v>0.66800000000000004</v>
      </c>
      <c r="I1050" s="12" t="s">
        <v>3844</v>
      </c>
      <c r="J1050" s="11">
        <v>45294</v>
      </c>
      <c r="K1050" s="124">
        <v>45294</v>
      </c>
      <c r="L1050" s="124"/>
      <c r="M1050" s="124">
        <v>45296</v>
      </c>
      <c r="N1050" s="813">
        <v>45300</v>
      </c>
      <c r="O1050" s="7">
        <f t="shared" ca="1" si="32"/>
        <v>6</v>
      </c>
      <c r="P1050" s="124" t="s">
        <v>8655</v>
      </c>
      <c r="Q1050" s="124">
        <v>45308</v>
      </c>
      <c r="R1050" s="124" t="s">
        <v>8655</v>
      </c>
      <c r="S1050" s="12" t="e">
        <f t="shared" ca="1" si="33"/>
        <v>#VALUE!</v>
      </c>
      <c r="T1050" s="28" t="s">
        <v>8890</v>
      </c>
      <c r="U1050" s="26" t="s">
        <v>8891</v>
      </c>
      <c r="V1050" s="1204"/>
      <c r="W1050" s="1204"/>
      <c r="X1050" s="678" t="s">
        <v>8892</v>
      </c>
      <c r="Y1050" s="678"/>
      <c r="Z1050" s="678"/>
      <c r="AA1050" s="702" t="s">
        <v>8887</v>
      </c>
      <c r="AB1050" s="70" t="s">
        <v>8893</v>
      </c>
      <c r="AC1050" s="773"/>
      <c r="AD1050" s="1225"/>
      <c r="AE1050" s="1276"/>
    </row>
    <row r="1051" spans="1:31" s="3" customFormat="1">
      <c r="A1051" s="135" t="s">
        <v>1551</v>
      </c>
      <c r="B1051" s="7" t="s">
        <v>8894</v>
      </c>
      <c r="C1051" s="7" t="s">
        <v>256</v>
      </c>
      <c r="D1051" s="7" t="s">
        <v>1024</v>
      </c>
      <c r="E1051" s="7" t="s">
        <v>85</v>
      </c>
      <c r="F1051" s="7" t="s">
        <v>462</v>
      </c>
      <c r="G1051" s="954">
        <v>1621</v>
      </c>
      <c r="H1051" s="5">
        <v>5.5039999999999996</v>
      </c>
      <c r="I1051" s="12" t="s">
        <v>3844</v>
      </c>
      <c r="J1051" s="11">
        <v>45299</v>
      </c>
      <c r="K1051" s="11">
        <v>45299</v>
      </c>
      <c r="L1051" s="11"/>
      <c r="M1051" s="124">
        <v>45300</v>
      </c>
      <c r="N1051" s="813">
        <v>45302</v>
      </c>
      <c r="O1051" s="7">
        <f t="shared" ca="1" si="32"/>
        <v>3</v>
      </c>
      <c r="P1051" s="124" t="s">
        <v>8655</v>
      </c>
      <c r="Q1051" s="124">
        <v>45308</v>
      </c>
      <c r="R1051" s="124" t="s">
        <v>8655</v>
      </c>
      <c r="S1051" s="12" t="e">
        <f t="shared" ca="1" si="33"/>
        <v>#VALUE!</v>
      </c>
      <c r="T1051" s="28" t="s">
        <v>8895</v>
      </c>
      <c r="U1051" s="26" t="s">
        <v>8896</v>
      </c>
      <c r="V1051" s="1204"/>
      <c r="W1051" s="1204"/>
      <c r="X1051" s="678" t="s">
        <v>8897</v>
      </c>
      <c r="Y1051" s="678"/>
      <c r="Z1051" s="678"/>
      <c r="AA1051" s="702" t="s">
        <v>8887</v>
      </c>
      <c r="AB1051" s="70" t="s">
        <v>8898</v>
      </c>
      <c r="AC1051" s="773"/>
      <c r="AD1051" s="1225" t="s">
        <v>7280</v>
      </c>
      <c r="AE1051" s="1276"/>
    </row>
    <row r="1052" spans="1:31" s="3" customFormat="1">
      <c r="A1052" s="135" t="s">
        <v>3731</v>
      </c>
      <c r="B1052" s="7" t="s">
        <v>8899</v>
      </c>
      <c r="C1052" s="7" t="s">
        <v>46</v>
      </c>
      <c r="D1052" s="7" t="s">
        <v>1024</v>
      </c>
      <c r="E1052" s="7" t="s">
        <v>85</v>
      </c>
      <c r="F1052" s="7" t="s">
        <v>1088</v>
      </c>
      <c r="G1052" s="954">
        <v>840</v>
      </c>
      <c r="H1052" s="5">
        <v>5.68</v>
      </c>
      <c r="I1052" s="12" t="s">
        <v>3844</v>
      </c>
      <c r="J1052" s="11">
        <v>45299</v>
      </c>
      <c r="K1052" s="11">
        <v>45299</v>
      </c>
      <c r="L1052" s="11"/>
      <c r="M1052" s="124" t="s">
        <v>97</v>
      </c>
      <c r="N1052" s="813">
        <v>45300</v>
      </c>
      <c r="O1052" s="7">
        <f t="shared" ca="1" si="32"/>
        <v>1</v>
      </c>
      <c r="P1052" s="124" t="s">
        <v>8655</v>
      </c>
      <c r="Q1052" s="124">
        <v>45308</v>
      </c>
      <c r="R1052" s="124" t="s">
        <v>8655</v>
      </c>
      <c r="S1052" s="12" t="e">
        <f t="shared" ca="1" si="33"/>
        <v>#VALUE!</v>
      </c>
      <c r="T1052" s="28" t="s">
        <v>8900</v>
      </c>
      <c r="U1052" s="26" t="s">
        <v>8901</v>
      </c>
      <c r="V1052" s="1204"/>
      <c r="W1052" s="1204"/>
      <c r="X1052" s="678" t="s">
        <v>8902</v>
      </c>
      <c r="Y1052" s="678"/>
      <c r="Z1052" s="678"/>
      <c r="AA1052" s="702" t="s">
        <v>8887</v>
      </c>
      <c r="AB1052" s="70"/>
      <c r="AC1052" s="773"/>
      <c r="AD1052" s="1225"/>
      <c r="AE1052" s="1276"/>
    </row>
    <row r="1053" spans="1:31" s="3" customFormat="1">
      <c r="A1053" s="135" t="s">
        <v>6342</v>
      </c>
      <c r="B1053" s="7" t="s">
        <v>8903</v>
      </c>
      <c r="C1053" s="7" t="s">
        <v>256</v>
      </c>
      <c r="D1053" s="7" t="s">
        <v>1024</v>
      </c>
      <c r="E1053" s="7" t="s">
        <v>85</v>
      </c>
      <c r="F1053" s="7" t="s">
        <v>1088</v>
      </c>
      <c r="G1053" s="20">
        <v>443</v>
      </c>
      <c r="H1053" s="5">
        <v>2.88</v>
      </c>
      <c r="I1053" s="12" t="s">
        <v>8904</v>
      </c>
      <c r="J1053" s="11">
        <v>45239</v>
      </c>
      <c r="K1053" s="124">
        <v>45303</v>
      </c>
      <c r="L1053" s="124"/>
      <c r="M1053" s="124">
        <v>45308</v>
      </c>
      <c r="N1053" s="124" t="s">
        <v>8689</v>
      </c>
      <c r="O1053" s="7" t="e">
        <f t="shared" ca="1" si="32"/>
        <v>#VALUE!</v>
      </c>
      <c r="P1053" s="124" t="s">
        <v>8730</v>
      </c>
      <c r="Q1053" s="124" t="s">
        <v>3912</v>
      </c>
      <c r="R1053" s="124" t="s">
        <v>8730</v>
      </c>
      <c r="S1053" s="12" t="e">
        <f t="shared" ca="1" si="33"/>
        <v>#VALUE!</v>
      </c>
      <c r="T1053" s="11" t="s">
        <v>8905</v>
      </c>
      <c r="U1053" s="11" t="s">
        <v>8906</v>
      </c>
      <c r="V1053" s="167"/>
      <c r="W1053" s="167"/>
      <c r="X1053" s="678" t="s">
        <v>8907</v>
      </c>
      <c r="Y1053" s="678"/>
      <c r="Z1053" s="678"/>
      <c r="AA1053" s="76" t="s">
        <v>8908</v>
      </c>
      <c r="AB1053" s="13" t="s">
        <v>8909</v>
      </c>
      <c r="AC1053" s="682"/>
      <c r="AD1053" s="1226" t="s">
        <v>7280</v>
      </c>
      <c r="AE1053" s="1278"/>
    </row>
    <row r="1054" spans="1:31" s="2" customFormat="1" ht="30.75">
      <c r="A1054" s="134" t="s">
        <v>740</v>
      </c>
      <c r="B1054" s="7" t="s">
        <v>8910</v>
      </c>
      <c r="C1054" s="7" t="s">
        <v>46</v>
      </c>
      <c r="D1054" s="7" t="s">
        <v>1024</v>
      </c>
      <c r="E1054" s="7" t="s">
        <v>85</v>
      </c>
      <c r="F1054" s="7" t="s">
        <v>1088</v>
      </c>
      <c r="G1054" s="954">
        <v>602</v>
      </c>
      <c r="H1054" s="5">
        <v>2.8660000000000001</v>
      </c>
      <c r="I1054" s="12" t="s">
        <v>8904</v>
      </c>
      <c r="J1054" s="11">
        <v>45278</v>
      </c>
      <c r="K1054" s="11">
        <v>45278</v>
      </c>
      <c r="L1054" s="11"/>
      <c r="M1054" s="124" t="s">
        <v>97</v>
      </c>
      <c r="N1054" s="124">
        <v>45303</v>
      </c>
      <c r="O1054" s="7">
        <f t="shared" ca="1" si="32"/>
        <v>25</v>
      </c>
      <c r="P1054" s="124" t="s">
        <v>8730</v>
      </c>
      <c r="Q1054" s="124">
        <v>45300</v>
      </c>
      <c r="R1054" s="124" t="s">
        <v>8730</v>
      </c>
      <c r="S1054" s="12" t="e">
        <f t="shared" ca="1" si="33"/>
        <v>#VALUE!</v>
      </c>
      <c r="T1054" s="11" t="s">
        <v>8911</v>
      </c>
      <c r="U1054" s="11" t="s">
        <v>8912</v>
      </c>
      <c r="V1054" s="167"/>
      <c r="W1054" s="167"/>
      <c r="X1054" s="678" t="s">
        <v>8913</v>
      </c>
      <c r="Y1054" s="678"/>
      <c r="Z1054" s="678"/>
      <c r="AA1054" s="76" t="s">
        <v>8908</v>
      </c>
      <c r="AB1054" s="13" t="s">
        <v>8914</v>
      </c>
      <c r="AC1054" s="682"/>
      <c r="AD1054" s="1226" t="s">
        <v>7280</v>
      </c>
      <c r="AE1054" s="1278"/>
    </row>
    <row r="1055" spans="1:31" s="3" customFormat="1">
      <c r="A1055" s="135" t="s">
        <v>5013</v>
      </c>
      <c r="B1055" s="7" t="s">
        <v>8915</v>
      </c>
      <c r="C1055" s="7" t="s">
        <v>46</v>
      </c>
      <c r="D1055" s="7" t="s">
        <v>1024</v>
      </c>
      <c r="E1055" s="7" t="s">
        <v>85</v>
      </c>
      <c r="F1055" s="7" t="s">
        <v>1088</v>
      </c>
      <c r="G1055" s="954">
        <v>365</v>
      </c>
      <c r="H1055" s="5">
        <v>1.2549999999999999</v>
      </c>
      <c r="I1055" s="12" t="s">
        <v>8904</v>
      </c>
      <c r="J1055" s="11">
        <v>45300</v>
      </c>
      <c r="K1055" s="11">
        <v>45300</v>
      </c>
      <c r="L1055" s="11"/>
      <c r="M1055" s="124">
        <v>45302</v>
      </c>
      <c r="N1055" s="124" t="s">
        <v>8673</v>
      </c>
      <c r="O1055" s="7" t="e">
        <f t="shared" ca="1" si="32"/>
        <v>#VALUE!</v>
      </c>
      <c r="P1055" s="124" t="s">
        <v>8730</v>
      </c>
      <c r="Q1055" s="124" t="s">
        <v>8627</v>
      </c>
      <c r="R1055" s="124" t="s">
        <v>8730</v>
      </c>
      <c r="S1055" s="12" t="e">
        <f t="shared" ca="1" si="33"/>
        <v>#VALUE!</v>
      </c>
      <c r="T1055" s="11" t="s">
        <v>8916</v>
      </c>
      <c r="U1055" s="11" t="s">
        <v>8917</v>
      </c>
      <c r="V1055" s="167"/>
      <c r="W1055" s="167"/>
      <c r="X1055" s="678" t="s">
        <v>8918</v>
      </c>
      <c r="Y1055" s="678"/>
      <c r="Z1055" s="678"/>
      <c r="AA1055" s="76" t="s">
        <v>8908</v>
      </c>
      <c r="AB1055" s="13" t="s">
        <v>8919</v>
      </c>
      <c r="AC1055" s="682"/>
      <c r="AD1055" s="1226"/>
      <c r="AE1055" s="1278"/>
    </row>
    <row r="1056" spans="1:31" s="3" customFormat="1">
      <c r="A1056" s="135" t="s">
        <v>516</v>
      </c>
      <c r="B1056" s="7" t="s">
        <v>8920</v>
      </c>
      <c r="C1056" s="7" t="s">
        <v>46</v>
      </c>
      <c r="D1056" s="7" t="s">
        <v>1024</v>
      </c>
      <c r="E1056" s="7" t="s">
        <v>85</v>
      </c>
      <c r="F1056" s="7" t="s">
        <v>1088</v>
      </c>
      <c r="G1056" s="954">
        <v>1331</v>
      </c>
      <c r="H1056" s="5">
        <v>2.1509999999999998</v>
      </c>
      <c r="I1056" s="12" t="s">
        <v>8904</v>
      </c>
      <c r="J1056" s="11">
        <v>45303</v>
      </c>
      <c r="K1056" s="124">
        <v>45307</v>
      </c>
      <c r="L1056" s="124"/>
      <c r="M1056" s="124">
        <v>45310</v>
      </c>
      <c r="N1056" s="124">
        <v>45310</v>
      </c>
      <c r="O1056" s="7">
        <f t="shared" ca="1" si="32"/>
        <v>7</v>
      </c>
      <c r="P1056" s="124" t="s">
        <v>8730</v>
      </c>
      <c r="Q1056" s="124" t="s">
        <v>3912</v>
      </c>
      <c r="R1056" s="124" t="s">
        <v>8730</v>
      </c>
      <c r="S1056" s="12" t="e">
        <f t="shared" ca="1" si="33"/>
        <v>#VALUE!</v>
      </c>
      <c r="T1056" s="11" t="s">
        <v>8921</v>
      </c>
      <c r="U1056" s="11" t="s">
        <v>8922</v>
      </c>
      <c r="V1056" s="167"/>
      <c r="W1056" s="167"/>
      <c r="X1056" s="678" t="s">
        <v>8923</v>
      </c>
      <c r="Y1056" s="678"/>
      <c r="Z1056" s="678"/>
      <c r="AA1056" s="76" t="s">
        <v>8908</v>
      </c>
      <c r="AB1056" s="13" t="s">
        <v>8924</v>
      </c>
      <c r="AC1056" s="682"/>
      <c r="AD1056" s="1226"/>
      <c r="AE1056" s="1278"/>
    </row>
    <row r="1057" spans="1:31" s="3" customFormat="1">
      <c r="A1057" s="135" t="s">
        <v>5244</v>
      </c>
      <c r="B1057" s="7" t="s">
        <v>8925</v>
      </c>
      <c r="C1057" s="7" t="s">
        <v>46</v>
      </c>
      <c r="D1057" s="7" t="s">
        <v>1024</v>
      </c>
      <c r="E1057" s="7" t="s">
        <v>85</v>
      </c>
      <c r="F1057" s="7" t="s">
        <v>1088</v>
      </c>
      <c r="G1057" s="954">
        <v>345</v>
      </c>
      <c r="H1057" s="5">
        <v>0.63</v>
      </c>
      <c r="I1057" s="12" t="s">
        <v>8904</v>
      </c>
      <c r="J1057" s="11">
        <v>45306</v>
      </c>
      <c r="K1057" s="11">
        <v>45307</v>
      </c>
      <c r="L1057" s="11"/>
      <c r="M1057" s="124">
        <v>45309</v>
      </c>
      <c r="N1057" s="124">
        <v>45310</v>
      </c>
      <c r="O1057" s="7">
        <f t="shared" ca="1" si="32"/>
        <v>4</v>
      </c>
      <c r="P1057" s="124" t="s">
        <v>8730</v>
      </c>
      <c r="Q1057" s="124" t="s">
        <v>3912</v>
      </c>
      <c r="R1057" s="124" t="s">
        <v>8730</v>
      </c>
      <c r="S1057" s="12" t="e">
        <f t="shared" ca="1" si="33"/>
        <v>#VALUE!</v>
      </c>
      <c r="T1057" s="11" t="s">
        <v>8926</v>
      </c>
      <c r="U1057" s="11" t="s">
        <v>8927</v>
      </c>
      <c r="V1057" s="167"/>
      <c r="W1057" s="167"/>
      <c r="X1057" s="678" t="s">
        <v>8928</v>
      </c>
      <c r="Y1057" s="678"/>
      <c r="Z1057" s="678"/>
      <c r="AA1057" s="76" t="s">
        <v>8908</v>
      </c>
      <c r="AB1057" s="13" t="s">
        <v>8929</v>
      </c>
      <c r="AC1057" s="682"/>
      <c r="AD1057" s="1226" t="s">
        <v>7280</v>
      </c>
      <c r="AE1057" s="1278"/>
    </row>
    <row r="1058" spans="1:31" s="3" customFormat="1">
      <c r="A1058" s="135" t="s">
        <v>2563</v>
      </c>
      <c r="B1058" s="7" t="s">
        <v>8930</v>
      </c>
      <c r="C1058" s="7" t="s">
        <v>256</v>
      </c>
      <c r="D1058" s="7" t="s">
        <v>1024</v>
      </c>
      <c r="E1058" s="7" t="s">
        <v>85</v>
      </c>
      <c r="F1058" s="7" t="s">
        <v>1088</v>
      </c>
      <c r="G1058" s="954">
        <v>740</v>
      </c>
      <c r="H1058" s="5">
        <v>0.86599999999999999</v>
      </c>
      <c r="I1058" s="12" t="s">
        <v>8904</v>
      </c>
      <c r="J1058" s="11">
        <v>45306</v>
      </c>
      <c r="K1058" s="11">
        <v>45307</v>
      </c>
      <c r="L1058" s="11"/>
      <c r="M1058" s="124">
        <v>45315</v>
      </c>
      <c r="N1058" s="124" t="s">
        <v>8689</v>
      </c>
      <c r="O1058" s="7" t="e">
        <f t="shared" ca="1" si="32"/>
        <v>#VALUE!</v>
      </c>
      <c r="P1058" s="124" t="s">
        <v>8730</v>
      </c>
      <c r="Q1058" s="124" t="s">
        <v>3912</v>
      </c>
      <c r="R1058" s="124" t="s">
        <v>8730</v>
      </c>
      <c r="S1058" s="12" t="e">
        <f t="shared" ca="1" si="33"/>
        <v>#VALUE!</v>
      </c>
      <c r="T1058" s="11" t="s">
        <v>8931</v>
      </c>
      <c r="U1058" s="11" t="s">
        <v>8932</v>
      </c>
      <c r="V1058" s="167"/>
      <c r="W1058" s="167"/>
      <c r="X1058" s="678" t="s">
        <v>8933</v>
      </c>
      <c r="Y1058" s="678"/>
      <c r="Z1058" s="678"/>
      <c r="AA1058" s="76" t="s">
        <v>8908</v>
      </c>
      <c r="AB1058" s="13" t="s">
        <v>8934</v>
      </c>
      <c r="AC1058" s="682"/>
      <c r="AD1058" s="1226"/>
      <c r="AE1058" s="1278"/>
    </row>
    <row r="1059" spans="1:31" s="3" customFormat="1">
      <c r="A1059" s="135" t="s">
        <v>1335</v>
      </c>
      <c r="B1059" s="7" t="s">
        <v>8935</v>
      </c>
      <c r="C1059" s="7" t="s">
        <v>46</v>
      </c>
      <c r="D1059" s="7" t="s">
        <v>1024</v>
      </c>
      <c r="E1059" s="7" t="s">
        <v>85</v>
      </c>
      <c r="F1059" s="7" t="s">
        <v>1088</v>
      </c>
      <c r="G1059" s="954">
        <v>1698</v>
      </c>
      <c r="H1059" s="5">
        <v>1.3080000000000001</v>
      </c>
      <c r="I1059" s="12" t="s">
        <v>8904</v>
      </c>
      <c r="J1059" s="11">
        <v>45306</v>
      </c>
      <c r="K1059" s="11" t="s">
        <v>8655</v>
      </c>
      <c r="L1059" s="11"/>
      <c r="M1059" s="124">
        <v>45315</v>
      </c>
      <c r="N1059" s="124" t="s">
        <v>8627</v>
      </c>
      <c r="O1059" s="7" t="e">
        <f t="shared" ca="1" si="32"/>
        <v>#VALUE!</v>
      </c>
      <c r="P1059" s="124" t="s">
        <v>8730</v>
      </c>
      <c r="Q1059" s="124" t="s">
        <v>8718</v>
      </c>
      <c r="R1059" s="124" t="s">
        <v>8730</v>
      </c>
      <c r="S1059" s="12" t="e">
        <f t="shared" ca="1" si="33"/>
        <v>#VALUE!</v>
      </c>
      <c r="T1059" s="11" t="s">
        <v>8936</v>
      </c>
      <c r="U1059" s="11" t="s">
        <v>8937</v>
      </c>
      <c r="V1059" s="167"/>
      <c r="W1059" s="167"/>
      <c r="X1059" s="678" t="s">
        <v>8938</v>
      </c>
      <c r="Y1059" s="678"/>
      <c r="Z1059" s="678"/>
      <c r="AA1059" s="76" t="s">
        <v>8908</v>
      </c>
      <c r="AB1059" s="13" t="s">
        <v>8939</v>
      </c>
      <c r="AC1059" s="682"/>
      <c r="AD1059" s="1226" t="s">
        <v>7280</v>
      </c>
      <c r="AE1059" s="1278"/>
    </row>
    <row r="1060" spans="1:31" s="3" customFormat="1">
      <c r="A1060" s="135" t="s">
        <v>6520</v>
      </c>
      <c r="B1060" s="7" t="s">
        <v>8940</v>
      </c>
      <c r="C1060" s="7" t="s">
        <v>46</v>
      </c>
      <c r="D1060" s="7" t="s">
        <v>1024</v>
      </c>
      <c r="E1060" s="7" t="s">
        <v>85</v>
      </c>
      <c r="F1060" s="7" t="s">
        <v>1088</v>
      </c>
      <c r="G1060" s="954">
        <v>1420</v>
      </c>
      <c r="H1060" s="9">
        <v>2.9580000000000002</v>
      </c>
      <c r="I1060" s="12" t="s">
        <v>8904</v>
      </c>
      <c r="J1060" s="11">
        <v>45308</v>
      </c>
      <c r="K1060" s="11">
        <v>45309</v>
      </c>
      <c r="L1060" s="11"/>
      <c r="M1060" s="124">
        <v>45310</v>
      </c>
      <c r="N1060" s="124">
        <v>45313</v>
      </c>
      <c r="O1060" s="7">
        <f t="shared" ca="1" si="32"/>
        <v>5</v>
      </c>
      <c r="P1060" s="124" t="s">
        <v>8730</v>
      </c>
      <c r="Q1060" s="124" t="s">
        <v>8718</v>
      </c>
      <c r="R1060" s="124" t="s">
        <v>8730</v>
      </c>
      <c r="S1060" s="12" t="e">
        <f t="shared" ca="1" si="33"/>
        <v>#VALUE!</v>
      </c>
      <c r="T1060" s="11" t="s">
        <v>8941</v>
      </c>
      <c r="U1060" s="11" t="s">
        <v>8942</v>
      </c>
      <c r="V1060" s="167"/>
      <c r="W1060" s="167"/>
      <c r="X1060" s="678" t="s">
        <v>8943</v>
      </c>
      <c r="Y1060" s="678"/>
      <c r="Z1060" s="678"/>
      <c r="AA1060" s="76" t="s">
        <v>8908</v>
      </c>
      <c r="AB1060" s="13" t="s">
        <v>8944</v>
      </c>
      <c r="AC1060" s="682"/>
      <c r="AD1060" s="1226"/>
      <c r="AE1060" s="1278"/>
    </row>
    <row r="1061" spans="1:31" s="2" customFormat="1">
      <c r="A1061" s="134" t="s">
        <v>8945</v>
      </c>
      <c r="B1061" s="12" t="s">
        <v>8946</v>
      </c>
      <c r="C1061" s="7" t="s">
        <v>256</v>
      </c>
      <c r="D1061" s="12" t="s">
        <v>1024</v>
      </c>
      <c r="E1061" s="12" t="s">
        <v>49</v>
      </c>
      <c r="F1061" s="12" t="s">
        <v>1086</v>
      </c>
      <c r="G1061" s="20">
        <v>670</v>
      </c>
      <c r="H1061" s="9">
        <v>2.9140000000000001</v>
      </c>
      <c r="I1061" s="12" t="s">
        <v>8947</v>
      </c>
      <c r="J1061" s="11">
        <v>45253</v>
      </c>
      <c r="K1061" s="11">
        <v>45253</v>
      </c>
      <c r="L1061" s="11"/>
      <c r="M1061" s="124" t="s">
        <v>8455</v>
      </c>
      <c r="N1061" s="124" t="s">
        <v>97</v>
      </c>
      <c r="O1061" s="7" t="e">
        <f t="shared" ca="1" si="32"/>
        <v>#VALUE!</v>
      </c>
      <c r="P1061" s="726">
        <v>45300</v>
      </c>
      <c r="Q1061" s="124" t="s">
        <v>8427</v>
      </c>
      <c r="R1061" s="124">
        <v>45300</v>
      </c>
      <c r="S1061" s="12">
        <f t="shared" ca="1" si="33"/>
        <v>47</v>
      </c>
      <c r="T1061" s="11" t="s">
        <v>3823</v>
      </c>
      <c r="U1061" s="11" t="s">
        <v>8948</v>
      </c>
      <c r="V1061" s="167"/>
      <c r="W1061" s="167"/>
      <c r="X1061" s="678" t="s">
        <v>8949</v>
      </c>
      <c r="Y1061" s="678"/>
      <c r="Z1061" s="678"/>
      <c r="AA1061" s="24" t="s">
        <v>8950</v>
      </c>
      <c r="AB1061" s="24" t="s">
        <v>8951</v>
      </c>
      <c r="AC1061" s="731"/>
      <c r="AD1061" s="1227"/>
      <c r="AE1061" s="1279"/>
    </row>
    <row r="1062" spans="1:31" s="2" customFormat="1">
      <c r="A1062" s="134" t="s">
        <v>5256</v>
      </c>
      <c r="B1062" s="7" t="s">
        <v>8952</v>
      </c>
      <c r="C1062" s="4" t="s">
        <v>46</v>
      </c>
      <c r="D1062" s="7" t="s">
        <v>7785</v>
      </c>
      <c r="E1062" s="7" t="s">
        <v>85</v>
      </c>
      <c r="F1062" s="7" t="s">
        <v>1088</v>
      </c>
      <c r="G1062" s="953">
        <v>345</v>
      </c>
      <c r="H1062" s="5">
        <v>0.33</v>
      </c>
      <c r="I1062" s="12" t="s">
        <v>8695</v>
      </c>
      <c r="J1062" s="726">
        <v>45253</v>
      </c>
      <c r="K1062" s="726">
        <v>45253</v>
      </c>
      <c r="L1062" s="726"/>
      <c r="M1062" s="726" t="s">
        <v>3636</v>
      </c>
      <c r="N1062" s="124" t="s">
        <v>8566</v>
      </c>
      <c r="O1062" s="7" t="e">
        <f t="shared" ca="1" si="32"/>
        <v>#VALUE!</v>
      </c>
      <c r="P1062" s="124" t="s">
        <v>8504</v>
      </c>
      <c r="Q1062" s="124" t="s">
        <v>3636</v>
      </c>
      <c r="R1062" s="124" t="s">
        <v>8504</v>
      </c>
      <c r="S1062" s="12" t="e">
        <f t="shared" ca="1" si="33"/>
        <v>#VALUE!</v>
      </c>
      <c r="T1062" s="11" t="s">
        <v>8953</v>
      </c>
      <c r="U1062" s="11" t="s">
        <v>8696</v>
      </c>
      <c r="V1062" s="167"/>
      <c r="W1062" s="167"/>
      <c r="X1062" s="678" t="s">
        <v>8954</v>
      </c>
      <c r="Y1062" s="678"/>
      <c r="Z1062" s="678"/>
      <c r="AA1062" s="72" t="s">
        <v>8955</v>
      </c>
      <c r="AB1062" s="71"/>
      <c r="AC1062" s="732"/>
      <c r="AD1062" s="1228"/>
      <c r="AE1062" s="1280"/>
    </row>
    <row r="1063" spans="1:31" s="2" customFormat="1">
      <c r="A1063" s="134" t="s">
        <v>8956</v>
      </c>
      <c r="B1063" s="7" t="s">
        <v>8957</v>
      </c>
      <c r="C1063" s="4" t="s">
        <v>256</v>
      </c>
      <c r="D1063" s="7" t="s">
        <v>7785</v>
      </c>
      <c r="E1063" s="7" t="s">
        <v>85</v>
      </c>
      <c r="F1063" s="7" t="s">
        <v>1086</v>
      </c>
      <c r="G1063" s="953">
        <v>506</v>
      </c>
      <c r="H1063" s="5">
        <v>1.1254</v>
      </c>
      <c r="I1063" s="12" t="s">
        <v>8958</v>
      </c>
      <c r="J1063" s="726">
        <v>45255</v>
      </c>
      <c r="K1063" s="726" t="s">
        <v>3887</v>
      </c>
      <c r="L1063" s="726"/>
      <c r="M1063" s="726" t="s">
        <v>8468</v>
      </c>
      <c r="N1063" s="253" t="s">
        <v>8487</v>
      </c>
      <c r="O1063" s="7" t="e">
        <f t="shared" ca="1" si="32"/>
        <v>#VALUE!</v>
      </c>
      <c r="P1063" s="789" t="s">
        <v>3823</v>
      </c>
      <c r="Q1063" s="124" t="s">
        <v>8953</v>
      </c>
      <c r="R1063" s="726" t="s">
        <v>3823</v>
      </c>
      <c r="S1063" s="12" t="e">
        <f t="shared" ca="1" si="33"/>
        <v>#VALUE!</v>
      </c>
      <c r="T1063" s="11" t="s">
        <v>8655</v>
      </c>
      <c r="U1063" s="11" t="s">
        <v>8959</v>
      </c>
      <c r="V1063" s="167"/>
      <c r="W1063" s="167"/>
      <c r="X1063" s="678" t="s">
        <v>8960</v>
      </c>
      <c r="Y1063" s="678"/>
      <c r="Z1063" s="678"/>
      <c r="AA1063" s="72" t="s">
        <v>8961</v>
      </c>
      <c r="AB1063" s="71" t="s">
        <v>8962</v>
      </c>
      <c r="AC1063" s="732"/>
      <c r="AD1063" s="1228"/>
      <c r="AE1063" s="1280"/>
    </row>
    <row r="1064" spans="1:31" s="2" customFormat="1">
      <c r="A1064" s="134" t="s">
        <v>3859</v>
      </c>
      <c r="B1064" s="4" t="s">
        <v>8963</v>
      </c>
      <c r="C1064" s="4" t="s">
        <v>46</v>
      </c>
      <c r="D1064" s="4" t="s">
        <v>7785</v>
      </c>
      <c r="E1064" s="4" t="s">
        <v>85</v>
      </c>
      <c r="F1064" s="4" t="s">
        <v>1106</v>
      </c>
      <c r="G1064" s="953">
        <v>1671</v>
      </c>
      <c r="H1064" s="22">
        <v>2.81</v>
      </c>
      <c r="I1064" s="12" t="s">
        <v>8964</v>
      </c>
      <c r="J1064" s="726">
        <v>45276</v>
      </c>
      <c r="K1064" s="726" t="s">
        <v>8682</v>
      </c>
      <c r="L1064" s="726"/>
      <c r="M1064" s="726" t="s">
        <v>3874</v>
      </c>
      <c r="N1064" s="726" t="s">
        <v>8965</v>
      </c>
      <c r="O1064" s="7" t="e">
        <f t="shared" ca="1" si="32"/>
        <v>#VALUE!</v>
      </c>
      <c r="P1064" s="124" t="s">
        <v>8966</v>
      </c>
      <c r="Q1064" s="726" t="s">
        <v>8504</v>
      </c>
      <c r="R1064" s="726" t="s">
        <v>8966</v>
      </c>
      <c r="S1064" s="12" t="e">
        <f t="shared" ca="1" si="33"/>
        <v>#VALUE!</v>
      </c>
      <c r="T1064" s="23" t="s">
        <v>8718</v>
      </c>
      <c r="U1064" s="11" t="s">
        <v>8967</v>
      </c>
      <c r="V1064" s="167"/>
      <c r="W1064" s="167"/>
      <c r="X1064" s="679" t="s">
        <v>8968</v>
      </c>
      <c r="Y1064" s="679"/>
      <c r="Z1064" s="679"/>
      <c r="AA1064" s="72" t="s">
        <v>8969</v>
      </c>
      <c r="AB1064" s="71" t="s">
        <v>8970</v>
      </c>
      <c r="AC1064" s="732"/>
      <c r="AD1064" s="1228"/>
      <c r="AE1064" s="1280"/>
    </row>
    <row r="1065" spans="1:31" s="2" customFormat="1">
      <c r="A1065" s="134" t="s">
        <v>8971</v>
      </c>
      <c r="B1065" s="7" t="s">
        <v>8972</v>
      </c>
      <c r="C1065" s="4" t="s">
        <v>46</v>
      </c>
      <c r="D1065" s="7" t="s">
        <v>7785</v>
      </c>
      <c r="E1065" s="7" t="s">
        <v>85</v>
      </c>
      <c r="F1065" s="7" t="s">
        <v>1088</v>
      </c>
      <c r="G1065" s="953">
        <v>474</v>
      </c>
      <c r="H1065" s="9">
        <v>2.3170000000000002</v>
      </c>
      <c r="I1065" s="12" t="s">
        <v>8958</v>
      </c>
      <c r="J1065" s="726">
        <v>45280</v>
      </c>
      <c r="K1065" s="807" t="s">
        <v>8688</v>
      </c>
      <c r="L1065" s="807"/>
      <c r="M1065" s="23" t="s">
        <v>8688</v>
      </c>
      <c r="N1065" s="124" t="s">
        <v>8468</v>
      </c>
      <c r="O1065" s="7" t="e">
        <f t="shared" ca="1" si="32"/>
        <v>#VALUE!</v>
      </c>
      <c r="P1065" s="789" t="s">
        <v>3823</v>
      </c>
      <c r="Q1065" s="124" t="s">
        <v>8953</v>
      </c>
      <c r="R1065" s="726" t="s">
        <v>3823</v>
      </c>
      <c r="S1065" s="12" t="e">
        <f t="shared" ca="1" si="33"/>
        <v>#VALUE!</v>
      </c>
      <c r="T1065" s="11" t="s">
        <v>8973</v>
      </c>
      <c r="U1065" s="11" t="s">
        <v>8959</v>
      </c>
      <c r="V1065" s="167"/>
      <c r="W1065" s="167"/>
      <c r="X1065" s="678" t="s">
        <v>8974</v>
      </c>
      <c r="Y1065" s="678"/>
      <c r="Z1065" s="678"/>
      <c r="AA1065" s="24" t="s">
        <v>8975</v>
      </c>
      <c r="AB1065" s="24" t="s">
        <v>8976</v>
      </c>
      <c r="AC1065" s="731"/>
      <c r="AD1065" s="1227"/>
      <c r="AE1065" s="1279"/>
    </row>
    <row r="1066" spans="1:31" s="2" customFormat="1">
      <c r="A1066" s="134" t="s">
        <v>4966</v>
      </c>
      <c r="B1066" s="7" t="s">
        <v>8977</v>
      </c>
      <c r="C1066" s="4" t="s">
        <v>256</v>
      </c>
      <c r="D1066" s="7" t="s">
        <v>7785</v>
      </c>
      <c r="E1066" s="7" t="s">
        <v>85</v>
      </c>
      <c r="F1066" s="7" t="s">
        <v>1088</v>
      </c>
      <c r="G1066" s="953">
        <v>1100</v>
      </c>
      <c r="H1066" s="9">
        <v>2.2126000000000001</v>
      </c>
      <c r="I1066" s="12" t="s">
        <v>8958</v>
      </c>
      <c r="J1066" s="726">
        <v>45280</v>
      </c>
      <c r="K1066" s="807">
        <v>45280</v>
      </c>
      <c r="L1066" s="807"/>
      <c r="M1066" s="726" t="s">
        <v>8626</v>
      </c>
      <c r="N1066" s="124" t="s">
        <v>8427</v>
      </c>
      <c r="O1066" s="7" t="e">
        <f t="shared" ca="1" si="32"/>
        <v>#VALUE!</v>
      </c>
      <c r="P1066" s="789" t="s">
        <v>3823</v>
      </c>
      <c r="Q1066" s="124" t="s">
        <v>8953</v>
      </c>
      <c r="R1066" s="726" t="s">
        <v>3823</v>
      </c>
      <c r="S1066" s="12" t="e">
        <f t="shared" ca="1" si="33"/>
        <v>#VALUE!</v>
      </c>
      <c r="T1066" s="11" t="s">
        <v>8973</v>
      </c>
      <c r="U1066" s="11" t="s">
        <v>8959</v>
      </c>
      <c r="V1066" s="167"/>
      <c r="W1066" s="167"/>
      <c r="X1066" s="678" t="s">
        <v>8978</v>
      </c>
      <c r="Y1066" s="678"/>
      <c r="Z1066" s="678"/>
      <c r="AA1066" s="24" t="s">
        <v>8979</v>
      </c>
      <c r="AB1066" s="24" t="s">
        <v>8980</v>
      </c>
      <c r="AC1066" s="731"/>
      <c r="AD1066" s="1227"/>
      <c r="AE1066" s="1279"/>
    </row>
    <row r="1067" spans="1:31" s="2" customFormat="1">
      <c r="A1067" s="134" t="s">
        <v>7362</v>
      </c>
      <c r="B1067" s="7" t="s">
        <v>8981</v>
      </c>
      <c r="C1067" s="4" t="s">
        <v>46</v>
      </c>
      <c r="D1067" s="7" t="s">
        <v>7785</v>
      </c>
      <c r="E1067" s="4" t="s">
        <v>49</v>
      </c>
      <c r="F1067" s="7" t="s">
        <v>1088</v>
      </c>
      <c r="G1067" s="953">
        <v>1400</v>
      </c>
      <c r="H1067" s="9">
        <v>1.4697</v>
      </c>
      <c r="I1067" s="12" t="s">
        <v>8982</v>
      </c>
      <c r="J1067" s="726">
        <v>45273</v>
      </c>
      <c r="K1067" s="124">
        <v>45279</v>
      </c>
      <c r="L1067" s="124"/>
      <c r="M1067" s="124">
        <v>45281</v>
      </c>
      <c r="N1067" s="124" t="s">
        <v>8626</v>
      </c>
      <c r="O1067" s="7" t="e">
        <f t="shared" ca="1" si="32"/>
        <v>#VALUE!</v>
      </c>
      <c r="P1067" s="789" t="s">
        <v>8668</v>
      </c>
      <c r="Q1067" s="124" t="s">
        <v>3874</v>
      </c>
      <c r="R1067" s="726" t="s">
        <v>8668</v>
      </c>
      <c r="S1067" s="12" t="e">
        <f t="shared" ca="1" si="33"/>
        <v>#VALUE!</v>
      </c>
      <c r="T1067" s="11" t="s">
        <v>8983</v>
      </c>
      <c r="U1067" s="11" t="s">
        <v>8984</v>
      </c>
      <c r="V1067" s="167"/>
      <c r="W1067" s="167"/>
      <c r="X1067" s="678" t="s">
        <v>8985</v>
      </c>
      <c r="Y1067" s="678"/>
      <c r="Z1067" s="678"/>
      <c r="AA1067" s="24" t="s">
        <v>8986</v>
      </c>
      <c r="AB1067" s="24" t="s">
        <v>8987</v>
      </c>
      <c r="AC1067" s="731"/>
      <c r="AD1067" s="1227"/>
      <c r="AE1067" s="1279"/>
    </row>
    <row r="1068" spans="1:31" s="2" customFormat="1">
      <c r="A1068" s="265" t="s">
        <v>1262</v>
      </c>
      <c r="B1068" s="7" t="s">
        <v>8988</v>
      </c>
      <c r="C1068" s="33" t="s">
        <v>256</v>
      </c>
      <c r="D1068" s="7" t="s">
        <v>8706</v>
      </c>
      <c r="E1068" s="7" t="s">
        <v>85</v>
      </c>
      <c r="F1068" s="7" t="s">
        <v>1088</v>
      </c>
      <c r="G1068" s="20">
        <v>528.44000000000005</v>
      </c>
      <c r="H1068" s="9">
        <v>6.3710000000000004</v>
      </c>
      <c r="I1068" s="12" t="s">
        <v>8989</v>
      </c>
      <c r="J1068" s="11">
        <v>45260</v>
      </c>
      <c r="K1068" s="11">
        <v>45260</v>
      </c>
      <c r="L1068" s="11"/>
      <c r="M1068" s="124" t="s">
        <v>3636</v>
      </c>
      <c r="N1068" s="124"/>
      <c r="O1068" s="7">
        <f t="shared" ca="1" si="32"/>
        <v>845</v>
      </c>
      <c r="P1068" s="726" t="s">
        <v>8990</v>
      </c>
      <c r="Q1068" s="726" t="s">
        <v>8446</v>
      </c>
      <c r="R1068" s="791" t="s">
        <v>8990</v>
      </c>
      <c r="S1068" s="12" t="e">
        <f t="shared" ca="1" si="33"/>
        <v>#VALUE!</v>
      </c>
      <c r="T1068" s="38" t="s">
        <v>8730</v>
      </c>
      <c r="U1068" s="11" t="s">
        <v>8991</v>
      </c>
      <c r="V1068" s="167"/>
      <c r="W1068" s="167"/>
      <c r="X1068" s="678" t="s">
        <v>8992</v>
      </c>
      <c r="Y1068" s="678"/>
      <c r="Z1068" s="678"/>
      <c r="AA1068" s="72" t="s">
        <v>8993</v>
      </c>
      <c r="AB1068" s="71" t="s">
        <v>8994</v>
      </c>
      <c r="AC1068" s="732"/>
      <c r="AD1068" s="1228"/>
      <c r="AE1068" s="1280"/>
    </row>
    <row r="1069" spans="1:31" s="2" customFormat="1">
      <c r="A1069" s="266" t="s">
        <v>1262</v>
      </c>
      <c r="B1069" s="4" t="s">
        <v>8995</v>
      </c>
      <c r="C1069" s="34" t="s">
        <v>256</v>
      </c>
      <c r="D1069" s="4" t="s">
        <v>8706</v>
      </c>
      <c r="E1069" s="4" t="s">
        <v>85</v>
      </c>
      <c r="F1069" s="4" t="s">
        <v>1106</v>
      </c>
      <c r="G1069" s="204">
        <v>929.41</v>
      </c>
      <c r="H1069" s="5">
        <v>2.605</v>
      </c>
      <c r="I1069" s="25" t="s">
        <v>8989</v>
      </c>
      <c r="J1069" s="23" t="s">
        <v>8642</v>
      </c>
      <c r="K1069" s="23" t="s">
        <v>8642</v>
      </c>
      <c r="L1069" s="23"/>
      <c r="M1069" s="726" t="s">
        <v>3636</v>
      </c>
      <c r="N1069" s="807"/>
      <c r="O1069" s="7" t="e">
        <f t="shared" ca="1" si="32"/>
        <v>#VALUE!</v>
      </c>
      <c r="P1069" s="726" t="s">
        <v>8990</v>
      </c>
      <c r="Q1069" s="726" t="s">
        <v>8446</v>
      </c>
      <c r="R1069" s="726" t="s">
        <v>8990</v>
      </c>
      <c r="S1069" s="12" t="e">
        <f t="shared" ca="1" si="33"/>
        <v>#VALUE!</v>
      </c>
      <c r="T1069" s="11" t="s">
        <v>8730</v>
      </c>
      <c r="U1069" s="26" t="s">
        <v>8991</v>
      </c>
      <c r="V1069" s="1204"/>
      <c r="W1069" s="1204"/>
      <c r="X1069" s="679" t="s">
        <v>8996</v>
      </c>
      <c r="Y1069" s="679"/>
      <c r="Z1069" s="679"/>
      <c r="AA1069" s="72" t="s">
        <v>8997</v>
      </c>
      <c r="AB1069" s="71" t="s">
        <v>8998</v>
      </c>
      <c r="AC1069" s="732"/>
      <c r="AD1069" s="1228"/>
      <c r="AE1069" s="1280"/>
    </row>
    <row r="1070" spans="1:31" s="2" customFormat="1">
      <c r="A1070" s="135" t="s">
        <v>1290</v>
      </c>
      <c r="B1070" s="19" t="s">
        <v>8999</v>
      </c>
      <c r="C1070" s="7" t="s">
        <v>256</v>
      </c>
      <c r="D1070" s="7" t="s">
        <v>8706</v>
      </c>
      <c r="E1070" s="7" t="s">
        <v>85</v>
      </c>
      <c r="F1070" s="7" t="s">
        <v>1086</v>
      </c>
      <c r="G1070" s="20">
        <v>2409.6999999999998</v>
      </c>
      <c r="H1070" s="9">
        <v>12.048</v>
      </c>
      <c r="I1070" s="20" t="s">
        <v>8707</v>
      </c>
      <c r="J1070" s="11" t="s">
        <v>8499</v>
      </c>
      <c r="K1070" s="124" t="s">
        <v>8499</v>
      </c>
      <c r="L1070" s="124"/>
      <c r="M1070" s="124" t="s">
        <v>8566</v>
      </c>
      <c r="N1070" s="813"/>
      <c r="O1070" s="7" t="e">
        <f t="shared" ca="1" si="32"/>
        <v>#VALUE!</v>
      </c>
      <c r="P1070" s="726" t="s">
        <v>8446</v>
      </c>
      <c r="Q1070" s="726" t="s">
        <v>8446</v>
      </c>
      <c r="R1070" s="726" t="s">
        <v>8446</v>
      </c>
      <c r="S1070" s="12" t="e">
        <f t="shared" ca="1" si="33"/>
        <v>#VALUE!</v>
      </c>
      <c r="T1070" s="814" t="s">
        <v>9000</v>
      </c>
      <c r="U1070" s="26" t="s">
        <v>8709</v>
      </c>
      <c r="V1070" s="1204"/>
      <c r="W1070" s="1204"/>
      <c r="X1070" s="678" t="s">
        <v>9001</v>
      </c>
      <c r="Y1070" s="678"/>
      <c r="Z1070" s="678"/>
      <c r="AA1070" s="72" t="s">
        <v>9002</v>
      </c>
      <c r="AB1070" s="71" t="s">
        <v>9003</v>
      </c>
      <c r="AC1070" s="732"/>
      <c r="AD1070" s="1228"/>
      <c r="AE1070" s="1280"/>
    </row>
    <row r="1071" spans="1:31" s="2" customFormat="1" ht="30.75">
      <c r="A1071" s="135" t="s">
        <v>7346</v>
      </c>
      <c r="B1071" s="19" t="s">
        <v>8645</v>
      </c>
      <c r="C1071" s="7" t="s">
        <v>256</v>
      </c>
      <c r="D1071" s="7" t="s">
        <v>9004</v>
      </c>
      <c r="E1071" s="7" t="s">
        <v>85</v>
      </c>
      <c r="F1071" s="7" t="s">
        <v>462</v>
      </c>
      <c r="G1071" s="20">
        <v>1133.99</v>
      </c>
      <c r="H1071" s="9">
        <v>3.65</v>
      </c>
      <c r="I1071" s="20" t="s">
        <v>9005</v>
      </c>
      <c r="J1071" s="11">
        <v>45293</v>
      </c>
      <c r="K1071" s="124">
        <v>45293</v>
      </c>
      <c r="L1071" s="124"/>
      <c r="M1071" s="124" t="s">
        <v>8673</v>
      </c>
      <c r="N1071" s="813" t="s">
        <v>8673</v>
      </c>
      <c r="O1071" s="7" t="e">
        <f t="shared" ca="1" si="32"/>
        <v>#VALUE!</v>
      </c>
      <c r="P1071" s="726" t="s">
        <v>8718</v>
      </c>
      <c r="Q1071" s="726" t="s">
        <v>9006</v>
      </c>
      <c r="R1071" s="726"/>
      <c r="S1071" s="12">
        <f t="shared" ca="1" si="33"/>
        <v>812</v>
      </c>
      <c r="T1071" s="814" t="s">
        <v>9007</v>
      </c>
      <c r="U1071" s="26" t="s">
        <v>3968</v>
      </c>
      <c r="V1071" s="1204"/>
      <c r="W1071" s="1204"/>
      <c r="X1071" s="678" t="s">
        <v>9008</v>
      </c>
      <c r="Y1071" s="678"/>
      <c r="Z1071" s="678"/>
      <c r="AA1071" s="72" t="s">
        <v>9009</v>
      </c>
      <c r="AB1071" s="72" t="s">
        <v>9010</v>
      </c>
      <c r="AC1071" s="732"/>
      <c r="AD1071" s="1228"/>
      <c r="AE1071" s="1280"/>
    </row>
    <row r="1072" spans="1:31" s="2" customFormat="1">
      <c r="A1072" s="135" t="s">
        <v>3450</v>
      </c>
      <c r="B1072" s="7" t="s">
        <v>9011</v>
      </c>
      <c r="C1072" s="7" t="s">
        <v>256</v>
      </c>
      <c r="D1072" s="7" t="s">
        <v>9012</v>
      </c>
      <c r="E1072" s="7" t="s">
        <v>85</v>
      </c>
      <c r="F1072" s="7" t="s">
        <v>1106</v>
      </c>
      <c r="G1072" s="956">
        <v>3136.18</v>
      </c>
      <c r="H1072" s="9">
        <v>13.6</v>
      </c>
      <c r="I1072" s="120" t="s">
        <v>9013</v>
      </c>
      <c r="J1072" s="11">
        <v>45240</v>
      </c>
      <c r="K1072" s="11">
        <v>45240</v>
      </c>
      <c r="L1072" s="11"/>
      <c r="M1072" s="124" t="s">
        <v>3746</v>
      </c>
      <c r="N1072" s="813" t="s">
        <v>8566</v>
      </c>
      <c r="O1072" s="7" t="e">
        <f t="shared" ca="1" si="32"/>
        <v>#VALUE!</v>
      </c>
      <c r="P1072" s="789" t="s">
        <v>3823</v>
      </c>
      <c r="Q1072" s="804" t="s">
        <v>8688</v>
      </c>
      <c r="R1072" s="124" t="s">
        <v>3823</v>
      </c>
      <c r="S1072" s="12" t="e">
        <f t="shared" ca="1" si="33"/>
        <v>#VALUE!</v>
      </c>
      <c r="T1072" s="11" t="s">
        <v>8948</v>
      </c>
      <c r="U1072" s="26" t="s">
        <v>9014</v>
      </c>
      <c r="V1072" s="1204"/>
      <c r="W1072" s="1204"/>
      <c r="X1072" s="678" t="s">
        <v>9015</v>
      </c>
      <c r="Y1072" s="678"/>
      <c r="Z1072" s="678"/>
      <c r="AA1072" s="127" t="s">
        <v>9016</v>
      </c>
      <c r="AB1072" s="71" t="s">
        <v>9017</v>
      </c>
      <c r="AC1072" s="732"/>
      <c r="AD1072" s="1228" t="s">
        <v>7280</v>
      </c>
      <c r="AE1072" s="1280"/>
    </row>
    <row r="1073" spans="1:31" s="2" customFormat="1">
      <c r="A1073" s="135" t="s">
        <v>9018</v>
      </c>
      <c r="B1073" s="7" t="s">
        <v>9019</v>
      </c>
      <c r="C1073" s="7" t="s">
        <v>46</v>
      </c>
      <c r="D1073" s="7" t="s">
        <v>7803</v>
      </c>
      <c r="E1073" s="7" t="s">
        <v>85</v>
      </c>
      <c r="F1073" s="7" t="s">
        <v>1106</v>
      </c>
      <c r="G1073" s="20">
        <v>700</v>
      </c>
      <c r="H1073" s="9">
        <v>1.466</v>
      </c>
      <c r="I1073" s="12" t="s">
        <v>9020</v>
      </c>
      <c r="J1073" s="11" t="s">
        <v>8688</v>
      </c>
      <c r="K1073" s="11" t="s">
        <v>8688</v>
      </c>
      <c r="L1073" s="11"/>
      <c r="M1073" s="124" t="s">
        <v>8487</v>
      </c>
      <c r="N1073" s="813" t="s">
        <v>8504</v>
      </c>
      <c r="O1073" s="7" t="e">
        <f t="shared" ca="1" si="32"/>
        <v>#VALUE!</v>
      </c>
      <c r="P1073" s="726" t="s">
        <v>9021</v>
      </c>
      <c r="Q1073" s="124" t="s">
        <v>8494</v>
      </c>
      <c r="R1073" s="726" t="s">
        <v>9021</v>
      </c>
      <c r="S1073" s="12" t="e">
        <f t="shared" ca="1" si="33"/>
        <v>#VALUE!</v>
      </c>
      <c r="T1073" s="11" t="s">
        <v>8990</v>
      </c>
      <c r="U1073" s="26" t="s">
        <v>9022</v>
      </c>
      <c r="V1073" s="1204"/>
      <c r="W1073" s="1204"/>
      <c r="X1073" s="678" t="s">
        <v>9023</v>
      </c>
      <c r="Y1073" s="678"/>
      <c r="Z1073" s="678"/>
      <c r="AA1073" s="13" t="s">
        <v>9024</v>
      </c>
      <c r="AB1073" s="13" t="s">
        <v>9025</v>
      </c>
      <c r="AC1073" s="682"/>
      <c r="AD1073" s="1226"/>
      <c r="AE1073" s="1278"/>
    </row>
    <row r="1074" spans="1:31" s="2" customFormat="1">
      <c r="A1074" s="135" t="s">
        <v>7346</v>
      </c>
      <c r="B1074" s="7" t="s">
        <v>9026</v>
      </c>
      <c r="C1074" s="7" t="s">
        <v>256</v>
      </c>
      <c r="D1074" s="7" t="s">
        <v>7803</v>
      </c>
      <c r="E1074" s="7" t="s">
        <v>85</v>
      </c>
      <c r="F1074" s="7" t="s">
        <v>1088</v>
      </c>
      <c r="G1074" s="20">
        <v>595</v>
      </c>
      <c r="H1074" s="9">
        <v>1.38</v>
      </c>
      <c r="I1074" s="12" t="s">
        <v>9020</v>
      </c>
      <c r="J1074" s="11">
        <v>45296</v>
      </c>
      <c r="K1074" s="11" t="s">
        <v>8526</v>
      </c>
      <c r="L1074" s="11"/>
      <c r="M1074" s="124" t="s">
        <v>97</v>
      </c>
      <c r="N1074" s="813" t="s">
        <v>8953</v>
      </c>
      <c r="O1074" s="7" t="e">
        <f t="shared" ca="1" si="32"/>
        <v>#VALUE!</v>
      </c>
      <c r="P1074" s="726" t="s">
        <v>9021</v>
      </c>
      <c r="Q1074" s="124" t="s">
        <v>8673</v>
      </c>
      <c r="R1074" s="726" t="s">
        <v>9021</v>
      </c>
      <c r="S1074" s="12" t="e">
        <f t="shared" ca="1" si="33"/>
        <v>#VALUE!</v>
      </c>
      <c r="T1074" s="11" t="s">
        <v>8990</v>
      </c>
      <c r="U1074" s="26" t="s">
        <v>9022</v>
      </c>
      <c r="V1074" s="1204"/>
      <c r="W1074" s="1204"/>
      <c r="X1074" s="678" t="s">
        <v>9027</v>
      </c>
      <c r="Y1074" s="678"/>
      <c r="Z1074" s="678"/>
      <c r="AA1074" s="13" t="s">
        <v>9028</v>
      </c>
      <c r="AB1074" s="13" t="s">
        <v>9029</v>
      </c>
      <c r="AC1074" s="682"/>
      <c r="AD1074" s="1226"/>
      <c r="AE1074" s="1278"/>
    </row>
    <row r="1075" spans="1:31" s="2" customFormat="1">
      <c r="A1075" s="98" t="s">
        <v>9030</v>
      </c>
      <c r="B1075" s="7" t="s">
        <v>9031</v>
      </c>
      <c r="C1075" s="7" t="s">
        <v>46</v>
      </c>
      <c r="D1075" s="7" t="s">
        <v>73</v>
      </c>
      <c r="E1075" s="7" t="s">
        <v>85</v>
      </c>
      <c r="F1075" s="7" t="s">
        <v>1088</v>
      </c>
      <c r="G1075" s="20">
        <v>576</v>
      </c>
      <c r="H1075" s="15">
        <v>2.048</v>
      </c>
      <c r="I1075" s="25" t="s">
        <v>9032</v>
      </c>
      <c r="J1075" s="11" t="s">
        <v>8480</v>
      </c>
      <c r="K1075" s="11" t="s">
        <v>97</v>
      </c>
      <c r="L1075" s="11"/>
      <c r="M1075" s="124" t="s">
        <v>97</v>
      </c>
      <c r="N1075" s="813" t="s">
        <v>97</v>
      </c>
      <c r="O1075" s="7" t="e">
        <f t="shared" ca="1" si="32"/>
        <v>#VALUE!</v>
      </c>
      <c r="P1075" s="726" t="s">
        <v>9033</v>
      </c>
      <c r="Q1075" s="726" t="s">
        <v>8468</v>
      </c>
      <c r="R1075" s="124" t="s">
        <v>9033</v>
      </c>
      <c r="S1075" s="12" t="e">
        <f t="shared" ca="1" si="33"/>
        <v>#VALUE!</v>
      </c>
      <c r="T1075" s="11" t="s">
        <v>8494</v>
      </c>
      <c r="U1075" s="26" t="s">
        <v>8718</v>
      </c>
      <c r="V1075" s="1204"/>
      <c r="W1075" s="1204"/>
      <c r="X1075" s="678" t="s">
        <v>9034</v>
      </c>
      <c r="Y1075" s="678"/>
      <c r="Z1075" s="678"/>
      <c r="AA1075" s="13" t="s">
        <v>9035</v>
      </c>
      <c r="AB1075" s="13" t="s">
        <v>9036</v>
      </c>
      <c r="AC1075" s="682"/>
      <c r="AD1075" s="1226"/>
      <c r="AE1075" s="1278"/>
    </row>
    <row r="1076" spans="1:31" s="2" customFormat="1">
      <c r="A1076" s="135" t="s">
        <v>168</v>
      </c>
      <c r="B1076" s="7" t="s">
        <v>9037</v>
      </c>
      <c r="C1076" s="7" t="s">
        <v>46</v>
      </c>
      <c r="D1076" s="7" t="s">
        <v>48</v>
      </c>
      <c r="E1076" s="7" t="s">
        <v>85</v>
      </c>
      <c r="F1076" s="7" t="s">
        <v>1088</v>
      </c>
      <c r="G1076" s="20">
        <v>1530</v>
      </c>
      <c r="H1076" s="15">
        <v>6.6</v>
      </c>
      <c r="I1076" s="25" t="s">
        <v>702</v>
      </c>
      <c r="J1076" s="11">
        <v>45282</v>
      </c>
      <c r="K1076" s="11">
        <v>45282</v>
      </c>
      <c r="L1076" s="11"/>
      <c r="M1076" s="124"/>
      <c r="N1076" s="813"/>
      <c r="O1076" s="7">
        <f t="shared" ca="1" si="32"/>
        <v>823</v>
      </c>
      <c r="P1076" s="726" t="s">
        <v>3874</v>
      </c>
      <c r="Q1076" s="124" t="s">
        <v>8965</v>
      </c>
      <c r="R1076" s="726" t="s">
        <v>3874</v>
      </c>
      <c r="S1076" s="12" t="e">
        <f t="shared" ca="1" si="33"/>
        <v>#VALUE!</v>
      </c>
      <c r="T1076" s="11" t="s">
        <v>3823</v>
      </c>
      <c r="U1076" s="26" t="s">
        <v>9038</v>
      </c>
      <c r="V1076" s="1204"/>
      <c r="W1076" s="1204"/>
      <c r="X1076" s="678" t="s">
        <v>9039</v>
      </c>
      <c r="Y1076" s="678"/>
      <c r="Z1076" s="678"/>
      <c r="AA1076" s="24" t="s">
        <v>9040</v>
      </c>
      <c r="AB1076" s="24" t="s">
        <v>9041</v>
      </c>
      <c r="AC1076" s="731"/>
      <c r="AD1076" s="1227"/>
      <c r="AE1076" s="1279"/>
    </row>
    <row r="1077" spans="1:31" s="2" customFormat="1">
      <c r="A1077" s="135" t="s">
        <v>168</v>
      </c>
      <c r="B1077" s="7" t="s">
        <v>9042</v>
      </c>
      <c r="C1077" s="7" t="s">
        <v>46</v>
      </c>
      <c r="D1077" s="7" t="s">
        <v>73</v>
      </c>
      <c r="E1077" s="7" t="s">
        <v>85</v>
      </c>
      <c r="F1077" s="7" t="s">
        <v>1086</v>
      </c>
      <c r="G1077" s="20">
        <v>945</v>
      </c>
      <c r="H1077" s="15">
        <v>1.46</v>
      </c>
      <c r="I1077" s="25" t="s">
        <v>9043</v>
      </c>
      <c r="J1077" s="11">
        <v>45286</v>
      </c>
      <c r="K1077" s="11">
        <v>45286</v>
      </c>
      <c r="L1077" s="11"/>
      <c r="M1077" s="124"/>
      <c r="N1077" s="124"/>
      <c r="O1077" s="7">
        <f t="shared" ca="1" si="32"/>
        <v>819</v>
      </c>
      <c r="P1077" s="726" t="s">
        <v>8668</v>
      </c>
      <c r="Q1077" s="124" t="s">
        <v>8965</v>
      </c>
      <c r="R1077" s="805" t="s">
        <v>8668</v>
      </c>
      <c r="S1077" s="12" t="e">
        <f t="shared" ca="1" si="33"/>
        <v>#VALUE!</v>
      </c>
      <c r="T1077" s="94" t="s">
        <v>8655</v>
      </c>
      <c r="U1077" s="11" t="s">
        <v>8948</v>
      </c>
      <c r="V1077" s="167"/>
      <c r="W1077" s="167"/>
      <c r="X1077" s="678" t="s">
        <v>9044</v>
      </c>
      <c r="Y1077" s="678"/>
      <c r="Z1077" s="678"/>
      <c r="AA1077" s="24" t="s">
        <v>9045</v>
      </c>
      <c r="AB1077" s="24" t="s">
        <v>9046</v>
      </c>
      <c r="AC1077" s="731"/>
      <c r="AD1077" s="1227"/>
      <c r="AE1077" s="1279"/>
    </row>
    <row r="1078" spans="1:31" s="2" customFormat="1" ht="246" customHeight="1">
      <c r="A1078" s="135" t="s">
        <v>7340</v>
      </c>
      <c r="B1078" s="7" t="s">
        <v>9047</v>
      </c>
      <c r="C1078" s="7" t="s">
        <v>46</v>
      </c>
      <c r="D1078" s="7" t="s">
        <v>728</v>
      </c>
      <c r="E1078" s="7" t="s">
        <v>85</v>
      </c>
      <c r="F1078" s="7" t="s">
        <v>1088</v>
      </c>
      <c r="G1078" s="20">
        <v>418</v>
      </c>
      <c r="H1078" s="9">
        <v>0.56999999999999995</v>
      </c>
      <c r="I1078" s="12" t="s">
        <v>9048</v>
      </c>
      <c r="J1078" s="11">
        <v>45265</v>
      </c>
      <c r="K1078" s="124" t="s">
        <v>3746</v>
      </c>
      <c r="L1078" s="124"/>
      <c r="M1078" s="124" t="s">
        <v>3746</v>
      </c>
      <c r="N1078" s="124" t="s">
        <v>8480</v>
      </c>
      <c r="O1078" s="7" t="e">
        <f t="shared" ca="1" si="32"/>
        <v>#VALUE!</v>
      </c>
      <c r="P1078" s="726" t="s">
        <v>9033</v>
      </c>
      <c r="Q1078" s="124" t="s">
        <v>8461</v>
      </c>
      <c r="R1078" s="726" t="s">
        <v>9033</v>
      </c>
      <c r="S1078" s="12" t="e">
        <f t="shared" ca="1" si="33"/>
        <v>#VALUE!</v>
      </c>
      <c r="T1078" s="11" t="s">
        <v>8494</v>
      </c>
      <c r="U1078" s="11" t="s">
        <v>3937</v>
      </c>
      <c r="V1078" s="167"/>
      <c r="W1078" s="167"/>
      <c r="X1078" s="678" t="s">
        <v>9049</v>
      </c>
      <c r="Y1078" s="678"/>
      <c r="Z1078" s="678"/>
      <c r="AA1078" s="74" t="s">
        <v>9050</v>
      </c>
      <c r="AB1078" s="74" t="s">
        <v>9051</v>
      </c>
      <c r="AC1078" s="733"/>
      <c r="AD1078" s="1229"/>
      <c r="AE1078" s="1281"/>
    </row>
    <row r="1079" spans="1:31" s="2" customFormat="1">
      <c r="A1079" s="135" t="s">
        <v>516</v>
      </c>
      <c r="B1079" s="7" t="s">
        <v>9052</v>
      </c>
      <c r="C1079" s="7" t="s">
        <v>46</v>
      </c>
      <c r="D1079" s="7" t="s">
        <v>139</v>
      </c>
      <c r="E1079" s="7" t="s">
        <v>85</v>
      </c>
      <c r="F1079" s="7" t="s">
        <v>1088</v>
      </c>
      <c r="G1079" s="20">
        <v>1200</v>
      </c>
      <c r="H1079" s="9">
        <v>1.351</v>
      </c>
      <c r="I1079" s="12" t="s">
        <v>9053</v>
      </c>
      <c r="J1079" s="11">
        <v>45275</v>
      </c>
      <c r="K1079" s="124" t="s">
        <v>3874</v>
      </c>
      <c r="L1079" s="124"/>
      <c r="M1079" s="124" t="s">
        <v>3874</v>
      </c>
      <c r="N1079" s="124" t="s">
        <v>8965</v>
      </c>
      <c r="O1079" s="7" t="e">
        <f t="shared" ca="1" si="32"/>
        <v>#VALUE!</v>
      </c>
      <c r="P1079" s="726" t="s">
        <v>8673</v>
      </c>
      <c r="Q1079" s="124" t="s">
        <v>8494</v>
      </c>
      <c r="R1079" s="124" t="s">
        <v>8673</v>
      </c>
      <c r="S1079" s="12" t="e">
        <f t="shared" ca="1" si="33"/>
        <v>#VALUE!</v>
      </c>
      <c r="T1079" s="11" t="s">
        <v>8983</v>
      </c>
      <c r="U1079" s="11" t="s">
        <v>8730</v>
      </c>
      <c r="V1079" s="167"/>
      <c r="W1079" s="167"/>
      <c r="X1079" s="680" t="s">
        <v>9054</v>
      </c>
      <c r="Y1079" s="680"/>
      <c r="Z1079" s="680"/>
      <c r="AA1079" s="24" t="s">
        <v>9055</v>
      </c>
      <c r="AB1079" s="24" t="s">
        <v>9056</v>
      </c>
      <c r="AC1079" s="731"/>
      <c r="AD1079" s="1227"/>
      <c r="AE1079" s="1279"/>
    </row>
    <row r="1080" spans="1:31" s="2" customFormat="1">
      <c r="A1080" s="135" t="s">
        <v>9057</v>
      </c>
      <c r="B1080" s="7" t="s">
        <v>9058</v>
      </c>
      <c r="C1080" s="7" t="s">
        <v>256</v>
      </c>
      <c r="D1080" s="7" t="s">
        <v>8706</v>
      </c>
      <c r="E1080" s="7" t="s">
        <v>85</v>
      </c>
      <c r="F1080" s="7" t="s">
        <v>1106</v>
      </c>
      <c r="G1080" s="20">
        <v>515.28</v>
      </c>
      <c r="H1080" s="9">
        <v>0.32500000000000001</v>
      </c>
      <c r="I1080" s="20" t="s">
        <v>9059</v>
      </c>
      <c r="J1080" s="11">
        <v>45279</v>
      </c>
      <c r="K1080" s="11">
        <v>45279</v>
      </c>
      <c r="L1080" s="11"/>
      <c r="M1080" s="124" t="s">
        <v>8487</v>
      </c>
      <c r="N1080" s="124"/>
      <c r="O1080" s="7">
        <f t="shared" ca="1" si="32"/>
        <v>826</v>
      </c>
      <c r="P1080" s="726" t="s">
        <v>9060</v>
      </c>
      <c r="Q1080" s="726" t="s">
        <v>9061</v>
      </c>
      <c r="R1080" s="124" t="s">
        <v>8655</v>
      </c>
      <c r="S1080" s="12" t="e">
        <f t="shared" ca="1" si="33"/>
        <v>#VALUE!</v>
      </c>
      <c r="T1080" s="11" t="s">
        <v>8718</v>
      </c>
      <c r="U1080" s="11" t="s">
        <v>9062</v>
      </c>
      <c r="V1080" s="167"/>
      <c r="W1080" s="167"/>
      <c r="X1080" s="678" t="s">
        <v>9063</v>
      </c>
      <c r="Y1080" s="678"/>
      <c r="Z1080" s="678"/>
      <c r="AA1080" s="127" t="s">
        <v>9064</v>
      </c>
      <c r="AB1080" s="71" t="s">
        <v>9065</v>
      </c>
      <c r="AC1080" s="732"/>
      <c r="AD1080" s="1228"/>
      <c r="AE1080" s="1280"/>
    </row>
    <row r="1081" spans="1:31" s="2" customFormat="1">
      <c r="A1081" s="135" t="s">
        <v>168</v>
      </c>
      <c r="B1081" s="7" t="s">
        <v>9066</v>
      </c>
      <c r="C1081" s="7" t="s">
        <v>46</v>
      </c>
      <c r="D1081" s="7" t="s">
        <v>48</v>
      </c>
      <c r="E1081" s="7" t="s">
        <v>85</v>
      </c>
      <c r="F1081" s="7" t="s">
        <v>1106</v>
      </c>
      <c r="G1081" s="20">
        <v>2409</v>
      </c>
      <c r="H1081" s="15">
        <v>5.6479999999999997</v>
      </c>
      <c r="I1081" s="20" t="s">
        <v>9067</v>
      </c>
      <c r="J1081" s="11">
        <v>45301</v>
      </c>
      <c r="K1081" s="11">
        <v>45301</v>
      </c>
      <c r="L1081" s="11"/>
      <c r="M1081" s="124"/>
      <c r="N1081" s="124"/>
      <c r="O1081" s="7">
        <f t="shared" ca="1" si="32"/>
        <v>804</v>
      </c>
      <c r="P1081" s="726" t="s">
        <v>8990</v>
      </c>
      <c r="Q1081" s="726" t="s">
        <v>8990</v>
      </c>
      <c r="R1081" s="726" t="s">
        <v>8990</v>
      </c>
      <c r="S1081" s="12" t="e">
        <f t="shared" ca="1" si="33"/>
        <v>#VALUE!</v>
      </c>
      <c r="T1081" s="11" t="s">
        <v>9007</v>
      </c>
      <c r="U1081" s="11" t="s">
        <v>9068</v>
      </c>
      <c r="V1081" s="167"/>
      <c r="W1081" s="167"/>
      <c r="X1081" s="678" t="s">
        <v>9069</v>
      </c>
      <c r="Y1081" s="678"/>
      <c r="Z1081" s="678"/>
      <c r="AA1081" s="73" t="s">
        <v>9070</v>
      </c>
      <c r="AB1081" s="73" t="s">
        <v>9071</v>
      </c>
      <c r="AC1081" s="730"/>
      <c r="AD1081" s="1223"/>
      <c r="AE1081" s="1276"/>
    </row>
    <row r="1082" spans="1:31" s="2" customFormat="1">
      <c r="A1082" s="267" t="s">
        <v>168</v>
      </c>
      <c r="B1082" s="35" t="s">
        <v>9072</v>
      </c>
      <c r="C1082" s="35" t="s">
        <v>46</v>
      </c>
      <c r="D1082" s="35" t="s">
        <v>73</v>
      </c>
      <c r="E1082" s="35" t="s">
        <v>85</v>
      </c>
      <c r="F1082" s="35" t="s">
        <v>1086</v>
      </c>
      <c r="G1082" s="957">
        <v>1048</v>
      </c>
      <c r="H1082" s="37">
        <v>1.512</v>
      </c>
      <c r="I1082" s="25" t="s">
        <v>9073</v>
      </c>
      <c r="J1082" s="38" t="s">
        <v>8567</v>
      </c>
      <c r="K1082" s="38" t="s">
        <v>8567</v>
      </c>
      <c r="L1082" s="38"/>
      <c r="M1082" s="253"/>
      <c r="N1082" s="253"/>
      <c r="O1082" s="7" t="e">
        <f t="shared" ca="1" si="32"/>
        <v>#VALUE!</v>
      </c>
      <c r="P1082" s="253" t="s">
        <v>9074</v>
      </c>
      <c r="Q1082" s="253" t="s">
        <v>278</v>
      </c>
      <c r="R1082" s="253" t="s">
        <v>9074</v>
      </c>
      <c r="S1082" s="12" t="e">
        <f t="shared" ca="1" si="33"/>
        <v>#VALUE!</v>
      </c>
      <c r="T1082" s="38" t="s">
        <v>9007</v>
      </c>
      <c r="U1082" s="38" t="s">
        <v>9075</v>
      </c>
      <c r="V1082" s="176"/>
      <c r="W1082" s="176"/>
      <c r="X1082" s="681" t="s">
        <v>9076</v>
      </c>
      <c r="Y1082" s="681"/>
      <c r="Z1082" s="681"/>
      <c r="AA1082" s="24" t="s">
        <v>9077</v>
      </c>
      <c r="AB1082" s="24" t="s">
        <v>9078</v>
      </c>
      <c r="AC1082" s="731"/>
      <c r="AD1082" s="1227"/>
      <c r="AE1082" s="1279"/>
    </row>
    <row r="1083" spans="1:31" s="2" customFormat="1">
      <c r="A1083" s="135" t="s">
        <v>2044</v>
      </c>
      <c r="B1083" s="7" t="s">
        <v>9079</v>
      </c>
      <c r="C1083" s="7" t="s">
        <v>46</v>
      </c>
      <c r="D1083" s="7" t="s">
        <v>110</v>
      </c>
      <c r="E1083" s="7" t="s">
        <v>9080</v>
      </c>
      <c r="F1083" s="7" t="s">
        <v>1088</v>
      </c>
      <c r="G1083" s="20">
        <v>105</v>
      </c>
      <c r="H1083" s="9">
        <v>0.41799999999999998</v>
      </c>
      <c r="I1083" s="12" t="s">
        <v>9081</v>
      </c>
      <c r="J1083" s="11">
        <v>45294</v>
      </c>
      <c r="K1083" s="11">
        <v>45300</v>
      </c>
      <c r="L1083" s="11"/>
      <c r="M1083" s="124">
        <v>45303</v>
      </c>
      <c r="N1083" s="124"/>
      <c r="O1083" s="7">
        <f t="shared" ca="1" si="32"/>
        <v>811</v>
      </c>
      <c r="P1083" s="124">
        <v>45316</v>
      </c>
      <c r="Q1083" s="124">
        <v>45316</v>
      </c>
      <c r="R1083" s="124">
        <v>45316</v>
      </c>
      <c r="S1083" s="12">
        <f t="shared" ca="1" si="33"/>
        <v>22</v>
      </c>
      <c r="T1083" s="11" t="s">
        <v>8730</v>
      </c>
      <c r="U1083" s="11">
        <v>45374</v>
      </c>
      <c r="V1083" s="167"/>
      <c r="W1083" s="167"/>
      <c r="X1083" s="680" t="s">
        <v>9082</v>
      </c>
      <c r="Y1083" s="680"/>
      <c r="Z1083" s="680"/>
      <c r="AA1083" s="81"/>
      <c r="AB1083" s="24"/>
      <c r="AC1083" s="731"/>
      <c r="AD1083" s="1227"/>
      <c r="AE1083" s="1279"/>
    </row>
    <row r="1084" spans="1:31" s="2" customFormat="1">
      <c r="A1084" s="135" t="s">
        <v>1535</v>
      </c>
      <c r="B1084" s="7" t="s">
        <v>9083</v>
      </c>
      <c r="C1084" s="7" t="s">
        <v>46</v>
      </c>
      <c r="D1084" s="7" t="s">
        <v>110</v>
      </c>
      <c r="E1084" s="7" t="s">
        <v>267</v>
      </c>
      <c r="F1084" s="7" t="s">
        <v>1086</v>
      </c>
      <c r="G1084" s="20">
        <v>1908</v>
      </c>
      <c r="H1084" s="9">
        <v>2.6</v>
      </c>
      <c r="I1084" s="12" t="s">
        <v>6357</v>
      </c>
      <c r="J1084" s="11">
        <v>45307</v>
      </c>
      <c r="K1084" s="11">
        <v>45307</v>
      </c>
      <c r="L1084" s="11"/>
      <c r="M1084" s="124">
        <v>45313</v>
      </c>
      <c r="N1084" s="124">
        <v>45313</v>
      </c>
      <c r="O1084" s="7">
        <f t="shared" ca="1" si="32"/>
        <v>6</v>
      </c>
      <c r="P1084" s="124">
        <v>45321</v>
      </c>
      <c r="Q1084" s="124">
        <v>45320</v>
      </c>
      <c r="R1084" s="124">
        <v>45321</v>
      </c>
      <c r="S1084" s="12">
        <f t="shared" ca="1" si="33"/>
        <v>14</v>
      </c>
      <c r="T1084" s="11" t="s">
        <v>9084</v>
      </c>
      <c r="U1084" s="11">
        <v>45358</v>
      </c>
      <c r="V1084" s="167"/>
      <c r="W1084" s="167"/>
      <c r="X1084" s="680" t="s">
        <v>9085</v>
      </c>
      <c r="Y1084" s="680"/>
      <c r="Z1084" s="680"/>
      <c r="AA1084" s="81"/>
      <c r="AB1084" s="24"/>
      <c r="AC1084" s="24"/>
      <c r="AD1084" s="81"/>
      <c r="AE1084" s="1282"/>
    </row>
    <row r="1085" spans="1:31" s="2" customFormat="1">
      <c r="A1085" s="135" t="s">
        <v>1535</v>
      </c>
      <c r="B1085" s="7" t="s">
        <v>9086</v>
      </c>
      <c r="C1085" s="7" t="s">
        <v>46</v>
      </c>
      <c r="D1085" s="7" t="s">
        <v>110</v>
      </c>
      <c r="E1085" s="7" t="s">
        <v>49</v>
      </c>
      <c r="F1085" s="7" t="s">
        <v>9087</v>
      </c>
      <c r="G1085" s="20">
        <v>87</v>
      </c>
      <c r="H1085" s="9">
        <v>0.13600000000000001</v>
      </c>
      <c r="I1085" s="12" t="s">
        <v>9088</v>
      </c>
      <c r="J1085" s="11">
        <v>45301</v>
      </c>
      <c r="K1085" s="11">
        <v>45301</v>
      </c>
      <c r="L1085" s="11"/>
      <c r="M1085" s="124"/>
      <c r="N1085" s="124"/>
      <c r="O1085" s="7">
        <f t="shared" ca="1" si="32"/>
        <v>804</v>
      </c>
      <c r="P1085" s="124">
        <v>45321</v>
      </c>
      <c r="Q1085" s="124">
        <v>45321</v>
      </c>
      <c r="R1085" s="124">
        <v>45323</v>
      </c>
      <c r="S1085" s="12">
        <f t="shared" ca="1" si="33"/>
        <v>22</v>
      </c>
      <c r="T1085" s="11" t="s">
        <v>8948</v>
      </c>
      <c r="U1085" s="11">
        <v>45354</v>
      </c>
      <c r="V1085" s="167"/>
      <c r="W1085" s="167"/>
      <c r="X1085" s="680" t="s">
        <v>9089</v>
      </c>
      <c r="Y1085" s="680"/>
      <c r="Z1085" s="680"/>
      <c r="AA1085" s="81"/>
      <c r="AB1085" s="24"/>
      <c r="AC1085" s="24"/>
      <c r="AD1085" s="81"/>
      <c r="AE1085" s="1282"/>
    </row>
    <row r="1086" spans="1:31" s="3" customFormat="1">
      <c r="A1086" s="135" t="s">
        <v>9090</v>
      </c>
      <c r="B1086" s="7" t="s">
        <v>9091</v>
      </c>
      <c r="C1086" s="7" t="s">
        <v>256</v>
      </c>
      <c r="D1086" s="7" t="s">
        <v>1024</v>
      </c>
      <c r="E1086" s="7" t="s">
        <v>85</v>
      </c>
      <c r="F1086" s="7" t="s">
        <v>1088</v>
      </c>
      <c r="G1086" s="954">
        <v>755</v>
      </c>
      <c r="H1086" s="9">
        <v>1.827</v>
      </c>
      <c r="I1086" s="12" t="s">
        <v>9092</v>
      </c>
      <c r="J1086" s="11">
        <v>45309</v>
      </c>
      <c r="K1086" s="11">
        <v>45309</v>
      </c>
      <c r="L1086" s="11"/>
      <c r="M1086" s="124">
        <v>45315</v>
      </c>
      <c r="N1086" s="124" t="s">
        <v>3912</v>
      </c>
      <c r="O1086" s="7" t="e">
        <f t="shared" ca="1" si="32"/>
        <v>#VALUE!</v>
      </c>
      <c r="P1086" s="124" t="s">
        <v>9038</v>
      </c>
      <c r="Q1086" s="124" t="s">
        <v>9093</v>
      </c>
      <c r="R1086" s="124" t="s">
        <v>9038</v>
      </c>
      <c r="S1086" s="12" t="e">
        <f t="shared" ca="1" si="33"/>
        <v>#VALUE!</v>
      </c>
      <c r="T1086" s="11" t="s">
        <v>9094</v>
      </c>
      <c r="U1086" s="11" t="s">
        <v>9095</v>
      </c>
      <c r="V1086" s="167"/>
      <c r="W1086" s="167"/>
      <c r="X1086" s="678" t="s">
        <v>9096</v>
      </c>
      <c r="Y1086" s="678"/>
      <c r="Z1086" s="678"/>
      <c r="AA1086" s="73" t="s">
        <v>9097</v>
      </c>
      <c r="AB1086" s="73" t="s">
        <v>9098</v>
      </c>
      <c r="AC1086" s="730"/>
      <c r="AD1086" s="1223" t="s">
        <v>7280</v>
      </c>
      <c r="AE1086" s="1276"/>
    </row>
    <row r="1087" spans="1:31" s="3" customFormat="1">
      <c r="A1087" s="135" t="s">
        <v>2404</v>
      </c>
      <c r="B1087" s="35" t="s">
        <v>9099</v>
      </c>
      <c r="C1087" s="7" t="s">
        <v>256</v>
      </c>
      <c r="D1087" s="7" t="s">
        <v>1024</v>
      </c>
      <c r="E1087" s="7" t="s">
        <v>85</v>
      </c>
      <c r="F1087" s="7" t="s">
        <v>1088</v>
      </c>
      <c r="G1087" s="954">
        <v>470</v>
      </c>
      <c r="H1087" s="9">
        <v>0.52400000000000002</v>
      </c>
      <c r="I1087" s="12" t="s">
        <v>9092</v>
      </c>
      <c r="J1087" s="11">
        <v>45313</v>
      </c>
      <c r="K1087" s="11" t="s">
        <v>8689</v>
      </c>
      <c r="L1087" s="11"/>
      <c r="M1087" s="124" t="s">
        <v>8990</v>
      </c>
      <c r="N1087" s="124" t="s">
        <v>8718</v>
      </c>
      <c r="O1087" s="7" t="e">
        <f t="shared" ca="1" si="32"/>
        <v>#VALUE!</v>
      </c>
      <c r="P1087" s="124" t="s">
        <v>9038</v>
      </c>
      <c r="Q1087" s="124" t="s">
        <v>9093</v>
      </c>
      <c r="R1087" s="124" t="s">
        <v>9038</v>
      </c>
      <c r="S1087" s="12" t="e">
        <f t="shared" ca="1" si="33"/>
        <v>#VALUE!</v>
      </c>
      <c r="T1087" s="11" t="s">
        <v>9100</v>
      </c>
      <c r="U1087" s="11" t="s">
        <v>9101</v>
      </c>
      <c r="V1087" s="167"/>
      <c r="W1087" s="167"/>
      <c r="X1087" s="678" t="s">
        <v>9102</v>
      </c>
      <c r="Y1087" s="678"/>
      <c r="Z1087" s="678"/>
      <c r="AA1087" s="73" t="s">
        <v>9103</v>
      </c>
      <c r="AB1087" s="68"/>
      <c r="AC1087" s="730"/>
      <c r="AD1087" s="1223" t="s">
        <v>7280</v>
      </c>
      <c r="AE1087" s="1276"/>
    </row>
    <row r="1088" spans="1:31" s="3" customFormat="1">
      <c r="A1088" s="135" t="s">
        <v>5879</v>
      </c>
      <c r="B1088" s="7" t="s">
        <v>9104</v>
      </c>
      <c r="C1088" s="7" t="s">
        <v>46</v>
      </c>
      <c r="D1088" s="7" t="s">
        <v>1024</v>
      </c>
      <c r="E1088" s="7" t="s">
        <v>85</v>
      </c>
      <c r="F1088" s="7" t="s">
        <v>1088</v>
      </c>
      <c r="G1088" s="954">
        <v>316</v>
      </c>
      <c r="H1088" s="9">
        <v>0.42299999999999999</v>
      </c>
      <c r="I1088" s="12" t="s">
        <v>9092</v>
      </c>
      <c r="J1088" s="11" t="s">
        <v>8990</v>
      </c>
      <c r="K1088" s="11" t="s">
        <v>3912</v>
      </c>
      <c r="L1088" s="11"/>
      <c r="M1088" s="124" t="s">
        <v>97</v>
      </c>
      <c r="N1088" s="124" t="s">
        <v>9084</v>
      </c>
      <c r="O1088" s="7" t="e">
        <f t="shared" ca="1" si="32"/>
        <v>#VALUE!</v>
      </c>
      <c r="P1088" s="124" t="s">
        <v>9038</v>
      </c>
      <c r="Q1088" s="124" t="s">
        <v>9093</v>
      </c>
      <c r="R1088" s="124" t="s">
        <v>9038</v>
      </c>
      <c r="S1088" s="12" t="e">
        <f t="shared" ca="1" si="33"/>
        <v>#VALUE!</v>
      </c>
      <c r="T1088" s="11" t="s">
        <v>9105</v>
      </c>
      <c r="U1088" s="11" t="s">
        <v>9106</v>
      </c>
      <c r="V1088" s="167"/>
      <c r="W1088" s="167"/>
      <c r="X1088" s="678" t="s">
        <v>9107</v>
      </c>
      <c r="Y1088" s="678"/>
      <c r="Z1088" s="678"/>
      <c r="AA1088" s="73" t="s">
        <v>9108</v>
      </c>
      <c r="AB1088" s="68"/>
      <c r="AC1088" s="730"/>
      <c r="AD1088" s="1223" t="s">
        <v>7280</v>
      </c>
      <c r="AE1088" s="1276"/>
    </row>
    <row r="1089" spans="1:31" s="3" customFormat="1">
      <c r="A1089" s="135" t="s">
        <v>9109</v>
      </c>
      <c r="B1089" s="7" t="s">
        <v>9110</v>
      </c>
      <c r="C1089" s="7" t="s">
        <v>46</v>
      </c>
      <c r="D1089" s="7" t="s">
        <v>1024</v>
      </c>
      <c r="E1089" s="7" t="s">
        <v>85</v>
      </c>
      <c r="F1089" s="7" t="s">
        <v>1088</v>
      </c>
      <c r="G1089" s="954">
        <v>2050</v>
      </c>
      <c r="H1089" s="9">
        <v>4.2480000000000002</v>
      </c>
      <c r="I1089" s="12" t="s">
        <v>9092</v>
      </c>
      <c r="J1089" s="11" t="s">
        <v>8627</v>
      </c>
      <c r="K1089" s="11" t="s">
        <v>3912</v>
      </c>
      <c r="L1089" s="11"/>
      <c r="M1089" s="124" t="s">
        <v>278</v>
      </c>
      <c r="N1089" s="124" t="s">
        <v>8730</v>
      </c>
      <c r="O1089" s="7" t="e">
        <f t="shared" ca="1" si="32"/>
        <v>#VALUE!</v>
      </c>
      <c r="P1089" s="124" t="s">
        <v>9038</v>
      </c>
      <c r="Q1089" s="124" t="s">
        <v>9093</v>
      </c>
      <c r="R1089" s="124" t="s">
        <v>9038</v>
      </c>
      <c r="S1089" s="12" t="e">
        <f t="shared" ca="1" si="33"/>
        <v>#VALUE!</v>
      </c>
      <c r="T1089" s="11" t="s">
        <v>9111</v>
      </c>
      <c r="U1089" s="11" t="s">
        <v>9112</v>
      </c>
      <c r="V1089" s="167"/>
      <c r="W1089" s="167"/>
      <c r="X1089" s="678" t="s">
        <v>9113</v>
      </c>
      <c r="Y1089" s="678"/>
      <c r="Z1089" s="678"/>
      <c r="AA1089" s="73" t="s">
        <v>9114</v>
      </c>
      <c r="AB1089" s="68"/>
      <c r="AC1089" s="730"/>
      <c r="AD1089" s="1223" t="s">
        <v>7280</v>
      </c>
      <c r="AE1089" s="1276"/>
    </row>
    <row r="1090" spans="1:31" s="2" customFormat="1">
      <c r="A1090" s="135" t="s">
        <v>905</v>
      </c>
      <c r="B1090" s="7" t="s">
        <v>9115</v>
      </c>
      <c r="C1090" s="7" t="s">
        <v>46</v>
      </c>
      <c r="D1090" s="7" t="s">
        <v>1024</v>
      </c>
      <c r="E1090" s="7" t="s">
        <v>85</v>
      </c>
      <c r="F1090" s="7" t="s">
        <v>1088</v>
      </c>
      <c r="G1090" s="954">
        <v>854</v>
      </c>
      <c r="H1090" s="9">
        <v>1.369</v>
      </c>
      <c r="I1090" s="12" t="s">
        <v>9092</v>
      </c>
      <c r="J1090" s="11" t="s">
        <v>3912</v>
      </c>
      <c r="K1090" s="124" t="s">
        <v>3912</v>
      </c>
      <c r="L1090" s="124"/>
      <c r="M1090" s="124" t="s">
        <v>97</v>
      </c>
      <c r="N1090" s="124" t="s">
        <v>8718</v>
      </c>
      <c r="O1090" s="7" t="e">
        <f t="shared" ref="O1090:O1153" ca="1" si="34">IF(ISBLANK(N1090)=TRUE,TODAY()-J1090,N1090-J1090)</f>
        <v>#VALUE!</v>
      </c>
      <c r="P1090" s="124" t="s">
        <v>9038</v>
      </c>
      <c r="Q1090" s="124" t="s">
        <v>9093</v>
      </c>
      <c r="R1090" s="124" t="s">
        <v>9038</v>
      </c>
      <c r="S1090" s="12" t="e">
        <f t="shared" ref="S1090:S1153" ca="1" si="35">IF(ISBLANK(R1090)=TRUE,TODAY()-J1090,R1090-J1090)</f>
        <v>#VALUE!</v>
      </c>
      <c r="T1090" s="11" t="s">
        <v>9116</v>
      </c>
      <c r="U1090" s="11" t="s">
        <v>9117</v>
      </c>
      <c r="V1090" s="167"/>
      <c r="W1090" s="167"/>
      <c r="X1090" s="678" t="s">
        <v>9118</v>
      </c>
      <c r="Y1090" s="678"/>
      <c r="Z1090" s="678"/>
      <c r="AA1090" s="73" t="s">
        <v>9119</v>
      </c>
      <c r="AB1090" s="68"/>
      <c r="AC1090" s="730"/>
      <c r="AD1090" s="1223"/>
      <c r="AE1090" s="1276"/>
    </row>
    <row r="1091" spans="1:31" s="2" customFormat="1">
      <c r="A1091" s="135" t="s">
        <v>905</v>
      </c>
      <c r="B1091" s="7" t="s">
        <v>9120</v>
      </c>
      <c r="C1091" s="7" t="s">
        <v>46</v>
      </c>
      <c r="D1091" s="7" t="s">
        <v>1024</v>
      </c>
      <c r="E1091" s="7" t="s">
        <v>85</v>
      </c>
      <c r="F1091" s="7" t="s">
        <v>1088</v>
      </c>
      <c r="G1091" s="954">
        <v>4620</v>
      </c>
      <c r="H1091" s="9">
        <v>6.2439999999999998</v>
      </c>
      <c r="I1091" s="12" t="s">
        <v>9092</v>
      </c>
      <c r="J1091" s="11" t="s">
        <v>3912</v>
      </c>
      <c r="K1091" s="124" t="s">
        <v>3912</v>
      </c>
      <c r="L1091" s="124"/>
      <c r="M1091" s="124" t="s">
        <v>97</v>
      </c>
      <c r="N1091" s="124" t="s">
        <v>8718</v>
      </c>
      <c r="O1091" s="7" t="e">
        <f t="shared" ca="1" si="34"/>
        <v>#VALUE!</v>
      </c>
      <c r="P1091" s="124" t="s">
        <v>9038</v>
      </c>
      <c r="Q1091" s="124" t="s">
        <v>9093</v>
      </c>
      <c r="R1091" s="124" t="s">
        <v>9038</v>
      </c>
      <c r="S1091" s="12" t="e">
        <f t="shared" ca="1" si="35"/>
        <v>#VALUE!</v>
      </c>
      <c r="T1091" s="11" t="s">
        <v>9121</v>
      </c>
      <c r="U1091" s="11" t="s">
        <v>9122</v>
      </c>
      <c r="V1091" s="167"/>
      <c r="W1091" s="167"/>
      <c r="X1091" s="678" t="s">
        <v>9123</v>
      </c>
      <c r="Y1091" s="678"/>
      <c r="Z1091" s="678"/>
      <c r="AA1091" s="73" t="s">
        <v>9108</v>
      </c>
      <c r="AB1091" s="68"/>
      <c r="AC1091" s="730"/>
      <c r="AD1091" s="1223"/>
      <c r="AE1091" s="1276"/>
    </row>
    <row r="1092" spans="1:31" s="2" customFormat="1">
      <c r="A1092" s="135" t="s">
        <v>5879</v>
      </c>
      <c r="B1092" s="7" t="s">
        <v>9124</v>
      </c>
      <c r="C1092" s="7" t="s">
        <v>46</v>
      </c>
      <c r="D1092" s="7" t="s">
        <v>1024</v>
      </c>
      <c r="E1092" s="7" t="s">
        <v>85</v>
      </c>
      <c r="F1092" s="7" t="s">
        <v>1088</v>
      </c>
      <c r="G1092" s="954">
        <v>1350</v>
      </c>
      <c r="H1092" s="9">
        <v>0.99299999999999999</v>
      </c>
      <c r="I1092" s="12" t="s">
        <v>9092</v>
      </c>
      <c r="J1092" s="11" t="s">
        <v>3912</v>
      </c>
      <c r="K1092" s="124" t="s">
        <v>3912</v>
      </c>
      <c r="L1092" s="124"/>
      <c r="M1092" s="124" t="s">
        <v>97</v>
      </c>
      <c r="N1092" s="124" t="s">
        <v>9084</v>
      </c>
      <c r="O1092" s="7" t="e">
        <f t="shared" ca="1" si="34"/>
        <v>#VALUE!</v>
      </c>
      <c r="P1092" s="124" t="s">
        <v>9038</v>
      </c>
      <c r="Q1092" s="124" t="s">
        <v>9093</v>
      </c>
      <c r="R1092" s="124" t="s">
        <v>9038</v>
      </c>
      <c r="S1092" s="12" t="e">
        <f t="shared" ca="1" si="35"/>
        <v>#VALUE!</v>
      </c>
      <c r="T1092" s="11" t="s">
        <v>9125</v>
      </c>
      <c r="U1092" s="11" t="s">
        <v>9126</v>
      </c>
      <c r="V1092" s="167"/>
      <c r="W1092" s="167"/>
      <c r="X1092" s="678" t="s">
        <v>9127</v>
      </c>
      <c r="Y1092" s="678"/>
      <c r="Z1092" s="678"/>
      <c r="AA1092" s="73" t="s">
        <v>9108</v>
      </c>
      <c r="AB1092" s="68"/>
      <c r="AC1092" s="730"/>
      <c r="AD1092" s="1223"/>
      <c r="AE1092" s="1276"/>
    </row>
    <row r="1093" spans="1:31" s="3" customFormat="1">
      <c r="A1093" s="135" t="s">
        <v>1305</v>
      </c>
      <c r="B1093" s="7" t="s">
        <v>9128</v>
      </c>
      <c r="C1093" s="7" t="s">
        <v>131</v>
      </c>
      <c r="D1093" s="7" t="s">
        <v>1024</v>
      </c>
      <c r="E1093" s="7" t="s">
        <v>9129</v>
      </c>
      <c r="F1093" s="7" t="s">
        <v>1086</v>
      </c>
      <c r="G1093" s="954">
        <v>664</v>
      </c>
      <c r="H1093" s="9">
        <v>2.7010000000000001</v>
      </c>
      <c r="I1093" s="12" t="s">
        <v>9020</v>
      </c>
      <c r="J1093" s="11" t="s">
        <v>8393</v>
      </c>
      <c r="K1093" s="124" t="s">
        <v>3636</v>
      </c>
      <c r="L1093" s="124"/>
      <c r="M1093" s="726" t="s">
        <v>8480</v>
      </c>
      <c r="N1093" s="124">
        <v>45301</v>
      </c>
      <c r="O1093" s="7" t="e">
        <f t="shared" ca="1" si="34"/>
        <v>#VALUE!</v>
      </c>
      <c r="P1093" s="726" t="s">
        <v>8965</v>
      </c>
      <c r="Q1093" s="124" t="s">
        <v>8965</v>
      </c>
      <c r="R1093" s="124"/>
      <c r="S1093" s="12" t="e">
        <f t="shared" ca="1" si="35"/>
        <v>#VALUE!</v>
      </c>
      <c r="T1093" s="11" t="s">
        <v>9130</v>
      </c>
      <c r="U1093" s="11" t="s">
        <v>9131</v>
      </c>
      <c r="V1093" s="167"/>
      <c r="W1093" s="167"/>
      <c r="X1093" s="678" t="s">
        <v>9132</v>
      </c>
      <c r="Y1093" s="678"/>
      <c r="Z1093" s="678"/>
      <c r="AA1093" s="24" t="s">
        <v>9133</v>
      </c>
      <c r="AB1093" s="24" t="s">
        <v>9134</v>
      </c>
      <c r="AC1093" s="731"/>
      <c r="AD1093" s="1227"/>
      <c r="AE1093" s="1279"/>
    </row>
    <row r="1094" spans="1:31" s="3" customFormat="1">
      <c r="A1094" s="135" t="s">
        <v>1305</v>
      </c>
      <c r="B1094" s="7" t="s">
        <v>9135</v>
      </c>
      <c r="C1094" s="7" t="s">
        <v>29</v>
      </c>
      <c r="D1094" s="7" t="s">
        <v>1024</v>
      </c>
      <c r="E1094" s="7" t="s">
        <v>1331</v>
      </c>
      <c r="F1094" s="7" t="s">
        <v>1088</v>
      </c>
      <c r="G1094" s="954">
        <v>92</v>
      </c>
      <c r="H1094" s="9">
        <v>1.2509999999999999</v>
      </c>
      <c r="I1094" s="12" t="s">
        <v>9136</v>
      </c>
      <c r="J1094" s="11">
        <v>45294</v>
      </c>
      <c r="K1094" s="124" t="s">
        <v>8433</v>
      </c>
      <c r="L1094" s="124"/>
      <c r="M1094" s="726" t="s">
        <v>3874</v>
      </c>
      <c r="N1094" s="124"/>
      <c r="O1094" s="7">
        <f t="shared" ca="1" si="34"/>
        <v>811</v>
      </c>
      <c r="P1094" s="726" t="s">
        <v>8966</v>
      </c>
      <c r="Q1094" s="124" t="s">
        <v>8966</v>
      </c>
      <c r="R1094" s="124"/>
      <c r="S1094" s="12">
        <f t="shared" ca="1" si="35"/>
        <v>811</v>
      </c>
      <c r="T1094" s="11" t="s">
        <v>9137</v>
      </c>
      <c r="U1094" s="11" t="s">
        <v>9138</v>
      </c>
      <c r="V1094" s="167"/>
      <c r="W1094" s="167"/>
      <c r="X1094" s="678" t="s">
        <v>9139</v>
      </c>
      <c r="Y1094" s="678"/>
      <c r="Z1094" s="678"/>
      <c r="AA1094" s="24" t="s">
        <v>9140</v>
      </c>
      <c r="AB1094" s="24"/>
      <c r="AC1094" s="731"/>
      <c r="AD1094" s="1227"/>
      <c r="AE1094" s="1279"/>
    </row>
    <row r="1095" spans="1:31" s="2" customFormat="1">
      <c r="A1095" s="134" t="s">
        <v>229</v>
      </c>
      <c r="B1095" s="7" t="s">
        <v>9141</v>
      </c>
      <c r="C1095" s="4" t="s">
        <v>46</v>
      </c>
      <c r="D1095" s="7" t="s">
        <v>552</v>
      </c>
      <c r="E1095" s="7" t="s">
        <v>85</v>
      </c>
      <c r="F1095" s="7" t="s">
        <v>1088</v>
      </c>
      <c r="G1095" s="953">
        <v>1300</v>
      </c>
      <c r="H1095" s="9">
        <v>12.215999999999999</v>
      </c>
      <c r="I1095" s="12" t="s">
        <v>9142</v>
      </c>
      <c r="J1095" s="726">
        <v>45290</v>
      </c>
      <c r="K1095" s="807" t="s">
        <v>8526</v>
      </c>
      <c r="L1095" s="807"/>
      <c r="M1095" s="726" t="s">
        <v>97</v>
      </c>
      <c r="N1095" s="124" t="s">
        <v>8983</v>
      </c>
      <c r="O1095" s="7" t="e">
        <f t="shared" ca="1" si="34"/>
        <v>#VALUE!</v>
      </c>
      <c r="P1095" s="124" t="s">
        <v>9084</v>
      </c>
      <c r="Q1095" s="124" t="s">
        <v>8730</v>
      </c>
      <c r="R1095" s="804" t="s">
        <v>9084</v>
      </c>
      <c r="S1095" s="12" t="e">
        <f t="shared" ca="1" si="35"/>
        <v>#VALUE!</v>
      </c>
      <c r="T1095" s="11" t="s">
        <v>9093</v>
      </c>
      <c r="U1095" s="11" t="s">
        <v>3907</v>
      </c>
      <c r="V1095" s="167"/>
      <c r="W1095" s="167"/>
      <c r="X1095" s="678" t="s">
        <v>9143</v>
      </c>
      <c r="Y1095" s="678"/>
      <c r="Z1095" s="678"/>
      <c r="AA1095" s="24" t="s">
        <v>9144</v>
      </c>
      <c r="AB1095" s="24" t="s">
        <v>9145</v>
      </c>
      <c r="AC1095" s="731"/>
      <c r="AD1095" s="1227"/>
      <c r="AE1095" s="1279"/>
    </row>
    <row r="1096" spans="1:31" s="2" customFormat="1">
      <c r="A1096" s="134" t="s">
        <v>740</v>
      </c>
      <c r="B1096" s="7" t="s">
        <v>9146</v>
      </c>
      <c r="C1096" s="4" t="s">
        <v>46</v>
      </c>
      <c r="D1096" s="7" t="s">
        <v>552</v>
      </c>
      <c r="E1096" s="7" t="s">
        <v>85</v>
      </c>
      <c r="F1096" s="7" t="s">
        <v>1086</v>
      </c>
      <c r="G1096" s="953">
        <v>1294</v>
      </c>
      <c r="H1096" s="9">
        <v>1.423</v>
      </c>
      <c r="I1096" s="12" t="s">
        <v>9142</v>
      </c>
      <c r="J1096" s="726">
        <v>45295</v>
      </c>
      <c r="K1096" s="807" t="s">
        <v>3874</v>
      </c>
      <c r="L1096" s="807"/>
      <c r="M1096" s="726" t="s">
        <v>8494</v>
      </c>
      <c r="N1096" s="124" t="s">
        <v>8983</v>
      </c>
      <c r="O1096" s="7" t="e">
        <f t="shared" ca="1" si="34"/>
        <v>#VALUE!</v>
      </c>
      <c r="P1096" s="124" t="s">
        <v>9084</v>
      </c>
      <c r="Q1096" s="124" t="s">
        <v>8966</v>
      </c>
      <c r="R1096" s="804" t="s">
        <v>9084</v>
      </c>
      <c r="S1096" s="12" t="e">
        <f t="shared" ca="1" si="35"/>
        <v>#VALUE!</v>
      </c>
      <c r="T1096" s="11" t="s">
        <v>9093</v>
      </c>
      <c r="U1096" s="11" t="s">
        <v>3907</v>
      </c>
      <c r="V1096" s="167"/>
      <c r="W1096" s="167"/>
      <c r="X1096" s="678" t="s">
        <v>9147</v>
      </c>
      <c r="Y1096" s="678"/>
      <c r="Z1096" s="678"/>
      <c r="AA1096" s="24" t="s">
        <v>9148</v>
      </c>
      <c r="AB1096" s="24" t="s">
        <v>9149</v>
      </c>
      <c r="AC1096" s="731"/>
      <c r="AD1096" s="1227"/>
      <c r="AE1096" s="1279"/>
    </row>
    <row r="1097" spans="1:31" s="2" customFormat="1">
      <c r="A1097" s="134" t="s">
        <v>9150</v>
      </c>
      <c r="B1097" s="7" t="s">
        <v>9151</v>
      </c>
      <c r="C1097" s="4" t="s">
        <v>46</v>
      </c>
      <c r="D1097" s="7" t="s">
        <v>552</v>
      </c>
      <c r="E1097" s="7" t="s">
        <v>85</v>
      </c>
      <c r="F1097" s="7" t="s">
        <v>1106</v>
      </c>
      <c r="G1097" s="953">
        <v>1600</v>
      </c>
      <c r="H1097" s="9">
        <v>10.690300000000001</v>
      </c>
      <c r="I1097" s="12" t="s">
        <v>9142</v>
      </c>
      <c r="J1097" s="726">
        <v>45301</v>
      </c>
      <c r="K1097" s="726">
        <v>45301</v>
      </c>
      <c r="L1097" s="726"/>
      <c r="M1097" s="726" t="s">
        <v>97</v>
      </c>
      <c r="N1097" s="124" t="s">
        <v>8627</v>
      </c>
      <c r="O1097" s="7" t="e">
        <f t="shared" ca="1" si="34"/>
        <v>#VALUE!</v>
      </c>
      <c r="P1097" s="124" t="s">
        <v>9084</v>
      </c>
      <c r="Q1097" s="124" t="s">
        <v>8730</v>
      </c>
      <c r="R1097" s="804" t="s">
        <v>9084</v>
      </c>
      <c r="S1097" s="12" t="e">
        <f t="shared" ca="1" si="35"/>
        <v>#VALUE!</v>
      </c>
      <c r="T1097" s="11" t="s">
        <v>9093</v>
      </c>
      <c r="U1097" s="11" t="s">
        <v>3907</v>
      </c>
      <c r="V1097" s="167"/>
      <c r="W1097" s="167"/>
      <c r="X1097" s="678" t="s">
        <v>9152</v>
      </c>
      <c r="Y1097" s="678"/>
      <c r="Z1097" s="678"/>
      <c r="AA1097" s="24" t="s">
        <v>9153</v>
      </c>
      <c r="AB1097" s="24" t="s">
        <v>9154</v>
      </c>
      <c r="AC1097" s="731"/>
      <c r="AD1097" s="1227"/>
      <c r="AE1097" s="1279"/>
    </row>
    <row r="1098" spans="1:31" s="2" customFormat="1">
      <c r="A1098" s="134" t="s">
        <v>7362</v>
      </c>
      <c r="B1098" s="7" t="s">
        <v>9155</v>
      </c>
      <c r="C1098" s="4" t="s">
        <v>46</v>
      </c>
      <c r="D1098" s="7" t="s">
        <v>552</v>
      </c>
      <c r="E1098" s="7" t="s">
        <v>85</v>
      </c>
      <c r="F1098" s="7" t="s">
        <v>1150</v>
      </c>
      <c r="G1098" s="953">
        <v>4272</v>
      </c>
      <c r="H1098" s="21">
        <v>3.4790999999999999</v>
      </c>
      <c r="I1098" s="12" t="s">
        <v>9142</v>
      </c>
      <c r="J1098" s="726">
        <v>45303</v>
      </c>
      <c r="K1098" s="805" t="s">
        <v>9021</v>
      </c>
      <c r="L1098" s="805"/>
      <c r="M1098" s="726" t="s">
        <v>8983</v>
      </c>
      <c r="N1098" s="787" t="s">
        <v>8689</v>
      </c>
      <c r="O1098" s="7" t="e">
        <f t="shared" ca="1" si="34"/>
        <v>#VALUE!</v>
      </c>
      <c r="P1098" s="124" t="s">
        <v>9084</v>
      </c>
      <c r="Q1098" s="124" t="s">
        <v>8730</v>
      </c>
      <c r="R1098" s="804" t="s">
        <v>9084</v>
      </c>
      <c r="S1098" s="12" t="e">
        <f t="shared" ca="1" si="35"/>
        <v>#VALUE!</v>
      </c>
      <c r="T1098" s="11" t="s">
        <v>9038</v>
      </c>
      <c r="U1098" s="11" t="s">
        <v>3907</v>
      </c>
      <c r="V1098" s="167"/>
      <c r="W1098" s="167"/>
      <c r="X1098" s="678" t="s">
        <v>9156</v>
      </c>
      <c r="Y1098" s="678"/>
      <c r="Z1098" s="678"/>
      <c r="AA1098" s="24" t="s">
        <v>9157</v>
      </c>
      <c r="AB1098" s="24" t="s">
        <v>9158</v>
      </c>
      <c r="AC1098" s="731"/>
      <c r="AD1098" s="1227"/>
      <c r="AE1098" s="1279"/>
    </row>
    <row r="1099" spans="1:31" s="2" customFormat="1">
      <c r="A1099" s="135" t="s">
        <v>3859</v>
      </c>
      <c r="B1099" s="7" t="s">
        <v>9159</v>
      </c>
      <c r="C1099" s="4" t="s">
        <v>46</v>
      </c>
      <c r="D1099" s="7" t="s">
        <v>552</v>
      </c>
      <c r="E1099" s="7" t="s">
        <v>85</v>
      </c>
      <c r="F1099" s="7" t="s">
        <v>1088</v>
      </c>
      <c r="G1099" s="953">
        <v>1250</v>
      </c>
      <c r="H1099" s="9">
        <v>2.548</v>
      </c>
      <c r="I1099" s="12" t="s">
        <v>9142</v>
      </c>
      <c r="J1099" s="124">
        <v>45304</v>
      </c>
      <c r="K1099" s="124" t="s">
        <v>8567</v>
      </c>
      <c r="L1099" s="124"/>
      <c r="M1099" s="787" t="s">
        <v>8990</v>
      </c>
      <c r="N1099" s="787" t="s">
        <v>8627</v>
      </c>
      <c r="O1099" s="7" t="e">
        <f t="shared" ca="1" si="34"/>
        <v>#VALUE!</v>
      </c>
      <c r="P1099" s="124" t="s">
        <v>9084</v>
      </c>
      <c r="Q1099" s="124" t="s">
        <v>8730</v>
      </c>
      <c r="R1099" s="804" t="s">
        <v>9084</v>
      </c>
      <c r="S1099" s="12" t="e">
        <f t="shared" ca="1" si="35"/>
        <v>#VALUE!</v>
      </c>
      <c r="T1099" s="11" t="s">
        <v>9038</v>
      </c>
      <c r="U1099" s="11" t="s">
        <v>3907</v>
      </c>
      <c r="V1099" s="167"/>
      <c r="W1099" s="167"/>
      <c r="X1099" s="678" t="s">
        <v>9160</v>
      </c>
      <c r="Y1099" s="678"/>
      <c r="Z1099" s="678"/>
      <c r="AA1099" s="24" t="s">
        <v>9161</v>
      </c>
      <c r="AB1099" s="24" t="s">
        <v>9162</v>
      </c>
      <c r="AC1099" s="731"/>
      <c r="AD1099" s="1227"/>
      <c r="AE1099" s="1279"/>
    </row>
    <row r="1100" spans="1:31" s="2" customFormat="1">
      <c r="A1100" s="134" t="s">
        <v>3859</v>
      </c>
      <c r="B1100" s="7" t="s">
        <v>9163</v>
      </c>
      <c r="C1100" s="4" t="s">
        <v>46</v>
      </c>
      <c r="D1100" s="7" t="s">
        <v>552</v>
      </c>
      <c r="E1100" s="7" t="s">
        <v>85</v>
      </c>
      <c r="F1100" s="7" t="s">
        <v>1088</v>
      </c>
      <c r="G1100" s="953">
        <v>1350</v>
      </c>
      <c r="H1100" s="9">
        <v>4.7619999999999996</v>
      </c>
      <c r="I1100" s="12" t="s">
        <v>9142</v>
      </c>
      <c r="J1100" s="726">
        <v>45304</v>
      </c>
      <c r="K1100" s="124" t="s">
        <v>8567</v>
      </c>
      <c r="L1100" s="124"/>
      <c r="M1100" s="787" t="s">
        <v>8990</v>
      </c>
      <c r="N1100" s="787" t="s">
        <v>8627</v>
      </c>
      <c r="O1100" s="7" t="e">
        <f t="shared" ca="1" si="34"/>
        <v>#VALUE!</v>
      </c>
      <c r="P1100" s="124" t="s">
        <v>9084</v>
      </c>
      <c r="Q1100" s="124" t="s">
        <v>8730</v>
      </c>
      <c r="R1100" s="804" t="s">
        <v>9084</v>
      </c>
      <c r="S1100" s="12" t="e">
        <f t="shared" ca="1" si="35"/>
        <v>#VALUE!</v>
      </c>
      <c r="T1100" s="11" t="s">
        <v>9038</v>
      </c>
      <c r="U1100" s="11" t="s">
        <v>3907</v>
      </c>
      <c r="V1100" s="167"/>
      <c r="W1100" s="167"/>
      <c r="X1100" s="678" t="s">
        <v>9164</v>
      </c>
      <c r="Y1100" s="678"/>
      <c r="Z1100" s="678"/>
      <c r="AA1100" s="24" t="s">
        <v>9165</v>
      </c>
      <c r="AB1100" s="24" t="s">
        <v>9162</v>
      </c>
      <c r="AC1100" s="731"/>
      <c r="AD1100" s="1227"/>
      <c r="AE1100" s="1279"/>
    </row>
    <row r="1101" spans="1:31" s="2" customFormat="1">
      <c r="A1101" s="135" t="s">
        <v>7362</v>
      </c>
      <c r="B1101" s="7" t="s">
        <v>9166</v>
      </c>
      <c r="C1101" s="4" t="s">
        <v>46</v>
      </c>
      <c r="D1101" s="7" t="s">
        <v>552</v>
      </c>
      <c r="E1101" s="7" t="s">
        <v>85</v>
      </c>
      <c r="F1101" s="7" t="s">
        <v>1106</v>
      </c>
      <c r="G1101" s="953">
        <v>1906</v>
      </c>
      <c r="H1101" s="21">
        <v>1.5395000000000001</v>
      </c>
      <c r="I1101" s="12" t="s">
        <v>9167</v>
      </c>
      <c r="J1101" s="124">
        <v>45306</v>
      </c>
      <c r="K1101" s="124" t="s">
        <v>8718</v>
      </c>
      <c r="L1101" s="124"/>
      <c r="M1101" s="787" t="s">
        <v>9007</v>
      </c>
      <c r="N1101" s="787" t="s">
        <v>9084</v>
      </c>
      <c r="O1101" s="7" t="e">
        <f t="shared" ca="1" si="34"/>
        <v>#VALUE!</v>
      </c>
      <c r="P1101" s="124" t="s">
        <v>9038</v>
      </c>
      <c r="Q1101" s="124" t="s">
        <v>3937</v>
      </c>
      <c r="R1101" s="124" t="s">
        <v>9038</v>
      </c>
      <c r="S1101" s="12" t="e">
        <f t="shared" ca="1" si="35"/>
        <v>#VALUE!</v>
      </c>
      <c r="T1101" s="11" t="s">
        <v>8984</v>
      </c>
      <c r="U1101" s="11" t="s">
        <v>9168</v>
      </c>
      <c r="V1101" s="167"/>
      <c r="W1101" s="167"/>
      <c r="X1101" s="678" t="s">
        <v>9169</v>
      </c>
      <c r="Y1101" s="678"/>
      <c r="Z1101" s="678"/>
      <c r="AA1101" s="82" t="s">
        <v>9170</v>
      </c>
      <c r="AB1101" s="82" t="s">
        <v>9171</v>
      </c>
      <c r="AC1101" s="734"/>
      <c r="AD1101" s="1230"/>
      <c r="AE1101" s="1283"/>
    </row>
    <row r="1102" spans="1:31" s="2" customFormat="1">
      <c r="A1102" s="135" t="s">
        <v>9172</v>
      </c>
      <c r="B1102" s="7" t="s">
        <v>9173</v>
      </c>
      <c r="C1102" s="4" t="s">
        <v>256</v>
      </c>
      <c r="D1102" s="7" t="s">
        <v>552</v>
      </c>
      <c r="E1102" s="7" t="s">
        <v>85</v>
      </c>
      <c r="F1102" s="7" t="s">
        <v>1088</v>
      </c>
      <c r="G1102" s="953">
        <v>522</v>
      </c>
      <c r="H1102" s="21">
        <v>1.8651</v>
      </c>
      <c r="I1102" s="12" t="s">
        <v>9167</v>
      </c>
      <c r="J1102" s="124" t="s">
        <v>8627</v>
      </c>
      <c r="K1102" s="124" t="s">
        <v>8627</v>
      </c>
      <c r="L1102" s="124"/>
      <c r="M1102" s="787" t="s">
        <v>278</v>
      </c>
      <c r="N1102" s="787" t="s">
        <v>8718</v>
      </c>
      <c r="O1102" s="7" t="e">
        <f t="shared" ca="1" si="34"/>
        <v>#VALUE!</v>
      </c>
      <c r="P1102" s="124" t="s">
        <v>9038</v>
      </c>
      <c r="Q1102" s="124" t="s">
        <v>3937</v>
      </c>
      <c r="R1102" s="124" t="s">
        <v>9038</v>
      </c>
      <c r="S1102" s="12" t="e">
        <f t="shared" ca="1" si="35"/>
        <v>#VALUE!</v>
      </c>
      <c r="T1102" s="11" t="s">
        <v>8984</v>
      </c>
      <c r="U1102" s="11" t="s">
        <v>9168</v>
      </c>
      <c r="V1102" s="167"/>
      <c r="W1102" s="167"/>
      <c r="X1102" s="678" t="s">
        <v>9174</v>
      </c>
      <c r="Y1102" s="678"/>
      <c r="Z1102" s="678"/>
      <c r="AA1102" s="24" t="s">
        <v>9175</v>
      </c>
      <c r="AB1102" s="13" t="s">
        <v>9176</v>
      </c>
      <c r="AC1102" s="682"/>
      <c r="AD1102" s="1226"/>
      <c r="AE1102" s="1278"/>
    </row>
    <row r="1103" spans="1:31" s="2" customFormat="1">
      <c r="A1103" s="135" t="s">
        <v>4422</v>
      </c>
      <c r="B1103" s="7" t="s">
        <v>9177</v>
      </c>
      <c r="C1103" s="7" t="s">
        <v>46</v>
      </c>
      <c r="D1103" s="7" t="s">
        <v>1593</v>
      </c>
      <c r="E1103" s="7" t="s">
        <v>85</v>
      </c>
      <c r="F1103" s="7" t="s">
        <v>1106</v>
      </c>
      <c r="G1103" s="20">
        <v>870</v>
      </c>
      <c r="H1103" s="9">
        <v>0.88</v>
      </c>
      <c r="I1103" s="12" t="s">
        <v>9178</v>
      </c>
      <c r="J1103" s="11">
        <v>45273</v>
      </c>
      <c r="K1103" s="11">
        <v>45273</v>
      </c>
      <c r="L1103" s="11"/>
      <c r="M1103" s="124" t="s">
        <v>8480</v>
      </c>
      <c r="N1103" s="124" t="s">
        <v>8480</v>
      </c>
      <c r="O1103" s="7" t="e">
        <f t="shared" ca="1" si="34"/>
        <v>#VALUE!</v>
      </c>
      <c r="P1103" s="124" t="s">
        <v>8730</v>
      </c>
      <c r="Q1103" s="124" t="s">
        <v>9033</v>
      </c>
      <c r="R1103" s="124" t="s">
        <v>8730</v>
      </c>
      <c r="S1103" s="12" t="e">
        <f t="shared" ca="1" si="35"/>
        <v>#VALUE!</v>
      </c>
      <c r="T1103" s="11" t="s">
        <v>3937</v>
      </c>
      <c r="U1103" s="11" t="s">
        <v>9179</v>
      </c>
      <c r="V1103" s="167"/>
      <c r="W1103" s="167"/>
      <c r="X1103" s="678" t="s">
        <v>9180</v>
      </c>
      <c r="Y1103" s="678"/>
      <c r="Z1103" s="678"/>
      <c r="AA1103" s="24" t="s">
        <v>9181</v>
      </c>
      <c r="AB1103" s="24" t="s">
        <v>9182</v>
      </c>
      <c r="AC1103" s="731"/>
      <c r="AD1103" s="1227"/>
      <c r="AE1103" s="1279"/>
    </row>
    <row r="1104" spans="1:31" s="2" customFormat="1">
      <c r="A1104" s="267" t="s">
        <v>1517</v>
      </c>
      <c r="B1104" s="35" t="s">
        <v>9183</v>
      </c>
      <c r="C1104" s="35" t="s">
        <v>46</v>
      </c>
      <c r="D1104" s="35" t="s">
        <v>48</v>
      </c>
      <c r="E1104" s="35" t="s">
        <v>85</v>
      </c>
      <c r="F1104" s="35" t="s">
        <v>1088</v>
      </c>
      <c r="G1104" s="957">
        <v>950</v>
      </c>
      <c r="H1104" s="37">
        <v>2.25</v>
      </c>
      <c r="I1104" s="25" t="s">
        <v>9184</v>
      </c>
      <c r="J1104" s="38">
        <v>45306</v>
      </c>
      <c r="K1104" s="38">
        <v>45306</v>
      </c>
      <c r="L1104" s="38"/>
      <c r="M1104" s="253"/>
      <c r="N1104" s="253"/>
      <c r="O1104" s="7">
        <f t="shared" ca="1" si="34"/>
        <v>799</v>
      </c>
      <c r="P1104" s="253" t="s">
        <v>9084</v>
      </c>
      <c r="Q1104" s="253" t="s">
        <v>9074</v>
      </c>
      <c r="R1104" s="253" t="s">
        <v>9084</v>
      </c>
      <c r="S1104" s="12" t="e">
        <f t="shared" ca="1" si="35"/>
        <v>#VALUE!</v>
      </c>
      <c r="T1104" s="38" t="s">
        <v>9185</v>
      </c>
      <c r="U1104" s="38" t="s">
        <v>8967</v>
      </c>
      <c r="V1104" s="176"/>
      <c r="W1104" s="176"/>
      <c r="X1104" s="678" t="s">
        <v>9186</v>
      </c>
      <c r="Y1104" s="678"/>
      <c r="Z1104" s="678"/>
      <c r="AA1104" s="24" t="s">
        <v>9187</v>
      </c>
      <c r="AB1104" s="24" t="s">
        <v>9188</v>
      </c>
      <c r="AC1104" s="731"/>
      <c r="AD1104" s="1227"/>
      <c r="AE1104" s="1279"/>
    </row>
    <row r="1105" spans="1:31" s="2" customFormat="1">
      <c r="A1105" s="135" t="s">
        <v>9189</v>
      </c>
      <c r="B1105" s="7" t="s">
        <v>9190</v>
      </c>
      <c r="C1105" s="7" t="s">
        <v>46</v>
      </c>
      <c r="D1105" s="7" t="s">
        <v>139</v>
      </c>
      <c r="E1105" s="7" t="s">
        <v>49</v>
      </c>
      <c r="F1105" s="7" t="s">
        <v>1088</v>
      </c>
      <c r="G1105" s="20">
        <v>260</v>
      </c>
      <c r="H1105" s="9">
        <v>0.84499999999999997</v>
      </c>
      <c r="I1105" s="12" t="s">
        <v>9191</v>
      </c>
      <c r="J1105" s="11" t="s">
        <v>8567</v>
      </c>
      <c r="K1105" s="11" t="s">
        <v>8567</v>
      </c>
      <c r="L1105" s="11"/>
      <c r="M1105" s="124" t="s">
        <v>8689</v>
      </c>
      <c r="N1105" s="124" t="s">
        <v>8990</v>
      </c>
      <c r="O1105" s="7" t="e">
        <f t="shared" ca="1" si="34"/>
        <v>#VALUE!</v>
      </c>
      <c r="P1105" s="124" t="s">
        <v>9007</v>
      </c>
      <c r="Q1105" s="124" t="s">
        <v>8709</v>
      </c>
      <c r="R1105" s="124" t="s">
        <v>9007</v>
      </c>
      <c r="S1105" s="12" t="e">
        <f t="shared" ca="1" si="35"/>
        <v>#VALUE!</v>
      </c>
      <c r="T1105" s="11" t="s">
        <v>9093</v>
      </c>
      <c r="U1105" s="11" t="s">
        <v>9014</v>
      </c>
      <c r="V1105" s="167"/>
      <c r="W1105" s="167"/>
      <c r="X1105" s="680" t="s">
        <v>9192</v>
      </c>
      <c r="Y1105" s="680"/>
      <c r="Z1105" s="680"/>
      <c r="AA1105" s="24" t="s">
        <v>9187</v>
      </c>
      <c r="AB1105" s="24" t="s">
        <v>9193</v>
      </c>
      <c r="AC1105" s="731"/>
      <c r="AD1105" s="1227"/>
      <c r="AE1105" s="1279"/>
    </row>
    <row r="1106" spans="1:31" s="2" customFormat="1">
      <c r="A1106" s="135" t="s">
        <v>1535</v>
      </c>
      <c r="B1106" s="7" t="s">
        <v>9194</v>
      </c>
      <c r="C1106" s="7" t="s">
        <v>46</v>
      </c>
      <c r="D1106" s="7" t="s">
        <v>110</v>
      </c>
      <c r="E1106" s="7" t="s">
        <v>893</v>
      </c>
      <c r="F1106" s="7" t="s">
        <v>1150</v>
      </c>
      <c r="G1106" s="20">
        <v>4188</v>
      </c>
      <c r="H1106" s="9">
        <v>6.133</v>
      </c>
      <c r="I1106" s="12" t="s">
        <v>9195</v>
      </c>
      <c r="J1106" s="11">
        <v>45279</v>
      </c>
      <c r="K1106" s="124">
        <v>45279</v>
      </c>
      <c r="L1106" s="124"/>
      <c r="M1106" s="124">
        <v>45302</v>
      </c>
      <c r="N1106" s="124"/>
      <c r="O1106" s="7">
        <f t="shared" ca="1" si="34"/>
        <v>826</v>
      </c>
      <c r="P1106" s="726">
        <v>45315</v>
      </c>
      <c r="Q1106" s="124">
        <v>45332</v>
      </c>
      <c r="R1106" s="124">
        <v>45332</v>
      </c>
      <c r="S1106" s="12">
        <f t="shared" ca="1" si="35"/>
        <v>53</v>
      </c>
      <c r="T1106" s="11" t="s">
        <v>8984</v>
      </c>
      <c r="U1106" s="11" t="s">
        <v>9196</v>
      </c>
      <c r="V1106" s="167"/>
      <c r="W1106" s="167"/>
      <c r="X1106" s="680" t="s">
        <v>9197</v>
      </c>
      <c r="Y1106" s="680"/>
      <c r="Z1106" s="680"/>
      <c r="AA1106" s="24" t="s">
        <v>9187</v>
      </c>
      <c r="AB1106" s="85"/>
      <c r="AC1106" s="735"/>
      <c r="AD1106" s="1231"/>
      <c r="AE1106" s="1284"/>
    </row>
    <row r="1107" spans="1:31" s="2" customFormat="1">
      <c r="A1107" s="135" t="s">
        <v>1535</v>
      </c>
      <c r="B1107" s="7" t="s">
        <v>9198</v>
      </c>
      <c r="C1107" s="7" t="s">
        <v>46</v>
      </c>
      <c r="D1107" s="7" t="s">
        <v>110</v>
      </c>
      <c r="E1107" s="7" t="s">
        <v>893</v>
      </c>
      <c r="F1107" s="7" t="s">
        <v>1106</v>
      </c>
      <c r="G1107" s="20">
        <v>1226</v>
      </c>
      <c r="H1107" s="9">
        <v>1.8089999999999999</v>
      </c>
      <c r="I1107" s="12" t="s">
        <v>9195</v>
      </c>
      <c r="J1107" s="11">
        <v>45300</v>
      </c>
      <c r="K1107" s="124">
        <v>45300</v>
      </c>
      <c r="L1107" s="124"/>
      <c r="M1107" s="124">
        <v>45302</v>
      </c>
      <c r="N1107" s="124"/>
      <c r="O1107" s="7">
        <f t="shared" ca="1" si="34"/>
        <v>805</v>
      </c>
      <c r="P1107" s="726">
        <v>45315</v>
      </c>
      <c r="Q1107" s="124">
        <v>45332</v>
      </c>
      <c r="R1107" s="124">
        <v>45332</v>
      </c>
      <c r="S1107" s="12">
        <f t="shared" ca="1" si="35"/>
        <v>32</v>
      </c>
      <c r="T1107" s="11" t="s">
        <v>8984</v>
      </c>
      <c r="U1107" s="11" t="s">
        <v>9196</v>
      </c>
      <c r="V1107" s="167"/>
      <c r="W1107" s="167"/>
      <c r="X1107" s="680" t="s">
        <v>9199</v>
      </c>
      <c r="Y1107" s="680"/>
      <c r="Z1107" s="680"/>
      <c r="AA1107" s="24" t="s">
        <v>9187</v>
      </c>
      <c r="AB1107" s="85"/>
      <c r="AC1107" s="735"/>
      <c r="AD1107" s="1231"/>
      <c r="AE1107" s="1284"/>
    </row>
    <row r="1108" spans="1:31" s="2" customFormat="1">
      <c r="A1108" s="133" t="s">
        <v>4872</v>
      </c>
      <c r="B1108" s="43" t="s">
        <v>9200</v>
      </c>
      <c r="C1108" s="42" t="s">
        <v>29</v>
      </c>
      <c r="D1108" s="43" t="s">
        <v>110</v>
      </c>
      <c r="E1108" s="43" t="s">
        <v>1331</v>
      </c>
      <c r="F1108" s="43" t="s">
        <v>9201</v>
      </c>
      <c r="G1108" s="77" t="s">
        <v>9202</v>
      </c>
      <c r="H1108" s="78"/>
      <c r="I1108" s="43" t="s">
        <v>9203</v>
      </c>
      <c r="J1108" s="28" t="s">
        <v>9204</v>
      </c>
      <c r="K1108" s="790"/>
      <c r="L1108" s="790"/>
      <c r="M1108" s="790"/>
      <c r="N1108" s="790"/>
      <c r="O1108" s="7" t="e">
        <f t="shared" ca="1" si="34"/>
        <v>#VALUE!</v>
      </c>
      <c r="P1108" s="790" t="s">
        <v>8990</v>
      </c>
      <c r="Q1108" s="790" t="s">
        <v>8990</v>
      </c>
      <c r="R1108" s="790" t="s">
        <v>8990</v>
      </c>
      <c r="S1108" s="12" t="e">
        <f t="shared" ca="1" si="35"/>
        <v>#VALUE!</v>
      </c>
      <c r="T1108" s="790" t="s">
        <v>278</v>
      </c>
      <c r="U1108" s="44"/>
      <c r="V1108" s="44"/>
      <c r="W1108" s="44"/>
      <c r="X1108" s="79" t="s">
        <v>9139</v>
      </c>
      <c r="Y1108" s="682"/>
      <c r="Z1108" s="682"/>
      <c r="AA1108" s="24" t="s">
        <v>9187</v>
      </c>
      <c r="AB1108" s="79"/>
      <c r="AC1108" s="682"/>
      <c r="AD1108" s="1226"/>
      <c r="AE1108" s="1278"/>
    </row>
    <row r="1109" spans="1:31" s="2" customFormat="1">
      <c r="A1109" s="135" t="s">
        <v>516</v>
      </c>
      <c r="B1109" s="7" t="s">
        <v>9205</v>
      </c>
      <c r="C1109" s="7" t="s">
        <v>46</v>
      </c>
      <c r="D1109" s="7" t="s">
        <v>8160</v>
      </c>
      <c r="E1109" s="7" t="s">
        <v>85</v>
      </c>
      <c r="F1109" s="7" t="s">
        <v>1088</v>
      </c>
      <c r="G1109" s="20">
        <v>400</v>
      </c>
      <c r="H1109" s="9">
        <v>2.0720000000000001</v>
      </c>
      <c r="I1109" s="12" t="s">
        <v>9206</v>
      </c>
      <c r="J1109" s="11">
        <v>45303</v>
      </c>
      <c r="K1109" s="124" t="s">
        <v>8627</v>
      </c>
      <c r="L1109" s="124"/>
      <c r="M1109" s="124" t="s">
        <v>8948</v>
      </c>
      <c r="N1109" s="124" t="s">
        <v>8948</v>
      </c>
      <c r="O1109" s="7" t="e">
        <f t="shared" ca="1" si="34"/>
        <v>#VALUE!</v>
      </c>
      <c r="P1109" s="726" t="s">
        <v>8959</v>
      </c>
      <c r="Q1109" s="124" t="s">
        <v>9093</v>
      </c>
      <c r="R1109" s="726" t="s">
        <v>8959</v>
      </c>
      <c r="S1109" s="12" t="e">
        <f t="shared" ca="1" si="35"/>
        <v>#VALUE!</v>
      </c>
      <c r="T1109" s="11" t="s">
        <v>9207</v>
      </c>
      <c r="U1109" s="11" t="s">
        <v>3976</v>
      </c>
      <c r="V1109" s="167"/>
      <c r="W1109" s="167"/>
      <c r="X1109" s="680" t="s">
        <v>9208</v>
      </c>
      <c r="Y1109" s="680"/>
      <c r="Z1109" s="680"/>
      <c r="AA1109" s="24" t="s">
        <v>9209</v>
      </c>
      <c r="AB1109" s="84" t="s">
        <v>9210</v>
      </c>
      <c r="AC1109" s="24"/>
      <c r="AD1109" s="81"/>
      <c r="AE1109" s="1282"/>
    </row>
    <row r="1110" spans="1:31" s="2" customFormat="1">
      <c r="A1110" s="135" t="s">
        <v>1305</v>
      </c>
      <c r="B1110" s="7" t="s">
        <v>9211</v>
      </c>
      <c r="C1110" s="7" t="s">
        <v>29</v>
      </c>
      <c r="D1110" s="7" t="s">
        <v>110</v>
      </c>
      <c r="E1110" s="7" t="s">
        <v>1440</v>
      </c>
      <c r="F1110" s="7" t="s">
        <v>462</v>
      </c>
      <c r="G1110" s="20">
        <v>1070</v>
      </c>
      <c r="H1110" s="9">
        <v>17.297000000000001</v>
      </c>
      <c r="I1110" s="12" t="s">
        <v>9212</v>
      </c>
      <c r="J1110" s="11">
        <v>45307</v>
      </c>
      <c r="K1110" s="124">
        <v>45322</v>
      </c>
      <c r="L1110" s="124"/>
      <c r="M1110" s="124">
        <v>45322</v>
      </c>
      <c r="N1110" s="124">
        <v>45322</v>
      </c>
      <c r="O1110" s="7">
        <f t="shared" ca="1" si="34"/>
        <v>15</v>
      </c>
      <c r="P1110" s="726">
        <v>45335</v>
      </c>
      <c r="Q1110" s="124">
        <v>45335</v>
      </c>
      <c r="R1110" s="726">
        <v>45335</v>
      </c>
      <c r="S1110" s="12">
        <f t="shared" ca="1" si="35"/>
        <v>28</v>
      </c>
      <c r="T1110" s="11" t="s">
        <v>9213</v>
      </c>
      <c r="U1110" s="11" t="s">
        <v>9214</v>
      </c>
      <c r="V1110" s="167"/>
      <c r="W1110" s="167"/>
      <c r="X1110" s="680" t="s">
        <v>9215</v>
      </c>
      <c r="Y1110" s="680"/>
      <c r="Z1110" s="680"/>
      <c r="AA1110" s="24" t="s">
        <v>9187</v>
      </c>
      <c r="AB1110" s="24"/>
      <c r="AC1110" s="24"/>
      <c r="AD1110" s="81"/>
      <c r="AE1110" s="1282"/>
    </row>
    <row r="1111" spans="1:31" s="2" customFormat="1">
      <c r="A1111" s="135" t="s">
        <v>5219</v>
      </c>
      <c r="B1111" s="7" t="s">
        <v>9216</v>
      </c>
      <c r="C1111" s="7" t="s">
        <v>46</v>
      </c>
      <c r="D1111" s="7" t="s">
        <v>110</v>
      </c>
      <c r="E1111" s="7" t="s">
        <v>49</v>
      </c>
      <c r="F1111" s="12" t="s">
        <v>1106</v>
      </c>
      <c r="G1111" s="954">
        <v>2500</v>
      </c>
      <c r="H1111" s="9">
        <v>8.4640000000000004</v>
      </c>
      <c r="I1111" s="12" t="s">
        <v>9217</v>
      </c>
      <c r="J1111" s="11">
        <v>45254</v>
      </c>
      <c r="K1111" s="124">
        <v>45293</v>
      </c>
      <c r="L1111" s="124"/>
      <c r="M1111" s="124" t="s">
        <v>97</v>
      </c>
      <c r="N1111" s="124" t="s">
        <v>8984</v>
      </c>
      <c r="O1111" s="7" t="e">
        <f t="shared" ca="1" si="34"/>
        <v>#VALUE!</v>
      </c>
      <c r="P1111" s="726" t="s">
        <v>9218</v>
      </c>
      <c r="Q1111" s="124" t="s">
        <v>8990</v>
      </c>
      <c r="R1111" s="124" t="s">
        <v>9218</v>
      </c>
      <c r="S1111" s="12" t="e">
        <f t="shared" ca="1" si="35"/>
        <v>#VALUE!</v>
      </c>
      <c r="T1111" s="11" t="s">
        <v>9219</v>
      </c>
      <c r="U1111" s="11" t="s">
        <v>9220</v>
      </c>
      <c r="V1111" s="167"/>
      <c r="W1111" s="167"/>
      <c r="X1111" s="678" t="s">
        <v>9221</v>
      </c>
      <c r="Y1111" s="678"/>
      <c r="Z1111" s="678"/>
      <c r="AA1111" s="73" t="s">
        <v>9222</v>
      </c>
      <c r="AB1111" s="76" t="s">
        <v>9223</v>
      </c>
      <c r="AC1111" s="76"/>
      <c r="AD1111" s="76"/>
      <c r="AE1111" s="1285"/>
    </row>
    <row r="1112" spans="1:31" s="2" customFormat="1">
      <c r="A1112" s="135" t="s">
        <v>9224</v>
      </c>
      <c r="B1112" s="7" t="s">
        <v>9225</v>
      </c>
      <c r="C1112" s="7" t="s">
        <v>46</v>
      </c>
      <c r="D1112" s="7" t="s">
        <v>1380</v>
      </c>
      <c r="E1112" s="7" t="s">
        <v>85</v>
      </c>
      <c r="F1112" s="7" t="s">
        <v>1176</v>
      </c>
      <c r="G1112" s="20">
        <v>3269</v>
      </c>
      <c r="H1112" s="9">
        <v>4.2320000000000002</v>
      </c>
      <c r="I1112" s="12" t="s">
        <v>4655</v>
      </c>
      <c r="J1112" s="11" t="s">
        <v>8655</v>
      </c>
      <c r="K1112" s="124" t="s">
        <v>8655</v>
      </c>
      <c r="L1112" s="253"/>
      <c r="M1112" s="124" t="s">
        <v>8718</v>
      </c>
      <c r="N1112" s="124" t="s">
        <v>8730</v>
      </c>
      <c r="O1112" s="7" t="e">
        <f t="shared" ca="1" si="34"/>
        <v>#VALUE!</v>
      </c>
      <c r="P1112" s="791" t="s">
        <v>9226</v>
      </c>
      <c r="Q1112" s="124" t="s">
        <v>9227</v>
      </c>
      <c r="R1112" s="791" t="s">
        <v>9226</v>
      </c>
      <c r="S1112" s="12" t="e">
        <f t="shared" ca="1" si="35"/>
        <v>#VALUE!</v>
      </c>
      <c r="T1112" s="11" t="s">
        <v>9228</v>
      </c>
      <c r="U1112" s="11" t="s">
        <v>9229</v>
      </c>
      <c r="V1112" s="167"/>
      <c r="W1112" s="167"/>
      <c r="X1112" s="678" t="s">
        <v>9230</v>
      </c>
      <c r="Y1112" s="678"/>
      <c r="Z1112" s="678"/>
      <c r="AA1112" s="72" t="s">
        <v>9231</v>
      </c>
      <c r="AB1112" s="72" t="s">
        <v>9232</v>
      </c>
      <c r="AC1112" s="72"/>
      <c r="AD1112" s="127"/>
      <c r="AE1112" s="1286"/>
    </row>
    <row r="1113" spans="1:31" s="2" customFormat="1">
      <c r="A1113" s="135" t="s">
        <v>2303</v>
      </c>
      <c r="B1113" s="7" t="s">
        <v>8128</v>
      </c>
      <c r="C1113" s="7" t="s">
        <v>256</v>
      </c>
      <c r="D1113" s="7" t="s">
        <v>1380</v>
      </c>
      <c r="E1113" s="7" t="s">
        <v>85</v>
      </c>
      <c r="F1113" s="7" t="s">
        <v>1106</v>
      </c>
      <c r="G1113" s="20">
        <v>500</v>
      </c>
      <c r="H1113" s="9">
        <v>2.0590000000000002</v>
      </c>
      <c r="I1113" s="12" t="s">
        <v>4655</v>
      </c>
      <c r="J1113" s="11" t="s">
        <v>9084</v>
      </c>
      <c r="K1113" s="11" t="s">
        <v>8948</v>
      </c>
      <c r="L1113" s="38"/>
      <c r="M1113" s="124" t="s">
        <v>9038</v>
      </c>
      <c r="N1113" s="124" t="s">
        <v>8984</v>
      </c>
      <c r="O1113" s="7" t="e">
        <f t="shared" ca="1" si="34"/>
        <v>#VALUE!</v>
      </c>
      <c r="P1113" s="791" t="s">
        <v>9226</v>
      </c>
      <c r="Q1113" s="124" t="s">
        <v>9227</v>
      </c>
      <c r="R1113" s="791" t="s">
        <v>9226</v>
      </c>
      <c r="S1113" s="12" t="e">
        <f t="shared" ca="1" si="35"/>
        <v>#VALUE!</v>
      </c>
      <c r="T1113" s="11" t="s">
        <v>9228</v>
      </c>
      <c r="U1113" s="11" t="s">
        <v>9229</v>
      </c>
      <c r="V1113" s="167"/>
      <c r="W1113" s="167"/>
      <c r="X1113" s="678" t="s">
        <v>9233</v>
      </c>
      <c r="Y1113" s="678"/>
      <c r="Z1113" s="678"/>
      <c r="AA1113" s="13" t="s">
        <v>9234</v>
      </c>
      <c r="AB1113" s="13" t="s">
        <v>9235</v>
      </c>
      <c r="AC1113" s="13"/>
      <c r="AD1113" s="76" t="s">
        <v>7280</v>
      </c>
      <c r="AE1113" s="1287"/>
    </row>
    <row r="1114" spans="1:31" s="2" customFormat="1">
      <c r="A1114" s="135" t="s">
        <v>8733</v>
      </c>
      <c r="B1114" s="7" t="s">
        <v>9236</v>
      </c>
      <c r="C1114" s="7" t="s">
        <v>46</v>
      </c>
      <c r="D1114" s="7" t="s">
        <v>139</v>
      </c>
      <c r="E1114" s="7" t="s">
        <v>49</v>
      </c>
      <c r="F1114" s="7" t="s">
        <v>1088</v>
      </c>
      <c r="G1114" s="20">
        <v>348</v>
      </c>
      <c r="H1114" s="9">
        <v>0.52400000000000002</v>
      </c>
      <c r="I1114" s="12" t="s">
        <v>9237</v>
      </c>
      <c r="J1114" s="11" t="s">
        <v>9238</v>
      </c>
      <c r="K1114" s="11" t="s">
        <v>8948</v>
      </c>
      <c r="L1114" s="11"/>
      <c r="M1114" s="124" t="s">
        <v>9239</v>
      </c>
      <c r="N1114" s="124" t="s">
        <v>9213</v>
      </c>
      <c r="O1114" s="7" t="e">
        <f t="shared" ca="1" si="34"/>
        <v>#VALUE!</v>
      </c>
      <c r="P1114" s="726" t="s">
        <v>9218</v>
      </c>
      <c r="Q1114" s="124" t="s">
        <v>9131</v>
      </c>
      <c r="R1114" s="726" t="s">
        <v>9218</v>
      </c>
      <c r="S1114" s="12" t="e">
        <f t="shared" ca="1" si="35"/>
        <v>#VALUE!</v>
      </c>
      <c r="T1114" s="11" t="s">
        <v>9068</v>
      </c>
      <c r="U1114" s="11" t="s">
        <v>9240</v>
      </c>
      <c r="V1114" s="167"/>
      <c r="W1114" s="167"/>
      <c r="X1114" s="680" t="s">
        <v>9241</v>
      </c>
      <c r="Y1114" s="680"/>
      <c r="Z1114" s="680"/>
      <c r="AA1114" s="24" t="s">
        <v>9187</v>
      </c>
      <c r="AB1114" s="24" t="s">
        <v>9242</v>
      </c>
      <c r="AC1114" s="24"/>
      <c r="AD1114" s="81"/>
      <c r="AE1114" s="1282"/>
    </row>
    <row r="1115" spans="1:31" s="2" customFormat="1">
      <c r="A1115" s="135" t="s">
        <v>8733</v>
      </c>
      <c r="B1115" s="7" t="s">
        <v>9243</v>
      </c>
      <c r="C1115" s="7" t="s">
        <v>46</v>
      </c>
      <c r="D1115" s="7" t="s">
        <v>139</v>
      </c>
      <c r="E1115" s="7" t="s">
        <v>49</v>
      </c>
      <c r="F1115" s="7" t="s">
        <v>1086</v>
      </c>
      <c r="G1115" s="20">
        <v>1882</v>
      </c>
      <c r="H1115" s="9">
        <v>3.3330000000000002</v>
      </c>
      <c r="I1115" s="12" t="s">
        <v>9237</v>
      </c>
      <c r="J1115" s="11" t="s">
        <v>9238</v>
      </c>
      <c r="K1115" s="11" t="s">
        <v>8948</v>
      </c>
      <c r="L1115" s="11"/>
      <c r="M1115" s="124" t="s">
        <v>9239</v>
      </c>
      <c r="N1115" s="124" t="s">
        <v>9213</v>
      </c>
      <c r="O1115" s="7" t="e">
        <f t="shared" ca="1" si="34"/>
        <v>#VALUE!</v>
      </c>
      <c r="P1115" s="726" t="s">
        <v>9218</v>
      </c>
      <c r="Q1115" s="124" t="s">
        <v>9131</v>
      </c>
      <c r="R1115" s="726" t="s">
        <v>9218</v>
      </c>
      <c r="S1115" s="12" t="e">
        <f t="shared" ca="1" si="35"/>
        <v>#VALUE!</v>
      </c>
      <c r="T1115" s="11" t="s">
        <v>9068</v>
      </c>
      <c r="U1115" s="11" t="s">
        <v>9240</v>
      </c>
      <c r="V1115" s="167"/>
      <c r="W1115" s="167"/>
      <c r="X1115" s="680" t="s">
        <v>9244</v>
      </c>
      <c r="Y1115" s="680"/>
      <c r="Z1115" s="680"/>
      <c r="AA1115" s="24" t="s">
        <v>9187</v>
      </c>
      <c r="AB1115" s="24" t="s">
        <v>9245</v>
      </c>
      <c r="AC1115" s="24"/>
      <c r="AD1115" s="81"/>
      <c r="AE1115" s="1282"/>
    </row>
    <row r="1116" spans="1:31" s="2" customFormat="1">
      <c r="A1116" s="135" t="s">
        <v>1119</v>
      </c>
      <c r="B1116" s="7" t="s">
        <v>8401</v>
      </c>
      <c r="C1116" s="4" t="s">
        <v>83</v>
      </c>
      <c r="D1116" s="7" t="s">
        <v>552</v>
      </c>
      <c r="E1116" s="7" t="s">
        <v>85</v>
      </c>
      <c r="F1116" s="7" t="s">
        <v>1106</v>
      </c>
      <c r="G1116" s="953">
        <v>1730</v>
      </c>
      <c r="H1116" s="9">
        <v>1.3001</v>
      </c>
      <c r="I1116" s="12" t="s">
        <v>9246</v>
      </c>
      <c r="J1116" s="124" t="s">
        <v>9239</v>
      </c>
      <c r="K1116" s="124" t="s">
        <v>9239</v>
      </c>
      <c r="L1116" s="124"/>
      <c r="M1116" s="787" t="s">
        <v>97</v>
      </c>
      <c r="N1116" s="787" t="s">
        <v>4019</v>
      </c>
      <c r="O1116" s="7" t="e">
        <f t="shared" ca="1" si="34"/>
        <v>#VALUE!</v>
      </c>
      <c r="P1116" s="726" t="s">
        <v>9228</v>
      </c>
      <c r="Q1116" s="124" t="s">
        <v>9228</v>
      </c>
      <c r="R1116" s="124" t="s">
        <v>9228</v>
      </c>
      <c r="S1116" s="12" t="e">
        <f t="shared" ca="1" si="35"/>
        <v>#VALUE!</v>
      </c>
      <c r="T1116" s="11" t="s">
        <v>8967</v>
      </c>
      <c r="U1116" s="11" t="s">
        <v>9247</v>
      </c>
      <c r="V1116" s="167"/>
      <c r="W1116" s="167"/>
      <c r="X1116" s="678"/>
      <c r="Y1116" s="678"/>
      <c r="Z1116" s="678"/>
      <c r="AA1116" s="13" t="s">
        <v>9248</v>
      </c>
      <c r="AB1116" s="13" t="s">
        <v>9249</v>
      </c>
      <c r="AC1116" s="13"/>
      <c r="AD1116" s="76"/>
      <c r="AE1116" s="1287"/>
    </row>
    <row r="1117" spans="1:31" s="2" customFormat="1">
      <c r="A1117" s="135" t="s">
        <v>9250</v>
      </c>
      <c r="B1117" s="7" t="s">
        <v>9251</v>
      </c>
      <c r="C1117" s="7" t="s">
        <v>256</v>
      </c>
      <c r="D1117" s="7" t="s">
        <v>1380</v>
      </c>
      <c r="E1117" s="7" t="s">
        <v>49</v>
      </c>
      <c r="F1117" s="7" t="s">
        <v>1086</v>
      </c>
      <c r="G1117" s="20">
        <v>1291</v>
      </c>
      <c r="H1117" s="9">
        <v>3.3660000000000001</v>
      </c>
      <c r="I1117" s="12" t="s">
        <v>4655</v>
      </c>
      <c r="J1117" s="11" t="s">
        <v>9038</v>
      </c>
      <c r="K1117" s="11" t="s">
        <v>9038</v>
      </c>
      <c r="L1117" s="38"/>
      <c r="M1117" s="124" t="s">
        <v>9213</v>
      </c>
      <c r="N1117" s="124" t="s">
        <v>4019</v>
      </c>
      <c r="O1117" s="7" t="e">
        <f t="shared" ca="1" si="34"/>
        <v>#VALUE!</v>
      </c>
      <c r="P1117" s="791" t="s">
        <v>9226</v>
      </c>
      <c r="Q1117" s="124" t="s">
        <v>9227</v>
      </c>
      <c r="R1117" s="791" t="s">
        <v>9226</v>
      </c>
      <c r="S1117" s="12" t="e">
        <f t="shared" ca="1" si="35"/>
        <v>#VALUE!</v>
      </c>
      <c r="T1117" s="11" t="s">
        <v>8967</v>
      </c>
      <c r="U1117" s="11" t="s">
        <v>9229</v>
      </c>
      <c r="V1117" s="1204"/>
      <c r="W1117" s="1204"/>
      <c r="X1117" s="683" t="s">
        <v>9252</v>
      </c>
      <c r="Y1117" s="683"/>
      <c r="Z1117" s="683"/>
      <c r="AA1117" s="73" t="s">
        <v>9253</v>
      </c>
      <c r="AB1117" s="13" t="s">
        <v>9254</v>
      </c>
      <c r="AC1117" s="13"/>
      <c r="AD1117" s="76" t="s">
        <v>7280</v>
      </c>
      <c r="AE1117" s="1287"/>
    </row>
    <row r="1118" spans="1:31" s="2" customFormat="1">
      <c r="A1118" s="135" t="s">
        <v>1775</v>
      </c>
      <c r="B1118" s="7" t="s">
        <v>9255</v>
      </c>
      <c r="C1118" s="7" t="s">
        <v>256</v>
      </c>
      <c r="D1118" s="7" t="s">
        <v>7803</v>
      </c>
      <c r="E1118" s="7" t="s">
        <v>85</v>
      </c>
      <c r="F1118" s="87" t="s">
        <v>7021</v>
      </c>
      <c r="G1118" s="20">
        <v>7063</v>
      </c>
      <c r="H1118" s="9">
        <v>19.303000000000001</v>
      </c>
      <c r="I1118" s="12" t="s">
        <v>9256</v>
      </c>
      <c r="J1118" s="11" t="s">
        <v>9207</v>
      </c>
      <c r="K1118" s="11" t="s">
        <v>9207</v>
      </c>
      <c r="L1118" s="38"/>
      <c r="M1118" s="124" t="s">
        <v>9227</v>
      </c>
      <c r="N1118" s="124" t="s">
        <v>9014</v>
      </c>
      <c r="O1118" s="7" t="e">
        <f t="shared" ca="1" si="34"/>
        <v>#VALUE!</v>
      </c>
      <c r="P1118" s="791" t="s">
        <v>9214</v>
      </c>
      <c r="Q1118" s="791" t="s">
        <v>8967</v>
      </c>
      <c r="R1118" s="791" t="s">
        <v>9214</v>
      </c>
      <c r="S1118" s="12" t="e">
        <f t="shared" ca="1" si="35"/>
        <v>#VALUE!</v>
      </c>
      <c r="T1118" s="11" t="s">
        <v>3946</v>
      </c>
      <c r="U1118" s="114" t="s">
        <v>4050</v>
      </c>
      <c r="V1118" s="1206"/>
      <c r="W1118" s="1206"/>
      <c r="X1118" s="684" t="s">
        <v>9257</v>
      </c>
      <c r="Y1118" s="684"/>
      <c r="Z1118" s="684"/>
      <c r="AA1118" s="24" t="s">
        <v>9187</v>
      </c>
      <c r="AB1118" s="13" t="s">
        <v>9258</v>
      </c>
      <c r="AC1118" s="13"/>
      <c r="AD1118" s="76" t="s">
        <v>7280</v>
      </c>
      <c r="AE1118" s="1287"/>
    </row>
    <row r="1119" spans="1:31" s="2" customFormat="1">
      <c r="A1119" s="135" t="s">
        <v>8733</v>
      </c>
      <c r="B1119" s="7" t="s">
        <v>9259</v>
      </c>
      <c r="C1119" s="7" t="s">
        <v>46</v>
      </c>
      <c r="D1119" s="7" t="s">
        <v>139</v>
      </c>
      <c r="E1119" s="7" t="s">
        <v>49</v>
      </c>
      <c r="F1119" s="7" t="s">
        <v>1086</v>
      </c>
      <c r="G1119" s="20">
        <v>2933</v>
      </c>
      <c r="H1119" s="9">
        <v>2.2309999999999999</v>
      </c>
      <c r="I1119" s="12" t="s">
        <v>9260</v>
      </c>
      <c r="J1119" s="11" t="s">
        <v>9014</v>
      </c>
      <c r="K1119" s="11" t="s">
        <v>9014</v>
      </c>
      <c r="L1119" s="11"/>
      <c r="M1119" s="124" t="s">
        <v>9075</v>
      </c>
      <c r="N1119" s="124" t="s">
        <v>9219</v>
      </c>
      <c r="O1119" s="7" t="e">
        <f t="shared" ca="1" si="34"/>
        <v>#VALUE!</v>
      </c>
      <c r="P1119" s="726" t="s">
        <v>3976</v>
      </c>
      <c r="Q1119" s="726" t="s">
        <v>4005</v>
      </c>
      <c r="R1119" s="726" t="s">
        <v>3976</v>
      </c>
      <c r="S1119" s="12" t="e">
        <f t="shared" ca="1" si="35"/>
        <v>#VALUE!</v>
      </c>
      <c r="T1119" s="11" t="s">
        <v>4318</v>
      </c>
      <c r="U1119" s="11" t="s">
        <v>9196</v>
      </c>
      <c r="V1119" s="167"/>
      <c r="W1119" s="167"/>
      <c r="X1119" s="680" t="s">
        <v>9261</v>
      </c>
      <c r="Y1119" s="680"/>
      <c r="Z1119" s="680"/>
      <c r="AA1119" s="24" t="s">
        <v>9187</v>
      </c>
      <c r="AB1119" s="24" t="s">
        <v>9262</v>
      </c>
      <c r="AC1119" s="24"/>
      <c r="AD1119" s="81"/>
      <c r="AE1119" s="1282"/>
    </row>
    <row r="1120" spans="1:31" s="17" customFormat="1">
      <c r="A1120" s="134" t="s">
        <v>168</v>
      </c>
      <c r="B1120" s="4" t="s">
        <v>9263</v>
      </c>
      <c r="C1120" s="4" t="s">
        <v>256</v>
      </c>
      <c r="D1120" s="4" t="s">
        <v>9264</v>
      </c>
      <c r="E1120" s="4" t="s">
        <v>85</v>
      </c>
      <c r="F1120" s="4" t="s">
        <v>1106</v>
      </c>
      <c r="G1120" s="204">
        <v>804</v>
      </c>
      <c r="H1120" s="5">
        <v>1.76</v>
      </c>
      <c r="I1120" s="25" t="s">
        <v>9265</v>
      </c>
      <c r="J1120" s="23" t="s">
        <v>9093</v>
      </c>
      <c r="K1120" s="23" t="s">
        <v>9075</v>
      </c>
      <c r="L1120" s="23"/>
      <c r="M1120" s="23" t="s">
        <v>9075</v>
      </c>
      <c r="N1120" s="23" t="s">
        <v>9219</v>
      </c>
      <c r="O1120" s="7" t="e">
        <f t="shared" ca="1" si="34"/>
        <v>#VALUE!</v>
      </c>
      <c r="P1120" s="726" t="s">
        <v>4005</v>
      </c>
      <c r="Q1120" s="726" t="s">
        <v>9266</v>
      </c>
      <c r="R1120" s="726" t="s">
        <v>4005</v>
      </c>
      <c r="S1120" s="12" t="e">
        <f t="shared" ca="1" si="35"/>
        <v>#VALUE!</v>
      </c>
      <c r="T1120" s="23" t="s">
        <v>9022</v>
      </c>
      <c r="U1120" s="23" t="s">
        <v>3983</v>
      </c>
      <c r="V1120" s="1207"/>
      <c r="W1120" s="1207"/>
      <c r="X1120" s="679" t="s">
        <v>9267</v>
      </c>
      <c r="Y1120" s="679"/>
      <c r="Z1120" s="679"/>
      <c r="AA1120" s="24" t="s">
        <v>9268</v>
      </c>
      <c r="AB1120" s="24" t="s">
        <v>9269</v>
      </c>
      <c r="AC1120" s="24"/>
      <c r="AD1120" s="81"/>
      <c r="AE1120" s="1282"/>
    </row>
    <row r="1121" spans="1:32" s="2" customFormat="1">
      <c r="A1121" s="135" t="s">
        <v>1535</v>
      </c>
      <c r="B1121" s="7" t="s">
        <v>9270</v>
      </c>
      <c r="C1121" s="7" t="s">
        <v>46</v>
      </c>
      <c r="D1121" s="7" t="s">
        <v>110</v>
      </c>
      <c r="E1121" s="7" t="s">
        <v>267</v>
      </c>
      <c r="F1121" s="7" t="s">
        <v>462</v>
      </c>
      <c r="G1121" s="20">
        <v>3623</v>
      </c>
      <c r="H1121" s="9">
        <v>4.9740000000000002</v>
      </c>
      <c r="I1121" s="12" t="s">
        <v>9271</v>
      </c>
      <c r="J1121" s="11">
        <v>45330</v>
      </c>
      <c r="K1121" s="11"/>
      <c r="L1121" s="11"/>
      <c r="M1121" s="124" t="s">
        <v>9239</v>
      </c>
      <c r="N1121" s="124">
        <v>45336</v>
      </c>
      <c r="O1121" s="7">
        <f t="shared" ca="1" si="34"/>
        <v>6</v>
      </c>
      <c r="P1121" s="726">
        <v>45359</v>
      </c>
      <c r="Q1121" s="726">
        <v>45351</v>
      </c>
      <c r="R1121" s="726" t="s">
        <v>4318</v>
      </c>
      <c r="S1121" s="12" t="e">
        <f t="shared" ca="1" si="35"/>
        <v>#VALUE!</v>
      </c>
      <c r="T1121" s="11" t="s">
        <v>3963</v>
      </c>
      <c r="U1121" s="11" t="s">
        <v>9272</v>
      </c>
      <c r="V1121" s="167"/>
      <c r="W1121" s="167"/>
      <c r="X1121" s="680" t="s">
        <v>9273</v>
      </c>
      <c r="Y1121" s="680"/>
      <c r="Z1121" s="680"/>
      <c r="AA1121" s="24" t="s">
        <v>9187</v>
      </c>
      <c r="AB1121" s="24"/>
      <c r="AC1121" s="24"/>
      <c r="AD1121" s="81"/>
      <c r="AE1121" s="1282"/>
    </row>
    <row r="1122" spans="1:32" s="80" customFormat="1">
      <c r="A1122" s="134" t="s">
        <v>1375</v>
      </c>
      <c r="B1122" s="4" t="s">
        <v>8198</v>
      </c>
      <c r="C1122" s="4" t="s">
        <v>46</v>
      </c>
      <c r="D1122" s="4" t="s">
        <v>1024</v>
      </c>
      <c r="E1122" s="4" t="s">
        <v>85</v>
      </c>
      <c r="F1122" s="4" t="s">
        <v>1106</v>
      </c>
      <c r="G1122" s="954">
        <v>2084</v>
      </c>
      <c r="H1122" s="9">
        <v>2.66</v>
      </c>
      <c r="I1122" s="12" t="s">
        <v>3913</v>
      </c>
      <c r="J1122" s="23">
        <v>45303</v>
      </c>
      <c r="K1122" s="23" t="s">
        <v>3937</v>
      </c>
      <c r="L1122" s="23"/>
      <c r="M1122" s="726" t="s">
        <v>9274</v>
      </c>
      <c r="N1122" s="726" t="s">
        <v>9239</v>
      </c>
      <c r="O1122" s="7" t="e">
        <f t="shared" ca="1" si="34"/>
        <v>#VALUE!</v>
      </c>
      <c r="P1122" s="124" t="s">
        <v>4318</v>
      </c>
      <c r="Q1122" s="124" t="s">
        <v>9179</v>
      </c>
      <c r="R1122" s="124" t="s">
        <v>4318</v>
      </c>
      <c r="S1122" s="12" t="e">
        <f t="shared" ca="1" si="35"/>
        <v>#VALUE!</v>
      </c>
      <c r="T1122" s="11" t="s">
        <v>9275</v>
      </c>
      <c r="U1122" s="23" t="s">
        <v>9276</v>
      </c>
      <c r="V1122" s="1207"/>
      <c r="W1122" s="1207"/>
      <c r="X1122" s="678" t="s">
        <v>9277</v>
      </c>
      <c r="Y1122" s="678"/>
      <c r="Z1122" s="678"/>
      <c r="AA1122" s="73" t="s">
        <v>9278</v>
      </c>
      <c r="AB1122" s="73" t="s">
        <v>9279</v>
      </c>
      <c r="AC1122" s="73"/>
      <c r="AD1122" s="1232"/>
      <c r="AE1122" s="1288"/>
    </row>
    <row r="1123" spans="1:32" s="3" customFormat="1">
      <c r="A1123" s="135" t="s">
        <v>9280</v>
      </c>
      <c r="B1123" s="7" t="s">
        <v>9281</v>
      </c>
      <c r="C1123" s="7" t="s">
        <v>256</v>
      </c>
      <c r="D1123" s="7" t="s">
        <v>1024</v>
      </c>
      <c r="E1123" s="7" t="s">
        <v>85</v>
      </c>
      <c r="F1123" s="7" t="s">
        <v>1088</v>
      </c>
      <c r="G1123" s="954">
        <v>771</v>
      </c>
      <c r="H1123" s="9">
        <v>3.0019999999999998</v>
      </c>
      <c r="I1123" s="12" t="s">
        <v>3913</v>
      </c>
      <c r="J1123" s="11" t="s">
        <v>9021</v>
      </c>
      <c r="K1123" s="11">
        <v>45308</v>
      </c>
      <c r="L1123" s="11"/>
      <c r="M1123" s="124" t="s">
        <v>8689</v>
      </c>
      <c r="N1123" s="124" t="s">
        <v>3912</v>
      </c>
      <c r="O1123" s="7" t="e">
        <f t="shared" ca="1" si="34"/>
        <v>#VALUE!</v>
      </c>
      <c r="P1123" s="124" t="s">
        <v>4318</v>
      </c>
      <c r="Q1123" s="124" t="s">
        <v>9093</v>
      </c>
      <c r="R1123" s="124" t="s">
        <v>4318</v>
      </c>
      <c r="S1123" s="12" t="e">
        <f t="shared" ca="1" si="35"/>
        <v>#VALUE!</v>
      </c>
      <c r="T1123" s="11" t="s">
        <v>9282</v>
      </c>
      <c r="U1123" s="23" t="s">
        <v>9283</v>
      </c>
      <c r="V1123" s="1207"/>
      <c r="W1123" s="1207"/>
      <c r="X1123" s="678" t="s">
        <v>9284</v>
      </c>
      <c r="Y1123" s="678"/>
      <c r="Z1123" s="678"/>
      <c r="AA1123" s="72" t="s">
        <v>9285</v>
      </c>
      <c r="AB1123" s="76" t="s">
        <v>9286</v>
      </c>
      <c r="AC1123" s="76"/>
      <c r="AD1123" s="76" t="s">
        <v>7280</v>
      </c>
      <c r="AE1123" s="1285"/>
    </row>
    <row r="1124" spans="1:32" s="3" customFormat="1">
      <c r="A1124" s="265" t="s">
        <v>5010</v>
      </c>
      <c r="B1124" s="7" t="s">
        <v>9287</v>
      </c>
      <c r="C1124" s="33" t="s">
        <v>256</v>
      </c>
      <c r="D1124" s="7" t="s">
        <v>1024</v>
      </c>
      <c r="E1124" s="7" t="s">
        <v>85</v>
      </c>
      <c r="F1124" s="7" t="s">
        <v>1106</v>
      </c>
      <c r="G1124" s="954">
        <v>271</v>
      </c>
      <c r="H1124" s="9">
        <v>0.246</v>
      </c>
      <c r="I1124" s="12" t="s">
        <v>3913</v>
      </c>
      <c r="J1124" s="11">
        <v>45313</v>
      </c>
      <c r="K1124" s="11" t="s">
        <v>8689</v>
      </c>
      <c r="L1124" s="11"/>
      <c r="M1124" s="124" t="s">
        <v>8990</v>
      </c>
      <c r="N1124" s="124" t="s">
        <v>9238</v>
      </c>
      <c r="O1124" s="7" t="e">
        <f t="shared" ca="1" si="34"/>
        <v>#VALUE!</v>
      </c>
      <c r="P1124" s="124" t="s">
        <v>4318</v>
      </c>
      <c r="Q1124" s="124" t="s">
        <v>9179</v>
      </c>
      <c r="R1124" s="124" t="s">
        <v>4318</v>
      </c>
      <c r="S1124" s="12" t="e">
        <f t="shared" ca="1" si="35"/>
        <v>#VALUE!</v>
      </c>
      <c r="T1124" s="11" t="s">
        <v>9288</v>
      </c>
      <c r="U1124" s="11" t="s">
        <v>9289</v>
      </c>
      <c r="V1124" s="167"/>
      <c r="W1124" s="167"/>
      <c r="X1124" s="678" t="s">
        <v>9290</v>
      </c>
      <c r="Y1124" s="678"/>
      <c r="Z1124" s="678"/>
      <c r="AA1124" s="72" t="s">
        <v>9291</v>
      </c>
      <c r="AB1124" s="68"/>
      <c r="AC1124" s="73"/>
      <c r="AD1124" s="1232" t="s">
        <v>9292</v>
      </c>
      <c r="AE1124" s="1288"/>
      <c r="AF1124" s="3" t="s">
        <v>7280</v>
      </c>
    </row>
    <row r="1125" spans="1:32" s="2" customFormat="1">
      <c r="A1125" s="135" t="s">
        <v>9293</v>
      </c>
      <c r="B1125" s="7" t="s">
        <v>9294</v>
      </c>
      <c r="C1125" s="7" t="s">
        <v>46</v>
      </c>
      <c r="D1125" s="7" t="s">
        <v>1024</v>
      </c>
      <c r="E1125" s="7" t="s">
        <v>85</v>
      </c>
      <c r="F1125" s="7" t="s">
        <v>1176</v>
      </c>
      <c r="G1125" s="954">
        <v>1042</v>
      </c>
      <c r="H1125" s="9">
        <v>5.0549999999999997</v>
      </c>
      <c r="I1125" s="12" t="s">
        <v>3913</v>
      </c>
      <c r="J1125" s="11" t="s">
        <v>3912</v>
      </c>
      <c r="K1125" s="124" t="s">
        <v>4614</v>
      </c>
      <c r="L1125" s="124"/>
      <c r="M1125" s="124" t="s">
        <v>9007</v>
      </c>
      <c r="N1125" s="124" t="s">
        <v>9084</v>
      </c>
      <c r="O1125" s="7" t="e">
        <f t="shared" ca="1" si="34"/>
        <v>#VALUE!</v>
      </c>
      <c r="P1125" s="124" t="s">
        <v>4318</v>
      </c>
      <c r="Q1125" s="124" t="s">
        <v>9219</v>
      </c>
      <c r="R1125" s="124" t="s">
        <v>4318</v>
      </c>
      <c r="S1125" s="12" t="e">
        <f t="shared" ca="1" si="35"/>
        <v>#VALUE!</v>
      </c>
      <c r="T1125" s="11" t="s">
        <v>9295</v>
      </c>
      <c r="U1125" s="11" t="s">
        <v>9296</v>
      </c>
      <c r="V1125" s="167"/>
      <c r="W1125" s="167"/>
      <c r="X1125" s="678" t="s">
        <v>9297</v>
      </c>
      <c r="Y1125" s="678"/>
      <c r="Z1125" s="678"/>
      <c r="AA1125" s="24" t="s">
        <v>9298</v>
      </c>
      <c r="AB1125" s="83"/>
      <c r="AC1125" s="83"/>
      <c r="AD1125" s="83"/>
      <c r="AE1125" s="1289"/>
    </row>
    <row r="1126" spans="1:32" s="2" customFormat="1">
      <c r="A1126" s="135" t="s">
        <v>8788</v>
      </c>
      <c r="B1126" s="7" t="s">
        <v>9299</v>
      </c>
      <c r="C1126" s="7" t="s">
        <v>46</v>
      </c>
      <c r="D1126" s="7" t="s">
        <v>1024</v>
      </c>
      <c r="E1126" s="7" t="s">
        <v>85</v>
      </c>
      <c r="F1126" s="12" t="s">
        <v>1088</v>
      </c>
      <c r="G1126" s="954">
        <v>1368</v>
      </c>
      <c r="H1126" s="9">
        <v>3.21</v>
      </c>
      <c r="I1126" s="12" t="s">
        <v>3913</v>
      </c>
      <c r="J1126" s="11" t="s">
        <v>8718</v>
      </c>
      <c r="K1126" s="124" t="s">
        <v>9300</v>
      </c>
      <c r="L1126" s="124"/>
      <c r="M1126" s="124" t="s">
        <v>9007</v>
      </c>
      <c r="N1126" s="124" t="s">
        <v>9238</v>
      </c>
      <c r="O1126" s="7" t="e">
        <f t="shared" ca="1" si="34"/>
        <v>#VALUE!</v>
      </c>
      <c r="P1126" s="124" t="s">
        <v>4318</v>
      </c>
      <c r="Q1126" s="124" t="s">
        <v>9219</v>
      </c>
      <c r="R1126" s="124" t="s">
        <v>4318</v>
      </c>
      <c r="S1126" s="12" t="e">
        <f t="shared" ca="1" si="35"/>
        <v>#VALUE!</v>
      </c>
      <c r="T1126" s="11" t="s">
        <v>9301</v>
      </c>
      <c r="U1126" s="11" t="s">
        <v>9302</v>
      </c>
      <c r="V1126" s="167"/>
      <c r="W1126" s="167"/>
      <c r="X1126" s="678" t="s">
        <v>9303</v>
      </c>
      <c r="Y1126" s="678"/>
      <c r="Z1126" s="678"/>
      <c r="AA1126" s="73" t="s">
        <v>9278</v>
      </c>
      <c r="AB1126" s="68"/>
      <c r="AC1126" s="73"/>
      <c r="AD1126" s="1232" t="s">
        <v>7280</v>
      </c>
      <c r="AE1126" s="1288"/>
    </row>
    <row r="1127" spans="1:32" s="2" customFormat="1">
      <c r="A1127" s="135" t="s">
        <v>8788</v>
      </c>
      <c r="B1127" s="7" t="s">
        <v>9304</v>
      </c>
      <c r="C1127" s="7" t="s">
        <v>256</v>
      </c>
      <c r="D1127" s="7" t="s">
        <v>1024</v>
      </c>
      <c r="E1127" s="7" t="s">
        <v>85</v>
      </c>
      <c r="F1127" s="12" t="s">
        <v>1088</v>
      </c>
      <c r="G1127" s="954">
        <v>372</v>
      </c>
      <c r="H1127" s="9">
        <v>0.61599999999999999</v>
      </c>
      <c r="I1127" s="12" t="s">
        <v>3913</v>
      </c>
      <c r="J1127" s="11" t="s">
        <v>8718</v>
      </c>
      <c r="K1127" s="124" t="s">
        <v>8730</v>
      </c>
      <c r="L1127" s="124"/>
      <c r="M1127" s="124" t="s">
        <v>9007</v>
      </c>
      <c r="N1127" s="124" t="s">
        <v>9238</v>
      </c>
      <c r="O1127" s="7" t="e">
        <f t="shared" ca="1" si="34"/>
        <v>#VALUE!</v>
      </c>
      <c r="P1127" s="124" t="s">
        <v>4318</v>
      </c>
      <c r="Q1127" s="124" t="s">
        <v>9219</v>
      </c>
      <c r="R1127" s="124" t="s">
        <v>4318</v>
      </c>
      <c r="S1127" s="12" t="e">
        <f t="shared" ca="1" si="35"/>
        <v>#VALUE!</v>
      </c>
      <c r="T1127" s="11" t="s">
        <v>9305</v>
      </c>
      <c r="U1127" s="11" t="s">
        <v>9306</v>
      </c>
      <c r="V1127" s="167"/>
      <c r="W1127" s="167"/>
      <c r="X1127" s="678" t="s">
        <v>9307</v>
      </c>
      <c r="Y1127" s="678"/>
      <c r="Z1127" s="678"/>
      <c r="AA1127" s="73" t="s">
        <v>9278</v>
      </c>
      <c r="AB1127" s="68"/>
      <c r="AC1127" s="73"/>
      <c r="AD1127" s="1232" t="s">
        <v>7280</v>
      </c>
      <c r="AE1127" s="1288"/>
    </row>
    <row r="1128" spans="1:32" s="2" customFormat="1">
      <c r="A1128" s="135" t="s">
        <v>905</v>
      </c>
      <c r="B1128" s="7" t="s">
        <v>9308</v>
      </c>
      <c r="C1128" s="7" t="s">
        <v>46</v>
      </c>
      <c r="D1128" s="7" t="s">
        <v>1024</v>
      </c>
      <c r="E1128" s="7" t="s">
        <v>85</v>
      </c>
      <c r="F1128" s="12" t="s">
        <v>1088</v>
      </c>
      <c r="G1128" s="954">
        <v>505</v>
      </c>
      <c r="H1128" s="9">
        <v>5.5629999999999997</v>
      </c>
      <c r="I1128" s="12" t="s">
        <v>3913</v>
      </c>
      <c r="J1128" s="11" t="s">
        <v>8718</v>
      </c>
      <c r="K1128" s="124" t="s">
        <v>8730</v>
      </c>
      <c r="L1128" s="124"/>
      <c r="M1128" s="124" t="s">
        <v>97</v>
      </c>
      <c r="N1128" s="124" t="s">
        <v>8948</v>
      </c>
      <c r="O1128" s="7" t="e">
        <f t="shared" ca="1" si="34"/>
        <v>#VALUE!</v>
      </c>
      <c r="P1128" s="124" t="s">
        <v>4318</v>
      </c>
      <c r="Q1128" s="124" t="s">
        <v>9219</v>
      </c>
      <c r="R1128" s="124" t="s">
        <v>4318</v>
      </c>
      <c r="S1128" s="12" t="e">
        <f t="shared" ca="1" si="35"/>
        <v>#VALUE!</v>
      </c>
      <c r="T1128" s="11" t="s">
        <v>9309</v>
      </c>
      <c r="U1128" s="11" t="s">
        <v>9310</v>
      </c>
      <c r="V1128" s="167"/>
      <c r="W1128" s="167"/>
      <c r="X1128" s="678" t="s">
        <v>9311</v>
      </c>
      <c r="Y1128" s="678"/>
      <c r="Z1128" s="678"/>
      <c r="AA1128" s="73" t="s">
        <v>9278</v>
      </c>
      <c r="AB1128" s="68"/>
      <c r="AC1128" s="73"/>
      <c r="AD1128" s="1232"/>
      <c r="AE1128" s="1288"/>
    </row>
    <row r="1129" spans="1:32" s="2" customFormat="1">
      <c r="A1129" s="135" t="s">
        <v>905</v>
      </c>
      <c r="B1129" s="7" t="s">
        <v>8357</v>
      </c>
      <c r="C1129" s="7" t="s">
        <v>46</v>
      </c>
      <c r="D1129" s="7" t="s">
        <v>1024</v>
      </c>
      <c r="E1129" s="7" t="s">
        <v>85</v>
      </c>
      <c r="F1129" s="12" t="s">
        <v>1088</v>
      </c>
      <c r="G1129" s="954">
        <v>476</v>
      </c>
      <c r="H1129" s="9">
        <v>0.874</v>
      </c>
      <c r="I1129" s="12" t="s">
        <v>3913</v>
      </c>
      <c r="J1129" s="11" t="s">
        <v>8730</v>
      </c>
      <c r="K1129" s="124" t="s">
        <v>8730</v>
      </c>
      <c r="L1129" s="124"/>
      <c r="M1129" s="124" t="s">
        <v>97</v>
      </c>
      <c r="N1129" s="124" t="s">
        <v>8948</v>
      </c>
      <c r="O1129" s="7" t="e">
        <f t="shared" ca="1" si="34"/>
        <v>#VALUE!</v>
      </c>
      <c r="P1129" s="124" t="s">
        <v>4318</v>
      </c>
      <c r="Q1129" s="124" t="s">
        <v>9219</v>
      </c>
      <c r="R1129" s="124" t="s">
        <v>4318</v>
      </c>
      <c r="S1129" s="12" t="e">
        <f t="shared" ca="1" si="35"/>
        <v>#VALUE!</v>
      </c>
      <c r="T1129" s="11" t="s">
        <v>9312</v>
      </c>
      <c r="U1129" s="11" t="s">
        <v>9313</v>
      </c>
      <c r="V1129" s="167"/>
      <c r="W1129" s="167"/>
      <c r="X1129" s="678" t="s">
        <v>9314</v>
      </c>
      <c r="Y1129" s="678"/>
      <c r="Z1129" s="678"/>
      <c r="AA1129" s="73" t="s">
        <v>9278</v>
      </c>
      <c r="AB1129" s="68"/>
      <c r="AC1129" s="73"/>
      <c r="AD1129" s="1232"/>
      <c r="AE1129" s="1288"/>
    </row>
    <row r="1130" spans="1:32" s="2" customFormat="1">
      <c r="A1130" s="135" t="s">
        <v>8788</v>
      </c>
      <c r="B1130" s="7" t="s">
        <v>9315</v>
      </c>
      <c r="C1130" s="7" t="s">
        <v>256</v>
      </c>
      <c r="D1130" s="7" t="s">
        <v>1024</v>
      </c>
      <c r="E1130" s="7" t="s">
        <v>85</v>
      </c>
      <c r="F1130" s="12" t="s">
        <v>1088</v>
      </c>
      <c r="G1130" s="954">
        <v>830</v>
      </c>
      <c r="H1130" s="9">
        <v>1.36</v>
      </c>
      <c r="I1130" s="12" t="s">
        <v>3913</v>
      </c>
      <c r="J1130" s="11" t="s">
        <v>8730</v>
      </c>
      <c r="K1130" s="124" t="s">
        <v>9007</v>
      </c>
      <c r="L1130" s="124"/>
      <c r="M1130" s="124" t="s">
        <v>9238</v>
      </c>
      <c r="N1130" s="124" t="s">
        <v>3937</v>
      </c>
      <c r="O1130" s="7" t="e">
        <f t="shared" ca="1" si="34"/>
        <v>#VALUE!</v>
      </c>
      <c r="P1130" s="124" t="s">
        <v>4318</v>
      </c>
      <c r="Q1130" s="124" t="s">
        <v>9219</v>
      </c>
      <c r="R1130" s="124" t="s">
        <v>4318</v>
      </c>
      <c r="S1130" s="12" t="e">
        <f t="shared" ca="1" si="35"/>
        <v>#VALUE!</v>
      </c>
      <c r="T1130" s="11" t="s">
        <v>9316</v>
      </c>
      <c r="U1130" s="11" t="s">
        <v>9317</v>
      </c>
      <c r="V1130" s="167"/>
      <c r="W1130" s="167"/>
      <c r="X1130" s="678" t="s">
        <v>9318</v>
      </c>
      <c r="Y1130" s="678"/>
      <c r="Z1130" s="678"/>
      <c r="AA1130" s="73" t="s">
        <v>9278</v>
      </c>
      <c r="AB1130" s="68"/>
      <c r="AC1130" s="73"/>
      <c r="AD1130" s="1232" t="s">
        <v>7280</v>
      </c>
      <c r="AE1130" s="1288"/>
    </row>
    <row r="1131" spans="1:32" s="2" customFormat="1">
      <c r="A1131" s="135" t="s">
        <v>9090</v>
      </c>
      <c r="B1131" s="7" t="s">
        <v>9319</v>
      </c>
      <c r="C1131" s="7" t="s">
        <v>256</v>
      </c>
      <c r="D1131" s="7" t="s">
        <v>1024</v>
      </c>
      <c r="E1131" s="7" t="s">
        <v>85</v>
      </c>
      <c r="F1131" s="12" t="s">
        <v>1088</v>
      </c>
      <c r="G1131" s="954">
        <v>3000</v>
      </c>
      <c r="H1131" s="9">
        <v>4.18</v>
      </c>
      <c r="I1131" s="12" t="s">
        <v>3913</v>
      </c>
      <c r="J1131" s="11" t="s">
        <v>9320</v>
      </c>
      <c r="K1131" s="124" t="s">
        <v>8948</v>
      </c>
      <c r="L1131" s="124"/>
      <c r="M1131" s="124" t="s">
        <v>3937</v>
      </c>
      <c r="N1131" s="124" t="s">
        <v>9038</v>
      </c>
      <c r="O1131" s="7" t="e">
        <f t="shared" ca="1" si="34"/>
        <v>#VALUE!</v>
      </c>
      <c r="P1131" s="124" t="s">
        <v>4318</v>
      </c>
      <c r="Q1131" s="124" t="s">
        <v>9219</v>
      </c>
      <c r="R1131" s="124" t="s">
        <v>4318</v>
      </c>
      <c r="S1131" s="12" t="e">
        <f t="shared" ca="1" si="35"/>
        <v>#VALUE!</v>
      </c>
      <c r="T1131" s="11" t="s">
        <v>9321</v>
      </c>
      <c r="U1131" s="11" t="s">
        <v>9322</v>
      </c>
      <c r="V1131" s="167"/>
      <c r="W1131" s="167"/>
      <c r="X1131" s="678" t="s">
        <v>9323</v>
      </c>
      <c r="Y1131" s="678"/>
      <c r="Z1131" s="678"/>
      <c r="AA1131" s="73" t="s">
        <v>9278</v>
      </c>
      <c r="AB1131" s="81" t="s">
        <v>7754</v>
      </c>
      <c r="AC1131" s="81"/>
      <c r="AD1131" s="81" t="s">
        <v>7280</v>
      </c>
      <c r="AE1131" s="1290"/>
    </row>
    <row r="1132" spans="1:32" s="2" customFormat="1">
      <c r="A1132" s="135" t="s">
        <v>516</v>
      </c>
      <c r="B1132" s="7" t="s">
        <v>9324</v>
      </c>
      <c r="C1132" s="7" t="s">
        <v>46</v>
      </c>
      <c r="D1132" s="7" t="s">
        <v>1024</v>
      </c>
      <c r="E1132" s="7" t="s">
        <v>85</v>
      </c>
      <c r="F1132" s="12" t="s">
        <v>1088</v>
      </c>
      <c r="G1132" s="954">
        <v>562</v>
      </c>
      <c r="H1132" s="9">
        <v>3.548</v>
      </c>
      <c r="I1132" s="12" t="s">
        <v>3913</v>
      </c>
      <c r="J1132" s="11" t="s">
        <v>3937</v>
      </c>
      <c r="K1132" s="124" t="s">
        <v>8984</v>
      </c>
      <c r="L1132" s="124"/>
      <c r="M1132" s="124" t="s">
        <v>9239</v>
      </c>
      <c r="N1132" s="124" t="s">
        <v>4019</v>
      </c>
      <c r="O1132" s="7" t="e">
        <f t="shared" ca="1" si="34"/>
        <v>#VALUE!</v>
      </c>
      <c r="P1132" s="124" t="s">
        <v>4318</v>
      </c>
      <c r="Q1132" s="124" t="s">
        <v>9179</v>
      </c>
      <c r="R1132" s="124" t="s">
        <v>4318</v>
      </c>
      <c r="S1132" s="12" t="e">
        <f t="shared" ca="1" si="35"/>
        <v>#VALUE!</v>
      </c>
      <c r="T1132" s="11" t="s">
        <v>9325</v>
      </c>
      <c r="U1132" s="11" t="s">
        <v>9326</v>
      </c>
      <c r="V1132" s="167"/>
      <c r="W1132" s="167"/>
      <c r="X1132" s="678" t="s">
        <v>9327</v>
      </c>
      <c r="Y1132" s="678"/>
      <c r="Z1132" s="678"/>
      <c r="AA1132" s="73" t="s">
        <v>9278</v>
      </c>
      <c r="AB1132" s="83"/>
      <c r="AC1132" s="83"/>
      <c r="AD1132" s="83"/>
      <c r="AE1132" s="1289"/>
    </row>
    <row r="1133" spans="1:32" s="2" customFormat="1">
      <c r="A1133" s="135" t="s">
        <v>1551</v>
      </c>
      <c r="B1133" s="7" t="s">
        <v>9328</v>
      </c>
      <c r="C1133" s="7" t="s">
        <v>256</v>
      </c>
      <c r="D1133" s="7" t="s">
        <v>1024</v>
      </c>
      <c r="E1133" s="7" t="s">
        <v>85</v>
      </c>
      <c r="F1133" s="12" t="s">
        <v>1106</v>
      </c>
      <c r="G1133" s="20">
        <v>1766</v>
      </c>
      <c r="H1133" s="9">
        <v>6.1909999999999998</v>
      </c>
      <c r="I1133" s="12" t="s">
        <v>3913</v>
      </c>
      <c r="J1133" s="11" t="s">
        <v>9093</v>
      </c>
      <c r="K1133" s="124" t="s">
        <v>9093</v>
      </c>
      <c r="L1133" s="124"/>
      <c r="M1133" s="124" t="s">
        <v>9274</v>
      </c>
      <c r="N1133" s="124" t="s">
        <v>9239</v>
      </c>
      <c r="O1133" s="7" t="e">
        <f t="shared" ca="1" si="34"/>
        <v>#VALUE!</v>
      </c>
      <c r="P1133" s="124" t="s">
        <v>4318</v>
      </c>
      <c r="Q1133" s="124" t="s">
        <v>9179</v>
      </c>
      <c r="R1133" s="124" t="s">
        <v>4318</v>
      </c>
      <c r="S1133" s="12" t="e">
        <f t="shared" ca="1" si="35"/>
        <v>#VALUE!</v>
      </c>
      <c r="T1133" s="11" t="s">
        <v>9329</v>
      </c>
      <c r="U1133" s="11" t="s">
        <v>9330</v>
      </c>
      <c r="V1133" s="167"/>
      <c r="W1133" s="167"/>
      <c r="X1133" s="678" t="s">
        <v>9331</v>
      </c>
      <c r="Y1133" s="678"/>
      <c r="Z1133" s="678"/>
      <c r="AA1133" s="89" t="s">
        <v>9332</v>
      </c>
      <c r="AB1133" s="90" t="s">
        <v>9333</v>
      </c>
      <c r="AC1133" s="90"/>
      <c r="AD1133" s="90" t="s">
        <v>7280</v>
      </c>
      <c r="AE1133" s="1291"/>
    </row>
    <row r="1134" spans="1:32" s="2" customFormat="1">
      <c r="A1134" s="135" t="s">
        <v>9334</v>
      </c>
      <c r="B1134" s="7" t="s">
        <v>9335</v>
      </c>
      <c r="C1134" s="7" t="s">
        <v>256</v>
      </c>
      <c r="D1134" s="7" t="s">
        <v>1024</v>
      </c>
      <c r="E1134" s="7" t="s">
        <v>85</v>
      </c>
      <c r="F1134" s="12" t="s">
        <v>1088</v>
      </c>
      <c r="G1134" s="20">
        <v>840</v>
      </c>
      <c r="H1134" s="9">
        <v>0.82</v>
      </c>
      <c r="I1134" s="12" t="s">
        <v>3913</v>
      </c>
      <c r="J1134" s="11" t="s">
        <v>9239</v>
      </c>
      <c r="K1134" s="124" t="s">
        <v>9213</v>
      </c>
      <c r="L1134" s="124"/>
      <c r="M1134" s="124" t="s">
        <v>4019</v>
      </c>
      <c r="N1134" s="124" t="s">
        <v>9226</v>
      </c>
      <c r="O1134" s="7" t="e">
        <f t="shared" ca="1" si="34"/>
        <v>#VALUE!</v>
      </c>
      <c r="P1134" s="124" t="s">
        <v>4318</v>
      </c>
      <c r="Q1134" s="124" t="s">
        <v>9179</v>
      </c>
      <c r="R1134" s="124" t="s">
        <v>4318</v>
      </c>
      <c r="S1134" s="12" t="e">
        <f t="shared" ca="1" si="35"/>
        <v>#VALUE!</v>
      </c>
      <c r="T1134" s="11" t="s">
        <v>9336</v>
      </c>
      <c r="U1134" s="11" t="s">
        <v>9337</v>
      </c>
      <c r="V1134" s="167"/>
      <c r="W1134" s="167"/>
      <c r="X1134" s="678" t="s">
        <v>9338</v>
      </c>
      <c r="Y1134" s="678"/>
      <c r="Z1134" s="678"/>
      <c r="AA1134" s="73" t="s">
        <v>9278</v>
      </c>
      <c r="AB1134" s="91" t="s">
        <v>9339</v>
      </c>
      <c r="AC1134" s="91"/>
      <c r="AD1134" s="91" t="s">
        <v>7280</v>
      </c>
      <c r="AE1134" s="1292"/>
    </row>
    <row r="1135" spans="1:32" s="2" customFormat="1">
      <c r="A1135" s="267" t="s">
        <v>7201</v>
      </c>
      <c r="B1135" s="35" t="s">
        <v>9340</v>
      </c>
      <c r="C1135" s="35" t="s">
        <v>83</v>
      </c>
      <c r="D1135" s="35" t="s">
        <v>1024</v>
      </c>
      <c r="E1135" s="35" t="s">
        <v>85</v>
      </c>
      <c r="F1135" s="99" t="s">
        <v>9341</v>
      </c>
      <c r="G1135" s="957">
        <v>1540</v>
      </c>
      <c r="H1135" s="36">
        <v>0.98799999999999999</v>
      </c>
      <c r="I1135" s="99" t="s">
        <v>3913</v>
      </c>
      <c r="J1135" s="38" t="s">
        <v>4019</v>
      </c>
      <c r="K1135" s="253" t="s">
        <v>9014</v>
      </c>
      <c r="L1135" s="253"/>
      <c r="M1135" s="253" t="s">
        <v>9014</v>
      </c>
      <c r="N1135" s="253" t="s">
        <v>9218</v>
      </c>
      <c r="O1135" s="7" t="e">
        <f t="shared" ca="1" si="34"/>
        <v>#VALUE!</v>
      </c>
      <c r="P1135" s="253" t="s">
        <v>4318</v>
      </c>
      <c r="Q1135" s="253" t="s">
        <v>9179</v>
      </c>
      <c r="R1135" s="253" t="s">
        <v>4318</v>
      </c>
      <c r="S1135" s="12" t="e">
        <f t="shared" ca="1" si="35"/>
        <v>#VALUE!</v>
      </c>
      <c r="T1135" s="38" t="s">
        <v>9342</v>
      </c>
      <c r="U1135" s="38" t="s">
        <v>9343</v>
      </c>
      <c r="V1135" s="176"/>
      <c r="W1135" s="176"/>
      <c r="X1135" s="681" t="s">
        <v>9344</v>
      </c>
      <c r="Y1135" s="681"/>
      <c r="Z1135" s="681"/>
      <c r="AA1135" s="100" t="s">
        <v>9278</v>
      </c>
      <c r="AB1135" s="101" t="s">
        <v>9345</v>
      </c>
      <c r="AC1135" s="101"/>
      <c r="AD1135" s="102"/>
      <c r="AE1135" s="1293"/>
    </row>
    <row r="1136" spans="1:32" s="2" customFormat="1">
      <c r="A1136" s="135" t="s">
        <v>905</v>
      </c>
      <c r="B1136" s="7">
        <v>4700053288</v>
      </c>
      <c r="C1136" s="7" t="s">
        <v>131</v>
      </c>
      <c r="D1136" s="7" t="s">
        <v>1024</v>
      </c>
      <c r="E1136" s="7" t="s">
        <v>85</v>
      </c>
      <c r="F1136" s="12" t="s">
        <v>1088</v>
      </c>
      <c r="G1136" s="20">
        <v>430</v>
      </c>
      <c r="H1136" s="9">
        <v>1.8879999999999999</v>
      </c>
      <c r="I1136" s="12" t="s">
        <v>3913</v>
      </c>
      <c r="J1136" s="11" t="s">
        <v>4019</v>
      </c>
      <c r="K1136" s="124" t="s">
        <v>4019</v>
      </c>
      <c r="L1136" s="124"/>
      <c r="M1136" s="124" t="s">
        <v>97</v>
      </c>
      <c r="N1136" s="124" t="s">
        <v>9227</v>
      </c>
      <c r="O1136" s="7" t="e">
        <f t="shared" ca="1" si="34"/>
        <v>#VALUE!</v>
      </c>
      <c r="P1136" s="124" t="s">
        <v>4318</v>
      </c>
      <c r="Q1136" s="124" t="s">
        <v>9179</v>
      </c>
      <c r="R1136" s="124" t="s">
        <v>4318</v>
      </c>
      <c r="S1136" s="12" t="e">
        <f t="shared" ca="1" si="35"/>
        <v>#VALUE!</v>
      </c>
      <c r="T1136" s="11" t="s">
        <v>9346</v>
      </c>
      <c r="U1136" s="11" t="s">
        <v>9347</v>
      </c>
      <c r="V1136" s="11"/>
      <c r="W1136" s="11"/>
      <c r="X1136" s="13" t="s">
        <v>9348</v>
      </c>
      <c r="Y1136" s="13"/>
      <c r="Z1136" s="13"/>
      <c r="AA1136" s="73" t="s">
        <v>9278</v>
      </c>
      <c r="AB1136" s="83"/>
      <c r="AC1136" s="83"/>
      <c r="AD1136" s="83" t="s">
        <v>7280</v>
      </c>
      <c r="AE1136" s="1289"/>
    </row>
    <row r="1137" spans="1:177" s="3" customFormat="1">
      <c r="A1137" s="135" t="s">
        <v>9349</v>
      </c>
      <c r="B1137" s="7" t="s">
        <v>9350</v>
      </c>
      <c r="C1137" s="7" t="s">
        <v>256</v>
      </c>
      <c r="D1137" s="7" t="s">
        <v>1024</v>
      </c>
      <c r="E1137" s="7" t="s">
        <v>85</v>
      </c>
      <c r="F1137" s="7" t="s">
        <v>1088</v>
      </c>
      <c r="G1137" s="954">
        <v>330</v>
      </c>
      <c r="H1137" s="9">
        <v>0.66700000000000004</v>
      </c>
      <c r="I1137" s="12" t="s">
        <v>3340</v>
      </c>
      <c r="J1137" s="11" t="s">
        <v>8567</v>
      </c>
      <c r="K1137" s="11" t="s">
        <v>8984</v>
      </c>
      <c r="L1137" s="11"/>
      <c r="M1137" s="124" t="s">
        <v>4019</v>
      </c>
      <c r="N1137" s="124" t="s">
        <v>9227</v>
      </c>
      <c r="O1137" s="7" t="e">
        <f t="shared" ca="1" si="34"/>
        <v>#VALUE!</v>
      </c>
      <c r="P1137" s="124" t="s">
        <v>4318</v>
      </c>
      <c r="Q1137" s="124" t="s">
        <v>9179</v>
      </c>
      <c r="R1137" s="124" t="s">
        <v>4318</v>
      </c>
      <c r="S1137" s="12" t="e">
        <f t="shared" ca="1" si="35"/>
        <v>#VALUE!</v>
      </c>
      <c r="T1137" s="11" t="s">
        <v>9351</v>
      </c>
      <c r="U1137" s="11" t="s">
        <v>9352</v>
      </c>
      <c r="V1137" s="11"/>
      <c r="W1137" s="11"/>
      <c r="X1137" s="13" t="s">
        <v>9353</v>
      </c>
      <c r="Y1137" s="13"/>
      <c r="Z1137" s="13"/>
      <c r="AA1137" s="89" t="s">
        <v>9354</v>
      </c>
      <c r="AB1137" s="93" t="s">
        <v>9355</v>
      </c>
      <c r="AC1137" s="769"/>
      <c r="AD1137" s="769" t="s">
        <v>7280</v>
      </c>
      <c r="AE1137" s="1294"/>
    </row>
    <row r="1138" spans="1:177" s="2" customFormat="1">
      <c r="A1138" s="135" t="s">
        <v>9090</v>
      </c>
      <c r="B1138" s="7" t="s">
        <v>9356</v>
      </c>
      <c r="C1138" s="7" t="s">
        <v>256</v>
      </c>
      <c r="D1138" s="7" t="s">
        <v>1024</v>
      </c>
      <c r="E1138" s="7" t="s">
        <v>85</v>
      </c>
      <c r="F1138" s="12" t="s">
        <v>1088</v>
      </c>
      <c r="G1138" s="20">
        <v>880</v>
      </c>
      <c r="H1138" s="9">
        <v>2.5739999999999998</v>
      </c>
      <c r="I1138" s="12" t="s">
        <v>3340</v>
      </c>
      <c r="J1138" s="11" t="s">
        <v>9014</v>
      </c>
      <c r="K1138" s="124" t="s">
        <v>9218</v>
      </c>
      <c r="L1138" s="124"/>
      <c r="M1138" s="124" t="s">
        <v>9068</v>
      </c>
      <c r="N1138" s="124" t="s">
        <v>9075</v>
      </c>
      <c r="O1138" s="7" t="e">
        <f t="shared" ca="1" si="34"/>
        <v>#VALUE!</v>
      </c>
      <c r="P1138" s="124" t="s">
        <v>4318</v>
      </c>
      <c r="Q1138" s="124" t="s">
        <v>9240</v>
      </c>
      <c r="R1138" s="124" t="s">
        <v>4318</v>
      </c>
      <c r="S1138" s="12" t="e">
        <f t="shared" ca="1" si="35"/>
        <v>#VALUE!</v>
      </c>
      <c r="T1138" s="11" t="s">
        <v>9357</v>
      </c>
      <c r="U1138" s="11" t="s">
        <v>9358</v>
      </c>
      <c r="V1138" s="11"/>
      <c r="W1138" s="11"/>
      <c r="X1138" s="13" t="s">
        <v>9359</v>
      </c>
      <c r="Y1138" s="13"/>
      <c r="Z1138" s="13"/>
      <c r="AA1138" s="89" t="s">
        <v>9360</v>
      </c>
      <c r="AB1138" s="76" t="s">
        <v>9361</v>
      </c>
      <c r="AC1138" s="76"/>
      <c r="AD1138" s="76" t="s">
        <v>7280</v>
      </c>
      <c r="AE1138" s="1285"/>
    </row>
    <row r="1139" spans="1:177" s="2" customFormat="1">
      <c r="A1139" s="135" t="s">
        <v>905</v>
      </c>
      <c r="B1139" s="7" t="s">
        <v>9362</v>
      </c>
      <c r="C1139" s="7" t="s">
        <v>83</v>
      </c>
      <c r="D1139" s="7" t="s">
        <v>1024</v>
      </c>
      <c r="E1139" s="7" t="s">
        <v>85</v>
      </c>
      <c r="F1139" s="12" t="s">
        <v>1088</v>
      </c>
      <c r="G1139" s="20">
        <v>840</v>
      </c>
      <c r="H1139" s="9">
        <v>2.8010000000000002</v>
      </c>
      <c r="I1139" s="12" t="s">
        <v>3340</v>
      </c>
      <c r="J1139" s="11" t="s">
        <v>9363</v>
      </c>
      <c r="K1139" s="124" t="s">
        <v>9226</v>
      </c>
      <c r="L1139" s="124"/>
      <c r="M1139" s="124" t="s">
        <v>97</v>
      </c>
      <c r="N1139" s="124" t="s">
        <v>9075</v>
      </c>
      <c r="O1139" s="7" t="e">
        <f t="shared" ca="1" si="34"/>
        <v>#VALUE!</v>
      </c>
      <c r="P1139" s="124" t="s">
        <v>4318</v>
      </c>
      <c r="Q1139" s="124" t="s">
        <v>9240</v>
      </c>
      <c r="R1139" s="124" t="s">
        <v>4318</v>
      </c>
      <c r="S1139" s="12" t="e">
        <f t="shared" ca="1" si="35"/>
        <v>#VALUE!</v>
      </c>
      <c r="T1139" s="11" t="s">
        <v>9364</v>
      </c>
      <c r="U1139" s="11" t="s">
        <v>9365</v>
      </c>
      <c r="V1139" s="11"/>
      <c r="W1139" s="11"/>
      <c r="X1139" s="13" t="s">
        <v>9366</v>
      </c>
      <c r="Y1139" s="13"/>
      <c r="Z1139" s="13"/>
      <c r="AA1139" s="89" t="s">
        <v>9360</v>
      </c>
      <c r="AB1139" s="13"/>
      <c r="AC1139" s="13"/>
      <c r="AD1139" s="76"/>
      <c r="AE1139" s="1287"/>
    </row>
    <row r="1140" spans="1:177" s="2" customFormat="1">
      <c r="A1140" s="135" t="s">
        <v>905</v>
      </c>
      <c r="B1140" s="7" t="s">
        <v>9367</v>
      </c>
      <c r="C1140" s="7" t="s">
        <v>83</v>
      </c>
      <c r="D1140" s="7" t="s">
        <v>1024</v>
      </c>
      <c r="E1140" s="7" t="s">
        <v>85</v>
      </c>
      <c r="F1140" s="12" t="s">
        <v>1088</v>
      </c>
      <c r="G1140" s="20">
        <v>1036</v>
      </c>
      <c r="H1140" s="9">
        <v>3.3279999999999998</v>
      </c>
      <c r="I1140" s="12" t="s">
        <v>3340</v>
      </c>
      <c r="J1140" s="11" t="s">
        <v>9363</v>
      </c>
      <c r="K1140" s="124" t="s">
        <v>9226</v>
      </c>
      <c r="L1140" s="124"/>
      <c r="M1140" s="124" t="s">
        <v>97</v>
      </c>
      <c r="N1140" s="124" t="s">
        <v>9075</v>
      </c>
      <c r="O1140" s="7" t="e">
        <f t="shared" ca="1" si="34"/>
        <v>#VALUE!</v>
      </c>
      <c r="P1140" s="124" t="s">
        <v>4318</v>
      </c>
      <c r="Q1140" s="124" t="s">
        <v>9240</v>
      </c>
      <c r="R1140" s="124" t="s">
        <v>4318</v>
      </c>
      <c r="S1140" s="12" t="e">
        <f t="shared" ca="1" si="35"/>
        <v>#VALUE!</v>
      </c>
      <c r="T1140" s="11" t="s">
        <v>9368</v>
      </c>
      <c r="U1140" s="11" t="s">
        <v>9369</v>
      </c>
      <c r="V1140" s="11"/>
      <c r="W1140" s="11"/>
      <c r="X1140" s="13" t="s">
        <v>9370</v>
      </c>
      <c r="Y1140" s="13"/>
      <c r="Z1140" s="13"/>
      <c r="AA1140" s="89" t="s">
        <v>9360</v>
      </c>
      <c r="AB1140" s="13"/>
      <c r="AC1140" s="13"/>
      <c r="AD1140" s="76"/>
      <c r="AE1140" s="1287"/>
    </row>
    <row r="1141" spans="1:177" s="2" customFormat="1">
      <c r="A1141" s="135" t="s">
        <v>1551</v>
      </c>
      <c r="B1141" s="7" t="s">
        <v>9371</v>
      </c>
      <c r="C1141" s="7" t="s">
        <v>256</v>
      </c>
      <c r="D1141" s="7" t="s">
        <v>1024</v>
      </c>
      <c r="E1141" s="7" t="s">
        <v>85</v>
      </c>
      <c r="F1141" s="12" t="s">
        <v>1088</v>
      </c>
      <c r="G1141" s="20">
        <v>326</v>
      </c>
      <c r="H1141" s="9">
        <v>1.052</v>
      </c>
      <c r="I1141" s="12" t="s">
        <v>3340</v>
      </c>
      <c r="J1141" s="11" t="s">
        <v>9363</v>
      </c>
      <c r="K1141" s="124" t="s">
        <v>9226</v>
      </c>
      <c r="L1141" s="124"/>
      <c r="M1141" s="124" t="s">
        <v>9219</v>
      </c>
      <c r="N1141" s="124" t="s">
        <v>8967</v>
      </c>
      <c r="O1141" s="7" t="e">
        <f t="shared" ca="1" si="34"/>
        <v>#VALUE!</v>
      </c>
      <c r="P1141" s="124" t="s">
        <v>4318</v>
      </c>
      <c r="Q1141" s="124" t="s">
        <v>9240</v>
      </c>
      <c r="R1141" s="124" t="s">
        <v>4318</v>
      </c>
      <c r="S1141" s="12" t="e">
        <f t="shared" ca="1" si="35"/>
        <v>#VALUE!</v>
      </c>
      <c r="T1141" s="11" t="s">
        <v>9372</v>
      </c>
      <c r="U1141" s="11" t="s">
        <v>9373</v>
      </c>
      <c r="V1141" s="11"/>
      <c r="W1141" s="11"/>
      <c r="X1141" s="13" t="s">
        <v>9374</v>
      </c>
      <c r="Y1141" s="13"/>
      <c r="Z1141" s="13"/>
      <c r="AA1141" s="89" t="s">
        <v>9360</v>
      </c>
      <c r="AB1141" s="76" t="s">
        <v>9375</v>
      </c>
      <c r="AC1141" s="76"/>
      <c r="AD1141" s="76" t="s">
        <v>7280</v>
      </c>
      <c r="AE1141" s="1285"/>
    </row>
    <row r="1142" spans="1:177" s="2" customFormat="1">
      <c r="A1142" s="135" t="s">
        <v>516</v>
      </c>
      <c r="B1142" s="7" t="s">
        <v>9376</v>
      </c>
      <c r="C1142" s="7" t="s">
        <v>83</v>
      </c>
      <c r="D1142" s="7" t="s">
        <v>1024</v>
      </c>
      <c r="E1142" s="7" t="s">
        <v>85</v>
      </c>
      <c r="F1142" s="12" t="s">
        <v>1088</v>
      </c>
      <c r="G1142" s="20">
        <v>334</v>
      </c>
      <c r="H1142" s="9">
        <v>0.69299999999999995</v>
      </c>
      <c r="I1142" s="12" t="s">
        <v>3340</v>
      </c>
      <c r="J1142" s="11" t="s">
        <v>9226</v>
      </c>
      <c r="K1142" s="124" t="s">
        <v>9219</v>
      </c>
      <c r="L1142" s="124"/>
      <c r="M1142" s="124" t="s">
        <v>9219</v>
      </c>
      <c r="N1142" s="124" t="s">
        <v>9179</v>
      </c>
      <c r="O1142" s="7" t="e">
        <f t="shared" ca="1" si="34"/>
        <v>#VALUE!</v>
      </c>
      <c r="P1142" s="124" t="s">
        <v>4318</v>
      </c>
      <c r="Q1142" s="124" t="s">
        <v>9240</v>
      </c>
      <c r="R1142" s="124" t="s">
        <v>4318</v>
      </c>
      <c r="S1142" s="12" t="e">
        <f t="shared" ca="1" si="35"/>
        <v>#VALUE!</v>
      </c>
      <c r="T1142" s="11" t="s">
        <v>9377</v>
      </c>
      <c r="U1142" s="11" t="s">
        <v>9378</v>
      </c>
      <c r="V1142" s="11"/>
      <c r="W1142" s="11"/>
      <c r="X1142" s="13" t="s">
        <v>9379</v>
      </c>
      <c r="Y1142" s="13"/>
      <c r="Z1142" s="13"/>
      <c r="AA1142" s="89" t="s">
        <v>9360</v>
      </c>
      <c r="AB1142" s="13"/>
      <c r="AC1142" s="13"/>
      <c r="AD1142" s="76"/>
      <c r="AE1142" s="1287"/>
    </row>
    <row r="1143" spans="1:177" s="2" customFormat="1">
      <c r="A1143" s="135" t="s">
        <v>5013</v>
      </c>
      <c r="B1143" s="7" t="s">
        <v>9380</v>
      </c>
      <c r="C1143" s="7" t="s">
        <v>83</v>
      </c>
      <c r="D1143" s="7" t="s">
        <v>1024</v>
      </c>
      <c r="E1143" s="7" t="s">
        <v>85</v>
      </c>
      <c r="F1143" s="12" t="s">
        <v>1088</v>
      </c>
      <c r="G1143" s="20">
        <v>262</v>
      </c>
      <c r="H1143" s="9">
        <v>0.71299999999999997</v>
      </c>
      <c r="I1143" s="12" t="s">
        <v>3340</v>
      </c>
      <c r="J1143" s="11" t="s">
        <v>9068</v>
      </c>
      <c r="K1143" s="124" t="s">
        <v>9068</v>
      </c>
      <c r="L1143" s="124"/>
      <c r="M1143" s="124" t="s">
        <v>9219</v>
      </c>
      <c r="N1143" s="124" t="s">
        <v>9179</v>
      </c>
      <c r="O1143" s="7" t="e">
        <f t="shared" ca="1" si="34"/>
        <v>#VALUE!</v>
      </c>
      <c r="P1143" s="124" t="s">
        <v>4318</v>
      </c>
      <c r="Q1143" s="124" t="s">
        <v>9240</v>
      </c>
      <c r="R1143" s="124" t="s">
        <v>4318</v>
      </c>
      <c r="S1143" s="12" t="e">
        <f t="shared" ca="1" si="35"/>
        <v>#VALUE!</v>
      </c>
      <c r="T1143" s="11" t="s">
        <v>9381</v>
      </c>
      <c r="U1143" s="11" t="s">
        <v>9382</v>
      </c>
      <c r="V1143" s="11"/>
      <c r="W1143" s="11"/>
      <c r="X1143" s="13" t="s">
        <v>9383</v>
      </c>
      <c r="Y1143" s="13"/>
      <c r="Z1143" s="13"/>
      <c r="AA1143" s="89" t="s">
        <v>9360</v>
      </c>
      <c r="AB1143" s="89" t="s">
        <v>9384</v>
      </c>
      <c r="AC1143" s="89"/>
      <c r="AD1143" s="769" t="s">
        <v>7280</v>
      </c>
      <c r="AE1143" s="1295"/>
    </row>
    <row r="1144" spans="1:177" s="2" customFormat="1">
      <c r="A1144" s="135" t="s">
        <v>5013</v>
      </c>
      <c r="B1144" s="7" t="s">
        <v>9385</v>
      </c>
      <c r="C1144" s="7" t="s">
        <v>46</v>
      </c>
      <c r="D1144" s="7" t="s">
        <v>1024</v>
      </c>
      <c r="E1144" s="7" t="s">
        <v>85</v>
      </c>
      <c r="F1144" s="12" t="s">
        <v>1088</v>
      </c>
      <c r="G1144" s="20">
        <v>490</v>
      </c>
      <c r="H1144" s="9">
        <v>1.276</v>
      </c>
      <c r="I1144" s="12" t="s">
        <v>3340</v>
      </c>
      <c r="J1144" s="11" t="s">
        <v>9068</v>
      </c>
      <c r="K1144" s="124" t="s">
        <v>9068</v>
      </c>
      <c r="L1144" s="124"/>
      <c r="M1144" s="124" t="s">
        <v>9219</v>
      </c>
      <c r="N1144" s="124" t="s">
        <v>9179</v>
      </c>
      <c r="O1144" s="7" t="e">
        <f t="shared" ca="1" si="34"/>
        <v>#VALUE!</v>
      </c>
      <c r="P1144" s="124" t="s">
        <v>4318</v>
      </c>
      <c r="Q1144" s="124" t="s">
        <v>9240</v>
      </c>
      <c r="R1144" s="124" t="s">
        <v>4318</v>
      </c>
      <c r="S1144" s="12" t="e">
        <f t="shared" ca="1" si="35"/>
        <v>#VALUE!</v>
      </c>
      <c r="T1144" s="11" t="s">
        <v>9386</v>
      </c>
      <c r="U1144" s="11" t="s">
        <v>9382</v>
      </c>
      <c r="V1144" s="11"/>
      <c r="W1144" s="11"/>
      <c r="X1144" s="13" t="s">
        <v>9387</v>
      </c>
      <c r="Y1144" s="13"/>
      <c r="Z1144" s="13"/>
      <c r="AA1144" s="89" t="s">
        <v>9360</v>
      </c>
      <c r="AB1144" s="89" t="s">
        <v>9384</v>
      </c>
      <c r="AC1144" s="89"/>
      <c r="AD1144" s="769" t="s">
        <v>7280</v>
      </c>
      <c r="AE1144" s="1295"/>
    </row>
    <row r="1145" spans="1:177" s="17" customFormat="1">
      <c r="A1145" s="134" t="s">
        <v>9388</v>
      </c>
      <c r="B1145" s="4" t="s">
        <v>9389</v>
      </c>
      <c r="C1145" s="4" t="s">
        <v>256</v>
      </c>
      <c r="D1145" s="4" t="s">
        <v>1292</v>
      </c>
      <c r="E1145" s="4" t="s">
        <v>85</v>
      </c>
      <c r="F1145" s="4" t="s">
        <v>1086</v>
      </c>
      <c r="G1145" s="204">
        <v>356.98</v>
      </c>
      <c r="H1145" s="92">
        <v>1.58</v>
      </c>
      <c r="I1145" s="25" t="s">
        <v>9390</v>
      </c>
      <c r="J1145" s="726" t="s">
        <v>9238</v>
      </c>
      <c r="K1145" s="726" t="s">
        <v>9238</v>
      </c>
      <c r="L1145" s="726"/>
      <c r="M1145" s="726" t="s">
        <v>97</v>
      </c>
      <c r="N1145" s="726" t="s">
        <v>9038</v>
      </c>
      <c r="O1145" s="7" t="e">
        <f t="shared" ca="1" si="34"/>
        <v>#VALUE!</v>
      </c>
      <c r="P1145" s="726" t="s">
        <v>3946</v>
      </c>
      <c r="Q1145" s="726" t="s">
        <v>9391</v>
      </c>
      <c r="R1145" s="726" t="s">
        <v>3946</v>
      </c>
      <c r="S1145" s="12" t="e">
        <f t="shared" ca="1" si="35"/>
        <v>#VALUE!</v>
      </c>
      <c r="T1145" s="23" t="s">
        <v>9392</v>
      </c>
      <c r="U1145" s="23" t="s">
        <v>4006</v>
      </c>
      <c r="V1145" s="23"/>
      <c r="W1145" s="23"/>
      <c r="X1145" s="24" t="s">
        <v>9393</v>
      </c>
      <c r="Y1145" s="24"/>
      <c r="Z1145" s="24"/>
      <c r="AA1145" s="72" t="s">
        <v>9187</v>
      </c>
      <c r="AB1145" s="71" t="s">
        <v>9394</v>
      </c>
      <c r="AC1145" s="72"/>
      <c r="AD1145" s="127" t="s">
        <v>7280</v>
      </c>
      <c r="AE1145" s="1286"/>
    </row>
    <row r="1146" spans="1:177" s="2" customFormat="1">
      <c r="A1146" s="135" t="s">
        <v>3559</v>
      </c>
      <c r="B1146" s="7" t="s">
        <v>9395</v>
      </c>
      <c r="C1146" s="7" t="s">
        <v>83</v>
      </c>
      <c r="D1146" s="12" t="s">
        <v>1059</v>
      </c>
      <c r="E1146" s="7" t="s">
        <v>85</v>
      </c>
      <c r="F1146" s="7" t="s">
        <v>462</v>
      </c>
      <c r="G1146" s="20">
        <v>2702</v>
      </c>
      <c r="H1146" s="9">
        <v>4.91</v>
      </c>
      <c r="I1146" s="12" t="s">
        <v>9396</v>
      </c>
      <c r="J1146" s="11" t="s">
        <v>9218</v>
      </c>
      <c r="K1146" s="11" t="s">
        <v>9218</v>
      </c>
      <c r="L1146" s="11"/>
      <c r="M1146" s="124" t="s">
        <v>97</v>
      </c>
      <c r="N1146" s="124" t="s">
        <v>9214</v>
      </c>
      <c r="O1146" s="7" t="e">
        <f t="shared" ca="1" si="34"/>
        <v>#VALUE!</v>
      </c>
      <c r="P1146" s="726" t="s">
        <v>9397</v>
      </c>
      <c r="Q1146" s="124" t="s">
        <v>9391</v>
      </c>
      <c r="R1146" s="726" t="s">
        <v>9397</v>
      </c>
      <c r="S1146" s="12" t="e">
        <f t="shared" ca="1" si="35"/>
        <v>#VALUE!</v>
      </c>
      <c r="T1146" s="11" t="s">
        <v>9398</v>
      </c>
      <c r="U1146" s="11" t="s">
        <v>4026</v>
      </c>
      <c r="V1146" s="11"/>
      <c r="W1146" s="11"/>
      <c r="X1146" s="13" t="s">
        <v>9399</v>
      </c>
      <c r="Y1146" s="13"/>
      <c r="Z1146" s="13"/>
      <c r="AA1146" s="24" t="s">
        <v>9400</v>
      </c>
      <c r="AB1146" s="13" t="s">
        <v>9401</v>
      </c>
      <c r="AC1146" s="13"/>
      <c r="AD1146" s="76"/>
      <c r="AE1146" s="1287"/>
    </row>
    <row r="1147" spans="1:177" s="2" customFormat="1">
      <c r="A1147" s="135" t="s">
        <v>1517</v>
      </c>
      <c r="B1147" s="7" t="s">
        <v>9402</v>
      </c>
      <c r="C1147" s="7" t="s">
        <v>83</v>
      </c>
      <c r="D1147" s="12" t="s">
        <v>48</v>
      </c>
      <c r="E1147" s="7" t="s">
        <v>85</v>
      </c>
      <c r="F1147" s="7" t="s">
        <v>1088</v>
      </c>
      <c r="G1147" s="20">
        <v>400</v>
      </c>
      <c r="H1147" s="9">
        <v>0.36</v>
      </c>
      <c r="I1147" s="12" t="s">
        <v>9403</v>
      </c>
      <c r="J1147" s="11" t="s">
        <v>9075</v>
      </c>
      <c r="K1147" s="11" t="s">
        <v>9075</v>
      </c>
      <c r="L1147" s="11"/>
      <c r="M1147" s="124" t="s">
        <v>97</v>
      </c>
      <c r="N1147" s="124" t="s">
        <v>3976</v>
      </c>
      <c r="O1147" s="7" t="e">
        <f t="shared" ca="1" si="34"/>
        <v>#VALUE!</v>
      </c>
      <c r="P1147" s="124" t="s">
        <v>3963</v>
      </c>
      <c r="Q1147" s="124" t="s">
        <v>9397</v>
      </c>
      <c r="R1147" s="124" t="s">
        <v>3963</v>
      </c>
      <c r="S1147" s="12" t="e">
        <f t="shared" ca="1" si="35"/>
        <v>#VALUE!</v>
      </c>
      <c r="T1147" s="11" t="s">
        <v>9398</v>
      </c>
      <c r="U1147" s="11" t="s">
        <v>9404</v>
      </c>
      <c r="V1147" s="11"/>
      <c r="W1147" s="11"/>
      <c r="X1147" s="13" t="s">
        <v>9405</v>
      </c>
      <c r="Y1147" s="13"/>
      <c r="Z1147" s="13"/>
      <c r="AA1147" s="72" t="s">
        <v>9187</v>
      </c>
      <c r="AB1147" s="13" t="s">
        <v>9406</v>
      </c>
      <c r="AC1147" s="13"/>
      <c r="AD1147" s="76"/>
      <c r="AE1147" s="1287"/>
    </row>
    <row r="1148" spans="1:177" s="2" customFormat="1">
      <c r="A1148" s="134" t="s">
        <v>8733</v>
      </c>
      <c r="B1148" s="4" t="s">
        <v>9407</v>
      </c>
      <c r="C1148" s="4" t="s">
        <v>83</v>
      </c>
      <c r="D1148" s="4" t="s">
        <v>139</v>
      </c>
      <c r="E1148" s="4" t="s">
        <v>49</v>
      </c>
      <c r="F1148" s="4" t="s">
        <v>1088</v>
      </c>
      <c r="G1148" s="204">
        <v>682</v>
      </c>
      <c r="H1148" s="5">
        <v>1.0669999999999999</v>
      </c>
      <c r="I1148" s="25" t="s">
        <v>9408</v>
      </c>
      <c r="J1148" s="23" t="s">
        <v>9068</v>
      </c>
      <c r="K1148" s="23" t="s">
        <v>9068</v>
      </c>
      <c r="L1148" s="23"/>
      <c r="M1148" s="726" t="s">
        <v>9214</v>
      </c>
      <c r="N1148" s="726" t="s">
        <v>3976</v>
      </c>
      <c r="O1148" s="7" t="e">
        <f t="shared" ca="1" si="34"/>
        <v>#VALUE!</v>
      </c>
      <c r="P1148" s="726" t="s">
        <v>3920</v>
      </c>
      <c r="Q1148" s="726" t="s">
        <v>9240</v>
      </c>
      <c r="R1148" s="726" t="s">
        <v>3920</v>
      </c>
      <c r="S1148" s="12" t="e">
        <f t="shared" ca="1" si="35"/>
        <v>#VALUE!</v>
      </c>
      <c r="T1148" s="23" t="s">
        <v>3949</v>
      </c>
      <c r="U1148" s="23" t="s">
        <v>3985</v>
      </c>
      <c r="V1148" s="23"/>
      <c r="W1148" s="23"/>
      <c r="X1148" s="146" t="s">
        <v>9409</v>
      </c>
      <c r="Y1148" s="146"/>
      <c r="Z1148" s="146"/>
      <c r="AA1148" s="24" t="s">
        <v>9410</v>
      </c>
      <c r="AB1148" s="24" t="s">
        <v>9411</v>
      </c>
      <c r="AC1148" s="24"/>
      <c r="AD1148" s="81"/>
      <c r="AE1148" s="1282"/>
    </row>
    <row r="1149" spans="1:177" s="2" customFormat="1">
      <c r="A1149" s="135" t="s">
        <v>9412</v>
      </c>
      <c r="B1149" s="7" t="s">
        <v>9413</v>
      </c>
      <c r="C1149" s="7" t="s">
        <v>83</v>
      </c>
      <c r="D1149" s="7" t="s">
        <v>139</v>
      </c>
      <c r="E1149" s="7" t="s">
        <v>49</v>
      </c>
      <c r="F1149" s="7" t="s">
        <v>1088</v>
      </c>
      <c r="G1149" s="20">
        <v>4240</v>
      </c>
      <c r="H1149" s="9">
        <v>13.513999999999999</v>
      </c>
      <c r="I1149" s="12" t="s">
        <v>9408</v>
      </c>
      <c r="J1149" s="11" t="s">
        <v>9179</v>
      </c>
      <c r="K1149" s="23" t="s">
        <v>9179</v>
      </c>
      <c r="L1149" s="23"/>
      <c r="M1149" s="726" t="s">
        <v>97</v>
      </c>
      <c r="N1149" s="726" t="s">
        <v>9414</v>
      </c>
      <c r="O1149" s="7" t="e">
        <f t="shared" ca="1" si="34"/>
        <v>#VALUE!</v>
      </c>
      <c r="P1149" s="726" t="s">
        <v>3920</v>
      </c>
      <c r="Q1149" s="726" t="s">
        <v>9022</v>
      </c>
      <c r="R1149" s="726" t="s">
        <v>3920</v>
      </c>
      <c r="S1149" s="12" t="e">
        <f t="shared" ca="1" si="35"/>
        <v>#VALUE!</v>
      </c>
      <c r="T1149" s="11" t="s">
        <v>3981</v>
      </c>
      <c r="U1149" s="11" t="s">
        <v>3985</v>
      </c>
      <c r="V1149" s="11"/>
      <c r="W1149" s="11"/>
      <c r="X1149" s="14" t="s">
        <v>9415</v>
      </c>
      <c r="Y1149" s="14"/>
      <c r="Z1149" s="14"/>
      <c r="AA1149" s="24" t="s">
        <v>9416</v>
      </c>
      <c r="AB1149" s="24" t="s">
        <v>9417</v>
      </c>
      <c r="AC1149" s="24"/>
      <c r="AD1149" s="81"/>
      <c r="AE1149" s="1282"/>
    </row>
    <row r="1150" spans="1:177" s="2" customFormat="1">
      <c r="A1150" s="135" t="s">
        <v>3731</v>
      </c>
      <c r="B1150" s="7" t="s">
        <v>9418</v>
      </c>
      <c r="C1150" s="7" t="s">
        <v>46</v>
      </c>
      <c r="D1150" s="7" t="s">
        <v>110</v>
      </c>
      <c r="E1150" s="7" t="s">
        <v>85</v>
      </c>
      <c r="F1150" s="7" t="s">
        <v>1088</v>
      </c>
      <c r="G1150" s="20">
        <v>2150</v>
      </c>
      <c r="H1150" s="9">
        <v>1.24</v>
      </c>
      <c r="I1150" s="12" t="s">
        <v>2895</v>
      </c>
      <c r="J1150" s="11">
        <v>45358</v>
      </c>
      <c r="K1150" s="23"/>
      <c r="L1150" s="23"/>
      <c r="M1150" s="726"/>
      <c r="N1150" s="726">
        <v>45362</v>
      </c>
      <c r="O1150" s="7">
        <f t="shared" ca="1" si="34"/>
        <v>4</v>
      </c>
      <c r="P1150" s="726">
        <v>45369</v>
      </c>
      <c r="Q1150" s="726">
        <v>45368</v>
      </c>
      <c r="R1150" s="726"/>
      <c r="S1150" s="12">
        <f t="shared" ca="1" si="35"/>
        <v>747</v>
      </c>
      <c r="T1150" s="11"/>
      <c r="U1150" s="11"/>
      <c r="V1150" s="11"/>
      <c r="W1150" s="11"/>
      <c r="X1150" s="14" t="s">
        <v>9419</v>
      </c>
      <c r="Y1150" s="14"/>
      <c r="Z1150" s="14"/>
      <c r="AA1150" s="72" t="s">
        <v>9187</v>
      </c>
      <c r="AB1150" s="24"/>
      <c r="AC1150" s="24"/>
      <c r="AD1150" s="81"/>
      <c r="AE1150" s="1282"/>
    </row>
    <row r="1151" spans="1:177" s="86" customFormat="1">
      <c r="A1151" s="135" t="s">
        <v>9420</v>
      </c>
      <c r="B1151" s="7" t="s">
        <v>8310</v>
      </c>
      <c r="C1151" s="7" t="s">
        <v>83</v>
      </c>
      <c r="D1151" s="7" t="s">
        <v>1024</v>
      </c>
      <c r="E1151" s="7" t="s">
        <v>85</v>
      </c>
      <c r="F1151" s="12" t="s">
        <v>1633</v>
      </c>
      <c r="G1151" s="20">
        <v>3184</v>
      </c>
      <c r="H1151" s="9">
        <v>3.758</v>
      </c>
      <c r="I1151" s="12" t="s">
        <v>2895</v>
      </c>
      <c r="J1151" s="11" t="s">
        <v>8709</v>
      </c>
      <c r="K1151" s="124" t="s">
        <v>4005</v>
      </c>
      <c r="L1151" s="124"/>
      <c r="M1151" s="124" t="s">
        <v>97</v>
      </c>
      <c r="N1151" s="124" t="s">
        <v>4318</v>
      </c>
      <c r="O1151" s="7" t="e">
        <f t="shared" ca="1" si="34"/>
        <v>#VALUE!</v>
      </c>
      <c r="P1151" s="124" t="s">
        <v>9421</v>
      </c>
      <c r="Q1151" s="124" t="s">
        <v>9398</v>
      </c>
      <c r="R1151" s="124" t="s">
        <v>9421</v>
      </c>
      <c r="S1151" s="12" t="e">
        <f t="shared" ca="1" si="35"/>
        <v>#VALUE!</v>
      </c>
      <c r="T1151" s="11" t="s">
        <v>9422</v>
      </c>
      <c r="U1151" s="11" t="s">
        <v>9423</v>
      </c>
      <c r="V1151" s="167"/>
      <c r="W1151" s="167"/>
      <c r="X1151" s="678" t="s">
        <v>9424</v>
      </c>
      <c r="Y1151" s="685"/>
      <c r="Z1151" s="685"/>
      <c r="AA1151" s="103" t="s">
        <v>9425</v>
      </c>
      <c r="AB1151" s="104"/>
      <c r="AC1151" s="104"/>
      <c r="AD1151" s="91" t="s">
        <v>7280</v>
      </c>
      <c r="AE1151" s="1296"/>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c r="CS1151" s="2"/>
      <c r="CT1151" s="2"/>
      <c r="CU1151" s="2"/>
      <c r="CV1151" s="2"/>
      <c r="CW1151" s="2"/>
      <c r="CX1151" s="2"/>
      <c r="CY1151" s="2"/>
      <c r="CZ1151" s="2"/>
      <c r="DA1151" s="2"/>
      <c r="DB1151" s="2"/>
      <c r="DC1151" s="2"/>
      <c r="DD1151" s="2"/>
      <c r="DE1151" s="2"/>
      <c r="DF1151" s="2"/>
      <c r="DG1151" s="2"/>
      <c r="DH1151" s="2"/>
      <c r="DI1151" s="2"/>
      <c r="DJ1151" s="2"/>
      <c r="DK1151" s="2"/>
      <c r="DL1151" s="2"/>
      <c r="DM1151" s="2"/>
      <c r="DN1151" s="2"/>
      <c r="DO1151" s="2"/>
      <c r="DP1151" s="2"/>
      <c r="DQ1151" s="2"/>
      <c r="DR1151" s="2"/>
      <c r="DS1151" s="2"/>
      <c r="DT1151" s="2"/>
      <c r="DU1151" s="2"/>
      <c r="DV1151" s="2"/>
      <c r="DW1151" s="2"/>
      <c r="DX1151" s="2"/>
      <c r="DY1151" s="2"/>
      <c r="DZ1151" s="2"/>
      <c r="EA1151" s="2"/>
      <c r="EB1151" s="2"/>
      <c r="EC1151" s="2"/>
      <c r="ED1151" s="2"/>
      <c r="EE1151" s="2"/>
      <c r="EF1151" s="2"/>
      <c r="EG1151" s="2"/>
      <c r="EH1151" s="2"/>
      <c r="EI1151" s="2"/>
      <c r="EJ1151" s="2"/>
      <c r="EK1151" s="2"/>
      <c r="EL1151" s="2"/>
      <c r="EM1151" s="2"/>
      <c r="EN1151" s="2"/>
      <c r="EO1151" s="2"/>
      <c r="EP1151" s="2"/>
      <c r="EQ1151" s="2"/>
      <c r="ER1151" s="2"/>
      <c r="ES1151" s="2"/>
      <c r="ET1151" s="2"/>
      <c r="EU1151" s="2"/>
      <c r="EV1151" s="2"/>
      <c r="EW1151" s="2"/>
      <c r="EX1151" s="2"/>
      <c r="EY1151" s="2"/>
      <c r="EZ1151" s="2"/>
      <c r="FA1151" s="2"/>
      <c r="FB1151" s="2"/>
      <c r="FC1151" s="2"/>
      <c r="FD1151" s="2"/>
      <c r="FE1151" s="2"/>
      <c r="FF1151" s="2"/>
      <c r="FG1151" s="2"/>
      <c r="FH1151" s="2"/>
      <c r="FI1151" s="2"/>
      <c r="FJ1151" s="2"/>
      <c r="FK1151" s="2"/>
      <c r="FL1151" s="2"/>
      <c r="FM1151" s="2"/>
      <c r="FN1151" s="2"/>
      <c r="FO1151" s="2"/>
      <c r="FP1151" s="2"/>
      <c r="FQ1151" s="2"/>
      <c r="FR1151" s="2"/>
      <c r="FS1151" s="2"/>
      <c r="FT1151" s="2"/>
      <c r="FU1151" s="2"/>
    </row>
    <row r="1152" spans="1:177" s="2" customFormat="1">
      <c r="A1152" s="135" t="s">
        <v>905</v>
      </c>
      <c r="B1152" s="7" t="s">
        <v>9426</v>
      </c>
      <c r="C1152" s="7" t="s">
        <v>83</v>
      </c>
      <c r="D1152" s="7" t="s">
        <v>1024</v>
      </c>
      <c r="E1152" s="7" t="s">
        <v>85</v>
      </c>
      <c r="F1152" s="12" t="s">
        <v>1106</v>
      </c>
      <c r="G1152" s="20">
        <v>1032</v>
      </c>
      <c r="H1152" s="9">
        <v>3.786</v>
      </c>
      <c r="I1152" s="12" t="s">
        <v>2895</v>
      </c>
      <c r="J1152" s="11" t="s">
        <v>9363</v>
      </c>
      <c r="K1152" s="124" t="s">
        <v>9226</v>
      </c>
      <c r="L1152" s="124"/>
      <c r="M1152" s="124" t="s">
        <v>97</v>
      </c>
      <c r="N1152" s="124" t="s">
        <v>3976</v>
      </c>
      <c r="O1152" s="7" t="e">
        <f t="shared" ca="1" si="34"/>
        <v>#VALUE!</v>
      </c>
      <c r="P1152" s="124" t="s">
        <v>9421</v>
      </c>
      <c r="Q1152" s="124" t="s">
        <v>9240</v>
      </c>
      <c r="R1152" s="124" t="s">
        <v>9421</v>
      </c>
      <c r="S1152" s="12" t="e">
        <f t="shared" ca="1" si="35"/>
        <v>#VALUE!</v>
      </c>
      <c r="T1152" s="11" t="s">
        <v>9427</v>
      </c>
      <c r="U1152" s="11" t="s">
        <v>9428</v>
      </c>
      <c r="V1152" s="167"/>
      <c r="W1152" s="167"/>
      <c r="X1152" s="678" t="s">
        <v>9429</v>
      </c>
      <c r="Y1152" s="678"/>
      <c r="Z1152" s="678"/>
      <c r="AA1152" s="73" t="s">
        <v>9430</v>
      </c>
      <c r="AB1152" s="91"/>
      <c r="AC1152" s="91"/>
      <c r="AD1152" s="91"/>
      <c r="AE1152" s="1292"/>
    </row>
    <row r="1153" spans="1:31" s="2" customFormat="1">
      <c r="A1153" s="135" t="s">
        <v>6568</v>
      </c>
      <c r="B1153" s="7" t="s">
        <v>9431</v>
      </c>
      <c r="C1153" s="7" t="s">
        <v>83</v>
      </c>
      <c r="D1153" s="7" t="s">
        <v>1024</v>
      </c>
      <c r="E1153" s="7" t="s">
        <v>85</v>
      </c>
      <c r="F1153" s="12" t="s">
        <v>1150</v>
      </c>
      <c r="G1153" s="20">
        <v>2740</v>
      </c>
      <c r="H1153" s="9">
        <v>3.31</v>
      </c>
      <c r="I1153" s="12" t="s">
        <v>2895</v>
      </c>
      <c r="J1153" s="11" t="s">
        <v>9068</v>
      </c>
      <c r="K1153" s="124" t="s">
        <v>8967</v>
      </c>
      <c r="L1153" s="124"/>
      <c r="M1153" s="124" t="s">
        <v>97</v>
      </c>
      <c r="N1153" s="124" t="s">
        <v>3976</v>
      </c>
      <c r="O1153" s="7" t="e">
        <f t="shared" ca="1" si="34"/>
        <v>#VALUE!</v>
      </c>
      <c r="P1153" s="124" t="s">
        <v>9421</v>
      </c>
      <c r="Q1153" s="124" t="s">
        <v>9240</v>
      </c>
      <c r="R1153" s="124" t="s">
        <v>9421</v>
      </c>
      <c r="S1153" s="12" t="e">
        <f t="shared" ca="1" si="35"/>
        <v>#VALUE!</v>
      </c>
      <c r="T1153" s="11" t="s">
        <v>9432</v>
      </c>
      <c r="U1153" s="11" t="s">
        <v>9433</v>
      </c>
      <c r="V1153" s="167"/>
      <c r="W1153" s="167"/>
      <c r="X1153" s="678" t="s">
        <v>9434</v>
      </c>
      <c r="Y1153" s="678"/>
      <c r="Z1153" s="678"/>
      <c r="AA1153" s="73" t="s">
        <v>9435</v>
      </c>
      <c r="AB1153" s="13"/>
      <c r="AC1153" s="13"/>
      <c r="AD1153" s="76"/>
      <c r="AE1153" s="1287"/>
    </row>
    <row r="1154" spans="1:31" s="2" customFormat="1">
      <c r="A1154" s="135" t="s">
        <v>6866</v>
      </c>
      <c r="B1154" s="7" t="s">
        <v>9436</v>
      </c>
      <c r="C1154" s="7" t="s">
        <v>256</v>
      </c>
      <c r="D1154" s="7" t="s">
        <v>1024</v>
      </c>
      <c r="E1154" s="7" t="s">
        <v>85</v>
      </c>
      <c r="F1154" s="12" t="s">
        <v>1088</v>
      </c>
      <c r="G1154" s="20">
        <v>308</v>
      </c>
      <c r="H1154" s="9">
        <v>0.69099999999999995</v>
      </c>
      <c r="I1154" s="12" t="s">
        <v>2895</v>
      </c>
      <c r="J1154" s="11" t="s">
        <v>8967</v>
      </c>
      <c r="K1154" s="124" t="s">
        <v>9179</v>
      </c>
      <c r="L1154" s="124"/>
      <c r="M1154" s="124" t="s">
        <v>3976</v>
      </c>
      <c r="N1154" s="124" t="s">
        <v>9414</v>
      </c>
      <c r="O1154" s="7" t="e">
        <f t="shared" ref="O1154:O1217" ca="1" si="36">IF(ISBLANK(N1154)=TRUE,TODAY()-J1154,N1154-J1154)</f>
        <v>#VALUE!</v>
      </c>
      <c r="P1154" s="124" t="s">
        <v>9421</v>
      </c>
      <c r="Q1154" s="124" t="s">
        <v>9398</v>
      </c>
      <c r="R1154" s="124" t="s">
        <v>9421</v>
      </c>
      <c r="S1154" s="12" t="e">
        <f t="shared" ref="S1154:S1217" ca="1" si="37">IF(ISBLANK(R1154)=TRUE,TODAY()-J1154,R1154-J1154)</f>
        <v>#VALUE!</v>
      </c>
      <c r="T1154" s="11" t="s">
        <v>9437</v>
      </c>
      <c r="U1154" s="11" t="s">
        <v>9438</v>
      </c>
      <c r="V1154" s="167"/>
      <c r="W1154" s="167"/>
      <c r="X1154" s="678" t="s">
        <v>9439</v>
      </c>
      <c r="Y1154" s="685"/>
      <c r="Z1154" s="685"/>
      <c r="AA1154" s="105" t="s">
        <v>9440</v>
      </c>
      <c r="AB1154" s="76" t="s">
        <v>9441</v>
      </c>
      <c r="AC1154" s="76"/>
      <c r="AD1154" s="76" t="s">
        <v>7280</v>
      </c>
      <c r="AE1154" s="1285"/>
    </row>
    <row r="1155" spans="1:31" s="2" customFormat="1">
      <c r="A1155" s="135" t="s">
        <v>9442</v>
      </c>
      <c r="B1155" s="7" t="s">
        <v>9443</v>
      </c>
      <c r="C1155" s="7" t="s">
        <v>83</v>
      </c>
      <c r="D1155" s="7" t="s">
        <v>1024</v>
      </c>
      <c r="E1155" s="7" t="s">
        <v>85</v>
      </c>
      <c r="F1155" s="12" t="s">
        <v>1088</v>
      </c>
      <c r="G1155" s="20">
        <v>559</v>
      </c>
      <c r="H1155" s="9">
        <v>0.45600000000000002</v>
      </c>
      <c r="I1155" s="12" t="s">
        <v>2895</v>
      </c>
      <c r="J1155" s="11" t="s">
        <v>9179</v>
      </c>
      <c r="K1155" s="124" t="s">
        <v>9214</v>
      </c>
      <c r="L1155" s="124"/>
      <c r="M1155" s="124" t="s">
        <v>97</v>
      </c>
      <c r="N1155" s="124" t="s">
        <v>4318</v>
      </c>
      <c r="O1155" s="7" t="e">
        <f t="shared" ca="1" si="36"/>
        <v>#VALUE!</v>
      </c>
      <c r="P1155" s="124" t="s">
        <v>9421</v>
      </c>
      <c r="Q1155" s="124" t="s">
        <v>9398</v>
      </c>
      <c r="R1155" s="124" t="s">
        <v>9421</v>
      </c>
      <c r="S1155" s="12" t="e">
        <f t="shared" ca="1" si="37"/>
        <v>#VALUE!</v>
      </c>
      <c r="T1155" s="11" t="s">
        <v>9444</v>
      </c>
      <c r="U1155" s="11" t="s">
        <v>9445</v>
      </c>
      <c r="V1155" s="167"/>
      <c r="W1155" s="167"/>
      <c r="X1155" s="678" t="s">
        <v>9446</v>
      </c>
      <c r="Y1155" s="685"/>
      <c r="Z1155" s="685"/>
      <c r="AA1155" s="105" t="s">
        <v>9447</v>
      </c>
      <c r="AB1155" s="13"/>
      <c r="AC1155" s="13"/>
      <c r="AD1155" s="76"/>
      <c r="AE1155" s="1287"/>
    </row>
    <row r="1156" spans="1:31" s="2" customFormat="1">
      <c r="A1156" s="135" t="s">
        <v>5013</v>
      </c>
      <c r="B1156" s="7" t="s">
        <v>9448</v>
      </c>
      <c r="C1156" s="7" t="s">
        <v>83</v>
      </c>
      <c r="D1156" s="7" t="s">
        <v>1024</v>
      </c>
      <c r="E1156" s="7" t="s">
        <v>85</v>
      </c>
      <c r="F1156" s="12" t="s">
        <v>1088</v>
      </c>
      <c r="G1156" s="20">
        <v>316</v>
      </c>
      <c r="H1156" s="9">
        <v>1.244</v>
      </c>
      <c r="I1156" s="12" t="s">
        <v>2895</v>
      </c>
      <c r="J1156" s="11" t="s">
        <v>9266</v>
      </c>
      <c r="K1156" s="124" t="s">
        <v>9266</v>
      </c>
      <c r="L1156" s="124"/>
      <c r="M1156" s="124" t="s">
        <v>9414</v>
      </c>
      <c r="N1156" s="124" t="s">
        <v>4318</v>
      </c>
      <c r="O1156" s="7" t="e">
        <f t="shared" ca="1" si="36"/>
        <v>#VALUE!</v>
      </c>
      <c r="P1156" s="124" t="s">
        <v>9421</v>
      </c>
      <c r="Q1156" s="124" t="s">
        <v>9398</v>
      </c>
      <c r="R1156" s="124" t="s">
        <v>9421</v>
      </c>
      <c r="S1156" s="12" t="e">
        <f t="shared" ca="1" si="37"/>
        <v>#VALUE!</v>
      </c>
      <c r="T1156" s="11" t="s">
        <v>9449</v>
      </c>
      <c r="U1156" s="11" t="s">
        <v>9450</v>
      </c>
      <c r="V1156" s="167"/>
      <c r="W1156" s="167"/>
      <c r="X1156" s="678" t="s">
        <v>9451</v>
      </c>
      <c r="Y1156" s="685"/>
      <c r="Z1156" s="685"/>
      <c r="AA1156" s="105" t="s">
        <v>9447</v>
      </c>
      <c r="AB1156" s="91" t="s">
        <v>9452</v>
      </c>
      <c r="AC1156" s="91"/>
      <c r="AD1156" s="91"/>
      <c r="AE1156" s="1292"/>
    </row>
    <row r="1157" spans="1:31" s="2" customFormat="1">
      <c r="A1157" s="135" t="s">
        <v>9349</v>
      </c>
      <c r="B1157" s="7" t="s">
        <v>9453</v>
      </c>
      <c r="C1157" s="7" t="s">
        <v>256</v>
      </c>
      <c r="D1157" s="7" t="s">
        <v>1024</v>
      </c>
      <c r="E1157" s="7" t="s">
        <v>85</v>
      </c>
      <c r="F1157" s="12" t="s">
        <v>1088</v>
      </c>
      <c r="G1157" s="20">
        <v>330</v>
      </c>
      <c r="H1157" s="9">
        <v>0.47099999999999997</v>
      </c>
      <c r="I1157" s="12" t="s">
        <v>2895</v>
      </c>
      <c r="J1157" s="11" t="s">
        <v>4005</v>
      </c>
      <c r="K1157" s="124" t="s">
        <v>9214</v>
      </c>
      <c r="L1157" s="124"/>
      <c r="M1157" s="124" t="s">
        <v>9414</v>
      </c>
      <c r="N1157" s="124" t="s">
        <v>3963</v>
      </c>
      <c r="O1157" s="7" t="e">
        <f t="shared" ca="1" si="36"/>
        <v>#VALUE!</v>
      </c>
      <c r="P1157" s="124" t="s">
        <v>9421</v>
      </c>
      <c r="Q1157" s="124" t="s">
        <v>9398</v>
      </c>
      <c r="R1157" s="124" t="s">
        <v>9421</v>
      </c>
      <c r="S1157" s="12" t="e">
        <f t="shared" ca="1" si="37"/>
        <v>#VALUE!</v>
      </c>
      <c r="T1157" s="11" t="s">
        <v>9454</v>
      </c>
      <c r="U1157" s="11" t="s">
        <v>9455</v>
      </c>
      <c r="V1157" s="167"/>
      <c r="W1157" s="167"/>
      <c r="X1157" s="678" t="s">
        <v>9456</v>
      </c>
      <c r="Y1157" s="685"/>
      <c r="Z1157" s="685"/>
      <c r="AA1157" s="105" t="s">
        <v>9447</v>
      </c>
      <c r="AB1157" s="91" t="s">
        <v>9457</v>
      </c>
      <c r="AC1157" s="91"/>
      <c r="AD1157" s="91" t="s">
        <v>7280</v>
      </c>
      <c r="AE1157" s="1292"/>
    </row>
    <row r="1158" spans="1:31" s="2" customFormat="1">
      <c r="A1158" s="135" t="s">
        <v>9458</v>
      </c>
      <c r="B1158" s="7" t="s">
        <v>9459</v>
      </c>
      <c r="C1158" s="7" t="s">
        <v>83</v>
      </c>
      <c r="D1158" s="7" t="s">
        <v>110</v>
      </c>
      <c r="E1158" s="7" t="s">
        <v>49</v>
      </c>
      <c r="F1158" s="12" t="s">
        <v>1106</v>
      </c>
      <c r="G1158" s="954">
        <v>351</v>
      </c>
      <c r="H1158" s="9">
        <v>0.51300000000000001</v>
      </c>
      <c r="I1158" s="12" t="s">
        <v>9460</v>
      </c>
      <c r="J1158" s="11" t="s">
        <v>9038</v>
      </c>
      <c r="K1158" s="124" t="s">
        <v>9038</v>
      </c>
      <c r="L1158" s="124"/>
      <c r="M1158" s="124" t="s">
        <v>9239</v>
      </c>
      <c r="N1158" s="124" t="s">
        <v>9207</v>
      </c>
      <c r="O1158" s="7" t="e">
        <f t="shared" ca="1" si="36"/>
        <v>#VALUE!</v>
      </c>
      <c r="P1158" s="124" t="s">
        <v>9421</v>
      </c>
      <c r="Q1158" s="124" t="s">
        <v>9214</v>
      </c>
      <c r="R1158" s="124" t="s">
        <v>9398</v>
      </c>
      <c r="S1158" s="12" t="e">
        <f t="shared" ca="1" si="37"/>
        <v>#VALUE!</v>
      </c>
      <c r="T1158" s="11" t="s">
        <v>9168</v>
      </c>
      <c r="U1158" s="11" t="s">
        <v>9461</v>
      </c>
      <c r="V1158" s="167"/>
      <c r="W1158" s="167"/>
      <c r="X1158" s="678" t="s">
        <v>9462</v>
      </c>
      <c r="Y1158" s="678"/>
      <c r="Z1158" s="678"/>
      <c r="AA1158" s="73" t="s">
        <v>9463</v>
      </c>
      <c r="AB1158" s="76" t="s">
        <v>9464</v>
      </c>
      <c r="AC1158" s="76"/>
      <c r="AD1158" s="76"/>
      <c r="AE1158" s="1285"/>
    </row>
    <row r="1159" spans="1:31" s="2" customFormat="1">
      <c r="A1159" s="135" t="s">
        <v>9465</v>
      </c>
      <c r="B1159" s="7" t="s">
        <v>9466</v>
      </c>
      <c r="C1159" s="4" t="s">
        <v>83</v>
      </c>
      <c r="D1159" s="7" t="s">
        <v>552</v>
      </c>
      <c r="E1159" s="7" t="s">
        <v>85</v>
      </c>
      <c r="F1159" s="7" t="s">
        <v>1106</v>
      </c>
      <c r="G1159" s="953">
        <v>6200</v>
      </c>
      <c r="H1159" s="9">
        <v>10.3918</v>
      </c>
      <c r="I1159" s="12" t="s">
        <v>9467</v>
      </c>
      <c r="J1159" s="124" t="s">
        <v>9214</v>
      </c>
      <c r="K1159" s="124" t="s">
        <v>9214</v>
      </c>
      <c r="L1159" s="124"/>
      <c r="M1159" s="787" t="s">
        <v>97</v>
      </c>
      <c r="N1159" s="787" t="s">
        <v>3963</v>
      </c>
      <c r="O1159" s="7" t="e">
        <f t="shared" ca="1" si="36"/>
        <v>#VALUE!</v>
      </c>
      <c r="P1159" s="726" t="s">
        <v>9468</v>
      </c>
      <c r="Q1159" s="124" t="s">
        <v>3981</v>
      </c>
      <c r="R1159" s="726" t="s">
        <v>9468</v>
      </c>
      <c r="S1159" s="12" t="e">
        <f t="shared" ca="1" si="37"/>
        <v>#VALUE!</v>
      </c>
      <c r="T1159" s="11" t="s">
        <v>9469</v>
      </c>
      <c r="U1159" s="11" t="s">
        <v>4066</v>
      </c>
      <c r="V1159" s="167"/>
      <c r="W1159" s="167"/>
      <c r="X1159" s="678"/>
      <c r="Y1159" s="678"/>
      <c r="Z1159" s="678"/>
      <c r="AA1159" s="72" t="s">
        <v>9470</v>
      </c>
      <c r="AB1159" s="84" t="s">
        <v>9471</v>
      </c>
      <c r="AC1159" s="24"/>
      <c r="AD1159" s="81" t="s">
        <v>7280</v>
      </c>
      <c r="AE1159" s="1282"/>
    </row>
    <row r="1160" spans="1:31" s="2" customFormat="1">
      <c r="A1160" s="135" t="s">
        <v>1194</v>
      </c>
      <c r="B1160" s="7" t="s">
        <v>9472</v>
      </c>
      <c r="C1160" s="7" t="s">
        <v>256</v>
      </c>
      <c r="D1160" s="7" t="s">
        <v>1292</v>
      </c>
      <c r="E1160" s="7" t="s">
        <v>85</v>
      </c>
      <c r="F1160" s="7" t="s">
        <v>1106</v>
      </c>
      <c r="G1160" s="20">
        <v>369.68</v>
      </c>
      <c r="H1160" s="106">
        <v>1.077</v>
      </c>
      <c r="I1160" s="12" t="s">
        <v>9473</v>
      </c>
      <c r="J1160" s="11">
        <v>45296</v>
      </c>
      <c r="K1160" s="23">
        <v>45296</v>
      </c>
      <c r="L1160" s="23"/>
      <c r="M1160" s="726" t="s">
        <v>8567</v>
      </c>
      <c r="N1160" s="726" t="s">
        <v>8627</v>
      </c>
      <c r="O1160" s="7" t="e">
        <f t="shared" ca="1" si="36"/>
        <v>#VALUE!</v>
      </c>
      <c r="P1160" s="726" t="s">
        <v>9398</v>
      </c>
      <c r="Q1160" s="726" t="s">
        <v>9474</v>
      </c>
      <c r="R1160" s="726" t="s">
        <v>9398</v>
      </c>
      <c r="S1160" s="12" t="e">
        <f t="shared" ca="1" si="37"/>
        <v>#VALUE!</v>
      </c>
      <c r="T1160" s="11" t="s">
        <v>9475</v>
      </c>
      <c r="U1160" s="11" t="s">
        <v>9272</v>
      </c>
      <c r="V1160" s="167"/>
      <c r="W1160" s="167"/>
      <c r="X1160" s="678" t="s">
        <v>9476</v>
      </c>
      <c r="Y1160" s="678"/>
      <c r="Z1160" s="678"/>
      <c r="AA1160" s="24" t="s">
        <v>9477</v>
      </c>
      <c r="AB1160" s="24" t="s">
        <v>9478</v>
      </c>
      <c r="AC1160" s="24"/>
      <c r="AD1160" s="81" t="s">
        <v>7280</v>
      </c>
      <c r="AE1160" s="1282"/>
    </row>
    <row r="1161" spans="1:31" s="2" customFormat="1">
      <c r="A1161" s="135" t="s">
        <v>1194</v>
      </c>
      <c r="B1161" s="7" t="s">
        <v>9479</v>
      </c>
      <c r="C1161" s="7" t="s">
        <v>256</v>
      </c>
      <c r="D1161" s="7" t="s">
        <v>1292</v>
      </c>
      <c r="E1161" s="7" t="s">
        <v>85</v>
      </c>
      <c r="F1161" s="7" t="s">
        <v>1088</v>
      </c>
      <c r="G1161" s="20">
        <v>612.35</v>
      </c>
      <c r="H1161" s="106">
        <v>0.39600000000000002</v>
      </c>
      <c r="I1161" s="12" t="s">
        <v>9473</v>
      </c>
      <c r="J1161" s="11">
        <v>45300</v>
      </c>
      <c r="K1161" s="23">
        <v>45300</v>
      </c>
      <c r="L1161" s="23"/>
      <c r="M1161" s="726" t="s">
        <v>8567</v>
      </c>
      <c r="N1161" s="726" t="s">
        <v>8627</v>
      </c>
      <c r="O1161" s="7" t="e">
        <f t="shared" ca="1" si="36"/>
        <v>#VALUE!</v>
      </c>
      <c r="P1161" s="726" t="s">
        <v>9398</v>
      </c>
      <c r="Q1161" s="726" t="s">
        <v>9474</v>
      </c>
      <c r="R1161" s="726" t="s">
        <v>9398</v>
      </c>
      <c r="S1161" s="12" t="e">
        <f t="shared" ca="1" si="37"/>
        <v>#VALUE!</v>
      </c>
      <c r="T1161" s="11" t="s">
        <v>9475</v>
      </c>
      <c r="U1161" s="11" t="s">
        <v>9272</v>
      </c>
      <c r="V1161" s="167"/>
      <c r="W1161" s="167"/>
      <c r="X1161" s="678" t="s">
        <v>9480</v>
      </c>
      <c r="Y1161" s="678"/>
      <c r="Z1161" s="678"/>
      <c r="AA1161" s="24" t="s">
        <v>9477</v>
      </c>
      <c r="AB1161" s="24" t="s">
        <v>9481</v>
      </c>
      <c r="AC1161" s="24"/>
      <c r="AD1161" s="81" t="s">
        <v>7280</v>
      </c>
      <c r="AE1161" s="1282"/>
    </row>
    <row r="1162" spans="1:31" s="2" customFormat="1">
      <c r="A1162" s="135" t="s">
        <v>1194</v>
      </c>
      <c r="B1162" s="7" t="s">
        <v>9482</v>
      </c>
      <c r="C1162" s="7" t="s">
        <v>256</v>
      </c>
      <c r="D1162" s="7" t="s">
        <v>5451</v>
      </c>
      <c r="E1162" s="7" t="s">
        <v>85</v>
      </c>
      <c r="F1162" s="7" t="s">
        <v>1088</v>
      </c>
      <c r="G1162" s="20">
        <v>367.41</v>
      </c>
      <c r="H1162" s="107">
        <v>0.81100000000000005</v>
      </c>
      <c r="I1162" s="12" t="s">
        <v>9483</v>
      </c>
      <c r="J1162" s="124" t="s">
        <v>9218</v>
      </c>
      <c r="K1162" s="726" t="s">
        <v>9218</v>
      </c>
      <c r="L1162" s="792"/>
      <c r="M1162" s="726" t="s">
        <v>9219</v>
      </c>
      <c r="N1162" s="726" t="s">
        <v>8967</v>
      </c>
      <c r="O1162" s="7" t="e">
        <f t="shared" ca="1" si="36"/>
        <v>#VALUE!</v>
      </c>
      <c r="P1162" s="792" t="s">
        <v>3949</v>
      </c>
      <c r="Q1162" s="791" t="s">
        <v>9398</v>
      </c>
      <c r="R1162" s="792" t="s">
        <v>3949</v>
      </c>
      <c r="S1162" s="12" t="e">
        <f t="shared" ca="1" si="37"/>
        <v>#VALUE!</v>
      </c>
      <c r="T1162" s="11" t="s">
        <v>9475</v>
      </c>
      <c r="U1162" s="11" t="s">
        <v>4065</v>
      </c>
      <c r="V1162" s="167"/>
      <c r="W1162" s="167"/>
      <c r="X1162" s="678" t="s">
        <v>9484</v>
      </c>
      <c r="Y1162" s="678"/>
      <c r="Z1162" s="678"/>
      <c r="AA1162" s="24" t="s">
        <v>9485</v>
      </c>
      <c r="AB1162" s="128" t="s">
        <v>9486</v>
      </c>
      <c r="AC1162" s="128"/>
      <c r="AD1162" s="108" t="s">
        <v>7280</v>
      </c>
      <c r="AE1162" s="1297"/>
    </row>
    <row r="1163" spans="1:31" s="2" customFormat="1" ht="229.5">
      <c r="A1163" s="265" t="s">
        <v>168</v>
      </c>
      <c r="B1163" s="7" t="s">
        <v>9487</v>
      </c>
      <c r="C1163" s="33" t="s">
        <v>83</v>
      </c>
      <c r="D1163" s="7" t="s">
        <v>1059</v>
      </c>
      <c r="E1163" s="7" t="s">
        <v>85</v>
      </c>
      <c r="F1163" s="7" t="s">
        <v>462</v>
      </c>
      <c r="G1163" s="204">
        <v>7750</v>
      </c>
      <c r="H1163" s="9">
        <v>10</v>
      </c>
      <c r="I1163" s="12" t="s">
        <v>9488</v>
      </c>
      <c r="J1163" s="11" t="s">
        <v>9068</v>
      </c>
      <c r="K1163" s="23" t="s">
        <v>9219</v>
      </c>
      <c r="L1163" s="23"/>
      <c r="M1163" s="726" t="s">
        <v>97</v>
      </c>
      <c r="N1163" s="726" t="s">
        <v>9022</v>
      </c>
      <c r="O1163" s="7" t="e">
        <f t="shared" ca="1" si="36"/>
        <v>#VALUE!</v>
      </c>
      <c r="P1163" s="726" t="s">
        <v>9421</v>
      </c>
      <c r="Q1163" s="726" t="s">
        <v>9421</v>
      </c>
      <c r="R1163" s="726" t="s">
        <v>9421</v>
      </c>
      <c r="S1163" s="12" t="e">
        <f t="shared" ca="1" si="37"/>
        <v>#VALUE!</v>
      </c>
      <c r="T1163" s="11" t="s">
        <v>9475</v>
      </c>
      <c r="U1163" s="11" t="s">
        <v>4006</v>
      </c>
      <c r="V1163" s="167"/>
      <c r="W1163" s="167"/>
      <c r="X1163" s="678" t="s">
        <v>9489</v>
      </c>
      <c r="Y1163" s="678"/>
      <c r="Z1163" s="678"/>
      <c r="AA1163" s="24" t="s">
        <v>9490</v>
      </c>
      <c r="AB1163" s="110" t="s">
        <v>9491</v>
      </c>
      <c r="AC1163" s="110"/>
      <c r="AD1163" s="1233"/>
      <c r="AE1163" s="1298"/>
    </row>
    <row r="1164" spans="1:31" s="2" customFormat="1">
      <c r="A1164" s="266" t="s">
        <v>9492</v>
      </c>
      <c r="B1164" s="4" t="s">
        <v>9493</v>
      </c>
      <c r="C1164" s="34" t="s">
        <v>83</v>
      </c>
      <c r="D1164" s="4" t="s">
        <v>73</v>
      </c>
      <c r="E1164" s="4" t="s">
        <v>85</v>
      </c>
      <c r="F1164" s="4" t="s">
        <v>1088</v>
      </c>
      <c r="G1164" s="204">
        <v>480</v>
      </c>
      <c r="H1164" s="5">
        <v>0.54500000000000004</v>
      </c>
      <c r="I1164" s="25" t="s">
        <v>9494</v>
      </c>
      <c r="J1164" s="23" t="s">
        <v>9214</v>
      </c>
      <c r="K1164" s="23" t="s">
        <v>9214</v>
      </c>
      <c r="L1164" s="23"/>
      <c r="M1164" s="726"/>
      <c r="N1164" s="726"/>
      <c r="O1164" s="7" t="e">
        <f t="shared" ca="1" si="36"/>
        <v>#VALUE!</v>
      </c>
      <c r="P1164" s="726" t="s">
        <v>3981</v>
      </c>
      <c r="Q1164" s="726" t="s">
        <v>3920</v>
      </c>
      <c r="R1164" s="726" t="s">
        <v>3981</v>
      </c>
      <c r="S1164" s="12" t="e">
        <f t="shared" ca="1" si="37"/>
        <v>#VALUE!</v>
      </c>
      <c r="T1164" s="23" t="s">
        <v>9475</v>
      </c>
      <c r="U1164" s="23" t="s">
        <v>9229</v>
      </c>
      <c r="V1164" s="1207"/>
      <c r="W1164" s="1207"/>
      <c r="X1164" s="679" t="s">
        <v>9495</v>
      </c>
      <c r="Y1164" s="679"/>
      <c r="Z1164" s="679"/>
      <c r="AA1164" s="24" t="s">
        <v>9496</v>
      </c>
      <c r="AB1164" s="24"/>
      <c r="AC1164" s="24"/>
      <c r="AD1164" s="81"/>
      <c r="AE1164" s="1282"/>
    </row>
    <row r="1165" spans="1:31" s="2" customFormat="1">
      <c r="A1165" s="135" t="s">
        <v>2303</v>
      </c>
      <c r="B1165" s="7" t="s">
        <v>8440</v>
      </c>
      <c r="C1165" s="7" t="s">
        <v>256</v>
      </c>
      <c r="D1165" s="7" t="s">
        <v>1380</v>
      </c>
      <c r="E1165" s="7" t="s">
        <v>49</v>
      </c>
      <c r="F1165" s="87" t="s">
        <v>1088</v>
      </c>
      <c r="G1165" s="20">
        <v>898</v>
      </c>
      <c r="H1165" s="9">
        <v>2.351</v>
      </c>
      <c r="I1165" s="12" t="s">
        <v>9497</v>
      </c>
      <c r="J1165" s="11" t="s">
        <v>9214</v>
      </c>
      <c r="K1165" s="11" t="s">
        <v>9214</v>
      </c>
      <c r="L1165" s="11"/>
      <c r="M1165" s="124" t="s">
        <v>9414</v>
      </c>
      <c r="N1165" s="124" t="s">
        <v>3946</v>
      </c>
      <c r="O1165" s="7" t="e">
        <f t="shared" ca="1" si="36"/>
        <v>#VALUE!</v>
      </c>
      <c r="P1165" s="124" t="s">
        <v>3968</v>
      </c>
      <c r="Q1165" s="124" t="s">
        <v>3981</v>
      </c>
      <c r="R1165" s="124" t="s">
        <v>3968</v>
      </c>
      <c r="S1165" s="12" t="e">
        <f t="shared" ca="1" si="37"/>
        <v>#VALUE!</v>
      </c>
      <c r="T1165" s="11" t="s">
        <v>9498</v>
      </c>
      <c r="U1165" s="88" t="s">
        <v>4100</v>
      </c>
      <c r="V1165" s="1208"/>
      <c r="W1165" s="1208"/>
      <c r="X1165" s="684" t="s">
        <v>9499</v>
      </c>
      <c r="Y1165" s="684"/>
      <c r="Z1165" s="684"/>
      <c r="AA1165" s="73" t="s">
        <v>9500</v>
      </c>
      <c r="AB1165" s="73" t="s">
        <v>9501</v>
      </c>
      <c r="AC1165" s="73"/>
      <c r="AD1165" s="1232" t="s">
        <v>9502</v>
      </c>
      <c r="AE1165" s="1288"/>
    </row>
    <row r="1166" spans="1:31" s="2" customFormat="1">
      <c r="A1166" s="265" t="s">
        <v>4196</v>
      </c>
      <c r="B1166" s="7" t="s">
        <v>9503</v>
      </c>
      <c r="C1166" s="33" t="s">
        <v>83</v>
      </c>
      <c r="D1166" s="7" t="s">
        <v>1059</v>
      </c>
      <c r="E1166" s="7" t="s">
        <v>85</v>
      </c>
      <c r="F1166" s="7" t="s">
        <v>1088</v>
      </c>
      <c r="G1166" s="20">
        <v>1250</v>
      </c>
      <c r="H1166" s="9">
        <v>2.4540000000000002</v>
      </c>
      <c r="I1166" s="12" t="s">
        <v>9504</v>
      </c>
      <c r="J1166" s="11" t="s">
        <v>3949</v>
      </c>
      <c r="K1166" s="11" t="s">
        <v>97</v>
      </c>
      <c r="L1166" s="11"/>
      <c r="M1166" s="124" t="s">
        <v>97</v>
      </c>
      <c r="N1166" s="124" t="s">
        <v>3968</v>
      </c>
      <c r="O1166" s="7" t="e">
        <f t="shared" ca="1" si="36"/>
        <v>#VALUE!</v>
      </c>
      <c r="P1166" s="726" t="s">
        <v>9505</v>
      </c>
      <c r="Q1166" s="124" t="s">
        <v>3983</v>
      </c>
      <c r="R1166" s="11" t="s">
        <v>9505</v>
      </c>
      <c r="S1166" s="12" t="e">
        <f t="shared" ca="1" si="37"/>
        <v>#VALUE!</v>
      </c>
      <c r="T1166" s="11" t="s">
        <v>4026</v>
      </c>
      <c r="U1166" s="11" t="s">
        <v>4065</v>
      </c>
      <c r="V1166" s="167"/>
      <c r="W1166" s="167"/>
      <c r="X1166" s="678" t="s">
        <v>9506</v>
      </c>
      <c r="Y1166" s="678"/>
      <c r="Z1166" s="678"/>
      <c r="AA1166" s="24" t="s">
        <v>9187</v>
      </c>
      <c r="AB1166" s="24" t="s">
        <v>9507</v>
      </c>
      <c r="AC1166" s="24"/>
      <c r="AD1166" s="81" t="s">
        <v>9502</v>
      </c>
      <c r="AE1166" s="1282"/>
    </row>
    <row r="1167" spans="1:31" s="17" customFormat="1">
      <c r="A1167" s="134" t="s">
        <v>9508</v>
      </c>
      <c r="B1167" s="4" t="s">
        <v>9509</v>
      </c>
      <c r="C1167" s="4" t="s">
        <v>83</v>
      </c>
      <c r="D1167" s="4" t="s">
        <v>139</v>
      </c>
      <c r="E1167" s="4" t="s">
        <v>85</v>
      </c>
      <c r="F1167" s="4" t="s">
        <v>1176</v>
      </c>
      <c r="G1167" s="204">
        <v>3805</v>
      </c>
      <c r="H1167" s="5">
        <v>3.9430000000000001</v>
      </c>
      <c r="I1167" s="25" t="s">
        <v>7797</v>
      </c>
      <c r="J1167" s="23" t="s">
        <v>9414</v>
      </c>
      <c r="K1167" s="23" t="s">
        <v>3920</v>
      </c>
      <c r="L1167" s="23"/>
      <c r="M1167" s="726"/>
      <c r="N1167" s="726"/>
      <c r="O1167" s="7" t="e">
        <f t="shared" ca="1" si="36"/>
        <v>#VALUE!</v>
      </c>
      <c r="P1167" s="726" t="s">
        <v>3979</v>
      </c>
      <c r="Q1167" s="726" t="s">
        <v>3968</v>
      </c>
      <c r="R1167" s="726" t="s">
        <v>3979</v>
      </c>
      <c r="S1167" s="12" t="e">
        <f t="shared" ca="1" si="37"/>
        <v>#VALUE!</v>
      </c>
      <c r="T1167" s="23" t="s">
        <v>3979</v>
      </c>
      <c r="U1167" s="23" t="s">
        <v>9510</v>
      </c>
      <c r="V1167" s="1207"/>
      <c r="W1167" s="1207"/>
      <c r="X1167" s="686" t="s">
        <v>9511</v>
      </c>
      <c r="Y1167" s="686"/>
      <c r="Z1167" s="686"/>
      <c r="AA1167" s="24" t="s">
        <v>9512</v>
      </c>
      <c r="AB1167" s="24" t="s">
        <v>9513</v>
      </c>
      <c r="AC1167" s="24"/>
      <c r="AD1167" s="81" t="s">
        <v>7280</v>
      </c>
      <c r="AE1167" s="1282"/>
    </row>
    <row r="1168" spans="1:31" s="17" customFormat="1">
      <c r="A1168" s="134" t="s">
        <v>9514</v>
      </c>
      <c r="B1168" s="4" t="s">
        <v>9515</v>
      </c>
      <c r="C1168" s="4" t="s">
        <v>83</v>
      </c>
      <c r="D1168" s="4" t="s">
        <v>139</v>
      </c>
      <c r="E1168" s="4" t="s">
        <v>85</v>
      </c>
      <c r="F1168" s="4" t="s">
        <v>1088</v>
      </c>
      <c r="G1168" s="204">
        <v>416.2</v>
      </c>
      <c r="H1168" s="5">
        <v>0.24199999999999999</v>
      </c>
      <c r="I1168" s="25" t="s">
        <v>7797</v>
      </c>
      <c r="J1168" s="23" t="s">
        <v>9022</v>
      </c>
      <c r="K1168" s="23" t="s">
        <v>9168</v>
      </c>
      <c r="L1168" s="23"/>
      <c r="M1168" s="726" t="s">
        <v>97</v>
      </c>
      <c r="N1168" s="726" t="s">
        <v>9196</v>
      </c>
      <c r="O1168" s="7" t="e">
        <f t="shared" ca="1" si="36"/>
        <v>#VALUE!</v>
      </c>
      <c r="P1168" s="726" t="s">
        <v>3979</v>
      </c>
      <c r="Q1168" s="726" t="s">
        <v>3968</v>
      </c>
      <c r="R1168" s="726" t="s">
        <v>3979</v>
      </c>
      <c r="S1168" s="12" t="e">
        <f t="shared" ca="1" si="37"/>
        <v>#VALUE!</v>
      </c>
      <c r="T1168" s="23" t="s">
        <v>4035</v>
      </c>
      <c r="U1168" s="23" t="s">
        <v>9510</v>
      </c>
      <c r="V1168" s="1207"/>
      <c r="W1168" s="1207"/>
      <c r="X1168" s="686" t="s">
        <v>9516</v>
      </c>
      <c r="Y1168" s="686"/>
      <c r="Z1168" s="686"/>
      <c r="AA1168" s="24" t="s">
        <v>9517</v>
      </c>
      <c r="AB1168" s="24" t="s">
        <v>9518</v>
      </c>
      <c r="AC1168" s="24"/>
      <c r="AD1168" s="81" t="s">
        <v>9502</v>
      </c>
      <c r="AE1168" s="1282"/>
    </row>
    <row r="1169" spans="1:31" s="17" customFormat="1">
      <c r="A1169" s="134" t="s">
        <v>9519</v>
      </c>
      <c r="B1169" s="4" t="s">
        <v>9205</v>
      </c>
      <c r="C1169" s="4" t="s">
        <v>83</v>
      </c>
      <c r="D1169" s="4" t="s">
        <v>139</v>
      </c>
      <c r="E1169" s="112" t="s">
        <v>85</v>
      </c>
      <c r="F1169" s="4" t="s">
        <v>1088</v>
      </c>
      <c r="G1169" s="204">
        <v>610</v>
      </c>
      <c r="H1169" s="5">
        <v>1.163</v>
      </c>
      <c r="I1169" s="25" t="s">
        <v>7797</v>
      </c>
      <c r="J1169" s="23" t="s">
        <v>9392</v>
      </c>
      <c r="K1169" s="23" t="s">
        <v>9392</v>
      </c>
      <c r="L1169" s="23"/>
      <c r="M1169" s="726"/>
      <c r="N1169" s="726"/>
      <c r="O1169" s="7" t="e">
        <f t="shared" ca="1" si="36"/>
        <v>#VALUE!</v>
      </c>
      <c r="P1169" s="726" t="s">
        <v>3979</v>
      </c>
      <c r="Q1169" s="726" t="s">
        <v>3968</v>
      </c>
      <c r="R1169" s="726" t="s">
        <v>3979</v>
      </c>
      <c r="S1169" s="12" t="e">
        <f t="shared" ca="1" si="37"/>
        <v>#VALUE!</v>
      </c>
      <c r="T1169" s="23" t="s">
        <v>9505</v>
      </c>
      <c r="U1169" s="23" t="s">
        <v>9510</v>
      </c>
      <c r="V1169" s="1207"/>
      <c r="W1169" s="1207"/>
      <c r="X1169" s="686" t="s">
        <v>9520</v>
      </c>
      <c r="Y1169" s="686"/>
      <c r="Z1169" s="686"/>
      <c r="AA1169" s="24" t="s">
        <v>9521</v>
      </c>
      <c r="AB1169" s="24" t="s">
        <v>9522</v>
      </c>
      <c r="AC1169" s="24"/>
      <c r="AD1169" s="81" t="s">
        <v>9502</v>
      </c>
      <c r="AE1169" s="1282"/>
    </row>
    <row r="1170" spans="1:31" s="2" customFormat="1">
      <c r="A1170" s="134" t="s">
        <v>9523</v>
      </c>
      <c r="B1170" s="112" t="s">
        <v>9524</v>
      </c>
      <c r="C1170" s="112" t="s">
        <v>83</v>
      </c>
      <c r="D1170" s="112" t="s">
        <v>139</v>
      </c>
      <c r="E1170" s="112" t="s">
        <v>49</v>
      </c>
      <c r="F1170" s="4" t="s">
        <v>462</v>
      </c>
      <c r="G1170" s="204">
        <v>5906</v>
      </c>
      <c r="H1170" s="5">
        <v>17.532</v>
      </c>
      <c r="I1170" s="121" t="s">
        <v>9525</v>
      </c>
      <c r="J1170" s="23" t="s">
        <v>4318</v>
      </c>
      <c r="K1170" s="23" t="s">
        <v>4318</v>
      </c>
      <c r="L1170" s="23"/>
      <c r="M1170" s="726" t="s">
        <v>9392</v>
      </c>
      <c r="N1170" s="726" t="s">
        <v>3907</v>
      </c>
      <c r="O1170" s="7" t="e">
        <f t="shared" ca="1" si="36"/>
        <v>#VALUE!</v>
      </c>
      <c r="P1170" s="726" t="s">
        <v>9168</v>
      </c>
      <c r="Q1170" s="726" t="s">
        <v>3981</v>
      </c>
      <c r="R1170" s="726" t="s">
        <v>9168</v>
      </c>
      <c r="S1170" s="12" t="e">
        <f t="shared" ca="1" si="37"/>
        <v>#VALUE!</v>
      </c>
      <c r="T1170" s="23" t="s">
        <v>9526</v>
      </c>
      <c r="U1170" s="23" t="s">
        <v>4026</v>
      </c>
      <c r="V1170" s="23"/>
      <c r="W1170" s="23"/>
      <c r="X1170" s="146" t="s">
        <v>9527</v>
      </c>
      <c r="Y1170" s="146"/>
      <c r="Z1170" s="146"/>
      <c r="AA1170" s="24" t="s">
        <v>9528</v>
      </c>
      <c r="AB1170" s="24" t="s">
        <v>9529</v>
      </c>
      <c r="AC1170" s="24"/>
      <c r="AD1170" s="81" t="s">
        <v>9502</v>
      </c>
      <c r="AE1170" s="1282"/>
    </row>
    <row r="1171" spans="1:31" s="2" customFormat="1">
      <c r="A1171" s="135" t="s">
        <v>1119</v>
      </c>
      <c r="B1171" s="7" t="s">
        <v>8401</v>
      </c>
      <c r="C1171" s="4" t="s">
        <v>83</v>
      </c>
      <c r="D1171" s="7" t="s">
        <v>552</v>
      </c>
      <c r="E1171" s="7" t="s">
        <v>85</v>
      </c>
      <c r="F1171" s="7" t="s">
        <v>1106</v>
      </c>
      <c r="G1171" s="953">
        <v>1727</v>
      </c>
      <c r="H1171" s="9">
        <v>0.55000000000000004</v>
      </c>
      <c r="I1171" s="12" t="s">
        <v>9530</v>
      </c>
      <c r="J1171" s="124" t="s">
        <v>9414</v>
      </c>
      <c r="K1171" s="726" t="s">
        <v>9414</v>
      </c>
      <c r="L1171" s="726"/>
      <c r="M1171" s="805" t="s">
        <v>97</v>
      </c>
      <c r="N1171" s="805" t="s">
        <v>3907</v>
      </c>
      <c r="O1171" s="7" t="e">
        <f t="shared" ca="1" si="36"/>
        <v>#VALUE!</v>
      </c>
      <c r="P1171" s="726" t="s">
        <v>9531</v>
      </c>
      <c r="Q1171" s="726" t="s">
        <v>3968</v>
      </c>
      <c r="R1171" s="726" t="s">
        <v>9531</v>
      </c>
      <c r="S1171" s="12" t="e">
        <f t="shared" ca="1" si="37"/>
        <v>#VALUE!</v>
      </c>
      <c r="T1171" s="11" t="s">
        <v>3985</v>
      </c>
      <c r="U1171" s="8" t="s">
        <v>4088</v>
      </c>
      <c r="V1171" s="1209"/>
      <c r="W1171" s="1209"/>
      <c r="X1171" s="678" t="s">
        <v>9532</v>
      </c>
      <c r="Y1171" s="678"/>
      <c r="Z1171" s="678"/>
      <c r="AA1171" s="24" t="s">
        <v>9533</v>
      </c>
      <c r="AB1171" s="13" t="s">
        <v>9534</v>
      </c>
      <c r="AC1171" s="13"/>
      <c r="AD1171" s="76" t="s">
        <v>7280</v>
      </c>
      <c r="AE1171" s="1287"/>
    </row>
    <row r="1172" spans="1:31" s="2" customFormat="1">
      <c r="A1172" s="135" t="s">
        <v>9535</v>
      </c>
      <c r="B1172" s="7" t="s">
        <v>9536</v>
      </c>
      <c r="C1172" s="4" t="s">
        <v>83</v>
      </c>
      <c r="D1172" s="7" t="s">
        <v>552</v>
      </c>
      <c r="E1172" s="7" t="s">
        <v>85</v>
      </c>
      <c r="F1172" s="7" t="s">
        <v>1088</v>
      </c>
      <c r="G1172" s="953">
        <v>503</v>
      </c>
      <c r="H1172" s="9">
        <v>0.88</v>
      </c>
      <c r="I1172" s="12" t="s">
        <v>9530</v>
      </c>
      <c r="J1172" s="124" t="s">
        <v>3946</v>
      </c>
      <c r="K1172" s="726" t="s">
        <v>3946</v>
      </c>
      <c r="L1172" s="726"/>
      <c r="M1172" s="805" t="s">
        <v>9196</v>
      </c>
      <c r="N1172" s="805" t="s">
        <v>9196</v>
      </c>
      <c r="O1172" s="7" t="e">
        <f t="shared" ca="1" si="36"/>
        <v>#VALUE!</v>
      </c>
      <c r="P1172" s="726" t="s">
        <v>9531</v>
      </c>
      <c r="Q1172" s="726" t="s">
        <v>3981</v>
      </c>
      <c r="R1172" s="726" t="s">
        <v>9531</v>
      </c>
      <c r="S1172" s="12" t="e">
        <f t="shared" ca="1" si="37"/>
        <v>#VALUE!</v>
      </c>
      <c r="T1172" s="11" t="s">
        <v>3985</v>
      </c>
      <c r="U1172" s="8" t="s">
        <v>4088</v>
      </c>
      <c r="V1172" s="1209"/>
      <c r="W1172" s="1209"/>
      <c r="X1172" s="678" t="s">
        <v>9537</v>
      </c>
      <c r="Y1172" s="678"/>
      <c r="Z1172" s="678"/>
      <c r="AA1172" s="24" t="s">
        <v>9538</v>
      </c>
      <c r="AB1172" s="84" t="s">
        <v>9539</v>
      </c>
      <c r="AC1172" s="24"/>
      <c r="AD1172" s="81" t="s">
        <v>7280</v>
      </c>
      <c r="AE1172" s="1282"/>
    </row>
    <row r="1173" spans="1:31" s="2" customFormat="1">
      <c r="A1173" s="135" t="s">
        <v>9535</v>
      </c>
      <c r="B1173" s="7" t="s">
        <v>9540</v>
      </c>
      <c r="C1173" s="4" t="s">
        <v>256</v>
      </c>
      <c r="D1173" s="7" t="s">
        <v>552</v>
      </c>
      <c r="E1173" s="7" t="s">
        <v>85</v>
      </c>
      <c r="F1173" s="7" t="s">
        <v>1088</v>
      </c>
      <c r="G1173" s="953">
        <v>1300</v>
      </c>
      <c r="H1173" s="9">
        <v>5.37</v>
      </c>
      <c r="I1173" s="12" t="s">
        <v>9530</v>
      </c>
      <c r="J1173" s="124" t="s">
        <v>4318</v>
      </c>
      <c r="K1173" s="726" t="s">
        <v>4318</v>
      </c>
      <c r="L1173" s="726"/>
      <c r="M1173" s="805" t="s">
        <v>9392</v>
      </c>
      <c r="N1173" s="805" t="s">
        <v>9022</v>
      </c>
      <c r="O1173" s="7" t="e">
        <f t="shared" ca="1" si="36"/>
        <v>#VALUE!</v>
      </c>
      <c r="P1173" s="726" t="s">
        <v>9531</v>
      </c>
      <c r="Q1173" s="726" t="s">
        <v>3968</v>
      </c>
      <c r="R1173" s="726" t="s">
        <v>9531</v>
      </c>
      <c r="S1173" s="12" t="e">
        <f t="shared" ca="1" si="37"/>
        <v>#VALUE!</v>
      </c>
      <c r="T1173" s="11" t="s">
        <v>3985</v>
      </c>
      <c r="U1173" s="8" t="s">
        <v>4088</v>
      </c>
      <c r="V1173" s="1209"/>
      <c r="W1173" s="1209"/>
      <c r="X1173" s="678" t="s">
        <v>9541</v>
      </c>
      <c r="Y1173" s="678"/>
      <c r="Z1173" s="678"/>
      <c r="AA1173" s="24" t="s">
        <v>9542</v>
      </c>
      <c r="AB1173" s="13" t="s">
        <v>9543</v>
      </c>
      <c r="AC1173" s="13"/>
      <c r="AD1173" s="76" t="s">
        <v>7280</v>
      </c>
      <c r="AE1173" s="1287"/>
    </row>
    <row r="1174" spans="1:31" s="2" customFormat="1" ht="45.75">
      <c r="A1174" s="135" t="s">
        <v>9544</v>
      </c>
      <c r="B1174" s="7" t="s">
        <v>9545</v>
      </c>
      <c r="C1174" s="112" t="s">
        <v>9546</v>
      </c>
      <c r="D1174" s="7" t="s">
        <v>552</v>
      </c>
      <c r="E1174" s="7" t="s">
        <v>85</v>
      </c>
      <c r="F1174" s="7" t="s">
        <v>1088</v>
      </c>
      <c r="G1174" s="953">
        <v>2200</v>
      </c>
      <c r="H1174" s="9">
        <v>5.32</v>
      </c>
      <c r="I1174" s="12" t="s">
        <v>9530</v>
      </c>
      <c r="J1174" s="124" t="s">
        <v>9022</v>
      </c>
      <c r="K1174" s="726" t="s">
        <v>9022</v>
      </c>
      <c r="L1174" s="726"/>
      <c r="M1174" s="805" t="s">
        <v>3949</v>
      </c>
      <c r="N1174" s="805" t="s">
        <v>3949</v>
      </c>
      <c r="O1174" s="7" t="e">
        <f t="shared" ca="1" si="36"/>
        <v>#VALUE!</v>
      </c>
      <c r="P1174" s="726" t="s">
        <v>9531</v>
      </c>
      <c r="Q1174" s="726" t="s">
        <v>3968</v>
      </c>
      <c r="R1174" s="726" t="s">
        <v>9531</v>
      </c>
      <c r="S1174" s="12" t="e">
        <f t="shared" ca="1" si="37"/>
        <v>#VALUE!</v>
      </c>
      <c r="T1174" s="11" t="s">
        <v>3985</v>
      </c>
      <c r="U1174" s="8" t="s">
        <v>4088</v>
      </c>
      <c r="V1174" s="1209"/>
      <c r="W1174" s="1209"/>
      <c r="X1174" s="678" t="s">
        <v>9547</v>
      </c>
      <c r="Y1174" s="678"/>
      <c r="Z1174" s="678"/>
      <c r="AA1174" s="24" t="s">
        <v>9542</v>
      </c>
      <c r="AB1174" s="13" t="s">
        <v>9548</v>
      </c>
      <c r="AC1174" s="13"/>
      <c r="AD1174" s="76" t="s">
        <v>7280</v>
      </c>
      <c r="AE1174" s="1287"/>
    </row>
    <row r="1175" spans="1:31" s="2" customFormat="1">
      <c r="A1175" s="134" t="s">
        <v>9549</v>
      </c>
      <c r="B1175" s="112" t="s">
        <v>9546</v>
      </c>
      <c r="C1175" s="112" t="s">
        <v>83</v>
      </c>
      <c r="D1175" s="112" t="s">
        <v>110</v>
      </c>
      <c r="E1175" s="112" t="s">
        <v>49</v>
      </c>
      <c r="F1175" s="4" t="s">
        <v>1088</v>
      </c>
      <c r="G1175" s="204">
        <v>262</v>
      </c>
      <c r="H1175" s="5">
        <v>0.312</v>
      </c>
      <c r="I1175" s="121" t="s">
        <v>9550</v>
      </c>
      <c r="J1175" s="23"/>
      <c r="K1175" s="23">
        <v>45343</v>
      </c>
      <c r="L1175" s="23"/>
      <c r="M1175" s="726"/>
      <c r="N1175" s="726"/>
      <c r="O1175" s="7">
        <f t="shared" ca="1" si="36"/>
        <v>46105</v>
      </c>
      <c r="P1175" s="726">
        <v>45359</v>
      </c>
      <c r="Q1175" s="726">
        <v>45359</v>
      </c>
      <c r="R1175" s="726">
        <v>45359</v>
      </c>
      <c r="S1175" s="12">
        <f t="shared" ca="1" si="37"/>
        <v>45359</v>
      </c>
      <c r="T1175" s="726">
        <v>45386</v>
      </c>
      <c r="U1175" s="23" t="s">
        <v>9272</v>
      </c>
      <c r="V1175" s="23"/>
      <c r="W1175" s="23"/>
      <c r="X1175" s="146" t="s">
        <v>9551</v>
      </c>
      <c r="Y1175" s="146"/>
      <c r="Z1175" s="146"/>
      <c r="AA1175" s="24"/>
      <c r="AB1175" s="24"/>
      <c r="AC1175" s="24"/>
      <c r="AD1175" s="81" t="s">
        <v>9502</v>
      </c>
      <c r="AE1175" s="1282"/>
    </row>
    <row r="1176" spans="1:31" s="2" customFormat="1">
      <c r="A1176" s="135" t="s">
        <v>7586</v>
      </c>
      <c r="B1176" s="7" t="s">
        <v>9552</v>
      </c>
      <c r="C1176" s="7" t="s">
        <v>83</v>
      </c>
      <c r="D1176" s="7" t="s">
        <v>373</v>
      </c>
      <c r="E1176" s="7" t="s">
        <v>85</v>
      </c>
      <c r="F1176" s="12" t="s">
        <v>1088</v>
      </c>
      <c r="G1176" s="20">
        <v>970</v>
      </c>
      <c r="H1176" s="9">
        <v>1.5740000000000001</v>
      </c>
      <c r="I1176" s="12" t="s">
        <v>9553</v>
      </c>
      <c r="J1176" s="11" t="s">
        <v>9075</v>
      </c>
      <c r="K1176" s="124" t="s">
        <v>9219</v>
      </c>
      <c r="L1176" s="124"/>
      <c r="M1176" s="124" t="s">
        <v>9266</v>
      </c>
      <c r="N1176" s="124" t="s">
        <v>3963</v>
      </c>
      <c r="O1176" s="7" t="e">
        <f t="shared" ca="1" si="36"/>
        <v>#VALUE!</v>
      </c>
      <c r="P1176" s="124" t="s">
        <v>9554</v>
      </c>
      <c r="Q1176" s="124" t="s">
        <v>9240</v>
      </c>
      <c r="R1176" s="124" t="s">
        <v>9554</v>
      </c>
      <c r="S1176" s="12" t="e">
        <f t="shared" ca="1" si="37"/>
        <v>#VALUE!</v>
      </c>
      <c r="T1176" s="11" t="s">
        <v>9555</v>
      </c>
      <c r="U1176" s="11" t="s">
        <v>9556</v>
      </c>
      <c r="V1176" s="167"/>
      <c r="W1176" s="167"/>
      <c r="X1176" s="678" t="s">
        <v>9557</v>
      </c>
      <c r="Y1176" s="685"/>
      <c r="Z1176" s="685"/>
      <c r="AA1176" s="105" t="s">
        <v>9558</v>
      </c>
      <c r="AB1176" s="76" t="s">
        <v>9559</v>
      </c>
      <c r="AC1176" s="76"/>
      <c r="AD1176" s="76" t="s">
        <v>7280</v>
      </c>
      <c r="AE1176" s="1285"/>
    </row>
    <row r="1177" spans="1:31" s="2" customFormat="1">
      <c r="A1177" s="135" t="s">
        <v>1335</v>
      </c>
      <c r="B1177" s="7" t="s">
        <v>9560</v>
      </c>
      <c r="C1177" s="7" t="s">
        <v>83</v>
      </c>
      <c r="D1177" s="7" t="s">
        <v>1024</v>
      </c>
      <c r="E1177" s="7" t="s">
        <v>85</v>
      </c>
      <c r="F1177" s="12" t="s">
        <v>1106</v>
      </c>
      <c r="G1177" s="20">
        <v>500</v>
      </c>
      <c r="H1177" s="9">
        <v>0.64300000000000002</v>
      </c>
      <c r="I1177" s="12" t="s">
        <v>9553</v>
      </c>
      <c r="J1177" s="11" t="s">
        <v>9068</v>
      </c>
      <c r="K1177" s="124" t="s">
        <v>8967</v>
      </c>
      <c r="L1177" s="124"/>
      <c r="M1177" s="124" t="s">
        <v>9214</v>
      </c>
      <c r="N1177" s="124" t="s">
        <v>9196</v>
      </c>
      <c r="O1177" s="7" t="e">
        <f t="shared" ca="1" si="36"/>
        <v>#VALUE!</v>
      </c>
      <c r="P1177" s="124" t="s">
        <v>9554</v>
      </c>
      <c r="Q1177" s="124" t="s">
        <v>9554</v>
      </c>
      <c r="R1177" s="124" t="s">
        <v>9554</v>
      </c>
      <c r="S1177" s="12" t="e">
        <f t="shared" ca="1" si="37"/>
        <v>#VALUE!</v>
      </c>
      <c r="T1177" s="11" t="s">
        <v>9561</v>
      </c>
      <c r="U1177" s="11" t="s">
        <v>9562</v>
      </c>
      <c r="V1177" s="167"/>
      <c r="W1177" s="167"/>
      <c r="X1177" s="678" t="s">
        <v>9563</v>
      </c>
      <c r="Y1177" s="678"/>
      <c r="Z1177" s="678"/>
      <c r="AA1177" s="73" t="s">
        <v>9564</v>
      </c>
      <c r="AB1177" s="76" t="s">
        <v>9565</v>
      </c>
      <c r="AC1177" s="76"/>
      <c r="AD1177" s="76" t="s">
        <v>9502</v>
      </c>
      <c r="AE1177" s="1285"/>
    </row>
    <row r="1178" spans="1:31" s="2" customFormat="1">
      <c r="A1178" s="135" t="s">
        <v>9566</v>
      </c>
      <c r="B1178" s="7" t="s">
        <v>9567</v>
      </c>
      <c r="C1178" s="7" t="s">
        <v>83</v>
      </c>
      <c r="D1178" s="7" t="s">
        <v>1024</v>
      </c>
      <c r="E1178" s="7" t="s">
        <v>85</v>
      </c>
      <c r="F1178" s="12" t="s">
        <v>1088</v>
      </c>
      <c r="G1178" s="20">
        <v>675</v>
      </c>
      <c r="H1178" s="9">
        <v>7.0659999999999998</v>
      </c>
      <c r="I1178" s="12" t="s">
        <v>9553</v>
      </c>
      <c r="J1178" s="11" t="s">
        <v>9214</v>
      </c>
      <c r="K1178" s="124" t="s">
        <v>9568</v>
      </c>
      <c r="L1178" s="124"/>
      <c r="M1178" s="124" t="s">
        <v>9022</v>
      </c>
      <c r="N1178" s="124" t="s">
        <v>3920</v>
      </c>
      <c r="O1178" s="7" t="e">
        <f t="shared" ca="1" si="36"/>
        <v>#VALUE!</v>
      </c>
      <c r="P1178" s="124" t="s">
        <v>9554</v>
      </c>
      <c r="Q1178" s="124" t="s">
        <v>9554</v>
      </c>
      <c r="R1178" s="124" t="s">
        <v>9554</v>
      </c>
      <c r="S1178" s="12" t="e">
        <f t="shared" ca="1" si="37"/>
        <v>#VALUE!</v>
      </c>
      <c r="T1178" s="11" t="s">
        <v>9569</v>
      </c>
      <c r="U1178" s="11" t="s">
        <v>9570</v>
      </c>
      <c r="V1178" s="167"/>
      <c r="W1178" s="167"/>
      <c r="X1178" s="678" t="s">
        <v>9571</v>
      </c>
      <c r="Y1178" s="685"/>
      <c r="Z1178" s="685"/>
      <c r="AA1178" s="115" t="s">
        <v>9572</v>
      </c>
      <c r="AB1178" s="104"/>
      <c r="AC1178" s="104"/>
      <c r="AD1178" s="91" t="s">
        <v>9502</v>
      </c>
      <c r="AE1178" s="1296"/>
    </row>
    <row r="1179" spans="1:31" s="2" customFormat="1">
      <c r="A1179" s="134" t="s">
        <v>9573</v>
      </c>
      <c r="B1179" s="7" t="s">
        <v>9574</v>
      </c>
      <c r="C1179" s="7" t="s">
        <v>83</v>
      </c>
      <c r="D1179" s="7" t="s">
        <v>1024</v>
      </c>
      <c r="E1179" s="7" t="s">
        <v>85</v>
      </c>
      <c r="F1179" s="12" t="s">
        <v>1176</v>
      </c>
      <c r="G1179" s="20">
        <v>4075</v>
      </c>
      <c r="H1179" s="9">
        <v>5.55</v>
      </c>
      <c r="I1179" s="12" t="s">
        <v>9553</v>
      </c>
      <c r="J1179" s="11" t="s">
        <v>3946</v>
      </c>
      <c r="K1179" s="124" t="s">
        <v>9568</v>
      </c>
      <c r="L1179" s="124"/>
      <c r="M1179" s="124" t="s">
        <v>97</v>
      </c>
      <c r="N1179" s="124" t="s">
        <v>9196</v>
      </c>
      <c r="O1179" s="7" t="e">
        <f t="shared" ca="1" si="36"/>
        <v>#VALUE!</v>
      </c>
      <c r="P1179" s="124" t="s">
        <v>9554</v>
      </c>
      <c r="Q1179" s="124" t="s">
        <v>9554</v>
      </c>
      <c r="R1179" s="124" t="s">
        <v>9554</v>
      </c>
      <c r="S1179" s="12" t="e">
        <f t="shared" ca="1" si="37"/>
        <v>#VALUE!</v>
      </c>
      <c r="T1179" s="11" t="s">
        <v>9575</v>
      </c>
      <c r="U1179" s="11" t="s">
        <v>9576</v>
      </c>
      <c r="V1179" s="167"/>
      <c r="W1179" s="167"/>
      <c r="X1179" s="678" t="s">
        <v>9577</v>
      </c>
      <c r="Y1179" s="685"/>
      <c r="Z1179" s="685"/>
      <c r="AA1179" s="105" t="s">
        <v>9578</v>
      </c>
      <c r="AB1179" s="104"/>
      <c r="AC1179" s="104"/>
      <c r="AD1179" s="91" t="s">
        <v>9502</v>
      </c>
      <c r="AE1179" s="1296"/>
    </row>
    <row r="1180" spans="1:31" s="2" customFormat="1">
      <c r="A1180" s="135" t="s">
        <v>7219</v>
      </c>
      <c r="B1180" s="7" t="s">
        <v>9579</v>
      </c>
      <c r="C1180" s="7" t="s">
        <v>83</v>
      </c>
      <c r="D1180" s="7" t="s">
        <v>1024</v>
      </c>
      <c r="E1180" s="7" t="s">
        <v>85</v>
      </c>
      <c r="F1180" s="12" t="s">
        <v>1088</v>
      </c>
      <c r="G1180" s="20">
        <v>520</v>
      </c>
      <c r="H1180" s="9">
        <v>2.42</v>
      </c>
      <c r="I1180" s="12" t="s">
        <v>9553</v>
      </c>
      <c r="J1180" s="11" t="s">
        <v>4318</v>
      </c>
      <c r="K1180" s="124" t="s">
        <v>9580</v>
      </c>
      <c r="L1180" s="124"/>
      <c r="M1180" s="124" t="s">
        <v>3907</v>
      </c>
      <c r="N1180" s="124" t="s">
        <v>3981</v>
      </c>
      <c r="O1180" s="7" t="e">
        <f t="shared" ca="1" si="36"/>
        <v>#VALUE!</v>
      </c>
      <c r="P1180" s="124" t="s">
        <v>9554</v>
      </c>
      <c r="Q1180" s="124" t="s">
        <v>9554</v>
      </c>
      <c r="R1180" s="124" t="s">
        <v>9554</v>
      </c>
      <c r="S1180" s="12" t="e">
        <f t="shared" ca="1" si="37"/>
        <v>#VALUE!</v>
      </c>
      <c r="T1180" s="11" t="s">
        <v>9581</v>
      </c>
      <c r="U1180" s="11" t="s">
        <v>9582</v>
      </c>
      <c r="V1180" s="167"/>
      <c r="W1180" s="167"/>
      <c r="X1180" s="678" t="s">
        <v>9583</v>
      </c>
      <c r="Y1180" s="685"/>
      <c r="Z1180" s="685"/>
      <c r="AA1180" s="105" t="s">
        <v>9584</v>
      </c>
      <c r="AB1180" s="104" t="s">
        <v>9585</v>
      </c>
      <c r="AC1180" s="104"/>
      <c r="AD1180" s="91" t="s">
        <v>7280</v>
      </c>
      <c r="AE1180" s="1296"/>
    </row>
    <row r="1181" spans="1:31" s="2" customFormat="1">
      <c r="A1181" s="135" t="s">
        <v>9586</v>
      </c>
      <c r="B1181" s="7" t="s">
        <v>7684</v>
      </c>
      <c r="C1181" s="7" t="s">
        <v>256</v>
      </c>
      <c r="D1181" s="7" t="s">
        <v>1024</v>
      </c>
      <c r="E1181" s="7" t="s">
        <v>85</v>
      </c>
      <c r="F1181" s="12" t="s">
        <v>1106</v>
      </c>
      <c r="G1181" s="20">
        <v>664</v>
      </c>
      <c r="H1181" s="9">
        <v>0.42499999999999999</v>
      </c>
      <c r="I1181" s="12" t="s">
        <v>9553</v>
      </c>
      <c r="J1181" s="11" t="s">
        <v>9240</v>
      </c>
      <c r="K1181" s="124" t="s">
        <v>9392</v>
      </c>
      <c r="L1181" s="124"/>
      <c r="M1181" s="124" t="s">
        <v>3920</v>
      </c>
      <c r="N1181" s="124" t="s">
        <v>3949</v>
      </c>
      <c r="O1181" s="7" t="e">
        <f t="shared" ca="1" si="36"/>
        <v>#VALUE!</v>
      </c>
      <c r="P1181" s="124" t="s">
        <v>9554</v>
      </c>
      <c r="Q1181" s="124" t="s">
        <v>9554</v>
      </c>
      <c r="R1181" s="124" t="s">
        <v>9554</v>
      </c>
      <c r="S1181" s="12" t="e">
        <f t="shared" ca="1" si="37"/>
        <v>#VALUE!</v>
      </c>
      <c r="T1181" s="11" t="s">
        <v>9587</v>
      </c>
      <c r="U1181" s="11" t="s">
        <v>9588</v>
      </c>
      <c r="V1181" s="167"/>
      <c r="W1181" s="167"/>
      <c r="X1181" s="678" t="s">
        <v>9589</v>
      </c>
      <c r="Y1181" s="685"/>
      <c r="Z1181" s="685"/>
      <c r="AA1181" s="115" t="s">
        <v>9572</v>
      </c>
      <c r="AB1181" s="104" t="s">
        <v>9590</v>
      </c>
      <c r="AC1181" s="104"/>
      <c r="AD1181" s="91" t="s">
        <v>7280</v>
      </c>
      <c r="AE1181" s="1296"/>
    </row>
    <row r="1182" spans="1:31" s="2" customFormat="1">
      <c r="A1182" s="135" t="s">
        <v>9442</v>
      </c>
      <c r="B1182" s="7" t="s">
        <v>9591</v>
      </c>
      <c r="C1182" s="7" t="s">
        <v>83</v>
      </c>
      <c r="D1182" s="7" t="s">
        <v>1024</v>
      </c>
      <c r="E1182" s="7" t="s">
        <v>85</v>
      </c>
      <c r="F1182" s="12" t="s">
        <v>1106</v>
      </c>
      <c r="G1182" s="20">
        <v>1749</v>
      </c>
      <c r="H1182" s="9">
        <v>1.159</v>
      </c>
      <c r="I1182" s="12" t="s">
        <v>9553</v>
      </c>
      <c r="J1182" s="11" t="s">
        <v>9240</v>
      </c>
      <c r="K1182" s="124" t="s">
        <v>9022</v>
      </c>
      <c r="L1182" s="124"/>
      <c r="M1182" s="124" t="s">
        <v>97</v>
      </c>
      <c r="N1182" s="124" t="s">
        <v>9468</v>
      </c>
      <c r="O1182" s="7" t="e">
        <f t="shared" ca="1" si="36"/>
        <v>#VALUE!</v>
      </c>
      <c r="P1182" s="124" t="s">
        <v>9554</v>
      </c>
      <c r="Q1182" s="124" t="s">
        <v>9554</v>
      </c>
      <c r="R1182" s="124">
        <v>45388</v>
      </c>
      <c r="S1182" s="12" t="e">
        <f t="shared" ca="1" si="37"/>
        <v>#VALUE!</v>
      </c>
      <c r="T1182" s="11" t="s">
        <v>9592</v>
      </c>
      <c r="U1182" s="11" t="s">
        <v>9593</v>
      </c>
      <c r="V1182" s="167"/>
      <c r="W1182" s="167"/>
      <c r="X1182" s="678" t="s">
        <v>9594</v>
      </c>
      <c r="Y1182" s="685"/>
      <c r="Z1182" s="685"/>
      <c r="AA1182" s="115" t="s">
        <v>9572</v>
      </c>
      <c r="AB1182" s="104"/>
      <c r="AC1182" s="104"/>
      <c r="AD1182" s="91" t="s">
        <v>9502</v>
      </c>
      <c r="AE1182" s="1296"/>
    </row>
    <row r="1183" spans="1:31" s="2" customFormat="1">
      <c r="A1183" s="135" t="s">
        <v>9595</v>
      </c>
      <c r="B1183" s="7" t="s">
        <v>9596</v>
      </c>
      <c r="C1183" s="7" t="s">
        <v>256</v>
      </c>
      <c r="D1183" s="7" t="s">
        <v>1024</v>
      </c>
      <c r="E1183" s="7" t="s">
        <v>85</v>
      </c>
      <c r="F1183" s="12" t="s">
        <v>1088</v>
      </c>
      <c r="G1183" s="20">
        <v>1034</v>
      </c>
      <c r="H1183" s="9">
        <v>2.3580000000000001</v>
      </c>
      <c r="I1183" s="12" t="s">
        <v>9553</v>
      </c>
      <c r="J1183" s="11" t="s">
        <v>9240</v>
      </c>
      <c r="K1183" s="124" t="s">
        <v>9022</v>
      </c>
      <c r="L1183" s="124"/>
      <c r="M1183" s="124" t="s">
        <v>3920</v>
      </c>
      <c r="N1183" s="124" t="s">
        <v>3949</v>
      </c>
      <c r="O1183" s="7" t="e">
        <f t="shared" ca="1" si="36"/>
        <v>#VALUE!</v>
      </c>
      <c r="P1183" s="124" t="s">
        <v>9554</v>
      </c>
      <c r="Q1183" s="124" t="s">
        <v>9554</v>
      </c>
      <c r="R1183" s="124">
        <v>45388</v>
      </c>
      <c r="S1183" s="12" t="e">
        <f t="shared" ca="1" si="37"/>
        <v>#VALUE!</v>
      </c>
      <c r="T1183" s="11" t="s">
        <v>9597</v>
      </c>
      <c r="U1183" s="11" t="s">
        <v>9598</v>
      </c>
      <c r="V1183" s="167"/>
      <c r="W1183" s="167"/>
      <c r="X1183" s="678" t="s">
        <v>9599</v>
      </c>
      <c r="Y1183" s="685"/>
      <c r="Z1183" s="685"/>
      <c r="AA1183" s="115" t="s">
        <v>9572</v>
      </c>
      <c r="AB1183" s="104"/>
      <c r="AC1183" s="104"/>
      <c r="AD1183" s="91" t="s">
        <v>7280</v>
      </c>
      <c r="AE1183" s="1296"/>
    </row>
    <row r="1184" spans="1:31" s="2" customFormat="1">
      <c r="A1184" s="135" t="s">
        <v>6325</v>
      </c>
      <c r="B1184" s="7" t="s">
        <v>9600</v>
      </c>
      <c r="C1184" s="7" t="s">
        <v>256</v>
      </c>
      <c r="D1184" s="7" t="s">
        <v>1024</v>
      </c>
      <c r="E1184" s="7" t="s">
        <v>85</v>
      </c>
      <c r="F1184" s="12" t="s">
        <v>1088</v>
      </c>
      <c r="G1184" s="20">
        <v>831</v>
      </c>
      <c r="H1184" s="9">
        <v>1.413</v>
      </c>
      <c r="I1184" s="12" t="s">
        <v>9553</v>
      </c>
      <c r="J1184" s="11" t="s">
        <v>9240</v>
      </c>
      <c r="K1184" s="124" t="s">
        <v>3907</v>
      </c>
      <c r="L1184" s="124"/>
      <c r="M1184" s="124" t="s">
        <v>3949</v>
      </c>
      <c r="N1184" s="124" t="s">
        <v>9168</v>
      </c>
      <c r="O1184" s="7" t="e">
        <f t="shared" ca="1" si="36"/>
        <v>#VALUE!</v>
      </c>
      <c r="P1184" s="124" t="s">
        <v>9554</v>
      </c>
      <c r="Q1184" s="124" t="s">
        <v>9554</v>
      </c>
      <c r="R1184" s="124">
        <v>45388</v>
      </c>
      <c r="S1184" s="12" t="e">
        <f t="shared" ca="1" si="37"/>
        <v>#VALUE!</v>
      </c>
      <c r="T1184" s="11" t="s">
        <v>9601</v>
      </c>
      <c r="U1184" s="11" t="s">
        <v>9602</v>
      </c>
      <c r="V1184" s="167"/>
      <c r="W1184" s="167"/>
      <c r="X1184" s="678" t="s">
        <v>9603</v>
      </c>
      <c r="Y1184" s="685"/>
      <c r="Z1184" s="685"/>
      <c r="AA1184" s="115" t="s">
        <v>9572</v>
      </c>
      <c r="AB1184" s="104"/>
      <c r="AC1184" s="104"/>
      <c r="AD1184" s="91" t="s">
        <v>7280</v>
      </c>
      <c r="AE1184" s="1296"/>
    </row>
    <row r="1185" spans="1:31" s="2" customFormat="1">
      <c r="A1185" s="135" t="s">
        <v>3731</v>
      </c>
      <c r="B1185" s="7" t="s">
        <v>9604</v>
      </c>
      <c r="C1185" s="7" t="s">
        <v>83</v>
      </c>
      <c r="D1185" s="7" t="s">
        <v>1024</v>
      </c>
      <c r="E1185" s="7" t="s">
        <v>85</v>
      </c>
      <c r="F1185" s="12" t="s">
        <v>1088</v>
      </c>
      <c r="G1185" s="20">
        <v>1630</v>
      </c>
      <c r="H1185" s="9">
        <v>4.0430000000000001</v>
      </c>
      <c r="I1185" s="12" t="s">
        <v>9553</v>
      </c>
      <c r="J1185" s="11" t="s">
        <v>9022</v>
      </c>
      <c r="K1185" s="124" t="s">
        <v>9022</v>
      </c>
      <c r="L1185" s="124"/>
      <c r="M1185" s="124" t="s">
        <v>97</v>
      </c>
      <c r="N1185" s="124" t="s">
        <v>3907</v>
      </c>
      <c r="O1185" s="7" t="e">
        <f t="shared" ca="1" si="36"/>
        <v>#VALUE!</v>
      </c>
      <c r="P1185" s="124" t="s">
        <v>9554</v>
      </c>
      <c r="Q1185" s="124" t="s">
        <v>9554</v>
      </c>
      <c r="R1185" s="124">
        <v>45388</v>
      </c>
      <c r="S1185" s="12" t="e">
        <f t="shared" ca="1" si="37"/>
        <v>#VALUE!</v>
      </c>
      <c r="T1185" s="11" t="s">
        <v>9605</v>
      </c>
      <c r="U1185" s="11" t="s">
        <v>9606</v>
      </c>
      <c r="V1185" s="167"/>
      <c r="W1185" s="167"/>
      <c r="X1185" s="678" t="s">
        <v>9607</v>
      </c>
      <c r="Y1185" s="685"/>
      <c r="Z1185" s="685"/>
      <c r="AA1185" s="115" t="s">
        <v>9572</v>
      </c>
      <c r="AB1185" s="104"/>
      <c r="AC1185" s="104"/>
      <c r="AD1185" s="91" t="s">
        <v>9502</v>
      </c>
      <c r="AE1185" s="1296"/>
    </row>
    <row r="1186" spans="1:31" s="2" customFormat="1">
      <c r="A1186" s="135" t="s">
        <v>3731</v>
      </c>
      <c r="B1186" s="7" t="s">
        <v>9608</v>
      </c>
      <c r="C1186" s="7" t="s">
        <v>83</v>
      </c>
      <c r="D1186" s="7" t="s">
        <v>1024</v>
      </c>
      <c r="E1186" s="7" t="s">
        <v>85</v>
      </c>
      <c r="F1186" s="12" t="s">
        <v>1106</v>
      </c>
      <c r="G1186" s="20">
        <v>4050</v>
      </c>
      <c r="H1186" s="9">
        <v>5.4539999999999997</v>
      </c>
      <c r="I1186" s="12" t="s">
        <v>9553</v>
      </c>
      <c r="J1186" s="11" t="s">
        <v>9392</v>
      </c>
      <c r="K1186" s="124" t="s">
        <v>9392</v>
      </c>
      <c r="L1186" s="124"/>
      <c r="M1186" s="124" t="s">
        <v>97</v>
      </c>
      <c r="N1186" s="124" t="s">
        <v>3949</v>
      </c>
      <c r="O1186" s="7" t="e">
        <f t="shared" ca="1" si="36"/>
        <v>#VALUE!</v>
      </c>
      <c r="P1186" s="124" t="s">
        <v>9554</v>
      </c>
      <c r="Q1186" s="124" t="s">
        <v>9554</v>
      </c>
      <c r="R1186" s="124">
        <v>45388</v>
      </c>
      <c r="S1186" s="12" t="e">
        <f t="shared" ca="1" si="37"/>
        <v>#VALUE!</v>
      </c>
      <c r="T1186" s="11" t="s">
        <v>9609</v>
      </c>
      <c r="U1186" s="11" t="s">
        <v>9610</v>
      </c>
      <c r="V1186" s="167"/>
      <c r="W1186" s="167"/>
      <c r="X1186" s="678" t="s">
        <v>9611</v>
      </c>
      <c r="Y1186" s="685"/>
      <c r="Z1186" s="685"/>
      <c r="AA1186" s="115" t="s">
        <v>9572</v>
      </c>
      <c r="AB1186" s="104"/>
      <c r="AC1186" s="104"/>
      <c r="AD1186" s="91" t="s">
        <v>9502</v>
      </c>
      <c r="AE1186" s="1296"/>
    </row>
    <row r="1187" spans="1:31" s="2" customFormat="1">
      <c r="A1187" s="135" t="s">
        <v>1551</v>
      </c>
      <c r="B1187" s="7" t="s">
        <v>9612</v>
      </c>
      <c r="C1187" s="7" t="s">
        <v>256</v>
      </c>
      <c r="D1187" s="7" t="s">
        <v>1024</v>
      </c>
      <c r="E1187" s="7" t="s">
        <v>85</v>
      </c>
      <c r="F1187" s="12" t="s">
        <v>1150</v>
      </c>
      <c r="G1187" s="20">
        <v>1101</v>
      </c>
      <c r="H1187" s="9">
        <v>5.2990000000000004</v>
      </c>
      <c r="I1187" s="12" t="s">
        <v>9553</v>
      </c>
      <c r="J1187" s="11" t="s">
        <v>3907</v>
      </c>
      <c r="K1187" s="124" t="s">
        <v>3907</v>
      </c>
      <c r="L1187" s="124"/>
      <c r="M1187" s="124" t="s">
        <v>3949</v>
      </c>
      <c r="N1187" s="124" t="s">
        <v>9168</v>
      </c>
      <c r="O1187" s="7" t="e">
        <f t="shared" ca="1" si="36"/>
        <v>#VALUE!</v>
      </c>
      <c r="P1187" s="124" t="s">
        <v>9554</v>
      </c>
      <c r="Q1187" s="124" t="s">
        <v>9554</v>
      </c>
      <c r="R1187" s="124">
        <v>45388</v>
      </c>
      <c r="S1187" s="12" t="e">
        <f t="shared" ca="1" si="37"/>
        <v>#VALUE!</v>
      </c>
      <c r="T1187" s="11" t="s">
        <v>9613</v>
      </c>
      <c r="U1187" s="11" t="s">
        <v>9614</v>
      </c>
      <c r="V1187" s="167"/>
      <c r="W1187" s="167"/>
      <c r="X1187" s="678" t="s">
        <v>9615</v>
      </c>
      <c r="Y1187" s="685"/>
      <c r="Z1187" s="685"/>
      <c r="AA1187" s="115" t="s">
        <v>9572</v>
      </c>
      <c r="AB1187" s="104" t="s">
        <v>9616</v>
      </c>
      <c r="AC1187" s="104"/>
      <c r="AD1187" s="91" t="s">
        <v>7280</v>
      </c>
      <c r="AE1187" s="1296"/>
    </row>
    <row r="1188" spans="1:31" s="2" customFormat="1">
      <c r="A1188" s="135" t="s">
        <v>3731</v>
      </c>
      <c r="B1188" s="7" t="s">
        <v>9617</v>
      </c>
      <c r="C1188" s="7" t="s">
        <v>83</v>
      </c>
      <c r="D1188" s="7" t="s">
        <v>1024</v>
      </c>
      <c r="E1188" s="7" t="s">
        <v>85</v>
      </c>
      <c r="F1188" s="12" t="s">
        <v>1088</v>
      </c>
      <c r="G1188" s="20">
        <v>1300</v>
      </c>
      <c r="H1188" s="9">
        <v>1.92</v>
      </c>
      <c r="I1188" s="12" t="s">
        <v>9553</v>
      </c>
      <c r="J1188" s="11" t="s">
        <v>3907</v>
      </c>
      <c r="K1188" s="124" t="s">
        <v>3907</v>
      </c>
      <c r="L1188" s="124"/>
      <c r="M1188" s="124" t="s">
        <v>97</v>
      </c>
      <c r="N1188" s="124" t="s">
        <v>3949</v>
      </c>
      <c r="O1188" s="7" t="e">
        <f t="shared" ca="1" si="36"/>
        <v>#VALUE!</v>
      </c>
      <c r="P1188" s="124" t="s">
        <v>9554</v>
      </c>
      <c r="Q1188" s="124" t="s">
        <v>9554</v>
      </c>
      <c r="R1188" s="124">
        <v>45388</v>
      </c>
      <c r="S1188" s="12" t="e">
        <f t="shared" ca="1" si="37"/>
        <v>#VALUE!</v>
      </c>
      <c r="T1188" s="11" t="s">
        <v>9618</v>
      </c>
      <c r="U1188" s="11" t="s">
        <v>9619</v>
      </c>
      <c r="V1188" s="167"/>
      <c r="W1188" s="167"/>
      <c r="X1188" s="678" t="s">
        <v>9620</v>
      </c>
      <c r="Y1188" s="685"/>
      <c r="Z1188" s="685"/>
      <c r="AA1188" s="115" t="s">
        <v>9572</v>
      </c>
      <c r="AB1188" s="104"/>
      <c r="AC1188" s="104"/>
      <c r="AD1188" s="91" t="s">
        <v>9502</v>
      </c>
      <c r="AE1188" s="1296"/>
    </row>
    <row r="1189" spans="1:31" s="2" customFormat="1">
      <c r="A1189" s="135" t="s">
        <v>1375</v>
      </c>
      <c r="B1189" s="7" t="s">
        <v>8198</v>
      </c>
      <c r="C1189" s="7" t="s">
        <v>83</v>
      </c>
      <c r="D1189" s="7" t="s">
        <v>1024</v>
      </c>
      <c r="E1189" s="7" t="s">
        <v>85</v>
      </c>
      <c r="F1189" s="12" t="s">
        <v>1106</v>
      </c>
      <c r="G1189" s="20">
        <v>2106</v>
      </c>
      <c r="H1189" s="9">
        <v>2.6240000000000001</v>
      </c>
      <c r="I1189" s="12" t="s">
        <v>9553</v>
      </c>
      <c r="J1189" s="11" t="s">
        <v>9398</v>
      </c>
      <c r="K1189" s="124" t="s">
        <v>3949</v>
      </c>
      <c r="L1189" s="124"/>
      <c r="M1189" s="124" t="s">
        <v>3981</v>
      </c>
      <c r="N1189" s="124" t="s">
        <v>9168</v>
      </c>
      <c r="O1189" s="7" t="e">
        <f t="shared" ca="1" si="36"/>
        <v>#VALUE!</v>
      </c>
      <c r="P1189" s="124" t="s">
        <v>9554</v>
      </c>
      <c r="Q1189" s="124" t="s">
        <v>9554</v>
      </c>
      <c r="R1189" s="124">
        <v>45388</v>
      </c>
      <c r="S1189" s="12" t="e">
        <f t="shared" ca="1" si="37"/>
        <v>#VALUE!</v>
      </c>
      <c r="T1189" s="11" t="s">
        <v>9621</v>
      </c>
      <c r="U1189" s="11" t="s">
        <v>9622</v>
      </c>
      <c r="V1189" s="167"/>
      <c r="W1189" s="167"/>
      <c r="X1189" s="678" t="s">
        <v>9623</v>
      </c>
      <c r="Y1189" s="685"/>
      <c r="Z1189" s="685"/>
      <c r="AA1189" s="115" t="s">
        <v>9572</v>
      </c>
      <c r="AB1189" s="104" t="s">
        <v>7754</v>
      </c>
      <c r="AC1189" s="104"/>
      <c r="AD1189" s="91" t="s">
        <v>9502</v>
      </c>
      <c r="AE1189" s="1296"/>
    </row>
    <row r="1190" spans="1:31" s="2" customFormat="1">
      <c r="A1190" s="135" t="s">
        <v>8748</v>
      </c>
      <c r="B1190" s="7" t="s">
        <v>9624</v>
      </c>
      <c r="C1190" s="7" t="s">
        <v>256</v>
      </c>
      <c r="D1190" s="7" t="s">
        <v>1024</v>
      </c>
      <c r="E1190" s="7" t="s">
        <v>85</v>
      </c>
      <c r="F1190" s="12" t="s">
        <v>1088</v>
      </c>
      <c r="G1190" s="20">
        <v>451</v>
      </c>
      <c r="H1190" s="9">
        <v>0.56999999999999995</v>
      </c>
      <c r="I1190" s="12" t="s">
        <v>9553</v>
      </c>
      <c r="J1190" s="11" t="s">
        <v>3981</v>
      </c>
      <c r="K1190" s="124" t="s">
        <v>3981</v>
      </c>
      <c r="L1190" s="124"/>
      <c r="M1190" s="124" t="s">
        <v>9168</v>
      </c>
      <c r="N1190" s="124" t="s">
        <v>9468</v>
      </c>
      <c r="O1190" s="7" t="e">
        <f t="shared" ca="1" si="36"/>
        <v>#VALUE!</v>
      </c>
      <c r="P1190" s="124" t="s">
        <v>9554</v>
      </c>
      <c r="Q1190" s="124" t="s">
        <v>9554</v>
      </c>
      <c r="R1190" s="124">
        <v>45388</v>
      </c>
      <c r="S1190" s="12" t="e">
        <f t="shared" ca="1" si="37"/>
        <v>#VALUE!</v>
      </c>
      <c r="T1190" s="11" t="s">
        <v>9625</v>
      </c>
      <c r="U1190" s="11" t="s">
        <v>9626</v>
      </c>
      <c r="V1190" s="167"/>
      <c r="W1190" s="167"/>
      <c r="X1190" s="678" t="s">
        <v>9627</v>
      </c>
      <c r="Y1190" s="685"/>
      <c r="Z1190" s="685"/>
      <c r="AA1190" s="115" t="s">
        <v>9572</v>
      </c>
      <c r="AB1190" s="104"/>
      <c r="AC1190" s="104"/>
      <c r="AD1190" s="91" t="s">
        <v>9502</v>
      </c>
      <c r="AE1190" s="1296"/>
    </row>
    <row r="1191" spans="1:31" s="2" customFormat="1">
      <c r="A1191" s="135" t="s">
        <v>2976</v>
      </c>
      <c r="B1191" s="7" t="s">
        <v>9628</v>
      </c>
      <c r="C1191" s="7" t="s">
        <v>83</v>
      </c>
      <c r="D1191" s="7" t="s">
        <v>1024</v>
      </c>
      <c r="E1191" s="7" t="s">
        <v>85</v>
      </c>
      <c r="F1191" s="12" t="s">
        <v>1088</v>
      </c>
      <c r="G1191" s="20">
        <v>3000</v>
      </c>
      <c r="H1191" s="9">
        <v>14.420999999999999</v>
      </c>
      <c r="I1191" s="12" t="s">
        <v>9553</v>
      </c>
      <c r="J1191" s="11" t="s">
        <v>9196</v>
      </c>
      <c r="K1191" s="124" t="s">
        <v>9196</v>
      </c>
      <c r="L1191" s="124"/>
      <c r="M1191" s="124" t="s">
        <v>97</v>
      </c>
      <c r="N1191" s="124" t="s">
        <v>3968</v>
      </c>
      <c r="O1191" s="7" t="e">
        <f t="shared" ca="1" si="36"/>
        <v>#VALUE!</v>
      </c>
      <c r="P1191" s="124" t="s">
        <v>9554</v>
      </c>
      <c r="Q1191" s="124" t="s">
        <v>9554</v>
      </c>
      <c r="R1191" s="124">
        <v>45388</v>
      </c>
      <c r="S1191" s="12" t="e">
        <f t="shared" ca="1" si="37"/>
        <v>#VALUE!</v>
      </c>
      <c r="T1191" s="11" t="s">
        <v>9629</v>
      </c>
      <c r="U1191" s="11" t="s">
        <v>9630</v>
      </c>
      <c r="V1191" s="167"/>
      <c r="W1191" s="167"/>
      <c r="X1191" s="678" t="s">
        <v>9631</v>
      </c>
      <c r="Y1191" s="685"/>
      <c r="Z1191" s="685"/>
      <c r="AA1191" s="115" t="s">
        <v>9572</v>
      </c>
      <c r="AB1191" s="104" t="s">
        <v>9632</v>
      </c>
      <c r="AC1191" s="104"/>
      <c r="AD1191" s="91" t="s">
        <v>7280</v>
      </c>
      <c r="AE1191" s="1296"/>
    </row>
    <row r="1192" spans="1:31" s="2" customFormat="1">
      <c r="A1192" s="134" t="s">
        <v>9633</v>
      </c>
      <c r="B1192" s="7" t="s">
        <v>9634</v>
      </c>
      <c r="C1192" s="7" t="s">
        <v>46</v>
      </c>
      <c r="D1192" s="7" t="s">
        <v>110</v>
      </c>
      <c r="E1192" s="7" t="s">
        <v>85</v>
      </c>
      <c r="F1192" s="12" t="s">
        <v>1088</v>
      </c>
      <c r="G1192" s="20">
        <v>790</v>
      </c>
      <c r="H1192" s="9">
        <v>3.42</v>
      </c>
      <c r="I1192" s="12" t="s">
        <v>9553</v>
      </c>
      <c r="J1192" s="11">
        <v>45358</v>
      </c>
      <c r="K1192" s="124"/>
      <c r="L1192" s="124"/>
      <c r="M1192" s="124"/>
      <c r="N1192" s="124">
        <v>45363</v>
      </c>
      <c r="O1192" s="7">
        <f t="shared" ca="1" si="36"/>
        <v>5</v>
      </c>
      <c r="P1192" s="124" t="s">
        <v>9554</v>
      </c>
      <c r="Q1192" s="124" t="s">
        <v>9554</v>
      </c>
      <c r="R1192" s="124">
        <v>45388</v>
      </c>
      <c r="S1192" s="12">
        <f t="shared" ca="1" si="37"/>
        <v>30</v>
      </c>
      <c r="T1192" s="11" t="s">
        <v>9635</v>
      </c>
      <c r="U1192" s="11"/>
      <c r="V1192" s="167"/>
      <c r="W1192" s="167"/>
      <c r="X1192" s="678" t="s">
        <v>9636</v>
      </c>
      <c r="Y1192" s="685"/>
      <c r="Z1192" s="685"/>
      <c r="AA1192" s="115" t="s">
        <v>9572</v>
      </c>
      <c r="AB1192" s="104"/>
      <c r="AC1192" s="104"/>
      <c r="AD1192" s="91" t="s">
        <v>9502</v>
      </c>
      <c r="AE1192" s="1296"/>
    </row>
    <row r="1193" spans="1:31" s="2" customFormat="1">
      <c r="A1193" s="135" t="s">
        <v>9637</v>
      </c>
      <c r="B1193" s="7" t="s">
        <v>9638</v>
      </c>
      <c r="C1193" s="4" t="s">
        <v>83</v>
      </c>
      <c r="D1193" s="7" t="s">
        <v>552</v>
      </c>
      <c r="E1193" s="7" t="s">
        <v>49</v>
      </c>
      <c r="F1193" s="7" t="s">
        <v>1088</v>
      </c>
      <c r="G1193" s="953">
        <v>475</v>
      </c>
      <c r="H1193" s="9">
        <v>1.01</v>
      </c>
      <c r="I1193" s="12" t="s">
        <v>9639</v>
      </c>
      <c r="J1193" s="124" t="s">
        <v>3963</v>
      </c>
      <c r="K1193" s="124" t="s">
        <v>3907</v>
      </c>
      <c r="L1193" s="124"/>
      <c r="M1193" s="787" t="s">
        <v>3968</v>
      </c>
      <c r="N1193" s="124" t="s">
        <v>9247</v>
      </c>
      <c r="O1193" s="7" t="e">
        <f t="shared" ca="1" si="36"/>
        <v>#VALUE!</v>
      </c>
      <c r="P1193" s="124" t="s">
        <v>9247</v>
      </c>
      <c r="Q1193" s="124" t="s">
        <v>3979</v>
      </c>
      <c r="R1193" s="124" t="s">
        <v>9247</v>
      </c>
      <c r="S1193" s="12" t="e">
        <f t="shared" ca="1" si="37"/>
        <v>#VALUE!</v>
      </c>
      <c r="T1193" s="11" t="s">
        <v>3991</v>
      </c>
      <c r="U1193" s="8" t="s">
        <v>9640</v>
      </c>
      <c r="V1193" s="1209"/>
      <c r="W1193" s="1209"/>
      <c r="X1193" s="678" t="s">
        <v>9311</v>
      </c>
      <c r="Y1193" s="678"/>
      <c r="Z1193" s="678"/>
      <c r="AA1193" s="24" t="s">
        <v>9641</v>
      </c>
      <c r="AB1193" s="13" t="s">
        <v>9642</v>
      </c>
      <c r="AC1193" s="13"/>
      <c r="AD1193" s="76" t="s">
        <v>9502</v>
      </c>
      <c r="AE1193" s="1287"/>
    </row>
    <row r="1194" spans="1:31" s="2" customFormat="1">
      <c r="A1194" s="135" t="s">
        <v>1535</v>
      </c>
      <c r="B1194" s="7" t="s">
        <v>97</v>
      </c>
      <c r="C1194" s="4" t="s">
        <v>256</v>
      </c>
      <c r="D1194" s="7" t="s">
        <v>1024</v>
      </c>
      <c r="E1194" s="7" t="s">
        <v>267</v>
      </c>
      <c r="F1194" s="7" t="s">
        <v>462</v>
      </c>
      <c r="G1194" s="953">
        <v>3626</v>
      </c>
      <c r="H1194" s="9">
        <v>3.6</v>
      </c>
      <c r="I1194" s="12" t="s">
        <v>7482</v>
      </c>
      <c r="J1194" s="124">
        <v>45362</v>
      </c>
      <c r="K1194" s="124"/>
      <c r="L1194" s="124"/>
      <c r="M1194" s="787">
        <v>45369</v>
      </c>
      <c r="N1194" s="124"/>
      <c r="O1194" s="7">
        <f t="shared" ca="1" si="36"/>
        <v>743</v>
      </c>
      <c r="P1194" s="124">
        <v>45397</v>
      </c>
      <c r="Q1194" s="124">
        <v>45388</v>
      </c>
      <c r="R1194" s="124">
        <v>45397</v>
      </c>
      <c r="S1194" s="12">
        <f t="shared" ca="1" si="37"/>
        <v>35</v>
      </c>
      <c r="T1194" s="11" t="s">
        <v>9229</v>
      </c>
      <c r="U1194" s="8" t="s">
        <v>4088</v>
      </c>
      <c r="V1194" s="1209"/>
      <c r="W1194" s="1209"/>
      <c r="X1194" s="678" t="s">
        <v>9643</v>
      </c>
      <c r="Y1194" s="678"/>
      <c r="Z1194" s="678"/>
      <c r="AA1194" s="24"/>
      <c r="AB1194" s="13"/>
      <c r="AC1194" s="13"/>
      <c r="AD1194" s="76" t="s">
        <v>9502</v>
      </c>
      <c r="AE1194" s="1287"/>
    </row>
    <row r="1195" spans="1:31" s="2" customFormat="1">
      <c r="A1195" s="135" t="s">
        <v>9644</v>
      </c>
      <c r="B1195" s="7" t="s">
        <v>9645</v>
      </c>
      <c r="C1195" s="7" t="s">
        <v>83</v>
      </c>
      <c r="D1195" s="7" t="s">
        <v>1024</v>
      </c>
      <c r="E1195" s="7" t="s">
        <v>85</v>
      </c>
      <c r="F1195" s="12" t="s">
        <v>1088</v>
      </c>
      <c r="G1195" s="20">
        <v>1071</v>
      </c>
      <c r="H1195" s="9">
        <v>4.5750000000000002</v>
      </c>
      <c r="I1195" s="12" t="s">
        <v>9646</v>
      </c>
      <c r="J1195" s="11" t="s">
        <v>9392</v>
      </c>
      <c r="K1195" s="124" t="s">
        <v>3920</v>
      </c>
      <c r="L1195" s="124"/>
      <c r="M1195" s="726" t="s">
        <v>9196</v>
      </c>
      <c r="N1195" s="124" t="s">
        <v>9468</v>
      </c>
      <c r="O1195" s="7" t="e">
        <f t="shared" ca="1" si="36"/>
        <v>#VALUE!</v>
      </c>
      <c r="P1195" s="124" t="s">
        <v>4006</v>
      </c>
      <c r="Q1195" s="124" t="s">
        <v>9554</v>
      </c>
      <c r="R1195" s="124" t="s">
        <v>4006</v>
      </c>
      <c r="S1195" s="12" t="e">
        <f t="shared" ca="1" si="37"/>
        <v>#VALUE!</v>
      </c>
      <c r="T1195" s="11" t="s">
        <v>9647</v>
      </c>
      <c r="U1195" s="11" t="s">
        <v>9648</v>
      </c>
      <c r="V1195" s="167"/>
      <c r="W1195" s="167"/>
      <c r="X1195" s="678" t="s">
        <v>9649</v>
      </c>
      <c r="Y1195" s="685"/>
      <c r="Z1195" s="685"/>
      <c r="AA1195" s="103" t="s">
        <v>9650</v>
      </c>
      <c r="AB1195" s="91" t="s">
        <v>9651</v>
      </c>
      <c r="AC1195" s="91"/>
      <c r="AD1195" s="91" t="s">
        <v>9502</v>
      </c>
      <c r="AE1195" s="1292"/>
    </row>
    <row r="1196" spans="1:31" s="2" customFormat="1">
      <c r="A1196" s="135" t="s">
        <v>9652</v>
      </c>
      <c r="B1196" s="7" t="s">
        <v>9653</v>
      </c>
      <c r="C1196" s="7" t="s">
        <v>256</v>
      </c>
      <c r="D1196" s="7" t="s">
        <v>1024</v>
      </c>
      <c r="E1196" s="7" t="s">
        <v>85</v>
      </c>
      <c r="F1196" s="12" t="s">
        <v>1088</v>
      </c>
      <c r="G1196" s="20">
        <v>586</v>
      </c>
      <c r="H1196" s="9">
        <v>0.81399999999999995</v>
      </c>
      <c r="I1196" s="12" t="s">
        <v>9646</v>
      </c>
      <c r="J1196" s="11" t="s">
        <v>9398</v>
      </c>
      <c r="K1196" s="124" t="s">
        <v>9196</v>
      </c>
      <c r="L1196" s="124"/>
      <c r="M1196" s="124" t="s">
        <v>9468</v>
      </c>
      <c r="N1196" s="124" t="s">
        <v>4026</v>
      </c>
      <c r="O1196" s="7" t="e">
        <f t="shared" ca="1" si="36"/>
        <v>#VALUE!</v>
      </c>
      <c r="P1196" s="124" t="s">
        <v>4006</v>
      </c>
      <c r="Q1196" s="124" t="s">
        <v>9554</v>
      </c>
      <c r="R1196" s="124" t="s">
        <v>4006</v>
      </c>
      <c r="S1196" s="12" t="e">
        <f t="shared" ca="1" si="37"/>
        <v>#VALUE!</v>
      </c>
      <c r="T1196" s="11" t="s">
        <v>9654</v>
      </c>
      <c r="U1196" s="11" t="s">
        <v>9655</v>
      </c>
      <c r="V1196" s="167"/>
      <c r="W1196" s="167"/>
      <c r="X1196" s="678" t="s">
        <v>9656</v>
      </c>
      <c r="Y1196" s="685"/>
      <c r="Z1196" s="685"/>
      <c r="AA1196" s="103" t="s">
        <v>9657</v>
      </c>
      <c r="AB1196" s="104" t="s">
        <v>9658</v>
      </c>
      <c r="AC1196" s="104"/>
      <c r="AD1196" s="91" t="s">
        <v>7280</v>
      </c>
      <c r="AE1196" s="1296"/>
    </row>
    <row r="1197" spans="1:31" s="2" customFormat="1">
      <c r="A1197" s="135" t="s">
        <v>9652</v>
      </c>
      <c r="B1197" s="7" t="s">
        <v>9659</v>
      </c>
      <c r="C1197" s="7" t="s">
        <v>256</v>
      </c>
      <c r="D1197" s="7" t="s">
        <v>1024</v>
      </c>
      <c r="E1197" s="7" t="s">
        <v>85</v>
      </c>
      <c r="F1197" s="12" t="s">
        <v>1088</v>
      </c>
      <c r="G1197" s="20">
        <v>580</v>
      </c>
      <c r="H1197" s="9">
        <v>0.81399999999999995</v>
      </c>
      <c r="I1197" s="12" t="s">
        <v>9646</v>
      </c>
      <c r="J1197" s="11" t="s">
        <v>9398</v>
      </c>
      <c r="K1197" s="124" t="s">
        <v>9196</v>
      </c>
      <c r="L1197" s="124"/>
      <c r="M1197" s="124" t="s">
        <v>9468</v>
      </c>
      <c r="N1197" s="124" t="s">
        <v>4026</v>
      </c>
      <c r="O1197" s="7" t="e">
        <f t="shared" ca="1" si="36"/>
        <v>#VALUE!</v>
      </c>
      <c r="P1197" s="124" t="s">
        <v>4006</v>
      </c>
      <c r="Q1197" s="124" t="s">
        <v>9554</v>
      </c>
      <c r="R1197" s="124" t="s">
        <v>4006</v>
      </c>
      <c r="S1197" s="12" t="e">
        <f t="shared" ca="1" si="37"/>
        <v>#VALUE!</v>
      </c>
      <c r="T1197" s="11" t="s">
        <v>9660</v>
      </c>
      <c r="U1197" s="11" t="s">
        <v>9661</v>
      </c>
      <c r="V1197" s="167"/>
      <c r="W1197" s="167"/>
      <c r="X1197" s="678" t="s">
        <v>9662</v>
      </c>
      <c r="Y1197" s="685"/>
      <c r="Z1197" s="685"/>
      <c r="AA1197" s="103" t="s">
        <v>9663</v>
      </c>
      <c r="AB1197" s="104" t="s">
        <v>9658</v>
      </c>
      <c r="AC1197" s="104"/>
      <c r="AD1197" s="91" t="s">
        <v>7280</v>
      </c>
      <c r="AE1197" s="1296"/>
    </row>
    <row r="1198" spans="1:31" s="2" customFormat="1">
      <c r="A1198" s="135" t="s">
        <v>397</v>
      </c>
      <c r="B1198" s="7" t="s">
        <v>9664</v>
      </c>
      <c r="C1198" s="7" t="s">
        <v>256</v>
      </c>
      <c r="D1198" s="7" t="s">
        <v>1024</v>
      </c>
      <c r="E1198" s="7" t="s">
        <v>85</v>
      </c>
      <c r="F1198" s="12" t="s">
        <v>1088</v>
      </c>
      <c r="G1198" s="20">
        <v>350</v>
      </c>
      <c r="H1198" s="9">
        <v>0.57599999999999996</v>
      </c>
      <c r="I1198" s="12" t="s">
        <v>9646</v>
      </c>
      <c r="J1198" s="11" t="s">
        <v>9196</v>
      </c>
      <c r="K1198" s="124" t="s">
        <v>3949</v>
      </c>
      <c r="L1198" s="124"/>
      <c r="M1198" s="124" t="s">
        <v>9468</v>
      </c>
      <c r="N1198" s="124" t="s">
        <v>9469</v>
      </c>
      <c r="O1198" s="7" t="e">
        <f t="shared" ca="1" si="36"/>
        <v>#VALUE!</v>
      </c>
      <c r="P1198" s="124" t="s">
        <v>4006</v>
      </c>
      <c r="Q1198" s="124" t="s">
        <v>9554</v>
      </c>
      <c r="R1198" s="124" t="s">
        <v>4006</v>
      </c>
      <c r="S1198" s="12" t="e">
        <f t="shared" ca="1" si="37"/>
        <v>#VALUE!</v>
      </c>
      <c r="T1198" s="11" t="s">
        <v>9665</v>
      </c>
      <c r="U1198" s="11" t="s">
        <v>9666</v>
      </c>
      <c r="V1198" s="167"/>
      <c r="W1198" s="167"/>
      <c r="X1198" s="678" t="s">
        <v>9667</v>
      </c>
      <c r="Y1198" s="685"/>
      <c r="Z1198" s="685"/>
      <c r="AA1198" s="103" t="s">
        <v>9663</v>
      </c>
      <c r="AB1198" s="104" t="s">
        <v>9658</v>
      </c>
      <c r="AC1198" s="104"/>
      <c r="AD1198" s="91" t="s">
        <v>7280</v>
      </c>
      <c r="AE1198" s="1296"/>
    </row>
    <row r="1199" spans="1:31" s="2" customFormat="1">
      <c r="A1199" s="134" t="s">
        <v>9668</v>
      </c>
      <c r="B1199" s="7" t="s">
        <v>9669</v>
      </c>
      <c r="C1199" s="7" t="s">
        <v>83</v>
      </c>
      <c r="D1199" s="7" t="s">
        <v>1024</v>
      </c>
      <c r="E1199" s="7" t="s">
        <v>85</v>
      </c>
      <c r="F1199" s="12" t="s">
        <v>1086</v>
      </c>
      <c r="G1199" s="20">
        <v>915.4</v>
      </c>
      <c r="H1199" s="9">
        <v>3.6040000000000001</v>
      </c>
      <c r="I1199" s="12" t="s">
        <v>9646</v>
      </c>
      <c r="J1199" s="11" t="s">
        <v>4005</v>
      </c>
      <c r="K1199" s="124" t="s">
        <v>9468</v>
      </c>
      <c r="L1199" s="124"/>
      <c r="M1199" s="124" t="s">
        <v>97</v>
      </c>
      <c r="N1199" s="124" t="s">
        <v>4035</v>
      </c>
      <c r="O1199" s="7" t="e">
        <f t="shared" ca="1" si="36"/>
        <v>#VALUE!</v>
      </c>
      <c r="P1199" s="124" t="s">
        <v>4006</v>
      </c>
      <c r="Q1199" s="124" t="s">
        <v>3991</v>
      </c>
      <c r="R1199" s="124" t="s">
        <v>4006</v>
      </c>
      <c r="S1199" s="12" t="e">
        <f t="shared" ca="1" si="37"/>
        <v>#VALUE!</v>
      </c>
      <c r="T1199" s="11" t="s">
        <v>9670</v>
      </c>
      <c r="U1199" s="11" t="s">
        <v>9671</v>
      </c>
      <c r="V1199" s="167"/>
      <c r="W1199" s="167"/>
      <c r="X1199" s="678" t="s">
        <v>9672</v>
      </c>
      <c r="Y1199" s="685"/>
      <c r="Z1199" s="685"/>
      <c r="AA1199" s="116" t="s">
        <v>9673</v>
      </c>
      <c r="AB1199" s="104"/>
      <c r="AC1199" s="104"/>
      <c r="AD1199" s="91" t="s">
        <v>9502</v>
      </c>
      <c r="AE1199" s="1296"/>
    </row>
    <row r="1200" spans="1:31" s="2" customFormat="1">
      <c r="A1200" s="135" t="s">
        <v>6537</v>
      </c>
      <c r="B1200" s="7" t="s">
        <v>9674</v>
      </c>
      <c r="C1200" s="7" t="s">
        <v>256</v>
      </c>
      <c r="D1200" s="7" t="s">
        <v>1024</v>
      </c>
      <c r="E1200" s="7" t="s">
        <v>85</v>
      </c>
      <c r="F1200" s="12" t="s">
        <v>1088</v>
      </c>
      <c r="G1200" s="20">
        <v>1248</v>
      </c>
      <c r="H1200" s="9">
        <v>5.3550000000000004</v>
      </c>
      <c r="I1200" s="12" t="s">
        <v>9646</v>
      </c>
      <c r="J1200" s="11" t="s">
        <v>3981</v>
      </c>
      <c r="K1200" s="124" t="s">
        <v>9468</v>
      </c>
      <c r="L1200" s="124"/>
      <c r="M1200" s="124" t="s">
        <v>3968</v>
      </c>
      <c r="N1200" s="124" t="s">
        <v>9469</v>
      </c>
      <c r="O1200" s="7" t="e">
        <f t="shared" ca="1" si="36"/>
        <v>#VALUE!</v>
      </c>
      <c r="P1200" s="124" t="s">
        <v>4006</v>
      </c>
      <c r="Q1200" s="124" t="s">
        <v>3991</v>
      </c>
      <c r="R1200" s="124" t="s">
        <v>4006</v>
      </c>
      <c r="S1200" s="12" t="e">
        <f t="shared" ca="1" si="37"/>
        <v>#VALUE!</v>
      </c>
      <c r="T1200" s="11" t="s">
        <v>9675</v>
      </c>
      <c r="U1200" s="11" t="s">
        <v>9676</v>
      </c>
      <c r="V1200" s="167"/>
      <c r="W1200" s="167"/>
      <c r="X1200" s="678" t="s">
        <v>9677</v>
      </c>
      <c r="Y1200" s="685"/>
      <c r="Z1200" s="685"/>
      <c r="AA1200" s="105" t="s">
        <v>9678</v>
      </c>
      <c r="AB1200" s="104" t="s">
        <v>9679</v>
      </c>
      <c r="AC1200" s="104"/>
      <c r="AD1200" s="91" t="s">
        <v>7280</v>
      </c>
      <c r="AE1200" s="1296"/>
    </row>
    <row r="1201" spans="1:31" s="2" customFormat="1">
      <c r="A1201" s="135" t="s">
        <v>3731</v>
      </c>
      <c r="B1201" s="7" t="s">
        <v>9680</v>
      </c>
      <c r="C1201" s="7" t="s">
        <v>83</v>
      </c>
      <c r="D1201" s="7" t="s">
        <v>110</v>
      </c>
      <c r="E1201" s="7" t="s">
        <v>85</v>
      </c>
      <c r="F1201" s="12" t="s">
        <v>1088</v>
      </c>
      <c r="G1201" s="20">
        <v>263</v>
      </c>
      <c r="H1201" s="9">
        <v>1.1919999999999999</v>
      </c>
      <c r="I1201" s="12" t="s">
        <v>9646</v>
      </c>
      <c r="J1201" s="11" t="s">
        <v>9168</v>
      </c>
      <c r="K1201" s="124" t="s">
        <v>9168</v>
      </c>
      <c r="L1201" s="124"/>
      <c r="M1201" s="124" t="s">
        <v>97</v>
      </c>
      <c r="N1201" s="124" t="s">
        <v>4035</v>
      </c>
      <c r="O1201" s="7" t="e">
        <f t="shared" ca="1" si="36"/>
        <v>#VALUE!</v>
      </c>
      <c r="P1201" s="124" t="s">
        <v>4006</v>
      </c>
      <c r="Q1201" s="124" t="s">
        <v>3991</v>
      </c>
      <c r="R1201" s="124" t="s">
        <v>4006</v>
      </c>
      <c r="S1201" s="12" t="e">
        <f t="shared" ca="1" si="37"/>
        <v>#VALUE!</v>
      </c>
      <c r="T1201" s="11" t="s">
        <v>9681</v>
      </c>
      <c r="U1201" s="11" t="s">
        <v>9682</v>
      </c>
      <c r="V1201" s="167"/>
      <c r="W1201" s="167"/>
      <c r="X1201" s="678" t="s">
        <v>9683</v>
      </c>
      <c r="Y1201" s="685"/>
      <c r="Z1201" s="685"/>
      <c r="AA1201" s="105" t="s">
        <v>9684</v>
      </c>
      <c r="AB1201" s="104"/>
      <c r="AC1201" s="104"/>
      <c r="AD1201" s="91" t="s">
        <v>9502</v>
      </c>
      <c r="AE1201" s="1296"/>
    </row>
    <row r="1202" spans="1:31" s="2" customFormat="1">
      <c r="A1202" s="135" t="s">
        <v>6373</v>
      </c>
      <c r="B1202" s="7" t="s">
        <v>9685</v>
      </c>
      <c r="C1202" s="7" t="s">
        <v>83</v>
      </c>
      <c r="D1202" s="7" t="s">
        <v>110</v>
      </c>
      <c r="E1202" s="7" t="s">
        <v>85</v>
      </c>
      <c r="F1202" s="12" t="s">
        <v>1088</v>
      </c>
      <c r="G1202" s="20">
        <v>366</v>
      </c>
      <c r="H1202" s="9">
        <v>1.3440000000000001</v>
      </c>
      <c r="I1202" s="12" t="s">
        <v>9646</v>
      </c>
      <c r="J1202" s="11" t="s">
        <v>9168</v>
      </c>
      <c r="K1202" s="124" t="s">
        <v>3973</v>
      </c>
      <c r="L1202" s="124"/>
      <c r="M1202" s="124" t="s">
        <v>9469</v>
      </c>
      <c r="N1202" s="124" t="s">
        <v>4035</v>
      </c>
      <c r="O1202" s="7" t="e">
        <f t="shared" ca="1" si="36"/>
        <v>#VALUE!</v>
      </c>
      <c r="P1202" s="124" t="s">
        <v>4006</v>
      </c>
      <c r="Q1202" s="124" t="s">
        <v>3991</v>
      </c>
      <c r="R1202" s="124" t="s">
        <v>4006</v>
      </c>
      <c r="S1202" s="12" t="e">
        <f t="shared" ca="1" si="37"/>
        <v>#VALUE!</v>
      </c>
      <c r="T1202" s="11" t="s">
        <v>9686</v>
      </c>
      <c r="U1202" s="11" t="s">
        <v>9687</v>
      </c>
      <c r="V1202" s="167"/>
      <c r="W1202" s="167"/>
      <c r="X1202" s="678" t="s">
        <v>9688</v>
      </c>
      <c r="Y1202" s="685"/>
      <c r="Z1202" s="685"/>
      <c r="AA1202" s="105" t="s">
        <v>9684</v>
      </c>
      <c r="AB1202" s="104" t="s">
        <v>9689</v>
      </c>
      <c r="AC1202" s="104"/>
      <c r="AD1202" s="91" t="s">
        <v>7280</v>
      </c>
      <c r="AE1202" s="1296"/>
    </row>
    <row r="1203" spans="1:31" s="2" customFormat="1">
      <c r="A1203" s="135" t="s">
        <v>3731</v>
      </c>
      <c r="B1203" s="7">
        <v>4700053816</v>
      </c>
      <c r="C1203" s="7" t="s">
        <v>131</v>
      </c>
      <c r="D1203" s="7" t="s">
        <v>110</v>
      </c>
      <c r="E1203" s="7" t="s">
        <v>85</v>
      </c>
      <c r="F1203" s="12" t="s">
        <v>1106</v>
      </c>
      <c r="G1203" s="20">
        <v>5700</v>
      </c>
      <c r="H1203" s="9">
        <v>13.826000000000001</v>
      </c>
      <c r="I1203" s="12" t="s">
        <v>9646</v>
      </c>
      <c r="J1203" s="11" t="s">
        <v>9468</v>
      </c>
      <c r="K1203" s="124" t="s">
        <v>9690</v>
      </c>
      <c r="L1203" s="124"/>
      <c r="M1203" s="124" t="s">
        <v>97</v>
      </c>
      <c r="N1203" s="124" t="s">
        <v>4035</v>
      </c>
      <c r="O1203" s="7" t="e">
        <f t="shared" ca="1" si="36"/>
        <v>#VALUE!</v>
      </c>
      <c r="P1203" s="124" t="s">
        <v>4006</v>
      </c>
      <c r="Q1203" s="124" t="s">
        <v>3991</v>
      </c>
      <c r="R1203" s="124" t="s">
        <v>4006</v>
      </c>
      <c r="S1203" s="12" t="e">
        <f t="shared" ca="1" si="37"/>
        <v>#VALUE!</v>
      </c>
      <c r="T1203" s="11" t="s">
        <v>9691</v>
      </c>
      <c r="U1203" s="11" t="s">
        <v>9692</v>
      </c>
      <c r="V1203" s="167"/>
      <c r="W1203" s="167"/>
      <c r="X1203" s="678" t="s">
        <v>9693</v>
      </c>
      <c r="Y1203" s="685"/>
      <c r="Z1203" s="685"/>
      <c r="AA1203" s="105" t="s">
        <v>9684</v>
      </c>
      <c r="AB1203" s="104"/>
      <c r="AC1203" s="104"/>
      <c r="AD1203" s="91" t="s">
        <v>7280</v>
      </c>
      <c r="AE1203" s="1296"/>
    </row>
    <row r="1204" spans="1:31" s="2" customFormat="1">
      <c r="A1204" s="135" t="s">
        <v>3731</v>
      </c>
      <c r="B1204" s="7" t="s">
        <v>9694</v>
      </c>
      <c r="C1204" s="7" t="s">
        <v>83</v>
      </c>
      <c r="D1204" s="7" t="s">
        <v>110</v>
      </c>
      <c r="E1204" s="7" t="s">
        <v>85</v>
      </c>
      <c r="F1204" s="12" t="s">
        <v>1088</v>
      </c>
      <c r="G1204" s="20">
        <v>370</v>
      </c>
      <c r="H1204" s="9">
        <v>0.33600000000000002</v>
      </c>
      <c r="I1204" s="12" t="s">
        <v>9646</v>
      </c>
      <c r="J1204" s="11" t="s">
        <v>9469</v>
      </c>
      <c r="K1204" s="124" t="s">
        <v>9469</v>
      </c>
      <c r="L1204" s="124"/>
      <c r="M1204" s="124" t="s">
        <v>97</v>
      </c>
      <c r="N1204" s="124" t="s">
        <v>4035</v>
      </c>
      <c r="O1204" s="7" t="e">
        <f t="shared" ca="1" si="36"/>
        <v>#VALUE!</v>
      </c>
      <c r="P1204" s="124" t="s">
        <v>4006</v>
      </c>
      <c r="Q1204" s="124" t="s">
        <v>4006</v>
      </c>
      <c r="R1204" s="124" t="s">
        <v>4006</v>
      </c>
      <c r="S1204" s="12" t="e">
        <f t="shared" ca="1" si="37"/>
        <v>#VALUE!</v>
      </c>
      <c r="T1204" s="11" t="s">
        <v>9695</v>
      </c>
      <c r="U1204" s="11" t="s">
        <v>9696</v>
      </c>
      <c r="V1204" s="167"/>
      <c r="W1204" s="167"/>
      <c r="X1204" s="678" t="s">
        <v>9697</v>
      </c>
      <c r="Y1204" s="685"/>
      <c r="Z1204" s="685"/>
      <c r="AA1204" s="105" t="s">
        <v>9684</v>
      </c>
      <c r="AB1204" s="104"/>
      <c r="AC1204" s="104"/>
      <c r="AD1204" s="91" t="s">
        <v>9502</v>
      </c>
      <c r="AE1204" s="1296"/>
    </row>
    <row r="1205" spans="1:31" s="2" customFormat="1">
      <c r="A1205" s="135" t="s">
        <v>3731</v>
      </c>
      <c r="B1205" s="7">
        <v>4561109698</v>
      </c>
      <c r="C1205" s="7" t="s">
        <v>131</v>
      </c>
      <c r="D1205" s="7" t="s">
        <v>110</v>
      </c>
      <c r="E1205" s="7" t="s">
        <v>85</v>
      </c>
      <c r="F1205" s="12" t="s">
        <v>1088</v>
      </c>
      <c r="G1205" s="20">
        <v>469</v>
      </c>
      <c r="H1205" s="9">
        <v>1.36</v>
      </c>
      <c r="I1205" s="12" t="s">
        <v>9646</v>
      </c>
      <c r="J1205" s="11" t="s">
        <v>9498</v>
      </c>
      <c r="K1205" s="124" t="s">
        <v>9498</v>
      </c>
      <c r="L1205" s="124"/>
      <c r="M1205" s="124" t="s">
        <v>97</v>
      </c>
      <c r="N1205" s="124" t="s">
        <v>3950</v>
      </c>
      <c r="O1205" s="7" t="e">
        <f t="shared" ca="1" si="36"/>
        <v>#VALUE!</v>
      </c>
      <c r="P1205" s="124" t="s">
        <v>4006</v>
      </c>
      <c r="Q1205" s="124" t="s">
        <v>3991</v>
      </c>
      <c r="R1205" s="124" t="s">
        <v>4006</v>
      </c>
      <c r="S1205" s="12" t="e">
        <f t="shared" ca="1" si="37"/>
        <v>#VALUE!</v>
      </c>
      <c r="T1205" s="11" t="s">
        <v>9698</v>
      </c>
      <c r="U1205" s="11" t="s">
        <v>9699</v>
      </c>
      <c r="V1205" s="167"/>
      <c r="W1205" s="167"/>
      <c r="X1205" s="678" t="s">
        <v>9700</v>
      </c>
      <c r="Y1205" s="685"/>
      <c r="Z1205" s="685"/>
      <c r="AA1205" s="105" t="s">
        <v>9684</v>
      </c>
      <c r="AB1205" s="104"/>
      <c r="AC1205" s="104"/>
      <c r="AD1205" s="91" t="s">
        <v>7280</v>
      </c>
      <c r="AE1205" s="1296"/>
    </row>
    <row r="1206" spans="1:31" s="2" customFormat="1">
      <c r="A1206" s="135" t="s">
        <v>740</v>
      </c>
      <c r="B1206" s="7" t="s">
        <v>9701</v>
      </c>
      <c r="C1206" s="7" t="s">
        <v>83</v>
      </c>
      <c r="D1206" s="7" t="s">
        <v>110</v>
      </c>
      <c r="E1206" s="7" t="s">
        <v>85</v>
      </c>
      <c r="F1206" s="12" t="s">
        <v>1088</v>
      </c>
      <c r="G1206" s="20">
        <v>336</v>
      </c>
      <c r="H1206" s="9">
        <v>0.30099999999999999</v>
      </c>
      <c r="I1206" s="12" t="s">
        <v>9646</v>
      </c>
      <c r="J1206" s="11" t="s">
        <v>9168</v>
      </c>
      <c r="K1206" s="124" t="s">
        <v>9168</v>
      </c>
      <c r="L1206" s="124"/>
      <c r="M1206" s="124" t="s">
        <v>97</v>
      </c>
      <c r="N1206" s="124" t="s">
        <v>3950</v>
      </c>
      <c r="O1206" s="7" t="e">
        <f t="shared" ca="1" si="36"/>
        <v>#VALUE!</v>
      </c>
      <c r="P1206" s="124" t="s">
        <v>4006</v>
      </c>
      <c r="Q1206" s="124" t="s">
        <v>3991</v>
      </c>
      <c r="R1206" s="124" t="s">
        <v>4006</v>
      </c>
      <c r="S1206" s="12" t="e">
        <f t="shared" ca="1" si="37"/>
        <v>#VALUE!</v>
      </c>
      <c r="T1206" s="11" t="s">
        <v>9702</v>
      </c>
      <c r="U1206" s="11" t="s">
        <v>9703</v>
      </c>
      <c r="V1206" s="167"/>
      <c r="W1206" s="167"/>
      <c r="X1206" s="678" t="s">
        <v>9704</v>
      </c>
      <c r="Y1206" s="685"/>
      <c r="Z1206" s="685"/>
      <c r="AA1206" s="105" t="s">
        <v>9705</v>
      </c>
      <c r="AB1206" s="104"/>
      <c r="AC1206" s="104"/>
      <c r="AD1206" s="91" t="s">
        <v>7280</v>
      </c>
      <c r="AE1206" s="1296"/>
    </row>
    <row r="1207" spans="1:31" s="2" customFormat="1">
      <c r="A1207" s="135" t="s">
        <v>1416</v>
      </c>
      <c r="B1207" s="7" t="s">
        <v>9706</v>
      </c>
      <c r="C1207" s="7" t="s">
        <v>83</v>
      </c>
      <c r="D1207" s="7" t="s">
        <v>60</v>
      </c>
      <c r="E1207" s="7" t="s">
        <v>85</v>
      </c>
      <c r="F1207" s="12" t="s">
        <v>1106</v>
      </c>
      <c r="G1207" s="20">
        <v>628.61</v>
      </c>
      <c r="H1207" s="117">
        <v>0.74519999999999997</v>
      </c>
      <c r="I1207" s="12" t="s">
        <v>9707</v>
      </c>
      <c r="J1207" s="11" t="s">
        <v>9168</v>
      </c>
      <c r="K1207" s="124" t="s">
        <v>9168</v>
      </c>
      <c r="L1207" s="124"/>
      <c r="M1207" s="124" t="s">
        <v>97</v>
      </c>
      <c r="N1207" s="124" t="s">
        <v>3985</v>
      </c>
      <c r="O1207" s="7" t="e">
        <f t="shared" ca="1" si="36"/>
        <v>#VALUE!</v>
      </c>
      <c r="P1207" s="124" t="s">
        <v>9272</v>
      </c>
      <c r="Q1207" s="124" t="s">
        <v>3991</v>
      </c>
      <c r="R1207" s="124" t="s">
        <v>9272</v>
      </c>
      <c r="S1207" s="12" t="e">
        <f t="shared" ca="1" si="37"/>
        <v>#VALUE!</v>
      </c>
      <c r="T1207" s="11" t="s">
        <v>3969</v>
      </c>
      <c r="U1207" s="11" t="s">
        <v>9708</v>
      </c>
      <c r="V1207" s="167"/>
      <c r="W1207" s="167"/>
      <c r="X1207" s="678" t="s">
        <v>9709</v>
      </c>
      <c r="Y1207" s="685"/>
      <c r="Z1207" s="685"/>
      <c r="AA1207" s="115" t="s">
        <v>9187</v>
      </c>
      <c r="AB1207" s="104" t="s">
        <v>9710</v>
      </c>
      <c r="AC1207" s="104"/>
      <c r="AD1207" s="91" t="s">
        <v>7280</v>
      </c>
      <c r="AE1207" s="1296"/>
    </row>
    <row r="1208" spans="1:31" s="2" customFormat="1">
      <c r="A1208" s="265" t="s">
        <v>168</v>
      </c>
      <c r="B1208" s="7" t="s">
        <v>9711</v>
      </c>
      <c r="C1208" s="33" t="s">
        <v>256</v>
      </c>
      <c r="D1208" s="7" t="s">
        <v>73</v>
      </c>
      <c r="E1208" s="7" t="s">
        <v>85</v>
      </c>
      <c r="F1208" s="7" t="s">
        <v>1088</v>
      </c>
      <c r="G1208" s="20">
        <v>402</v>
      </c>
      <c r="H1208" s="119">
        <v>0.88</v>
      </c>
      <c r="I1208" s="12" t="s">
        <v>9712</v>
      </c>
      <c r="J1208" s="11" t="s">
        <v>3920</v>
      </c>
      <c r="K1208" s="11" t="s">
        <v>3920</v>
      </c>
      <c r="L1208" s="26"/>
      <c r="M1208" s="124" t="s">
        <v>9498</v>
      </c>
      <c r="N1208" s="124" t="s">
        <v>9531</v>
      </c>
      <c r="O1208" s="7" t="e">
        <f t="shared" ca="1" si="36"/>
        <v>#VALUE!</v>
      </c>
      <c r="P1208" s="27" t="s">
        <v>3969</v>
      </c>
      <c r="Q1208" s="124" t="s">
        <v>3985</v>
      </c>
      <c r="R1208" s="23" t="s">
        <v>3969</v>
      </c>
      <c r="S1208" s="12" t="e">
        <f t="shared" ca="1" si="37"/>
        <v>#VALUE!</v>
      </c>
      <c r="T1208" s="11" t="s">
        <v>9713</v>
      </c>
      <c r="U1208" s="11" t="s">
        <v>4087</v>
      </c>
      <c r="V1208" s="167"/>
      <c r="W1208" s="167"/>
      <c r="X1208" s="678" t="s">
        <v>9714</v>
      </c>
      <c r="Y1208" s="678"/>
      <c r="Z1208" s="678"/>
      <c r="AA1208" s="24" t="s">
        <v>9715</v>
      </c>
      <c r="AB1208" s="24" t="s">
        <v>9716</v>
      </c>
      <c r="AC1208" s="24"/>
      <c r="AD1208" s="81" t="s">
        <v>9502</v>
      </c>
      <c r="AE1208" s="1282"/>
    </row>
    <row r="1209" spans="1:31" s="2" customFormat="1">
      <c r="A1209" s="135" t="s">
        <v>740</v>
      </c>
      <c r="B1209" s="19" t="s">
        <v>9717</v>
      </c>
      <c r="C1209" s="7" t="s">
        <v>83</v>
      </c>
      <c r="D1209" s="12" t="s">
        <v>9718</v>
      </c>
      <c r="E1209" s="7" t="s">
        <v>85</v>
      </c>
      <c r="F1209" s="7" t="s">
        <v>1176</v>
      </c>
      <c r="G1209" s="20">
        <v>7630</v>
      </c>
      <c r="H1209" s="119">
        <v>13.015000000000001</v>
      </c>
      <c r="I1209" s="12" t="s">
        <v>9719</v>
      </c>
      <c r="J1209" s="11" t="s">
        <v>3981</v>
      </c>
      <c r="K1209" s="11" t="s">
        <v>3981</v>
      </c>
      <c r="L1209" s="26"/>
      <c r="M1209" s="124" t="s">
        <v>97</v>
      </c>
      <c r="N1209" s="124" t="s">
        <v>9531</v>
      </c>
      <c r="O1209" s="7" t="e">
        <f t="shared" ca="1" si="36"/>
        <v>#VALUE!</v>
      </c>
      <c r="P1209" s="27" t="s">
        <v>3985</v>
      </c>
      <c r="Q1209" s="23" t="s">
        <v>3985</v>
      </c>
      <c r="R1209" s="23" t="s">
        <v>3985</v>
      </c>
      <c r="S1209" s="12" t="e">
        <f t="shared" ca="1" si="37"/>
        <v>#VALUE!</v>
      </c>
      <c r="T1209" s="23">
        <v>45398</v>
      </c>
      <c r="U1209" s="11" t="s">
        <v>4039</v>
      </c>
      <c r="V1209" s="167"/>
      <c r="W1209" s="167"/>
      <c r="X1209" s="678" t="s">
        <v>9720</v>
      </c>
      <c r="Y1209" s="678"/>
      <c r="Z1209" s="678"/>
      <c r="AA1209" s="24" t="s">
        <v>9721</v>
      </c>
      <c r="AB1209" s="24" t="s">
        <v>9722</v>
      </c>
      <c r="AC1209" s="24"/>
      <c r="AD1209" s="81" t="s">
        <v>9502</v>
      </c>
      <c r="AE1209" s="1282"/>
    </row>
    <row r="1210" spans="1:31" s="2" customFormat="1">
      <c r="A1210" s="135" t="s">
        <v>8733</v>
      </c>
      <c r="B1210" s="7" t="s">
        <v>9236</v>
      </c>
      <c r="C1210" s="7" t="s">
        <v>83</v>
      </c>
      <c r="D1210" s="7" t="s">
        <v>139</v>
      </c>
      <c r="E1210" s="7" t="s">
        <v>49</v>
      </c>
      <c r="F1210" s="7" t="s">
        <v>1088</v>
      </c>
      <c r="G1210" s="20">
        <v>981</v>
      </c>
      <c r="H1210" s="9">
        <v>1.611</v>
      </c>
      <c r="I1210" s="12" t="s">
        <v>9723</v>
      </c>
      <c r="J1210" s="11">
        <v>45362</v>
      </c>
      <c r="K1210" s="11" t="s">
        <v>4026</v>
      </c>
      <c r="L1210" s="11"/>
      <c r="M1210" s="124" t="s">
        <v>9404</v>
      </c>
      <c r="N1210" s="124" t="s">
        <v>4029</v>
      </c>
      <c r="O1210" s="7" t="e">
        <f t="shared" ca="1" si="36"/>
        <v>#VALUE!</v>
      </c>
      <c r="P1210" s="726" t="s">
        <v>9272</v>
      </c>
      <c r="Q1210" s="726" t="s">
        <v>4006</v>
      </c>
      <c r="R1210" s="726" t="s">
        <v>9272</v>
      </c>
      <c r="S1210" s="12" t="e">
        <f t="shared" ca="1" si="37"/>
        <v>#VALUE!</v>
      </c>
      <c r="T1210" s="11" t="s">
        <v>9713</v>
      </c>
      <c r="U1210" s="11" t="s">
        <v>9724</v>
      </c>
      <c r="V1210" s="11"/>
      <c r="W1210" s="11"/>
      <c r="X1210" s="687" t="s">
        <v>9725</v>
      </c>
      <c r="Y1210" s="687"/>
      <c r="Z1210" s="687"/>
      <c r="AA1210" s="24" t="s">
        <v>9726</v>
      </c>
      <c r="AB1210" s="24" t="s">
        <v>9727</v>
      </c>
      <c r="AC1210" s="118"/>
      <c r="AD1210" s="90" t="s">
        <v>9502</v>
      </c>
      <c r="AE1210" s="1299"/>
    </row>
    <row r="1211" spans="1:31" s="2" customFormat="1">
      <c r="A1211" s="135" t="s">
        <v>8733</v>
      </c>
      <c r="B1211" s="7" t="s">
        <v>9728</v>
      </c>
      <c r="C1211" s="7" t="s">
        <v>83</v>
      </c>
      <c r="D1211" s="7" t="s">
        <v>139</v>
      </c>
      <c r="E1211" s="7" t="s">
        <v>49</v>
      </c>
      <c r="F1211" s="7" t="s">
        <v>1088</v>
      </c>
      <c r="G1211" s="20">
        <v>511</v>
      </c>
      <c r="H1211" s="9">
        <v>0.47899999999999998</v>
      </c>
      <c r="I1211" s="12" t="s">
        <v>9723</v>
      </c>
      <c r="J1211" s="11" t="s">
        <v>9196</v>
      </c>
      <c r="K1211" s="11" t="s">
        <v>3950</v>
      </c>
      <c r="L1211" s="11"/>
      <c r="M1211" s="124" t="s">
        <v>9404</v>
      </c>
      <c r="N1211" s="124" t="s">
        <v>4029</v>
      </c>
      <c r="O1211" s="7" t="e">
        <f t="shared" ca="1" si="36"/>
        <v>#VALUE!</v>
      </c>
      <c r="P1211" s="726" t="s">
        <v>9272</v>
      </c>
      <c r="Q1211" s="726" t="s">
        <v>4006</v>
      </c>
      <c r="R1211" s="726" t="s">
        <v>9272</v>
      </c>
      <c r="S1211" s="12" t="e">
        <f t="shared" ca="1" si="37"/>
        <v>#VALUE!</v>
      </c>
      <c r="T1211" s="11" t="s">
        <v>9713</v>
      </c>
      <c r="U1211" s="11" t="s">
        <v>9724</v>
      </c>
      <c r="V1211" s="11"/>
      <c r="W1211" s="11"/>
      <c r="X1211" s="687" t="s">
        <v>9729</v>
      </c>
      <c r="Y1211" s="687"/>
      <c r="Z1211" s="687"/>
      <c r="AA1211" s="24" t="s">
        <v>9730</v>
      </c>
      <c r="AB1211" s="24" t="s">
        <v>9731</v>
      </c>
      <c r="AC1211" s="118"/>
      <c r="AD1211" s="90" t="s">
        <v>9502</v>
      </c>
      <c r="AE1211" s="1299"/>
    </row>
    <row r="1212" spans="1:31" s="2" customFormat="1">
      <c r="A1212" s="135" t="s">
        <v>537</v>
      </c>
      <c r="B1212" s="7" t="s">
        <v>9732</v>
      </c>
      <c r="C1212" s="4" t="s">
        <v>131</v>
      </c>
      <c r="D1212" s="7" t="s">
        <v>1024</v>
      </c>
      <c r="E1212" s="7" t="s">
        <v>267</v>
      </c>
      <c r="F1212" s="7" t="s">
        <v>1176</v>
      </c>
      <c r="G1212" s="953">
        <v>4997</v>
      </c>
      <c r="H1212" s="9">
        <v>6.63</v>
      </c>
      <c r="I1212" s="12" t="s">
        <v>679</v>
      </c>
      <c r="J1212" s="124">
        <v>45378</v>
      </c>
      <c r="K1212" s="124"/>
      <c r="L1212" s="124"/>
      <c r="M1212" s="787">
        <v>45386</v>
      </c>
      <c r="N1212" s="124">
        <v>45387</v>
      </c>
      <c r="O1212" s="7">
        <f t="shared" ca="1" si="36"/>
        <v>9</v>
      </c>
      <c r="P1212" s="124">
        <v>45400</v>
      </c>
      <c r="Q1212" s="124">
        <v>45398</v>
      </c>
      <c r="R1212" s="124">
        <v>45400</v>
      </c>
      <c r="S1212" s="12">
        <f t="shared" ca="1" si="37"/>
        <v>22</v>
      </c>
      <c r="T1212" s="11" t="s">
        <v>9733</v>
      </c>
      <c r="U1212" s="8">
        <v>45433</v>
      </c>
      <c r="V1212" s="1209"/>
      <c r="W1212" s="1209"/>
      <c r="X1212" s="678" t="s">
        <v>9734</v>
      </c>
      <c r="Y1212" s="678"/>
      <c r="Z1212" s="678"/>
      <c r="AA1212" s="24"/>
      <c r="AB1212" s="13"/>
      <c r="AC1212" s="13"/>
      <c r="AD1212" s="76" t="s">
        <v>9502</v>
      </c>
      <c r="AE1212" s="1287"/>
    </row>
    <row r="1213" spans="1:31" s="2" customFormat="1">
      <c r="A1213" s="135" t="s">
        <v>3638</v>
      </c>
      <c r="B1213" s="7" t="s">
        <v>9735</v>
      </c>
      <c r="C1213" s="7" t="s">
        <v>83</v>
      </c>
      <c r="D1213" s="7" t="s">
        <v>110</v>
      </c>
      <c r="E1213" s="7" t="s">
        <v>85</v>
      </c>
      <c r="F1213" s="12" t="s">
        <v>1088</v>
      </c>
      <c r="G1213" s="20">
        <v>465</v>
      </c>
      <c r="H1213" s="9">
        <v>0.443</v>
      </c>
      <c r="I1213" s="7" t="s">
        <v>9736</v>
      </c>
      <c r="J1213" s="11" t="s">
        <v>9168</v>
      </c>
      <c r="K1213" s="124" t="s">
        <v>4035</v>
      </c>
      <c r="L1213" s="124"/>
      <c r="M1213" s="124" t="s">
        <v>4026</v>
      </c>
      <c r="N1213" s="124" t="s">
        <v>3985</v>
      </c>
      <c r="O1213" s="7" t="e">
        <f t="shared" ca="1" si="36"/>
        <v>#VALUE!</v>
      </c>
      <c r="P1213" s="124" t="s">
        <v>9733</v>
      </c>
      <c r="Q1213" s="124" t="s">
        <v>3991</v>
      </c>
      <c r="R1213" s="124" t="s">
        <v>9733</v>
      </c>
      <c r="S1213" s="12" t="e">
        <f t="shared" ca="1" si="37"/>
        <v>#VALUE!</v>
      </c>
      <c r="T1213" s="11" t="s">
        <v>9737</v>
      </c>
      <c r="U1213" s="11" t="s">
        <v>9738</v>
      </c>
      <c r="V1213" s="167"/>
      <c r="W1213" s="167"/>
      <c r="X1213" s="678" t="s">
        <v>9739</v>
      </c>
      <c r="Y1213" s="685"/>
      <c r="Z1213" s="685"/>
      <c r="AA1213" s="123" t="s">
        <v>9740</v>
      </c>
      <c r="AB1213" s="118" t="s">
        <v>9741</v>
      </c>
      <c r="AC1213" s="118"/>
      <c r="AD1213" s="90" t="s">
        <v>7280</v>
      </c>
      <c r="AE1213" s="1299"/>
    </row>
    <row r="1214" spans="1:31" s="2" customFormat="1">
      <c r="A1214" s="135" t="s">
        <v>9586</v>
      </c>
      <c r="B1214" s="7" t="s">
        <v>9742</v>
      </c>
      <c r="C1214" s="7" t="s">
        <v>256</v>
      </c>
      <c r="D1214" s="7" t="s">
        <v>110</v>
      </c>
      <c r="E1214" s="7" t="s">
        <v>85</v>
      </c>
      <c r="F1214" s="12" t="s">
        <v>1088</v>
      </c>
      <c r="G1214" s="20">
        <v>292</v>
      </c>
      <c r="H1214" s="9">
        <v>0.23</v>
      </c>
      <c r="I1214" s="7" t="s">
        <v>9736</v>
      </c>
      <c r="J1214" s="11" t="s">
        <v>9168</v>
      </c>
      <c r="K1214" s="124" t="s">
        <v>3973</v>
      </c>
      <c r="L1214" s="124"/>
      <c r="M1214" s="124" t="s">
        <v>4035</v>
      </c>
      <c r="N1214" s="124" t="s">
        <v>9404</v>
      </c>
      <c r="O1214" s="7" t="e">
        <f t="shared" ca="1" si="36"/>
        <v>#VALUE!</v>
      </c>
      <c r="P1214" s="124" t="s">
        <v>9733</v>
      </c>
      <c r="Q1214" s="124" t="s">
        <v>3991</v>
      </c>
      <c r="R1214" s="124" t="s">
        <v>9733</v>
      </c>
      <c r="S1214" s="12" t="e">
        <f t="shared" ca="1" si="37"/>
        <v>#VALUE!</v>
      </c>
      <c r="T1214" s="11" t="s">
        <v>9743</v>
      </c>
      <c r="U1214" s="11" t="s">
        <v>9744</v>
      </c>
      <c r="V1214" s="167"/>
      <c r="W1214" s="167"/>
      <c r="X1214" s="678" t="s">
        <v>9745</v>
      </c>
      <c r="Y1214" s="685"/>
      <c r="Z1214" s="685"/>
      <c r="AA1214" s="123" t="s">
        <v>9746</v>
      </c>
      <c r="AB1214" s="104" t="s">
        <v>9747</v>
      </c>
      <c r="AC1214" s="104"/>
      <c r="AD1214" s="91" t="s">
        <v>7280</v>
      </c>
      <c r="AE1214" s="1296"/>
    </row>
    <row r="1215" spans="1:31" s="2" customFormat="1">
      <c r="A1215" s="135" t="s">
        <v>2563</v>
      </c>
      <c r="B1215" s="7" t="s">
        <v>9748</v>
      </c>
      <c r="C1215" s="7" t="s">
        <v>256</v>
      </c>
      <c r="D1215" s="7" t="s">
        <v>1024</v>
      </c>
      <c r="E1215" s="7" t="s">
        <v>85</v>
      </c>
      <c r="F1215" s="12" t="s">
        <v>1106</v>
      </c>
      <c r="G1215" s="20">
        <v>4744</v>
      </c>
      <c r="H1215" s="9">
        <v>11.425000000000001</v>
      </c>
      <c r="I1215" s="7" t="s">
        <v>9736</v>
      </c>
      <c r="J1215" s="11" t="s">
        <v>9022</v>
      </c>
      <c r="K1215" s="124" t="s">
        <v>3907</v>
      </c>
      <c r="L1215" s="124"/>
      <c r="M1215" s="726" t="s">
        <v>4035</v>
      </c>
      <c r="N1215" s="124">
        <v>45390</v>
      </c>
      <c r="O1215" s="7" t="e">
        <f t="shared" ca="1" si="36"/>
        <v>#VALUE!</v>
      </c>
      <c r="P1215" s="124" t="s">
        <v>9733</v>
      </c>
      <c r="Q1215" s="124" t="s">
        <v>3991</v>
      </c>
      <c r="R1215" s="124" t="s">
        <v>9733</v>
      </c>
      <c r="S1215" s="12" t="e">
        <f t="shared" ca="1" si="37"/>
        <v>#VALUE!</v>
      </c>
      <c r="T1215" s="11" t="s">
        <v>9749</v>
      </c>
      <c r="U1215" s="11" t="s">
        <v>9750</v>
      </c>
      <c r="V1215" s="167"/>
      <c r="W1215" s="167"/>
      <c r="X1215" s="678" t="s">
        <v>9751</v>
      </c>
      <c r="Y1215" s="685"/>
      <c r="Z1215" s="685"/>
      <c r="AA1215" s="123" t="s">
        <v>9752</v>
      </c>
      <c r="AB1215" s="104" t="s">
        <v>9753</v>
      </c>
      <c r="AC1215" s="104"/>
      <c r="AD1215" s="91" t="s">
        <v>7280</v>
      </c>
      <c r="AE1215" s="1296"/>
    </row>
    <row r="1216" spans="1:31" s="2" customFormat="1">
      <c r="A1216" s="135" t="s">
        <v>1375</v>
      </c>
      <c r="B1216" s="7" t="s">
        <v>8198</v>
      </c>
      <c r="C1216" s="7" t="s">
        <v>83</v>
      </c>
      <c r="D1216" s="7" t="s">
        <v>110</v>
      </c>
      <c r="E1216" s="7" t="s">
        <v>85</v>
      </c>
      <c r="F1216" s="12" t="s">
        <v>1106</v>
      </c>
      <c r="G1216" s="20">
        <v>2108</v>
      </c>
      <c r="H1216" s="9">
        <v>2.6080000000000001</v>
      </c>
      <c r="I1216" s="7" t="s">
        <v>9736</v>
      </c>
      <c r="J1216" s="11" t="s">
        <v>9469</v>
      </c>
      <c r="K1216" s="124" t="s">
        <v>9505</v>
      </c>
      <c r="L1216" s="124"/>
      <c r="M1216" s="124" t="s">
        <v>9404</v>
      </c>
      <c r="N1216" s="124" t="s">
        <v>4029</v>
      </c>
      <c r="O1216" s="7" t="e">
        <f t="shared" ca="1" si="36"/>
        <v>#VALUE!</v>
      </c>
      <c r="P1216" s="124" t="s">
        <v>9733</v>
      </c>
      <c r="Q1216" s="124" t="s">
        <v>4006</v>
      </c>
      <c r="R1216" s="124" t="s">
        <v>9733</v>
      </c>
      <c r="S1216" s="12" t="e">
        <f t="shared" ca="1" si="37"/>
        <v>#VALUE!</v>
      </c>
      <c r="T1216" s="11" t="s">
        <v>9754</v>
      </c>
      <c r="U1216" s="11" t="s">
        <v>9755</v>
      </c>
      <c r="V1216" s="167"/>
      <c r="W1216" s="167"/>
      <c r="X1216" s="678" t="s">
        <v>9756</v>
      </c>
      <c r="Y1216" s="685"/>
      <c r="Z1216" s="685"/>
      <c r="AA1216" s="123" t="s">
        <v>9757</v>
      </c>
      <c r="AB1216" s="118" t="s">
        <v>9758</v>
      </c>
      <c r="AC1216" s="118"/>
      <c r="AD1216" s="90" t="s">
        <v>7280</v>
      </c>
      <c r="AE1216" s="1299"/>
    </row>
    <row r="1217" spans="1:31" s="2" customFormat="1">
      <c r="A1217" s="135" t="s">
        <v>9586</v>
      </c>
      <c r="B1217" s="7" t="s">
        <v>9759</v>
      </c>
      <c r="C1217" s="7" t="s">
        <v>256</v>
      </c>
      <c r="D1217" s="7" t="s">
        <v>110</v>
      </c>
      <c r="E1217" s="7" t="s">
        <v>85</v>
      </c>
      <c r="F1217" s="12" t="s">
        <v>1106</v>
      </c>
      <c r="G1217" s="20">
        <v>1944</v>
      </c>
      <c r="H1217" s="9">
        <v>1.6659999999999999</v>
      </c>
      <c r="I1217" s="7" t="s">
        <v>9736</v>
      </c>
      <c r="J1217" s="11" t="s">
        <v>9469</v>
      </c>
      <c r="K1217" s="124" t="s">
        <v>4035</v>
      </c>
      <c r="L1217" s="124"/>
      <c r="M1217" s="726" t="s">
        <v>3950</v>
      </c>
      <c r="N1217" s="124" t="s">
        <v>3985</v>
      </c>
      <c r="O1217" s="7" t="e">
        <f t="shared" ca="1" si="36"/>
        <v>#VALUE!</v>
      </c>
      <c r="P1217" s="124" t="s">
        <v>9733</v>
      </c>
      <c r="Q1217" s="124" t="s">
        <v>9713</v>
      </c>
      <c r="R1217" s="124" t="s">
        <v>9733</v>
      </c>
      <c r="S1217" s="12" t="e">
        <f t="shared" ca="1" si="37"/>
        <v>#VALUE!</v>
      </c>
      <c r="T1217" s="11" t="s">
        <v>9760</v>
      </c>
      <c r="U1217" s="11" t="s">
        <v>9761</v>
      </c>
      <c r="V1217" s="167"/>
      <c r="W1217" s="167"/>
      <c r="X1217" s="678" t="s">
        <v>9762</v>
      </c>
      <c r="Y1217" s="685"/>
      <c r="Z1217" s="685"/>
      <c r="AA1217" s="123" t="s">
        <v>9763</v>
      </c>
      <c r="AB1217" s="104" t="s">
        <v>9764</v>
      </c>
      <c r="AC1217" s="104"/>
      <c r="AD1217" s="91" t="s">
        <v>7280</v>
      </c>
      <c r="AE1217" s="1296"/>
    </row>
    <row r="1218" spans="1:31" s="2" customFormat="1">
      <c r="A1218" s="135" t="s">
        <v>1062</v>
      </c>
      <c r="B1218" s="7" t="s">
        <v>9765</v>
      </c>
      <c r="C1218" s="7" t="s">
        <v>83</v>
      </c>
      <c r="D1218" s="7" t="s">
        <v>110</v>
      </c>
      <c r="E1218" s="7" t="s">
        <v>85</v>
      </c>
      <c r="F1218" s="12" t="s">
        <v>1088</v>
      </c>
      <c r="G1218" s="20">
        <v>1070</v>
      </c>
      <c r="H1218" s="9">
        <v>1.43</v>
      </c>
      <c r="I1218" s="7" t="s">
        <v>9736</v>
      </c>
      <c r="J1218" s="11" t="s">
        <v>3979</v>
      </c>
      <c r="K1218" s="124" t="s">
        <v>3950</v>
      </c>
      <c r="L1218" s="124"/>
      <c r="M1218" s="124" t="s">
        <v>97</v>
      </c>
      <c r="N1218" s="124" t="s">
        <v>9247</v>
      </c>
      <c r="O1218" s="7" t="e">
        <f t="shared" ref="O1218:O1281" ca="1" si="38">IF(ISBLANK(N1218)=TRUE,TODAY()-J1218,N1218-J1218)</f>
        <v>#VALUE!</v>
      </c>
      <c r="P1218" s="124" t="s">
        <v>9733</v>
      </c>
      <c r="Q1218" s="124" t="s">
        <v>9713</v>
      </c>
      <c r="R1218" s="124" t="s">
        <v>9733</v>
      </c>
      <c r="S1218" s="12" t="e">
        <f t="shared" ref="S1218:S1281" ca="1" si="39">IF(ISBLANK(R1218)=TRUE,TODAY()-J1218,R1218-J1218)</f>
        <v>#VALUE!</v>
      </c>
      <c r="T1218" s="11" t="s">
        <v>9766</v>
      </c>
      <c r="U1218" s="11" t="s">
        <v>9767</v>
      </c>
      <c r="V1218" s="167"/>
      <c r="W1218" s="167"/>
      <c r="X1218" s="678" t="s">
        <v>9768</v>
      </c>
      <c r="Y1218" s="685"/>
      <c r="Z1218" s="685"/>
      <c r="AA1218" s="126" t="s">
        <v>9769</v>
      </c>
      <c r="AB1218" s="104"/>
      <c r="AC1218" s="104"/>
      <c r="AD1218" s="91" t="s">
        <v>7280</v>
      </c>
      <c r="AE1218" s="1296"/>
    </row>
    <row r="1219" spans="1:31" s="2" customFormat="1">
      <c r="A1219" s="135" t="s">
        <v>516</v>
      </c>
      <c r="B1219" s="7" t="s">
        <v>9770</v>
      </c>
      <c r="C1219" s="7" t="s">
        <v>83</v>
      </c>
      <c r="D1219" s="7" t="s">
        <v>110</v>
      </c>
      <c r="E1219" s="7" t="s">
        <v>85</v>
      </c>
      <c r="F1219" s="12" t="s">
        <v>1088</v>
      </c>
      <c r="G1219" s="20">
        <v>414</v>
      </c>
      <c r="H1219" s="9">
        <v>0.94699999999999995</v>
      </c>
      <c r="I1219" s="7" t="s">
        <v>9736</v>
      </c>
      <c r="J1219" s="11" t="s">
        <v>4026</v>
      </c>
      <c r="K1219" s="124" t="s">
        <v>3950</v>
      </c>
      <c r="L1219" s="124"/>
      <c r="M1219" s="124" t="s">
        <v>9404</v>
      </c>
      <c r="N1219" s="124" t="s">
        <v>3991</v>
      </c>
      <c r="O1219" s="7" t="e">
        <f t="shared" ca="1" si="38"/>
        <v>#VALUE!</v>
      </c>
      <c r="P1219" s="124" t="s">
        <v>9733</v>
      </c>
      <c r="Q1219" s="124" t="s">
        <v>9713</v>
      </c>
      <c r="R1219" s="124" t="s">
        <v>9733</v>
      </c>
      <c r="S1219" s="12" t="e">
        <f t="shared" ca="1" si="39"/>
        <v>#VALUE!</v>
      </c>
      <c r="T1219" s="11" t="s">
        <v>9771</v>
      </c>
      <c r="U1219" s="11" t="s">
        <v>9772</v>
      </c>
      <c r="V1219" s="167"/>
      <c r="W1219" s="167"/>
      <c r="X1219" s="678" t="s">
        <v>9773</v>
      </c>
      <c r="Y1219" s="685"/>
      <c r="Z1219" s="685"/>
      <c r="AA1219" s="123" t="s">
        <v>9774</v>
      </c>
      <c r="AB1219" s="104" t="s">
        <v>9775</v>
      </c>
      <c r="AC1219" s="104"/>
      <c r="AD1219" s="91" t="s">
        <v>7280</v>
      </c>
      <c r="AE1219" s="1296"/>
    </row>
    <row r="1220" spans="1:31" s="2" customFormat="1">
      <c r="A1220" s="135" t="s">
        <v>3731</v>
      </c>
      <c r="B1220" s="7" t="s">
        <v>9776</v>
      </c>
      <c r="C1220" s="7" t="s">
        <v>83</v>
      </c>
      <c r="D1220" s="7" t="s">
        <v>110</v>
      </c>
      <c r="E1220" s="7" t="s">
        <v>85</v>
      </c>
      <c r="F1220" s="12" t="s">
        <v>1088</v>
      </c>
      <c r="G1220" s="20">
        <v>360</v>
      </c>
      <c r="H1220" s="9">
        <v>1.2889999999999999</v>
      </c>
      <c r="I1220" s="7" t="s">
        <v>9736</v>
      </c>
      <c r="J1220" s="11" t="s">
        <v>4026</v>
      </c>
      <c r="K1220" s="124" t="s">
        <v>4026</v>
      </c>
      <c r="L1220" s="124"/>
      <c r="M1220" s="124" t="s">
        <v>97</v>
      </c>
      <c r="N1220" s="124" t="s">
        <v>3950</v>
      </c>
      <c r="O1220" s="7" t="e">
        <f t="shared" ca="1" si="38"/>
        <v>#VALUE!</v>
      </c>
      <c r="P1220" s="124" t="s">
        <v>9733</v>
      </c>
      <c r="Q1220" s="124" t="s">
        <v>9713</v>
      </c>
      <c r="R1220" s="124" t="s">
        <v>9733</v>
      </c>
      <c r="S1220" s="12" t="e">
        <f t="shared" ca="1" si="39"/>
        <v>#VALUE!</v>
      </c>
      <c r="T1220" s="11" t="s">
        <v>9777</v>
      </c>
      <c r="U1220" s="11" t="s">
        <v>9778</v>
      </c>
      <c r="V1220" s="167"/>
      <c r="W1220" s="167"/>
      <c r="X1220" s="678" t="s">
        <v>9779</v>
      </c>
      <c r="Y1220" s="685"/>
      <c r="Z1220" s="685"/>
      <c r="AA1220" s="126" t="s">
        <v>9769</v>
      </c>
      <c r="AB1220" s="104"/>
      <c r="AC1220" s="104"/>
      <c r="AD1220" s="91" t="s">
        <v>7280</v>
      </c>
      <c r="AE1220" s="1296"/>
    </row>
    <row r="1221" spans="1:31" s="2" customFormat="1">
      <c r="A1221" s="135" t="s">
        <v>9780</v>
      </c>
      <c r="B1221" s="7" t="s">
        <v>9781</v>
      </c>
      <c r="C1221" s="7" t="s">
        <v>256</v>
      </c>
      <c r="D1221" s="7" t="s">
        <v>110</v>
      </c>
      <c r="E1221" s="7" t="s">
        <v>85</v>
      </c>
      <c r="F1221" s="12" t="s">
        <v>1088</v>
      </c>
      <c r="G1221" s="20">
        <v>313</v>
      </c>
      <c r="H1221" s="9">
        <v>0.75900000000000001</v>
      </c>
      <c r="I1221" s="7" t="s">
        <v>9736</v>
      </c>
      <c r="J1221" s="11" t="s">
        <v>3950</v>
      </c>
      <c r="K1221" s="124" t="s">
        <v>3950</v>
      </c>
      <c r="L1221" s="124"/>
      <c r="M1221" s="124" t="s">
        <v>9404</v>
      </c>
      <c r="N1221" s="124" t="s">
        <v>4029</v>
      </c>
      <c r="O1221" s="7" t="e">
        <f t="shared" ca="1" si="38"/>
        <v>#VALUE!</v>
      </c>
      <c r="P1221" s="124" t="s">
        <v>9733</v>
      </c>
      <c r="Q1221" s="124" t="s">
        <v>9713</v>
      </c>
      <c r="R1221" s="124" t="s">
        <v>9733</v>
      </c>
      <c r="S1221" s="12" t="e">
        <f t="shared" ca="1" si="39"/>
        <v>#VALUE!</v>
      </c>
      <c r="T1221" s="11" t="s">
        <v>9782</v>
      </c>
      <c r="U1221" s="11" t="s">
        <v>9783</v>
      </c>
      <c r="V1221" s="167"/>
      <c r="W1221" s="167"/>
      <c r="X1221" s="678" t="s">
        <v>9784</v>
      </c>
      <c r="Y1221" s="685"/>
      <c r="Z1221" s="685"/>
      <c r="AA1221" s="126" t="s">
        <v>9769</v>
      </c>
      <c r="AB1221" s="118" t="s">
        <v>9785</v>
      </c>
      <c r="AC1221" s="118"/>
      <c r="AD1221" s="90" t="s">
        <v>7280</v>
      </c>
      <c r="AE1221" s="1299"/>
    </row>
    <row r="1222" spans="1:31" s="2" customFormat="1">
      <c r="A1222" s="135" t="s">
        <v>9786</v>
      </c>
      <c r="B1222" s="7" t="s">
        <v>9787</v>
      </c>
      <c r="C1222" s="7" t="s">
        <v>83</v>
      </c>
      <c r="D1222" s="7" t="s">
        <v>110</v>
      </c>
      <c r="E1222" s="7" t="s">
        <v>85</v>
      </c>
      <c r="F1222" s="12" t="s">
        <v>1088</v>
      </c>
      <c r="G1222" s="20">
        <v>1017</v>
      </c>
      <c r="H1222" s="9">
        <v>0.247</v>
      </c>
      <c r="I1222" s="7" t="s">
        <v>9736</v>
      </c>
      <c r="J1222" s="11" t="s">
        <v>3950</v>
      </c>
      <c r="K1222" s="124" t="s">
        <v>3985</v>
      </c>
      <c r="L1222" s="124"/>
      <c r="M1222" s="124" t="s">
        <v>9404</v>
      </c>
      <c r="N1222" s="124" t="s">
        <v>9247</v>
      </c>
      <c r="O1222" s="7" t="e">
        <f t="shared" ca="1" si="38"/>
        <v>#VALUE!</v>
      </c>
      <c r="P1222" s="124" t="s">
        <v>9733</v>
      </c>
      <c r="Q1222" s="124" t="s">
        <v>9713</v>
      </c>
      <c r="R1222" s="124" t="s">
        <v>9733</v>
      </c>
      <c r="S1222" s="12" t="e">
        <f t="shared" ca="1" si="39"/>
        <v>#VALUE!</v>
      </c>
      <c r="T1222" s="11" t="s">
        <v>9788</v>
      </c>
      <c r="U1222" s="11" t="s">
        <v>9789</v>
      </c>
      <c r="V1222" s="167"/>
      <c r="W1222" s="167"/>
      <c r="X1222" s="678" t="s">
        <v>9790</v>
      </c>
      <c r="Y1222" s="685"/>
      <c r="Z1222" s="685"/>
      <c r="AA1222" s="126" t="s">
        <v>9769</v>
      </c>
      <c r="AB1222" s="104" t="s">
        <v>9791</v>
      </c>
      <c r="AC1222" s="104"/>
      <c r="AD1222" s="91" t="s">
        <v>7280</v>
      </c>
      <c r="AE1222" s="1296"/>
    </row>
    <row r="1223" spans="1:31" s="2" customFormat="1">
      <c r="A1223" s="135" t="s">
        <v>3731</v>
      </c>
      <c r="B1223" s="7">
        <v>4700056978</v>
      </c>
      <c r="C1223" s="7" t="s">
        <v>131</v>
      </c>
      <c r="D1223" s="7" t="s">
        <v>110</v>
      </c>
      <c r="E1223" s="7" t="s">
        <v>85</v>
      </c>
      <c r="F1223" s="12" t="s">
        <v>1088</v>
      </c>
      <c r="G1223" s="20">
        <v>468</v>
      </c>
      <c r="H1223" s="9">
        <v>0.95</v>
      </c>
      <c r="I1223" s="7" t="s">
        <v>9736</v>
      </c>
      <c r="J1223" s="11" t="s">
        <v>3950</v>
      </c>
      <c r="K1223" s="124" t="s">
        <v>3950</v>
      </c>
      <c r="L1223" s="124"/>
      <c r="M1223" s="124" t="s">
        <v>97</v>
      </c>
      <c r="N1223" s="124" t="s">
        <v>9404</v>
      </c>
      <c r="O1223" s="7" t="e">
        <f t="shared" ca="1" si="38"/>
        <v>#VALUE!</v>
      </c>
      <c r="P1223" s="124" t="s">
        <v>9733</v>
      </c>
      <c r="Q1223" s="124" t="s">
        <v>9713</v>
      </c>
      <c r="R1223" s="124" t="s">
        <v>9733</v>
      </c>
      <c r="S1223" s="12" t="e">
        <f t="shared" ca="1" si="39"/>
        <v>#VALUE!</v>
      </c>
      <c r="T1223" s="11" t="s">
        <v>9792</v>
      </c>
      <c r="U1223" s="11" t="s">
        <v>9793</v>
      </c>
      <c r="V1223" s="167"/>
      <c r="W1223" s="167"/>
      <c r="X1223" s="678" t="s">
        <v>9794</v>
      </c>
      <c r="Y1223" s="685"/>
      <c r="Z1223" s="685"/>
      <c r="AA1223" s="126" t="s">
        <v>9769</v>
      </c>
      <c r="AB1223" s="104"/>
      <c r="AC1223" s="104"/>
      <c r="AD1223" s="91" t="s">
        <v>7280</v>
      </c>
      <c r="AE1223" s="1296"/>
    </row>
    <row r="1224" spans="1:31" s="2" customFormat="1">
      <c r="A1224" s="135" t="s">
        <v>3731</v>
      </c>
      <c r="B1224" s="7">
        <v>4700053029</v>
      </c>
      <c r="C1224" s="7" t="s">
        <v>9795</v>
      </c>
      <c r="D1224" s="7" t="s">
        <v>110</v>
      </c>
      <c r="E1224" s="7" t="s">
        <v>85</v>
      </c>
      <c r="F1224" s="12" t="s">
        <v>1088</v>
      </c>
      <c r="G1224" s="20">
        <v>3220</v>
      </c>
      <c r="H1224" s="9">
        <v>2.7160000000000002</v>
      </c>
      <c r="I1224" s="7" t="s">
        <v>9736</v>
      </c>
      <c r="J1224" s="11" t="s">
        <v>3985</v>
      </c>
      <c r="K1224" s="124" t="s">
        <v>3985</v>
      </c>
      <c r="L1224" s="124"/>
      <c r="M1224" s="124" t="s">
        <v>97</v>
      </c>
      <c r="N1224" s="124" t="s">
        <v>3991</v>
      </c>
      <c r="O1224" s="7" t="e">
        <f t="shared" ca="1" si="38"/>
        <v>#VALUE!</v>
      </c>
      <c r="P1224" s="124" t="s">
        <v>9733</v>
      </c>
      <c r="Q1224" s="124" t="s">
        <v>9713</v>
      </c>
      <c r="R1224" s="124" t="s">
        <v>9733</v>
      </c>
      <c r="S1224" s="12" t="e">
        <f t="shared" ca="1" si="39"/>
        <v>#VALUE!</v>
      </c>
      <c r="T1224" s="11" t="s">
        <v>9796</v>
      </c>
      <c r="U1224" s="11" t="s">
        <v>9797</v>
      </c>
      <c r="V1224" s="167"/>
      <c r="W1224" s="167"/>
      <c r="X1224" s="678" t="s">
        <v>9798</v>
      </c>
      <c r="Y1224" s="685"/>
      <c r="Z1224" s="685"/>
      <c r="AA1224" s="126" t="s">
        <v>9769</v>
      </c>
      <c r="AB1224" s="104"/>
      <c r="AC1224" s="104"/>
      <c r="AD1224" s="91" t="s">
        <v>7280</v>
      </c>
      <c r="AE1224" s="1296"/>
    </row>
    <row r="1225" spans="1:31" s="2" customFormat="1">
      <c r="A1225" s="135" t="s">
        <v>3731</v>
      </c>
      <c r="B1225" s="7" t="s">
        <v>9799</v>
      </c>
      <c r="C1225" s="7" t="s">
        <v>83</v>
      </c>
      <c r="D1225" s="7" t="s">
        <v>110</v>
      </c>
      <c r="E1225" s="7" t="s">
        <v>85</v>
      </c>
      <c r="F1225" s="12" t="s">
        <v>1088</v>
      </c>
      <c r="G1225" s="20">
        <v>384</v>
      </c>
      <c r="H1225" s="9">
        <v>0.59899999999999998</v>
      </c>
      <c r="I1225" s="7" t="s">
        <v>9736</v>
      </c>
      <c r="J1225" s="11" t="s">
        <v>3985</v>
      </c>
      <c r="K1225" s="124" t="s">
        <v>3985</v>
      </c>
      <c r="L1225" s="124"/>
      <c r="M1225" s="124" t="s">
        <v>97</v>
      </c>
      <c r="N1225" s="124" t="s">
        <v>9404</v>
      </c>
      <c r="O1225" s="7" t="e">
        <f t="shared" ca="1" si="38"/>
        <v>#VALUE!</v>
      </c>
      <c r="P1225" s="124" t="s">
        <v>9733</v>
      </c>
      <c r="Q1225" s="124" t="s">
        <v>9713</v>
      </c>
      <c r="R1225" s="124" t="s">
        <v>9733</v>
      </c>
      <c r="S1225" s="12" t="e">
        <f t="shared" ca="1" si="39"/>
        <v>#VALUE!</v>
      </c>
      <c r="T1225" s="11" t="s">
        <v>9800</v>
      </c>
      <c r="U1225" s="11" t="s">
        <v>9801</v>
      </c>
      <c r="V1225" s="167"/>
      <c r="W1225" s="167"/>
      <c r="X1225" s="678" t="s">
        <v>9802</v>
      </c>
      <c r="Y1225" s="685"/>
      <c r="Z1225" s="685"/>
      <c r="AA1225" s="126" t="s">
        <v>9769</v>
      </c>
      <c r="AB1225" s="104"/>
      <c r="AC1225" s="104"/>
      <c r="AD1225" s="91" t="s">
        <v>7280</v>
      </c>
      <c r="AE1225" s="1296"/>
    </row>
    <row r="1226" spans="1:31" s="2" customFormat="1">
      <c r="A1226" s="135" t="s">
        <v>3731</v>
      </c>
      <c r="B1226" s="7" t="s">
        <v>9803</v>
      </c>
      <c r="C1226" s="7" t="s">
        <v>83</v>
      </c>
      <c r="D1226" s="7" t="s">
        <v>110</v>
      </c>
      <c r="E1226" s="7" t="s">
        <v>85</v>
      </c>
      <c r="F1226" s="12" t="s">
        <v>1088</v>
      </c>
      <c r="G1226" s="20">
        <v>425</v>
      </c>
      <c r="H1226" s="9">
        <v>0.56999999999999995</v>
      </c>
      <c r="I1226" s="7" t="s">
        <v>9736</v>
      </c>
      <c r="J1226" s="11">
        <v>45390</v>
      </c>
      <c r="K1226" s="124">
        <v>45390</v>
      </c>
      <c r="L1226" s="124"/>
      <c r="M1226" s="124" t="s">
        <v>97</v>
      </c>
      <c r="N1226" s="124" t="s">
        <v>3991</v>
      </c>
      <c r="O1226" s="7" t="e">
        <f t="shared" ca="1" si="38"/>
        <v>#VALUE!</v>
      </c>
      <c r="P1226" s="124" t="s">
        <v>9733</v>
      </c>
      <c r="Q1226" s="124" t="s">
        <v>9713</v>
      </c>
      <c r="R1226" s="124" t="s">
        <v>9733</v>
      </c>
      <c r="S1226" s="12" t="e">
        <f t="shared" ca="1" si="39"/>
        <v>#VALUE!</v>
      </c>
      <c r="T1226" s="11" t="s">
        <v>9804</v>
      </c>
      <c r="U1226" s="11" t="s">
        <v>9805</v>
      </c>
      <c r="V1226" s="167"/>
      <c r="W1226" s="167"/>
      <c r="X1226" s="678" t="s">
        <v>9806</v>
      </c>
      <c r="Y1226" s="685"/>
      <c r="Z1226" s="685"/>
      <c r="AA1226" s="126" t="s">
        <v>9769</v>
      </c>
      <c r="AB1226" s="104"/>
      <c r="AC1226" s="104"/>
      <c r="AD1226" s="91" t="s">
        <v>7280</v>
      </c>
      <c r="AE1226" s="1296"/>
    </row>
    <row r="1227" spans="1:31" s="2" customFormat="1" ht="45.75">
      <c r="A1227" s="135" t="s">
        <v>69</v>
      </c>
      <c r="B1227" s="7" t="s">
        <v>9807</v>
      </c>
      <c r="C1227" s="7" t="s">
        <v>29</v>
      </c>
      <c r="D1227" s="7" t="s">
        <v>1024</v>
      </c>
      <c r="E1227" s="7" t="s">
        <v>85</v>
      </c>
      <c r="F1227" s="12" t="s">
        <v>1086</v>
      </c>
      <c r="G1227" s="20">
        <v>1208</v>
      </c>
      <c r="H1227" s="9">
        <v>5.14</v>
      </c>
      <c r="I1227" s="7" t="s">
        <v>9736</v>
      </c>
      <c r="J1227" s="11">
        <v>45387</v>
      </c>
      <c r="K1227" s="124">
        <v>45390</v>
      </c>
      <c r="L1227" s="124"/>
      <c r="M1227" s="124">
        <v>45391</v>
      </c>
      <c r="N1227" s="124"/>
      <c r="O1227" s="7">
        <f t="shared" ca="1" si="38"/>
        <v>718</v>
      </c>
      <c r="P1227" s="124" t="s">
        <v>9733</v>
      </c>
      <c r="Q1227" s="124" t="s">
        <v>9713</v>
      </c>
      <c r="R1227" s="124" t="s">
        <v>9733</v>
      </c>
      <c r="S1227" s="12" t="e">
        <f t="shared" ca="1" si="39"/>
        <v>#VALUE!</v>
      </c>
      <c r="T1227" s="11" t="s">
        <v>9808</v>
      </c>
      <c r="U1227" s="124" t="s">
        <v>9809</v>
      </c>
      <c r="V1227" s="813"/>
      <c r="W1227" s="813"/>
      <c r="X1227" s="861" t="s">
        <v>9810</v>
      </c>
      <c r="Y1227" s="688"/>
      <c r="Z1227" s="688"/>
      <c r="AA1227" s="126" t="s">
        <v>9769</v>
      </c>
      <c r="AB1227" s="104"/>
      <c r="AC1227" s="104"/>
      <c r="AD1227" s="91" t="s">
        <v>9502</v>
      </c>
      <c r="AE1227" s="1296"/>
    </row>
    <row r="1228" spans="1:31" s="2" customFormat="1">
      <c r="A1228" s="135" t="s">
        <v>9535</v>
      </c>
      <c r="B1228" s="7" t="s">
        <v>9811</v>
      </c>
      <c r="C1228" s="4" t="s">
        <v>256</v>
      </c>
      <c r="D1228" s="7" t="s">
        <v>552</v>
      </c>
      <c r="E1228" s="7" t="s">
        <v>85</v>
      </c>
      <c r="F1228" s="7" t="s">
        <v>1088</v>
      </c>
      <c r="G1228" s="953">
        <v>417</v>
      </c>
      <c r="H1228" s="9">
        <v>0.51</v>
      </c>
      <c r="I1228" s="7" t="s">
        <v>9812</v>
      </c>
      <c r="J1228" s="124" t="s">
        <v>3973</v>
      </c>
      <c r="K1228" s="124" t="s">
        <v>3973</v>
      </c>
      <c r="L1228" s="124"/>
      <c r="M1228" s="787" t="s">
        <v>3979</v>
      </c>
      <c r="N1228" s="124" t="s">
        <v>4035</v>
      </c>
      <c r="O1228" s="7" t="e">
        <f t="shared" ca="1" si="38"/>
        <v>#VALUE!</v>
      </c>
      <c r="P1228" s="124" t="s">
        <v>3969</v>
      </c>
      <c r="Q1228" s="124" t="s">
        <v>3991</v>
      </c>
      <c r="R1228" s="124" t="s">
        <v>3969</v>
      </c>
      <c r="S1228" s="12" t="e">
        <f t="shared" ca="1" si="39"/>
        <v>#VALUE!</v>
      </c>
      <c r="T1228" s="11" t="s">
        <v>9813</v>
      </c>
      <c r="U1228" s="8" t="s">
        <v>9814</v>
      </c>
      <c r="V1228" s="1209"/>
      <c r="W1228" s="1209"/>
      <c r="X1228" s="678" t="s">
        <v>9815</v>
      </c>
      <c r="Y1228" s="678"/>
      <c r="Z1228" s="678"/>
      <c r="AA1228" s="24" t="s">
        <v>9187</v>
      </c>
      <c r="AB1228" s="13" t="s">
        <v>9816</v>
      </c>
      <c r="AC1228" s="13"/>
      <c r="AD1228" s="76" t="s">
        <v>7280</v>
      </c>
      <c r="AE1228" s="1287"/>
    </row>
    <row r="1229" spans="1:31" s="2" customFormat="1">
      <c r="A1229" s="135" t="s">
        <v>740</v>
      </c>
      <c r="B1229" s="7" t="s">
        <v>9817</v>
      </c>
      <c r="C1229" s="4" t="s">
        <v>83</v>
      </c>
      <c r="D1229" s="7" t="s">
        <v>552</v>
      </c>
      <c r="E1229" s="7" t="s">
        <v>85</v>
      </c>
      <c r="F1229" s="7" t="s">
        <v>1088</v>
      </c>
      <c r="G1229" s="953">
        <v>4185</v>
      </c>
      <c r="H1229" s="9">
        <v>15.4</v>
      </c>
      <c r="I1229" s="7" t="s">
        <v>9818</v>
      </c>
      <c r="J1229" s="124" t="s">
        <v>9498</v>
      </c>
      <c r="K1229" s="124" t="s">
        <v>9498</v>
      </c>
      <c r="L1229" s="124"/>
      <c r="M1229" s="787" t="s">
        <v>9247</v>
      </c>
      <c r="N1229" s="787" t="s">
        <v>3991</v>
      </c>
      <c r="O1229" s="7" t="e">
        <f t="shared" ca="1" si="38"/>
        <v>#VALUE!</v>
      </c>
      <c r="P1229" s="124" t="s">
        <v>4085</v>
      </c>
      <c r="Q1229" s="124" t="s">
        <v>4039</v>
      </c>
      <c r="R1229" s="124" t="s">
        <v>4085</v>
      </c>
      <c r="S1229" s="12" t="e">
        <f t="shared" ca="1" si="39"/>
        <v>#VALUE!</v>
      </c>
      <c r="T1229" s="11" t="s">
        <v>9819</v>
      </c>
      <c r="U1229" s="10" t="s">
        <v>4160</v>
      </c>
      <c r="V1229" s="10"/>
      <c r="W1229" s="10"/>
      <c r="X1229" s="160" t="s">
        <v>9820</v>
      </c>
      <c r="Y1229" s="160"/>
      <c r="Z1229" s="160"/>
      <c r="AA1229" s="24" t="s">
        <v>9821</v>
      </c>
      <c r="AB1229" s="13" t="s">
        <v>9822</v>
      </c>
      <c r="AC1229" s="13"/>
      <c r="AD1229" s="76" t="s">
        <v>7280</v>
      </c>
      <c r="AE1229" s="1287"/>
    </row>
    <row r="1230" spans="1:31" s="2" customFormat="1">
      <c r="A1230" s="134" t="s">
        <v>9823</v>
      </c>
      <c r="B1230" s="7" t="s">
        <v>9824</v>
      </c>
      <c r="C1230" s="4" t="s">
        <v>83</v>
      </c>
      <c r="D1230" s="7" t="s">
        <v>552</v>
      </c>
      <c r="E1230" s="7" t="s">
        <v>85</v>
      </c>
      <c r="F1230" s="7" t="s">
        <v>1106</v>
      </c>
      <c r="G1230" s="953">
        <v>2110</v>
      </c>
      <c r="H1230" s="9">
        <v>3</v>
      </c>
      <c r="I1230" s="7" t="s">
        <v>9818</v>
      </c>
      <c r="J1230" s="124" t="s">
        <v>3979</v>
      </c>
      <c r="K1230" s="124" t="s">
        <v>3979</v>
      </c>
      <c r="L1230" s="124"/>
      <c r="M1230" s="787" t="s">
        <v>97</v>
      </c>
      <c r="N1230" s="787" t="s">
        <v>9404</v>
      </c>
      <c r="O1230" s="7" t="e">
        <f t="shared" ca="1" si="38"/>
        <v>#VALUE!</v>
      </c>
      <c r="P1230" s="124" t="s">
        <v>4085</v>
      </c>
      <c r="Q1230" s="124" t="s">
        <v>9825</v>
      </c>
      <c r="R1230" s="124" t="s">
        <v>4085</v>
      </c>
      <c r="S1230" s="12" t="e">
        <f t="shared" ca="1" si="39"/>
        <v>#VALUE!</v>
      </c>
      <c r="T1230" s="11" t="s">
        <v>9819</v>
      </c>
      <c r="U1230" s="10" t="s">
        <v>4160</v>
      </c>
      <c r="V1230" s="10"/>
      <c r="W1230" s="10"/>
      <c r="X1230" s="160" t="s">
        <v>9826</v>
      </c>
      <c r="Y1230" s="160"/>
      <c r="Z1230" s="160"/>
      <c r="AA1230" s="24" t="s">
        <v>9827</v>
      </c>
      <c r="AB1230" s="24" t="s">
        <v>9828</v>
      </c>
      <c r="AC1230" s="24"/>
      <c r="AD1230" s="81" t="s">
        <v>9502</v>
      </c>
      <c r="AE1230" s="1282"/>
    </row>
    <row r="1231" spans="1:31" s="2" customFormat="1">
      <c r="A1231" s="135" t="s">
        <v>1194</v>
      </c>
      <c r="B1231" s="7" t="s">
        <v>8416</v>
      </c>
      <c r="C1231" s="4" t="s">
        <v>256</v>
      </c>
      <c r="D1231" s="7" t="s">
        <v>552</v>
      </c>
      <c r="E1231" s="7" t="s">
        <v>85</v>
      </c>
      <c r="F1231" s="7" t="s">
        <v>1088</v>
      </c>
      <c r="G1231" s="953">
        <v>294</v>
      </c>
      <c r="H1231" s="9">
        <v>0.27</v>
      </c>
      <c r="I1231" s="7" t="s">
        <v>9818</v>
      </c>
      <c r="J1231" s="124" t="s">
        <v>3985</v>
      </c>
      <c r="K1231" s="124" t="s">
        <v>3985</v>
      </c>
      <c r="L1231" s="124"/>
      <c r="M1231" s="787" t="s">
        <v>9247</v>
      </c>
      <c r="N1231" s="787" t="s">
        <v>3991</v>
      </c>
      <c r="O1231" s="7" t="e">
        <f t="shared" ca="1" si="38"/>
        <v>#VALUE!</v>
      </c>
      <c r="P1231" s="124" t="s">
        <v>4085</v>
      </c>
      <c r="Q1231" s="124" t="s">
        <v>4039</v>
      </c>
      <c r="R1231" s="124" t="s">
        <v>4085</v>
      </c>
      <c r="S1231" s="12" t="e">
        <f t="shared" ca="1" si="39"/>
        <v>#VALUE!</v>
      </c>
      <c r="T1231" s="11" t="s">
        <v>9819</v>
      </c>
      <c r="U1231" s="10" t="s">
        <v>4160</v>
      </c>
      <c r="V1231" s="10"/>
      <c r="W1231" s="10"/>
      <c r="X1231" s="160" t="s">
        <v>9829</v>
      </c>
      <c r="Y1231" s="160"/>
      <c r="Z1231" s="160"/>
      <c r="AA1231" s="24" t="s">
        <v>9830</v>
      </c>
      <c r="AB1231" s="84" t="s">
        <v>9831</v>
      </c>
      <c r="AC1231" s="24"/>
      <c r="AD1231" s="81" t="s">
        <v>9502</v>
      </c>
      <c r="AE1231" s="1282"/>
    </row>
    <row r="1232" spans="1:31" s="2" customFormat="1">
      <c r="A1232" s="135" t="s">
        <v>1142</v>
      </c>
      <c r="B1232" s="7" t="s">
        <v>9832</v>
      </c>
      <c r="C1232" s="4" t="s">
        <v>256</v>
      </c>
      <c r="D1232" s="7" t="s">
        <v>552</v>
      </c>
      <c r="E1232" s="7" t="s">
        <v>85</v>
      </c>
      <c r="F1232" s="7" t="s">
        <v>1088</v>
      </c>
      <c r="G1232" s="953">
        <v>384</v>
      </c>
      <c r="H1232" s="9">
        <v>0.53039999999999998</v>
      </c>
      <c r="I1232" s="8" t="s">
        <v>9818</v>
      </c>
      <c r="J1232" s="124" t="s">
        <v>9554</v>
      </c>
      <c r="K1232" s="124" t="s">
        <v>9554</v>
      </c>
      <c r="L1232" s="124"/>
      <c r="M1232" s="787" t="s">
        <v>9247</v>
      </c>
      <c r="N1232" s="787" t="s">
        <v>9247</v>
      </c>
      <c r="O1232" s="7" t="e">
        <f t="shared" ca="1" si="38"/>
        <v>#VALUE!</v>
      </c>
      <c r="P1232" s="124" t="s">
        <v>4085</v>
      </c>
      <c r="Q1232" s="124" t="s">
        <v>4039</v>
      </c>
      <c r="R1232" s="124" t="s">
        <v>4085</v>
      </c>
      <c r="S1232" s="12" t="e">
        <f t="shared" ca="1" si="39"/>
        <v>#VALUE!</v>
      </c>
      <c r="T1232" s="11" t="s">
        <v>9819</v>
      </c>
      <c r="U1232" s="10" t="s">
        <v>4160</v>
      </c>
      <c r="V1232" s="10"/>
      <c r="W1232" s="10"/>
      <c r="X1232" s="160" t="s">
        <v>9833</v>
      </c>
      <c r="Y1232" s="160"/>
      <c r="Z1232" s="160"/>
      <c r="AA1232" s="24" t="s">
        <v>9187</v>
      </c>
      <c r="AB1232" s="24" t="s">
        <v>9834</v>
      </c>
      <c r="AC1232" s="24"/>
      <c r="AD1232" s="81" t="s">
        <v>7280</v>
      </c>
      <c r="AE1232" s="1282"/>
    </row>
    <row r="1233" spans="1:31" s="2" customFormat="1">
      <c r="A1233" s="135" t="s">
        <v>9835</v>
      </c>
      <c r="B1233" s="7" t="s">
        <v>9836</v>
      </c>
      <c r="C1233" s="7" t="s">
        <v>83</v>
      </c>
      <c r="D1233" s="7" t="s">
        <v>1292</v>
      </c>
      <c r="E1233" s="35" t="s">
        <v>85</v>
      </c>
      <c r="F1233" s="7" t="s">
        <v>1088</v>
      </c>
      <c r="G1233" s="954">
        <v>334.3</v>
      </c>
      <c r="H1233" s="9">
        <v>0.97499999999999998</v>
      </c>
      <c r="I1233" s="7" t="s">
        <v>9837</v>
      </c>
      <c r="J1233" s="11" t="s">
        <v>3907</v>
      </c>
      <c r="K1233" s="11" t="s">
        <v>3907</v>
      </c>
      <c r="L1233" s="11"/>
      <c r="M1233" s="124"/>
      <c r="N1233" s="124" t="s">
        <v>9168</v>
      </c>
      <c r="O1233" s="7" t="e">
        <f t="shared" ca="1" si="38"/>
        <v>#VALUE!</v>
      </c>
      <c r="P1233" s="726" t="s">
        <v>4039</v>
      </c>
      <c r="Q1233" s="726" t="s">
        <v>9825</v>
      </c>
      <c r="R1233" s="726" t="s">
        <v>4039</v>
      </c>
      <c r="S1233" s="12" t="e">
        <f t="shared" ca="1" si="39"/>
        <v>#VALUE!</v>
      </c>
      <c r="T1233" s="11" t="s">
        <v>4050</v>
      </c>
      <c r="U1233" s="11" t="s">
        <v>9838</v>
      </c>
      <c r="V1233" s="167"/>
      <c r="W1233" s="167"/>
      <c r="X1233" s="673" t="s">
        <v>9839</v>
      </c>
      <c r="Y1233" s="673"/>
      <c r="Z1233" s="673"/>
      <c r="AA1233" s="24" t="s">
        <v>9840</v>
      </c>
      <c r="AB1233" s="118" t="s">
        <v>9841</v>
      </c>
      <c r="AC1233" s="118"/>
      <c r="AD1233" s="90" t="s">
        <v>9502</v>
      </c>
      <c r="AE1233" s="1299"/>
    </row>
    <row r="1234" spans="1:31" s="2" customFormat="1">
      <c r="A1234" s="265" t="s">
        <v>9842</v>
      </c>
      <c r="B1234" s="7" t="s">
        <v>9493</v>
      </c>
      <c r="C1234" s="33" t="s">
        <v>83</v>
      </c>
      <c r="D1234" s="7" t="s">
        <v>73</v>
      </c>
      <c r="E1234" s="7" t="s">
        <v>85</v>
      </c>
      <c r="F1234" s="7" t="s">
        <v>1088</v>
      </c>
      <c r="G1234" s="20">
        <v>480</v>
      </c>
      <c r="H1234" s="119">
        <v>0.54500000000000004</v>
      </c>
      <c r="I1234" s="12" t="s">
        <v>9712</v>
      </c>
      <c r="J1234" s="11" t="s">
        <v>3981</v>
      </c>
      <c r="K1234" s="11" t="s">
        <v>3981</v>
      </c>
      <c r="L1234" s="26"/>
      <c r="M1234" s="124" t="s">
        <v>97</v>
      </c>
      <c r="N1234" s="124" t="s">
        <v>3979</v>
      </c>
      <c r="O1234" s="7" t="e">
        <f t="shared" ca="1" si="38"/>
        <v>#VALUE!</v>
      </c>
      <c r="P1234" s="27" t="s">
        <v>3969</v>
      </c>
      <c r="Q1234" s="23" t="s">
        <v>3985</v>
      </c>
      <c r="R1234" s="23" t="s">
        <v>3969</v>
      </c>
      <c r="S1234" s="12" t="e">
        <f t="shared" ca="1" si="39"/>
        <v>#VALUE!</v>
      </c>
      <c r="T1234" s="11" t="s">
        <v>9843</v>
      </c>
      <c r="U1234" s="11" t="s">
        <v>4087</v>
      </c>
      <c r="V1234" s="167"/>
      <c r="W1234" s="167"/>
      <c r="X1234" s="678" t="s">
        <v>9844</v>
      </c>
      <c r="Y1234" s="678"/>
      <c r="Z1234" s="678"/>
      <c r="AA1234" s="24" t="s">
        <v>9845</v>
      </c>
      <c r="AB1234" s="24" t="s">
        <v>9846</v>
      </c>
      <c r="AC1234" s="24"/>
      <c r="AD1234" s="81" t="s">
        <v>9502</v>
      </c>
      <c r="AE1234" s="1282"/>
    </row>
    <row r="1235" spans="1:31" s="2" customFormat="1">
      <c r="A1235" s="135" t="s">
        <v>9847</v>
      </c>
      <c r="B1235" s="19" t="s">
        <v>9848</v>
      </c>
      <c r="C1235" s="7" t="s">
        <v>83</v>
      </c>
      <c r="D1235" s="12" t="s">
        <v>990</v>
      </c>
      <c r="E1235" s="7" t="s">
        <v>85</v>
      </c>
      <c r="F1235" s="7" t="s">
        <v>1106</v>
      </c>
      <c r="G1235" s="20">
        <v>3616</v>
      </c>
      <c r="H1235" s="9">
        <v>3.9140000000000001</v>
      </c>
      <c r="I1235" s="19" t="s">
        <v>9849</v>
      </c>
      <c r="J1235" s="11" t="s">
        <v>3979</v>
      </c>
      <c r="K1235" s="11" t="s">
        <v>3979</v>
      </c>
      <c r="L1235" s="11"/>
      <c r="M1235" s="124" t="s">
        <v>97</v>
      </c>
      <c r="N1235" s="124" t="s">
        <v>3950</v>
      </c>
      <c r="O1235" s="7" t="e">
        <f t="shared" ca="1" si="38"/>
        <v>#VALUE!</v>
      </c>
      <c r="P1235" s="124" t="s">
        <v>9825</v>
      </c>
      <c r="Q1235" s="124" t="s">
        <v>9229</v>
      </c>
      <c r="R1235" s="124" t="s">
        <v>9825</v>
      </c>
      <c r="S1235" s="12" t="e">
        <f t="shared" ca="1" si="39"/>
        <v>#VALUE!</v>
      </c>
      <c r="T1235" s="11" t="s">
        <v>9843</v>
      </c>
      <c r="U1235" s="11" t="s">
        <v>4089</v>
      </c>
      <c r="V1235" s="167"/>
      <c r="W1235" s="167"/>
      <c r="X1235" s="678" t="s">
        <v>9850</v>
      </c>
      <c r="Y1235" s="678"/>
      <c r="Z1235" s="678"/>
      <c r="AA1235" s="24" t="s">
        <v>9851</v>
      </c>
      <c r="AB1235" s="24" t="s">
        <v>9852</v>
      </c>
      <c r="AC1235" s="24"/>
      <c r="AD1235" s="81" t="s">
        <v>9502</v>
      </c>
      <c r="AE1235" s="1282"/>
    </row>
    <row r="1236" spans="1:31" s="2" customFormat="1">
      <c r="A1236" s="97" t="s">
        <v>9853</v>
      </c>
      <c r="B1236" s="19" t="s">
        <v>9854</v>
      </c>
      <c r="C1236" s="7" t="s">
        <v>83</v>
      </c>
      <c r="D1236" s="12" t="s">
        <v>1059</v>
      </c>
      <c r="E1236" s="7" t="s">
        <v>85</v>
      </c>
      <c r="F1236" s="7" t="s">
        <v>462</v>
      </c>
      <c r="G1236" s="20">
        <v>328</v>
      </c>
      <c r="H1236" s="9">
        <v>0.21</v>
      </c>
      <c r="I1236" s="7" t="s">
        <v>9855</v>
      </c>
      <c r="J1236" s="11" t="s">
        <v>9531</v>
      </c>
      <c r="K1236" s="11" t="s">
        <v>9531</v>
      </c>
      <c r="L1236" s="11"/>
      <c r="M1236" s="124" t="s">
        <v>97</v>
      </c>
      <c r="N1236" s="124" t="s">
        <v>4032</v>
      </c>
      <c r="O1236" s="7" t="e">
        <f t="shared" ca="1" si="38"/>
        <v>#VALUE!</v>
      </c>
      <c r="P1236" s="124" t="s">
        <v>9733</v>
      </c>
      <c r="Q1236" s="23" t="s">
        <v>9272</v>
      </c>
      <c r="R1236" s="124" t="s">
        <v>9733</v>
      </c>
      <c r="S1236" s="12" t="e">
        <f t="shared" ca="1" si="39"/>
        <v>#VALUE!</v>
      </c>
      <c r="T1236" s="11" t="s">
        <v>9856</v>
      </c>
      <c r="U1236" s="11" t="s">
        <v>9857</v>
      </c>
      <c r="V1236" s="167"/>
      <c r="W1236" s="167"/>
      <c r="X1236" s="678" t="s">
        <v>9858</v>
      </c>
      <c r="Y1236" s="678"/>
      <c r="Z1236" s="678"/>
      <c r="AA1236" s="24" t="s">
        <v>9859</v>
      </c>
      <c r="AB1236" s="122" t="s">
        <v>9860</v>
      </c>
      <c r="AC1236" s="122"/>
      <c r="AD1236" s="206" t="s">
        <v>9502</v>
      </c>
      <c r="AE1236" s="1300"/>
    </row>
    <row r="1237" spans="1:31" s="2" customFormat="1">
      <c r="A1237" s="134" t="s">
        <v>9861</v>
      </c>
      <c r="B1237" s="125" t="s">
        <v>9862</v>
      </c>
      <c r="C1237" s="7" t="s">
        <v>83</v>
      </c>
      <c r="D1237" s="12" t="s">
        <v>73</v>
      </c>
      <c r="E1237" s="7" t="s">
        <v>85</v>
      </c>
      <c r="F1237" s="4" t="s">
        <v>1088</v>
      </c>
      <c r="G1237" s="20">
        <v>60</v>
      </c>
      <c r="H1237" s="9">
        <v>3.9E-2</v>
      </c>
      <c r="I1237" s="7" t="s">
        <v>9863</v>
      </c>
      <c r="J1237" s="11" t="s">
        <v>9247</v>
      </c>
      <c r="K1237" s="11" t="s">
        <v>9505</v>
      </c>
      <c r="L1237" s="11"/>
      <c r="M1237" s="124"/>
      <c r="N1237" s="124" t="s">
        <v>4006</v>
      </c>
      <c r="O1237" s="7" t="e">
        <f t="shared" ca="1" si="38"/>
        <v>#VALUE!</v>
      </c>
      <c r="P1237" s="124" t="s">
        <v>4085</v>
      </c>
      <c r="Q1237" s="124" t="s">
        <v>9713</v>
      </c>
      <c r="R1237" s="124" t="s">
        <v>4085</v>
      </c>
      <c r="S1237" s="12" t="e">
        <f t="shared" ca="1" si="39"/>
        <v>#VALUE!</v>
      </c>
      <c r="T1237" s="11" t="s">
        <v>9856</v>
      </c>
      <c r="U1237" s="11" t="s">
        <v>9864</v>
      </c>
      <c r="V1237" s="167"/>
      <c r="W1237" s="167"/>
      <c r="X1237" s="678" t="s">
        <v>9865</v>
      </c>
      <c r="Y1237" s="678"/>
      <c r="Z1237" s="678"/>
      <c r="AA1237" s="129" t="s">
        <v>9866</v>
      </c>
      <c r="AB1237" s="137" t="s">
        <v>9867</v>
      </c>
      <c r="AC1237" s="137"/>
      <c r="AD1237" s="1234" t="s">
        <v>9502</v>
      </c>
      <c r="AE1237" s="1301"/>
    </row>
    <row r="1238" spans="1:31" s="2" customFormat="1">
      <c r="A1238" s="267" t="s">
        <v>6098</v>
      </c>
      <c r="B1238" s="35" t="s">
        <v>9868</v>
      </c>
      <c r="C1238" s="35" t="s">
        <v>83</v>
      </c>
      <c r="D1238" s="35" t="s">
        <v>139</v>
      </c>
      <c r="E1238" s="35" t="s">
        <v>85</v>
      </c>
      <c r="F1238" s="35" t="s">
        <v>1088</v>
      </c>
      <c r="G1238" s="957">
        <v>1035</v>
      </c>
      <c r="H1238" s="119">
        <v>0.70699999999999996</v>
      </c>
      <c r="I1238" s="35" t="s">
        <v>9869</v>
      </c>
      <c r="J1238" s="38" t="s">
        <v>3985</v>
      </c>
      <c r="K1238" s="38" t="s">
        <v>3985</v>
      </c>
      <c r="L1238" s="38"/>
      <c r="M1238" s="253" t="s">
        <v>9229</v>
      </c>
      <c r="N1238" s="253" t="s">
        <v>9510</v>
      </c>
      <c r="O1238" s="7" t="e">
        <f t="shared" ca="1" si="38"/>
        <v>#VALUE!</v>
      </c>
      <c r="P1238" s="791" t="s">
        <v>9870</v>
      </c>
      <c r="Q1238" s="791" t="s">
        <v>9733</v>
      </c>
      <c r="R1238" s="253" t="s">
        <v>9870</v>
      </c>
      <c r="S1238" s="12" t="e">
        <f t="shared" ca="1" si="39"/>
        <v>#VALUE!</v>
      </c>
      <c r="T1238" s="38" t="s">
        <v>4065</v>
      </c>
      <c r="U1238" s="38" t="s">
        <v>9857</v>
      </c>
      <c r="V1238" s="176"/>
      <c r="W1238" s="176"/>
      <c r="X1238" s="246" t="s">
        <v>9871</v>
      </c>
      <c r="Y1238" s="246"/>
      <c r="Z1238" s="246"/>
      <c r="AA1238" s="132" t="s">
        <v>9872</v>
      </c>
      <c r="AB1238" s="24" t="s">
        <v>9873</v>
      </c>
      <c r="AC1238" s="24"/>
      <c r="AD1238" s="81" t="s">
        <v>9502</v>
      </c>
      <c r="AE1238" s="1282"/>
    </row>
    <row r="1239" spans="1:31" s="2" customFormat="1">
      <c r="A1239" s="135" t="s">
        <v>9874</v>
      </c>
      <c r="B1239" s="7" t="s">
        <v>9875</v>
      </c>
      <c r="C1239" s="7" t="s">
        <v>83</v>
      </c>
      <c r="D1239" s="7" t="s">
        <v>1331</v>
      </c>
      <c r="E1239" s="7" t="s">
        <v>85</v>
      </c>
      <c r="F1239" s="7" t="s">
        <v>1086</v>
      </c>
      <c r="G1239" s="204">
        <v>886.2</v>
      </c>
      <c r="H1239" s="9">
        <v>6.4370000000000003</v>
      </c>
      <c r="I1239" s="7" t="s">
        <v>9876</v>
      </c>
      <c r="J1239" s="11" t="s">
        <v>4032</v>
      </c>
      <c r="K1239" s="11" t="s">
        <v>4032</v>
      </c>
      <c r="L1239" s="11"/>
      <c r="M1239" s="124" t="s">
        <v>97</v>
      </c>
      <c r="N1239" s="124" t="s">
        <v>9713</v>
      </c>
      <c r="O1239" s="7" t="e">
        <f t="shared" ca="1" si="38"/>
        <v>#VALUE!</v>
      </c>
      <c r="P1239" s="726" t="s">
        <v>9870</v>
      </c>
      <c r="Q1239" s="726" t="s">
        <v>9870</v>
      </c>
      <c r="R1239" s="726" t="s">
        <v>9870</v>
      </c>
      <c r="S1239" s="12" t="e">
        <f t="shared" ca="1" si="39"/>
        <v>#VALUE!</v>
      </c>
      <c r="T1239" s="11" t="s">
        <v>9856</v>
      </c>
      <c r="U1239" s="11" t="s">
        <v>9877</v>
      </c>
      <c r="V1239" s="11"/>
      <c r="W1239" s="11"/>
      <c r="X1239" s="687" t="s">
        <v>9878</v>
      </c>
      <c r="Y1239" s="687"/>
      <c r="Z1239" s="687"/>
      <c r="AA1239" s="24" t="s">
        <v>9879</v>
      </c>
      <c r="AB1239" s="103" t="s">
        <v>9880</v>
      </c>
      <c r="AC1239" s="103"/>
      <c r="AD1239" s="131" t="s">
        <v>7280</v>
      </c>
      <c r="AE1239" s="1302"/>
    </row>
    <row r="1240" spans="1:31" s="2" customFormat="1">
      <c r="A1240" s="135" t="s">
        <v>987</v>
      </c>
      <c r="B1240" s="19" t="s">
        <v>9881</v>
      </c>
      <c r="C1240" s="7" t="s">
        <v>83</v>
      </c>
      <c r="D1240" s="12" t="s">
        <v>73</v>
      </c>
      <c r="E1240" s="7" t="s">
        <v>85</v>
      </c>
      <c r="F1240" s="7" t="s">
        <v>1088</v>
      </c>
      <c r="G1240" s="20">
        <v>1700</v>
      </c>
      <c r="H1240" s="9">
        <v>0.55000000000000004</v>
      </c>
      <c r="I1240" s="7" t="s">
        <v>9863</v>
      </c>
      <c r="J1240" s="11" t="s">
        <v>4032</v>
      </c>
      <c r="K1240" s="11" t="s">
        <v>4032</v>
      </c>
      <c r="L1240" s="11"/>
      <c r="M1240" s="124" t="s">
        <v>97</v>
      </c>
      <c r="N1240" s="124" t="s">
        <v>4006</v>
      </c>
      <c r="O1240" s="7" t="e">
        <f t="shared" ca="1" si="38"/>
        <v>#VALUE!</v>
      </c>
      <c r="P1240" s="124" t="s">
        <v>4085</v>
      </c>
      <c r="Q1240" s="124" t="s">
        <v>4039</v>
      </c>
      <c r="R1240" s="124" t="s">
        <v>4085</v>
      </c>
      <c r="S1240" s="12" t="e">
        <f t="shared" ca="1" si="39"/>
        <v>#VALUE!</v>
      </c>
      <c r="T1240" s="11" t="s">
        <v>4074</v>
      </c>
      <c r="U1240" s="11" t="s">
        <v>9864</v>
      </c>
      <c r="V1240" s="167"/>
      <c r="W1240" s="167"/>
      <c r="X1240" s="678" t="s">
        <v>9882</v>
      </c>
      <c r="Y1240" s="678"/>
      <c r="Z1240" s="678"/>
      <c r="AA1240" s="24" t="s">
        <v>9883</v>
      </c>
      <c r="AB1240" s="24" t="s">
        <v>9884</v>
      </c>
      <c r="AC1240" s="24"/>
      <c r="AD1240" s="81" t="s">
        <v>9502</v>
      </c>
      <c r="AE1240" s="1282"/>
    </row>
    <row r="1241" spans="1:31" s="2" customFormat="1">
      <c r="A1241" s="135" t="s">
        <v>9835</v>
      </c>
      <c r="B1241" s="7" t="s">
        <v>9885</v>
      </c>
      <c r="C1241" s="7" t="s">
        <v>83</v>
      </c>
      <c r="D1241" s="7" t="s">
        <v>8706</v>
      </c>
      <c r="E1241" s="7" t="s">
        <v>85</v>
      </c>
      <c r="F1241" s="7" t="s">
        <v>1150</v>
      </c>
      <c r="G1241" s="954">
        <v>3350.7</v>
      </c>
      <c r="H1241" s="106">
        <v>5.4459999999999997</v>
      </c>
      <c r="I1241" s="7" t="s">
        <v>9886</v>
      </c>
      <c r="J1241" s="124" t="s">
        <v>3979</v>
      </c>
      <c r="K1241" s="124" t="s">
        <v>3979</v>
      </c>
      <c r="L1241" s="253"/>
      <c r="M1241" s="124" t="s">
        <v>97</v>
      </c>
      <c r="N1241" s="124" t="s">
        <v>9404</v>
      </c>
      <c r="O1241" s="7" t="e">
        <f t="shared" ca="1" si="38"/>
        <v>#VALUE!</v>
      </c>
      <c r="P1241" s="791" t="s">
        <v>4050</v>
      </c>
      <c r="Q1241" s="791" t="s">
        <v>9813</v>
      </c>
      <c r="R1241" s="791" t="s">
        <v>4050</v>
      </c>
      <c r="S1241" s="12" t="e">
        <f t="shared" ca="1" si="39"/>
        <v>#VALUE!</v>
      </c>
      <c r="T1241" s="11" t="s">
        <v>9877</v>
      </c>
      <c r="U1241" s="11" t="s">
        <v>4160</v>
      </c>
      <c r="V1241" s="1204"/>
      <c r="W1241" s="1204"/>
      <c r="X1241" s="689" t="s">
        <v>9887</v>
      </c>
      <c r="Y1241" s="689"/>
      <c r="Z1241" s="689"/>
      <c r="AA1241" s="72" t="s">
        <v>9888</v>
      </c>
      <c r="AB1241" s="128" t="s">
        <v>9889</v>
      </c>
      <c r="AC1241" s="128"/>
      <c r="AD1241" s="108" t="s">
        <v>7280</v>
      </c>
      <c r="AE1241" s="1297"/>
    </row>
    <row r="1242" spans="1:31" s="2" customFormat="1">
      <c r="A1242" s="135" t="s">
        <v>516</v>
      </c>
      <c r="B1242" s="19" t="s">
        <v>9890</v>
      </c>
      <c r="C1242" s="7" t="s">
        <v>83</v>
      </c>
      <c r="D1242" s="12" t="s">
        <v>420</v>
      </c>
      <c r="E1242" s="7" t="s">
        <v>85</v>
      </c>
      <c r="F1242" s="7" t="s">
        <v>1106</v>
      </c>
      <c r="G1242" s="20">
        <v>2690</v>
      </c>
      <c r="H1242" s="9">
        <v>4.29</v>
      </c>
      <c r="I1242" s="4" t="s">
        <v>9891</v>
      </c>
      <c r="J1242" s="11" t="s">
        <v>3985</v>
      </c>
      <c r="K1242" s="11" t="s">
        <v>3985</v>
      </c>
      <c r="L1242" s="11"/>
      <c r="M1242" s="124" t="s">
        <v>97</v>
      </c>
      <c r="N1242" s="124" t="s">
        <v>9825</v>
      </c>
      <c r="O1242" s="7" t="e">
        <f t="shared" ca="1" si="38"/>
        <v>#VALUE!</v>
      </c>
      <c r="P1242" s="124" t="s">
        <v>9877</v>
      </c>
      <c r="Q1242" s="124" t="s">
        <v>4065</v>
      </c>
      <c r="R1242" s="124" t="s">
        <v>9877</v>
      </c>
      <c r="S1242" s="12" t="e">
        <f t="shared" ca="1" si="39"/>
        <v>#VALUE!</v>
      </c>
      <c r="T1242" s="11" t="s">
        <v>9892</v>
      </c>
      <c r="U1242" s="11" t="s">
        <v>9814</v>
      </c>
      <c r="V1242" s="167"/>
      <c r="W1242" s="167"/>
      <c r="X1242" s="678" t="s">
        <v>9893</v>
      </c>
      <c r="Y1242" s="678"/>
      <c r="Z1242" s="678"/>
      <c r="AA1242" s="24" t="s">
        <v>9894</v>
      </c>
      <c r="AB1242" s="24" t="s">
        <v>9895</v>
      </c>
      <c r="AC1242" s="24"/>
      <c r="AD1242" s="81" t="s">
        <v>9502</v>
      </c>
      <c r="AE1242" s="1282"/>
    </row>
    <row r="1243" spans="1:31" s="2" customFormat="1">
      <c r="A1243" s="135" t="s">
        <v>1535</v>
      </c>
      <c r="B1243" s="19" t="s">
        <v>97</v>
      </c>
      <c r="C1243" s="7" t="s">
        <v>256</v>
      </c>
      <c r="D1243" s="12" t="s">
        <v>1024</v>
      </c>
      <c r="E1243" s="7" t="s">
        <v>49</v>
      </c>
      <c r="F1243" s="7" t="s">
        <v>1086</v>
      </c>
      <c r="G1243" s="20">
        <v>1995</v>
      </c>
      <c r="H1243" s="9">
        <v>2.8740000000000001</v>
      </c>
      <c r="I1243" s="4" t="s">
        <v>636</v>
      </c>
      <c r="J1243" s="11">
        <v>45394</v>
      </c>
      <c r="K1243" s="11">
        <v>45394</v>
      </c>
      <c r="L1243" s="11"/>
      <c r="M1243" s="124">
        <v>45398</v>
      </c>
      <c r="N1243" s="124"/>
      <c r="O1243" s="7">
        <f t="shared" ca="1" si="38"/>
        <v>711</v>
      </c>
      <c r="P1243" s="124">
        <v>45411</v>
      </c>
      <c r="Q1243" s="124">
        <v>45411</v>
      </c>
      <c r="R1243" s="124">
        <v>45411</v>
      </c>
      <c r="S1243" s="12">
        <f t="shared" ca="1" si="39"/>
        <v>17</v>
      </c>
      <c r="T1243" s="11" t="s">
        <v>4058</v>
      </c>
      <c r="U1243" s="11" t="s">
        <v>9896</v>
      </c>
      <c r="V1243" s="167"/>
      <c r="W1243" s="167"/>
      <c r="X1243" s="678" t="s">
        <v>9897</v>
      </c>
      <c r="Y1243" s="678"/>
      <c r="Z1243" s="678"/>
      <c r="AA1243" s="24"/>
      <c r="AB1243" s="24"/>
      <c r="AC1243" s="24"/>
      <c r="AD1243" s="81" t="s">
        <v>9502</v>
      </c>
      <c r="AE1243" s="1282"/>
    </row>
    <row r="1244" spans="1:31" s="2" customFormat="1">
      <c r="A1244" s="135" t="s">
        <v>3731</v>
      </c>
      <c r="B1244" s="7" t="s">
        <v>9898</v>
      </c>
      <c r="C1244" s="7" t="s">
        <v>83</v>
      </c>
      <c r="D1244" s="7" t="s">
        <v>1024</v>
      </c>
      <c r="E1244" s="7" t="s">
        <v>85</v>
      </c>
      <c r="F1244" s="12" t="s">
        <v>1088</v>
      </c>
      <c r="G1244" s="20">
        <v>378</v>
      </c>
      <c r="H1244" s="9">
        <v>0.495</v>
      </c>
      <c r="I1244" s="7" t="s">
        <v>9020</v>
      </c>
      <c r="J1244" s="11" t="s">
        <v>9247</v>
      </c>
      <c r="K1244" s="124" t="s">
        <v>9247</v>
      </c>
      <c r="L1244" s="124"/>
      <c r="M1244" s="124" t="s">
        <v>97</v>
      </c>
      <c r="N1244" s="124" t="s">
        <v>9510</v>
      </c>
      <c r="O1244" s="7" t="e">
        <f t="shared" ca="1" si="38"/>
        <v>#VALUE!</v>
      </c>
      <c r="P1244" s="124" t="s">
        <v>4087</v>
      </c>
      <c r="Q1244" s="124" t="s">
        <v>4122</v>
      </c>
      <c r="R1244" s="124" t="s">
        <v>4087</v>
      </c>
      <c r="S1244" s="12" t="e">
        <f t="shared" ca="1" si="39"/>
        <v>#VALUE!</v>
      </c>
      <c r="T1244" s="11" t="s">
        <v>9899</v>
      </c>
      <c r="U1244" s="11" t="s">
        <v>9900</v>
      </c>
      <c r="V1244" s="11"/>
      <c r="W1244" s="11"/>
      <c r="X1244" s="13" t="s">
        <v>9901</v>
      </c>
      <c r="Y1244" s="13"/>
      <c r="Z1244" s="13"/>
      <c r="AA1244" s="89" t="s">
        <v>9902</v>
      </c>
      <c r="AB1244" s="13"/>
      <c r="AC1244" s="13"/>
      <c r="AD1244" s="76" t="s">
        <v>9502</v>
      </c>
      <c r="AE1244" s="1287"/>
    </row>
    <row r="1245" spans="1:31" s="2" customFormat="1">
      <c r="A1245" s="135" t="s">
        <v>3731</v>
      </c>
      <c r="B1245" s="7" t="s">
        <v>9903</v>
      </c>
      <c r="C1245" s="7" t="s">
        <v>83</v>
      </c>
      <c r="D1245" s="7" t="s">
        <v>1024</v>
      </c>
      <c r="E1245" s="7" t="s">
        <v>85</v>
      </c>
      <c r="F1245" s="12" t="s">
        <v>1088</v>
      </c>
      <c r="G1245" s="20">
        <v>1727</v>
      </c>
      <c r="H1245" s="9">
        <v>1.0529999999999999</v>
      </c>
      <c r="I1245" s="7" t="s">
        <v>9020</v>
      </c>
      <c r="J1245" s="11" t="s">
        <v>9247</v>
      </c>
      <c r="K1245" s="124" t="s">
        <v>9247</v>
      </c>
      <c r="L1245" s="124"/>
      <c r="M1245" s="124" t="s">
        <v>97</v>
      </c>
      <c r="N1245" s="124" t="s">
        <v>9510</v>
      </c>
      <c r="O1245" s="7" t="e">
        <f t="shared" ca="1" si="38"/>
        <v>#VALUE!</v>
      </c>
      <c r="P1245" s="124" t="s">
        <v>4087</v>
      </c>
      <c r="Q1245" s="124" t="s">
        <v>4122</v>
      </c>
      <c r="R1245" s="124" t="s">
        <v>4087</v>
      </c>
      <c r="S1245" s="12" t="e">
        <f t="shared" ca="1" si="39"/>
        <v>#VALUE!</v>
      </c>
      <c r="T1245" s="11" t="s">
        <v>9904</v>
      </c>
      <c r="U1245" s="11" t="s">
        <v>9905</v>
      </c>
      <c r="V1245" s="11"/>
      <c r="W1245" s="11"/>
      <c r="X1245" s="13" t="s">
        <v>9906</v>
      </c>
      <c r="Y1245" s="13"/>
      <c r="Z1245" s="13"/>
      <c r="AA1245" s="89" t="s">
        <v>9902</v>
      </c>
      <c r="AB1245" s="13"/>
      <c r="AC1245" s="13"/>
      <c r="AD1245" s="76" t="s">
        <v>9502</v>
      </c>
      <c r="AE1245" s="1287"/>
    </row>
    <row r="1246" spans="1:31" s="2" customFormat="1">
      <c r="A1246" s="135" t="s">
        <v>3731</v>
      </c>
      <c r="B1246" s="7" t="s">
        <v>9907</v>
      </c>
      <c r="C1246" s="7" t="s">
        <v>83</v>
      </c>
      <c r="D1246" s="7" t="s">
        <v>1024</v>
      </c>
      <c r="E1246" s="7" t="s">
        <v>85</v>
      </c>
      <c r="F1246" s="12" t="s">
        <v>1088</v>
      </c>
      <c r="G1246" s="20">
        <v>1530</v>
      </c>
      <c r="H1246" s="9">
        <v>1.73</v>
      </c>
      <c r="I1246" s="7" t="s">
        <v>9020</v>
      </c>
      <c r="J1246" s="11" t="s">
        <v>9247</v>
      </c>
      <c r="K1246" s="124" t="s">
        <v>4032</v>
      </c>
      <c r="L1246" s="124"/>
      <c r="M1246" s="124" t="s">
        <v>97</v>
      </c>
      <c r="N1246" s="124" t="s">
        <v>9510</v>
      </c>
      <c r="O1246" s="7" t="e">
        <f t="shared" ca="1" si="38"/>
        <v>#VALUE!</v>
      </c>
      <c r="P1246" s="124" t="s">
        <v>4087</v>
      </c>
      <c r="Q1246" s="124" t="s">
        <v>4122</v>
      </c>
      <c r="R1246" s="124" t="s">
        <v>4087</v>
      </c>
      <c r="S1246" s="12" t="e">
        <f t="shared" ca="1" si="39"/>
        <v>#VALUE!</v>
      </c>
      <c r="T1246" s="11" t="s">
        <v>9908</v>
      </c>
      <c r="U1246" s="11" t="s">
        <v>9909</v>
      </c>
      <c r="V1246" s="11"/>
      <c r="W1246" s="11"/>
      <c r="X1246" s="13" t="s">
        <v>9910</v>
      </c>
      <c r="Y1246" s="13"/>
      <c r="Z1246" s="13"/>
      <c r="AA1246" s="89" t="s">
        <v>9902</v>
      </c>
      <c r="AB1246" s="13"/>
      <c r="AC1246" s="13"/>
      <c r="AD1246" s="76" t="s">
        <v>9502</v>
      </c>
      <c r="AE1246" s="1287"/>
    </row>
    <row r="1247" spans="1:31" s="2" customFormat="1">
      <c r="A1247" s="134" t="s">
        <v>9911</v>
      </c>
      <c r="B1247" s="7" t="s">
        <v>9912</v>
      </c>
      <c r="C1247" s="7" t="s">
        <v>83</v>
      </c>
      <c r="D1247" s="7" t="s">
        <v>110</v>
      </c>
      <c r="E1247" s="7" t="s">
        <v>85</v>
      </c>
      <c r="F1247" s="12" t="s">
        <v>1088</v>
      </c>
      <c r="G1247" s="20">
        <v>635</v>
      </c>
      <c r="H1247" s="9">
        <v>1.476</v>
      </c>
      <c r="I1247" s="7" t="s">
        <v>9020</v>
      </c>
      <c r="J1247" s="11" t="s">
        <v>4032</v>
      </c>
      <c r="K1247" s="124" t="s">
        <v>4032</v>
      </c>
      <c r="L1247" s="124"/>
      <c r="M1247" s="124" t="s">
        <v>97</v>
      </c>
      <c r="N1247" s="124" t="s">
        <v>9813</v>
      </c>
      <c r="O1247" s="7" t="e">
        <f t="shared" ca="1" si="38"/>
        <v>#VALUE!</v>
      </c>
      <c r="P1247" s="124" t="s">
        <v>4087</v>
      </c>
      <c r="Q1247" s="124" t="s">
        <v>4122</v>
      </c>
      <c r="R1247" s="124" t="s">
        <v>4087</v>
      </c>
      <c r="S1247" s="12" t="e">
        <f t="shared" ca="1" si="39"/>
        <v>#VALUE!</v>
      </c>
      <c r="T1247" s="11" t="s">
        <v>9913</v>
      </c>
      <c r="U1247" s="11" t="s">
        <v>9914</v>
      </c>
      <c r="V1247" s="11"/>
      <c r="W1247" s="11"/>
      <c r="X1247" s="13" t="s">
        <v>9915</v>
      </c>
      <c r="Y1247" s="13"/>
      <c r="Z1247" s="13"/>
      <c r="AA1247" s="89" t="s">
        <v>9902</v>
      </c>
      <c r="AB1247" s="76" t="s">
        <v>9916</v>
      </c>
      <c r="AC1247" s="76"/>
      <c r="AD1247" s="76" t="s">
        <v>9502</v>
      </c>
      <c r="AE1247" s="1285"/>
    </row>
    <row r="1248" spans="1:31" s="2" customFormat="1">
      <c r="A1248" s="134" t="s">
        <v>9911</v>
      </c>
      <c r="B1248" s="7" t="s">
        <v>9917</v>
      </c>
      <c r="C1248" s="7" t="s">
        <v>83</v>
      </c>
      <c r="D1248" s="7" t="s">
        <v>110</v>
      </c>
      <c r="E1248" s="7" t="s">
        <v>85</v>
      </c>
      <c r="F1248" s="12" t="s">
        <v>1106</v>
      </c>
      <c r="G1248" s="20">
        <v>1100</v>
      </c>
      <c r="H1248" s="9">
        <v>5.1749999999999998</v>
      </c>
      <c r="I1248" s="7" t="s">
        <v>9020</v>
      </c>
      <c r="J1248" s="11" t="s">
        <v>4032</v>
      </c>
      <c r="K1248" s="124" t="s">
        <v>4032</v>
      </c>
      <c r="L1248" s="124"/>
      <c r="M1248" s="124" t="s">
        <v>97</v>
      </c>
      <c r="N1248" s="124" t="s">
        <v>9813</v>
      </c>
      <c r="O1248" s="7" t="e">
        <f t="shared" ca="1" si="38"/>
        <v>#VALUE!</v>
      </c>
      <c r="P1248" s="124" t="s">
        <v>4087</v>
      </c>
      <c r="Q1248" s="124" t="s">
        <v>4122</v>
      </c>
      <c r="R1248" s="124" t="s">
        <v>4087</v>
      </c>
      <c r="S1248" s="12" t="e">
        <f t="shared" ca="1" si="39"/>
        <v>#VALUE!</v>
      </c>
      <c r="T1248" s="11" t="s">
        <v>9918</v>
      </c>
      <c r="U1248" s="11" t="s">
        <v>9919</v>
      </c>
      <c r="V1248" s="11"/>
      <c r="W1248" s="11"/>
      <c r="X1248" s="13" t="s">
        <v>9920</v>
      </c>
      <c r="Y1248" s="13"/>
      <c r="Z1248" s="13"/>
      <c r="AA1248" s="89" t="s">
        <v>9902</v>
      </c>
      <c r="AB1248" s="76" t="s">
        <v>9916</v>
      </c>
      <c r="AC1248" s="76"/>
      <c r="AD1248" s="76" t="s">
        <v>9502</v>
      </c>
      <c r="AE1248" s="1285"/>
    </row>
    <row r="1249" spans="1:31" s="2" customFormat="1">
      <c r="A1249" s="135" t="s">
        <v>9921</v>
      </c>
      <c r="B1249" s="7" t="s">
        <v>9922</v>
      </c>
      <c r="C1249" s="7" t="s">
        <v>83</v>
      </c>
      <c r="D1249" s="7" t="s">
        <v>110</v>
      </c>
      <c r="E1249" s="7" t="s">
        <v>85</v>
      </c>
      <c r="F1249" s="12" t="s">
        <v>1088</v>
      </c>
      <c r="G1249" s="20">
        <v>552</v>
      </c>
      <c r="H1249" s="9">
        <v>2.5710000000000002</v>
      </c>
      <c r="I1249" s="7" t="s">
        <v>9020</v>
      </c>
      <c r="J1249" s="11" t="s">
        <v>4032</v>
      </c>
      <c r="K1249" s="124" t="s">
        <v>4032</v>
      </c>
      <c r="L1249" s="124"/>
      <c r="M1249" s="124" t="s">
        <v>9825</v>
      </c>
      <c r="N1249" s="124" t="s">
        <v>9733</v>
      </c>
      <c r="O1249" s="7" t="e">
        <f t="shared" ca="1" si="38"/>
        <v>#VALUE!</v>
      </c>
      <c r="P1249" s="124" t="s">
        <v>4087</v>
      </c>
      <c r="Q1249" s="124" t="s">
        <v>4122</v>
      </c>
      <c r="R1249" s="124" t="s">
        <v>4087</v>
      </c>
      <c r="S1249" s="12" t="e">
        <f t="shared" ca="1" si="39"/>
        <v>#VALUE!</v>
      </c>
      <c r="T1249" s="11" t="s">
        <v>9923</v>
      </c>
      <c r="U1249" s="11" t="s">
        <v>9924</v>
      </c>
      <c r="V1249" s="11"/>
      <c r="W1249" s="11"/>
      <c r="X1249" s="13" t="s">
        <v>9925</v>
      </c>
      <c r="Y1249" s="13"/>
      <c r="Z1249" s="13"/>
      <c r="AA1249" s="89" t="s">
        <v>9902</v>
      </c>
      <c r="AB1249" s="13"/>
      <c r="AC1249" s="13"/>
      <c r="AD1249" s="76" t="s">
        <v>7280</v>
      </c>
      <c r="AE1249" s="1287"/>
    </row>
    <row r="1250" spans="1:31" s="2" customFormat="1">
      <c r="A1250" s="135" t="s">
        <v>9926</v>
      </c>
      <c r="B1250" s="7" t="s">
        <v>9927</v>
      </c>
      <c r="C1250" s="7" t="s">
        <v>256</v>
      </c>
      <c r="D1250" s="7" t="s">
        <v>110</v>
      </c>
      <c r="E1250" s="7" t="s">
        <v>85</v>
      </c>
      <c r="F1250" s="12" t="s">
        <v>1088</v>
      </c>
      <c r="G1250" s="20">
        <v>345</v>
      </c>
      <c r="H1250" s="9">
        <v>1.3129999999999999</v>
      </c>
      <c r="I1250" s="7" t="s">
        <v>9020</v>
      </c>
      <c r="J1250" s="11" t="s">
        <v>4032</v>
      </c>
      <c r="K1250" s="124" t="s">
        <v>9510</v>
      </c>
      <c r="L1250" s="124"/>
      <c r="M1250" s="124" t="s">
        <v>9825</v>
      </c>
      <c r="N1250" s="124" t="s">
        <v>9813</v>
      </c>
      <c r="O1250" s="7" t="e">
        <f t="shared" ca="1" si="38"/>
        <v>#VALUE!</v>
      </c>
      <c r="P1250" s="124" t="s">
        <v>4087</v>
      </c>
      <c r="Q1250" s="124" t="s">
        <v>4122</v>
      </c>
      <c r="R1250" s="124" t="s">
        <v>4087</v>
      </c>
      <c r="S1250" s="12" t="e">
        <f t="shared" ca="1" si="39"/>
        <v>#VALUE!</v>
      </c>
      <c r="T1250" s="11" t="s">
        <v>9928</v>
      </c>
      <c r="U1250" s="11" t="s">
        <v>9929</v>
      </c>
      <c r="V1250" s="11"/>
      <c r="W1250" s="11"/>
      <c r="X1250" s="13" t="s">
        <v>9930</v>
      </c>
      <c r="Y1250" s="13"/>
      <c r="Z1250" s="13"/>
      <c r="AA1250" s="89" t="s">
        <v>9902</v>
      </c>
      <c r="AB1250" s="13" t="s">
        <v>9931</v>
      </c>
      <c r="AC1250" s="13"/>
      <c r="AD1250" s="76" t="s">
        <v>7280</v>
      </c>
      <c r="AE1250" s="1287"/>
    </row>
    <row r="1251" spans="1:31" s="2" customFormat="1">
      <c r="A1251" s="135" t="s">
        <v>3731</v>
      </c>
      <c r="B1251" s="7" t="s">
        <v>9932</v>
      </c>
      <c r="C1251" s="7" t="s">
        <v>83</v>
      </c>
      <c r="D1251" s="7" t="s">
        <v>110</v>
      </c>
      <c r="E1251" s="7" t="s">
        <v>85</v>
      </c>
      <c r="F1251" s="12" t="s">
        <v>1088</v>
      </c>
      <c r="G1251" s="20">
        <v>1510</v>
      </c>
      <c r="H1251" s="9">
        <v>2.4529999999999998</v>
      </c>
      <c r="I1251" s="7" t="s">
        <v>9020</v>
      </c>
      <c r="J1251" s="11" t="s">
        <v>9825</v>
      </c>
      <c r="K1251" s="124" t="s">
        <v>9713</v>
      </c>
      <c r="L1251" s="124"/>
      <c r="M1251" s="124" t="s">
        <v>97</v>
      </c>
      <c r="N1251" s="124" t="s">
        <v>9813</v>
      </c>
      <c r="O1251" s="7" t="e">
        <f t="shared" ca="1" si="38"/>
        <v>#VALUE!</v>
      </c>
      <c r="P1251" s="124" t="s">
        <v>4087</v>
      </c>
      <c r="Q1251" s="124" t="s">
        <v>4074</v>
      </c>
      <c r="R1251" s="124" t="s">
        <v>4087</v>
      </c>
      <c r="S1251" s="12" t="e">
        <f t="shared" ca="1" si="39"/>
        <v>#VALUE!</v>
      </c>
      <c r="T1251" s="11" t="s">
        <v>9933</v>
      </c>
      <c r="U1251" s="11" t="s">
        <v>9934</v>
      </c>
      <c r="V1251" s="11"/>
      <c r="W1251" s="11"/>
      <c r="X1251" s="13" t="s">
        <v>9935</v>
      </c>
      <c r="Y1251" s="13"/>
      <c r="Z1251" s="13"/>
      <c r="AA1251" s="89" t="s">
        <v>9902</v>
      </c>
      <c r="AB1251" s="13"/>
      <c r="AC1251" s="13"/>
      <c r="AD1251" s="76" t="s">
        <v>7280</v>
      </c>
      <c r="AE1251" s="1287"/>
    </row>
    <row r="1252" spans="1:31" s="2" customFormat="1">
      <c r="A1252" s="135" t="s">
        <v>4013</v>
      </c>
      <c r="B1252" s="7" t="s">
        <v>9936</v>
      </c>
      <c r="C1252" s="7" t="s">
        <v>256</v>
      </c>
      <c r="D1252" s="7" t="s">
        <v>110</v>
      </c>
      <c r="E1252" s="7" t="s">
        <v>49</v>
      </c>
      <c r="F1252" s="12" t="s">
        <v>9087</v>
      </c>
      <c r="G1252" s="20">
        <v>540</v>
      </c>
      <c r="H1252" s="9">
        <v>0.52800000000000002</v>
      </c>
      <c r="I1252" s="7" t="s">
        <v>9937</v>
      </c>
      <c r="J1252" s="11" t="s">
        <v>9825</v>
      </c>
      <c r="K1252" s="124" t="s">
        <v>4085</v>
      </c>
      <c r="L1252" s="124"/>
      <c r="M1252" s="124" t="s">
        <v>4050</v>
      </c>
      <c r="N1252" s="124"/>
      <c r="O1252" s="7" t="e">
        <f t="shared" ca="1" si="38"/>
        <v>#VALUE!</v>
      </c>
      <c r="P1252" s="124" t="s">
        <v>4067</v>
      </c>
      <c r="Q1252" s="124" t="s">
        <v>4087</v>
      </c>
      <c r="R1252" s="124" t="s">
        <v>4067</v>
      </c>
      <c r="S1252" s="12" t="e">
        <f t="shared" ca="1" si="39"/>
        <v>#VALUE!</v>
      </c>
      <c r="T1252" s="124" t="s">
        <v>4075</v>
      </c>
      <c r="U1252" s="11" t="s">
        <v>9938</v>
      </c>
      <c r="V1252" s="11"/>
      <c r="W1252" s="11"/>
      <c r="X1252" s="13" t="s">
        <v>9939</v>
      </c>
      <c r="Y1252" s="13"/>
      <c r="Z1252" s="13"/>
      <c r="AA1252" s="89" t="s">
        <v>9940</v>
      </c>
      <c r="AB1252" s="13" t="s">
        <v>9941</v>
      </c>
      <c r="AC1252" s="13"/>
      <c r="AD1252" s="76" t="s">
        <v>7280</v>
      </c>
      <c r="AE1252" s="1287"/>
    </row>
    <row r="1253" spans="1:31" s="2" customFormat="1">
      <c r="A1253" s="268" t="s">
        <v>8105</v>
      </c>
      <c r="B1253" s="19" t="s">
        <v>8106</v>
      </c>
      <c r="C1253" s="19" t="s">
        <v>256</v>
      </c>
      <c r="D1253" s="19" t="s">
        <v>1292</v>
      </c>
      <c r="E1253" s="19" t="s">
        <v>85</v>
      </c>
      <c r="F1253" s="19" t="s">
        <v>1088</v>
      </c>
      <c r="G1253" s="958">
        <v>1133.981</v>
      </c>
      <c r="H1253" s="140">
        <v>2.4790000000000001</v>
      </c>
      <c r="I1253" s="19" t="s">
        <v>9942</v>
      </c>
      <c r="J1253" s="787" t="s">
        <v>9168</v>
      </c>
      <c r="K1253" s="787" t="s">
        <v>9468</v>
      </c>
      <c r="L1253" s="793"/>
      <c r="M1253" s="787" t="s">
        <v>9469</v>
      </c>
      <c r="N1253" s="787" t="s">
        <v>9498</v>
      </c>
      <c r="O1253" s="7" t="e">
        <f t="shared" ca="1" si="38"/>
        <v>#VALUE!</v>
      </c>
      <c r="P1253" s="793" t="s">
        <v>9943</v>
      </c>
      <c r="Q1253" s="793" t="s">
        <v>4122</v>
      </c>
      <c r="R1253" s="793" t="s">
        <v>9943</v>
      </c>
      <c r="S1253" s="12" t="e">
        <f t="shared" ca="1" si="39"/>
        <v>#VALUE!</v>
      </c>
      <c r="T1253" s="94" t="s">
        <v>4075</v>
      </c>
      <c r="U1253" s="94" t="s">
        <v>4512</v>
      </c>
      <c r="V1253" s="1210"/>
      <c r="W1253" s="1210"/>
      <c r="X1253" s="685" t="s">
        <v>9944</v>
      </c>
      <c r="Y1253" s="685"/>
      <c r="Z1253" s="685"/>
      <c r="AA1253" s="116" t="s">
        <v>9945</v>
      </c>
      <c r="AB1253" s="141" t="s">
        <v>9946</v>
      </c>
      <c r="AC1253" s="141"/>
      <c r="AD1253" s="1235" t="s">
        <v>9502</v>
      </c>
      <c r="AE1253" s="1303"/>
    </row>
    <row r="1254" spans="1:31" s="2" customFormat="1">
      <c r="A1254" s="135" t="s">
        <v>9947</v>
      </c>
      <c r="B1254" s="19" t="s">
        <v>9493</v>
      </c>
      <c r="C1254" s="7" t="s">
        <v>83</v>
      </c>
      <c r="D1254" s="12" t="s">
        <v>73</v>
      </c>
      <c r="E1254" s="7" t="s">
        <v>85</v>
      </c>
      <c r="F1254" s="7" t="s">
        <v>1088</v>
      </c>
      <c r="G1254" s="20">
        <v>480</v>
      </c>
      <c r="H1254" s="9">
        <v>0.56000000000000005</v>
      </c>
      <c r="I1254" s="12" t="s">
        <v>9948</v>
      </c>
      <c r="J1254" s="11" t="s">
        <v>3969</v>
      </c>
      <c r="K1254" s="11" t="s">
        <v>3969</v>
      </c>
      <c r="L1254" s="11"/>
      <c r="M1254" s="124" t="s">
        <v>97</v>
      </c>
      <c r="N1254" s="124" t="s">
        <v>9813</v>
      </c>
      <c r="O1254" s="7" t="e">
        <f t="shared" ca="1" si="38"/>
        <v>#VALUE!</v>
      </c>
      <c r="P1254" s="124" t="s">
        <v>9892</v>
      </c>
      <c r="Q1254" s="124" t="s">
        <v>9892</v>
      </c>
      <c r="R1254" s="124" t="s">
        <v>9892</v>
      </c>
      <c r="S1254" s="12" t="e">
        <f t="shared" ca="1" si="39"/>
        <v>#VALUE!</v>
      </c>
      <c r="T1254" s="11" t="s">
        <v>4075</v>
      </c>
      <c r="U1254" s="94" t="s">
        <v>4132</v>
      </c>
      <c r="V1254" s="1210"/>
      <c r="W1254" s="1210"/>
      <c r="X1254" s="685" t="s">
        <v>9949</v>
      </c>
      <c r="Y1254" s="685"/>
      <c r="Z1254" s="685"/>
      <c r="AA1254" s="103" t="s">
        <v>9950</v>
      </c>
      <c r="AB1254" s="103" t="s">
        <v>9951</v>
      </c>
      <c r="AC1254" s="103"/>
      <c r="AD1254" s="131" t="s">
        <v>9502</v>
      </c>
      <c r="AE1254" s="1302"/>
    </row>
    <row r="1255" spans="1:31" s="2" customFormat="1">
      <c r="A1255" s="135" t="s">
        <v>168</v>
      </c>
      <c r="B1255" s="19" t="s">
        <v>9952</v>
      </c>
      <c r="C1255" s="4" t="s">
        <v>256</v>
      </c>
      <c r="D1255" s="12" t="s">
        <v>73</v>
      </c>
      <c r="E1255" s="7" t="s">
        <v>85</v>
      </c>
      <c r="F1255" s="7" t="s">
        <v>1088</v>
      </c>
      <c r="G1255" s="20">
        <v>465</v>
      </c>
      <c r="H1255" s="9">
        <v>0.57599999999999996</v>
      </c>
      <c r="I1255" s="12" t="s">
        <v>9948</v>
      </c>
      <c r="J1255" s="11" t="s">
        <v>3969</v>
      </c>
      <c r="K1255" s="11" t="s">
        <v>3969</v>
      </c>
      <c r="L1255" s="11"/>
      <c r="M1255" s="124" t="s">
        <v>9733</v>
      </c>
      <c r="N1255" s="124" t="s">
        <v>9813</v>
      </c>
      <c r="O1255" s="7" t="e">
        <f t="shared" ca="1" si="38"/>
        <v>#VALUE!</v>
      </c>
      <c r="P1255" s="124" t="s">
        <v>9892</v>
      </c>
      <c r="Q1255" s="124" t="s">
        <v>9892</v>
      </c>
      <c r="R1255" s="124" t="s">
        <v>9892</v>
      </c>
      <c r="S1255" s="12" t="e">
        <f t="shared" ca="1" si="39"/>
        <v>#VALUE!</v>
      </c>
      <c r="T1255" s="11" t="s">
        <v>4075</v>
      </c>
      <c r="U1255" s="11" t="s">
        <v>4132</v>
      </c>
      <c r="V1255" s="167"/>
      <c r="W1255" s="167"/>
      <c r="X1255" s="678" t="s">
        <v>9953</v>
      </c>
      <c r="Y1255" s="678"/>
      <c r="Z1255" s="678"/>
      <c r="AA1255" s="24" t="s">
        <v>9954</v>
      </c>
      <c r="AB1255" s="24" t="s">
        <v>9951</v>
      </c>
      <c r="AC1255" s="24"/>
      <c r="AD1255" s="81" t="s">
        <v>9502</v>
      </c>
      <c r="AE1255" s="1282"/>
    </row>
    <row r="1256" spans="1:31" s="2" customFormat="1">
      <c r="A1256" s="135" t="s">
        <v>1535</v>
      </c>
      <c r="B1256" s="19"/>
      <c r="C1256" s="4" t="s">
        <v>83</v>
      </c>
      <c r="D1256" s="12" t="s">
        <v>110</v>
      </c>
      <c r="E1256" s="7" t="s">
        <v>49</v>
      </c>
      <c r="F1256" s="7" t="s">
        <v>1086</v>
      </c>
      <c r="G1256" s="20">
        <v>2280</v>
      </c>
      <c r="H1256" s="9"/>
      <c r="I1256" s="12" t="s">
        <v>9955</v>
      </c>
      <c r="J1256" s="11" t="s">
        <v>9813</v>
      </c>
      <c r="K1256" s="11"/>
      <c r="L1256" s="11"/>
      <c r="M1256" s="124">
        <v>45406</v>
      </c>
      <c r="N1256" s="124"/>
      <c r="O1256" s="7" t="e">
        <f t="shared" ca="1" si="38"/>
        <v>#VALUE!</v>
      </c>
      <c r="P1256" s="124">
        <v>45419</v>
      </c>
      <c r="Q1256" s="124">
        <v>45417</v>
      </c>
      <c r="R1256" s="124">
        <v>45419</v>
      </c>
      <c r="S1256" s="12" t="e">
        <f t="shared" ca="1" si="39"/>
        <v>#VALUE!</v>
      </c>
      <c r="T1256" s="11" t="s">
        <v>4089</v>
      </c>
      <c r="U1256" s="11" t="s">
        <v>4126</v>
      </c>
      <c r="V1256" s="167"/>
      <c r="W1256" s="167"/>
      <c r="X1256" s="678" t="s">
        <v>9956</v>
      </c>
      <c r="Y1256" s="678"/>
      <c r="Z1256" s="678"/>
      <c r="AA1256" s="24"/>
      <c r="AB1256" s="24"/>
      <c r="AC1256" s="24"/>
      <c r="AD1256" s="81" t="s">
        <v>9502</v>
      </c>
      <c r="AE1256" s="1282"/>
    </row>
    <row r="1257" spans="1:31" s="2" customFormat="1">
      <c r="A1257" s="135" t="s">
        <v>9957</v>
      </c>
      <c r="B1257" s="7" t="s">
        <v>9958</v>
      </c>
      <c r="C1257" s="7" t="s">
        <v>83</v>
      </c>
      <c r="D1257" s="7" t="s">
        <v>110</v>
      </c>
      <c r="E1257" s="7" t="s">
        <v>85</v>
      </c>
      <c r="F1257" s="12">
        <v>3</v>
      </c>
      <c r="G1257" s="20">
        <v>3270</v>
      </c>
      <c r="H1257" s="9">
        <v>2.0449999999999999</v>
      </c>
      <c r="I1257" s="7" t="s">
        <v>9959</v>
      </c>
      <c r="J1257" s="11" t="s">
        <v>9510</v>
      </c>
      <c r="K1257" s="124" t="s">
        <v>4058</v>
      </c>
      <c r="L1257" s="124"/>
      <c r="M1257" s="124" t="s">
        <v>97</v>
      </c>
      <c r="N1257" s="124" t="s">
        <v>9813</v>
      </c>
      <c r="O1257" s="7" t="e">
        <f t="shared" ca="1" si="38"/>
        <v>#VALUE!</v>
      </c>
      <c r="P1257" s="726" t="s">
        <v>9461</v>
      </c>
      <c r="Q1257" s="124" t="s">
        <v>4058</v>
      </c>
      <c r="R1257" s="726" t="s">
        <v>9461</v>
      </c>
      <c r="S1257" s="12" t="e">
        <f t="shared" ca="1" si="39"/>
        <v>#VALUE!</v>
      </c>
      <c r="T1257" s="11" t="s">
        <v>9960</v>
      </c>
      <c r="U1257" s="11" t="s">
        <v>9961</v>
      </c>
      <c r="V1257" s="11"/>
      <c r="W1257" s="11"/>
      <c r="X1257" s="13" t="s">
        <v>9962</v>
      </c>
      <c r="Y1257" s="13"/>
      <c r="Z1257" s="13"/>
      <c r="AA1257" s="89" t="s">
        <v>9963</v>
      </c>
      <c r="AB1257" s="73" t="s">
        <v>9964</v>
      </c>
      <c r="AC1257" s="73"/>
      <c r="AD1257" s="1232" t="s">
        <v>9502</v>
      </c>
      <c r="AE1257" s="1288"/>
    </row>
    <row r="1258" spans="1:31" s="2" customFormat="1">
      <c r="A1258" s="135" t="s">
        <v>2976</v>
      </c>
      <c r="B1258" s="7" t="s">
        <v>9965</v>
      </c>
      <c r="C1258" s="7" t="s">
        <v>256</v>
      </c>
      <c r="D1258" s="7" t="s">
        <v>110</v>
      </c>
      <c r="E1258" s="7" t="s">
        <v>85</v>
      </c>
      <c r="F1258" s="12">
        <v>1</v>
      </c>
      <c r="G1258" s="20">
        <v>522</v>
      </c>
      <c r="H1258" s="9">
        <v>3.7149999999999999</v>
      </c>
      <c r="I1258" s="7" t="s">
        <v>9966</v>
      </c>
      <c r="J1258" s="11" t="s">
        <v>9825</v>
      </c>
      <c r="K1258" s="124" t="s">
        <v>4058</v>
      </c>
      <c r="L1258" s="124"/>
      <c r="M1258" s="124" t="s">
        <v>9733</v>
      </c>
      <c r="N1258" s="124" t="s">
        <v>4050</v>
      </c>
      <c r="O1258" s="7" t="e">
        <f t="shared" ca="1" si="38"/>
        <v>#VALUE!</v>
      </c>
      <c r="P1258" s="726" t="s">
        <v>9461</v>
      </c>
      <c r="Q1258" s="124" t="s">
        <v>4058</v>
      </c>
      <c r="R1258" s="726" t="s">
        <v>9461</v>
      </c>
      <c r="S1258" s="12" t="e">
        <f t="shared" ca="1" si="39"/>
        <v>#VALUE!</v>
      </c>
      <c r="T1258" s="11" t="s">
        <v>9967</v>
      </c>
      <c r="U1258" s="11" t="s">
        <v>9968</v>
      </c>
      <c r="V1258" s="11"/>
      <c r="W1258" s="11"/>
      <c r="X1258" s="13" t="s">
        <v>9969</v>
      </c>
      <c r="Y1258" s="13"/>
      <c r="Z1258" s="13"/>
      <c r="AA1258" s="89" t="s">
        <v>9963</v>
      </c>
      <c r="AB1258" s="24" t="s">
        <v>9970</v>
      </c>
      <c r="AC1258" s="24"/>
      <c r="AD1258" s="81" t="s">
        <v>7280</v>
      </c>
      <c r="AE1258" s="1282"/>
    </row>
    <row r="1259" spans="1:31" s="2" customFormat="1">
      <c r="A1259" s="135" t="s">
        <v>6520</v>
      </c>
      <c r="B1259" s="7" t="s">
        <v>9971</v>
      </c>
      <c r="C1259" s="7" t="s">
        <v>83</v>
      </c>
      <c r="D1259" s="7" t="s">
        <v>110</v>
      </c>
      <c r="E1259" s="7" t="s">
        <v>85</v>
      </c>
      <c r="F1259" s="12">
        <v>1</v>
      </c>
      <c r="G1259" s="20">
        <v>1366</v>
      </c>
      <c r="H1259" s="9">
        <v>4.3949999999999996</v>
      </c>
      <c r="I1259" s="7" t="s">
        <v>9966</v>
      </c>
      <c r="J1259" s="11" t="s">
        <v>9713</v>
      </c>
      <c r="K1259" s="124" t="s">
        <v>9733</v>
      </c>
      <c r="L1259" s="124"/>
      <c r="M1259" s="124" t="s">
        <v>97</v>
      </c>
      <c r="N1259" s="124" t="s">
        <v>4085</v>
      </c>
      <c r="O1259" s="7" t="e">
        <f t="shared" ca="1" si="38"/>
        <v>#VALUE!</v>
      </c>
      <c r="P1259" s="726" t="s">
        <v>9461</v>
      </c>
      <c r="Q1259" s="124" t="s">
        <v>4058</v>
      </c>
      <c r="R1259" s="726" t="s">
        <v>9461</v>
      </c>
      <c r="S1259" s="12" t="e">
        <f t="shared" ca="1" si="39"/>
        <v>#VALUE!</v>
      </c>
      <c r="T1259" s="11" t="s">
        <v>9972</v>
      </c>
      <c r="U1259" s="11" t="s">
        <v>9973</v>
      </c>
      <c r="V1259" s="11"/>
      <c r="W1259" s="11"/>
      <c r="X1259" s="13" t="s">
        <v>9974</v>
      </c>
      <c r="Y1259" s="13"/>
      <c r="Z1259" s="13"/>
      <c r="AA1259" s="89" t="s">
        <v>9963</v>
      </c>
      <c r="AB1259" s="13"/>
      <c r="AC1259" s="13"/>
      <c r="AD1259" s="76" t="s">
        <v>7280</v>
      </c>
      <c r="AE1259" s="1287"/>
    </row>
    <row r="1260" spans="1:31" s="2" customFormat="1">
      <c r="A1260" s="267" t="s">
        <v>740</v>
      </c>
      <c r="B1260" s="35" t="s">
        <v>9975</v>
      </c>
      <c r="C1260" s="35" t="s">
        <v>83</v>
      </c>
      <c r="D1260" s="35" t="s">
        <v>110</v>
      </c>
      <c r="E1260" s="35" t="s">
        <v>85</v>
      </c>
      <c r="F1260" s="99">
        <v>2</v>
      </c>
      <c r="G1260" s="957">
        <v>1740</v>
      </c>
      <c r="H1260" s="36">
        <v>4.0199999999999996</v>
      </c>
      <c r="I1260" s="35" t="s">
        <v>9966</v>
      </c>
      <c r="J1260" s="38" t="s">
        <v>9813</v>
      </c>
      <c r="K1260" s="253" t="s">
        <v>9813</v>
      </c>
      <c r="L1260" s="253"/>
      <c r="M1260" s="253" t="s">
        <v>97</v>
      </c>
      <c r="N1260" s="253" t="s">
        <v>9870</v>
      </c>
      <c r="O1260" s="7" t="e">
        <f t="shared" ca="1" si="38"/>
        <v>#VALUE!</v>
      </c>
      <c r="P1260" s="726" t="s">
        <v>9461</v>
      </c>
      <c r="Q1260" s="253" t="s">
        <v>4058</v>
      </c>
      <c r="R1260" s="726" t="s">
        <v>9461</v>
      </c>
      <c r="S1260" s="12" t="e">
        <f t="shared" ca="1" si="39"/>
        <v>#VALUE!</v>
      </c>
      <c r="T1260" s="38" t="s">
        <v>9976</v>
      </c>
      <c r="U1260" s="38" t="s">
        <v>9977</v>
      </c>
      <c r="V1260" s="38"/>
      <c r="W1260" s="38"/>
      <c r="X1260" s="130" t="s">
        <v>9978</v>
      </c>
      <c r="Y1260" s="130"/>
      <c r="Z1260" s="130"/>
      <c r="AA1260" s="89" t="s">
        <v>9963</v>
      </c>
      <c r="AB1260" s="130"/>
      <c r="AC1260" s="130"/>
      <c r="AD1260" s="1236" t="s">
        <v>9502</v>
      </c>
      <c r="AE1260" s="1304"/>
    </row>
    <row r="1261" spans="1:31" s="2" customFormat="1">
      <c r="A1261" s="135" t="s">
        <v>1142</v>
      </c>
      <c r="B1261" s="7" t="s">
        <v>9979</v>
      </c>
      <c r="C1261" s="4" t="s">
        <v>256</v>
      </c>
      <c r="D1261" s="7" t="s">
        <v>552</v>
      </c>
      <c r="E1261" s="7" t="s">
        <v>49</v>
      </c>
      <c r="F1261" s="7">
        <v>1</v>
      </c>
      <c r="G1261" s="953">
        <v>754</v>
      </c>
      <c r="H1261" s="9">
        <v>1.82</v>
      </c>
      <c r="I1261" s="8" t="s">
        <v>9980</v>
      </c>
      <c r="J1261" s="124" t="s">
        <v>4122</v>
      </c>
      <c r="K1261" s="124" t="s">
        <v>3979</v>
      </c>
      <c r="L1261" s="124"/>
      <c r="M1261" s="124" t="s">
        <v>4067</v>
      </c>
      <c r="N1261" s="124" t="s">
        <v>9981</v>
      </c>
      <c r="O1261" s="7" t="e">
        <f t="shared" ca="1" si="38"/>
        <v>#VALUE!</v>
      </c>
      <c r="P1261" s="124" t="s">
        <v>4051</v>
      </c>
      <c r="Q1261" s="124" t="s">
        <v>9982</v>
      </c>
      <c r="R1261" s="124" t="s">
        <v>4051</v>
      </c>
      <c r="S1261" s="12" t="e">
        <f t="shared" ca="1" si="39"/>
        <v>#VALUE!</v>
      </c>
      <c r="T1261" s="11" t="s">
        <v>9983</v>
      </c>
      <c r="U1261" s="8" t="s">
        <v>9984</v>
      </c>
      <c r="V1261" s="8"/>
      <c r="W1261" s="8"/>
      <c r="X1261" s="13" t="s">
        <v>9985</v>
      </c>
      <c r="Y1261" s="13"/>
      <c r="Z1261" s="13"/>
      <c r="AA1261" s="24" t="s">
        <v>9187</v>
      </c>
      <c r="AB1261" s="72" t="s">
        <v>9986</v>
      </c>
      <c r="AC1261" s="72"/>
      <c r="AD1261" s="127" t="s">
        <v>9502</v>
      </c>
      <c r="AE1261" s="1286"/>
    </row>
    <row r="1262" spans="1:31" s="2" customFormat="1">
      <c r="A1262" s="135" t="s">
        <v>1194</v>
      </c>
      <c r="B1262" s="7" t="s">
        <v>9472</v>
      </c>
      <c r="C1262" s="7" t="s">
        <v>256</v>
      </c>
      <c r="D1262" s="7" t="s">
        <v>1292</v>
      </c>
      <c r="E1262" s="7" t="s">
        <v>85</v>
      </c>
      <c r="F1262" s="7">
        <v>1</v>
      </c>
      <c r="G1262" s="204">
        <v>347</v>
      </c>
      <c r="H1262" s="143">
        <v>1.133</v>
      </c>
      <c r="I1262" s="7" t="s">
        <v>9987</v>
      </c>
      <c r="J1262" s="124" t="s">
        <v>4029</v>
      </c>
      <c r="K1262" s="124" t="s">
        <v>4029</v>
      </c>
      <c r="L1262" s="253"/>
      <c r="M1262" s="124" t="s">
        <v>9247</v>
      </c>
      <c r="N1262" s="124" t="s">
        <v>3991</v>
      </c>
      <c r="O1262" s="7" t="e">
        <f t="shared" ca="1" si="38"/>
        <v>#VALUE!</v>
      </c>
      <c r="P1262" s="791" t="s">
        <v>9857</v>
      </c>
      <c r="Q1262" s="791" t="s">
        <v>9813</v>
      </c>
      <c r="R1262" s="791" t="s">
        <v>9857</v>
      </c>
      <c r="S1262" s="12" t="e">
        <f t="shared" ca="1" si="39"/>
        <v>#VALUE!</v>
      </c>
      <c r="T1262" s="11" t="s">
        <v>4100</v>
      </c>
      <c r="U1262" s="38" t="s">
        <v>4245</v>
      </c>
      <c r="V1262" s="1211"/>
      <c r="W1262" s="1211"/>
      <c r="X1262" s="144" t="s">
        <v>9988</v>
      </c>
      <c r="Y1262" s="144"/>
      <c r="Z1262" s="144"/>
      <c r="AA1262" s="137" t="s">
        <v>9989</v>
      </c>
      <c r="AB1262" s="145" t="s">
        <v>9990</v>
      </c>
      <c r="AC1262" s="145"/>
      <c r="AD1262" s="1237" t="s">
        <v>9502</v>
      </c>
      <c r="AE1262" s="1305"/>
    </row>
    <row r="1263" spans="1:31" s="2" customFormat="1">
      <c r="A1263" s="135" t="s">
        <v>9991</v>
      </c>
      <c r="B1263" s="19" t="s">
        <v>9992</v>
      </c>
      <c r="C1263" s="7" t="s">
        <v>256</v>
      </c>
      <c r="D1263" s="7" t="s">
        <v>7803</v>
      </c>
      <c r="E1263" s="7" t="s">
        <v>85</v>
      </c>
      <c r="F1263" s="7">
        <v>1</v>
      </c>
      <c r="G1263" s="20">
        <v>309</v>
      </c>
      <c r="H1263" s="9">
        <v>0.67100000000000004</v>
      </c>
      <c r="I1263" s="7" t="s">
        <v>9993</v>
      </c>
      <c r="J1263" s="11" t="s">
        <v>9870</v>
      </c>
      <c r="K1263" s="11" t="s">
        <v>9870</v>
      </c>
      <c r="L1263" s="11"/>
      <c r="M1263" s="124" t="s">
        <v>4074</v>
      </c>
      <c r="N1263" s="124" t="s">
        <v>9724</v>
      </c>
      <c r="O1263" s="7" t="e">
        <f t="shared" ca="1" si="38"/>
        <v>#VALUE!</v>
      </c>
      <c r="P1263" s="726" t="s">
        <v>4096</v>
      </c>
      <c r="Q1263" s="726" t="s">
        <v>4089</v>
      </c>
      <c r="R1263" s="726" t="s">
        <v>4096</v>
      </c>
      <c r="S1263" s="12" t="e">
        <f t="shared" ca="1" si="39"/>
        <v>#VALUE!</v>
      </c>
      <c r="T1263" s="11" t="s">
        <v>4100</v>
      </c>
      <c r="U1263" s="11" t="s">
        <v>4314</v>
      </c>
      <c r="V1263" s="11"/>
      <c r="W1263" s="11"/>
      <c r="X1263" s="687" t="s">
        <v>9994</v>
      </c>
      <c r="Y1263" s="687"/>
      <c r="Z1263" s="687"/>
      <c r="AA1263" s="24" t="s">
        <v>9995</v>
      </c>
      <c r="AB1263" s="24" t="s">
        <v>9996</v>
      </c>
      <c r="AC1263" s="118"/>
      <c r="AD1263" s="90" t="s">
        <v>9502</v>
      </c>
      <c r="AE1263" s="1299"/>
    </row>
    <row r="1264" spans="1:31" s="2" customFormat="1">
      <c r="A1264" s="268" t="s">
        <v>9997</v>
      </c>
      <c r="B1264" s="19" t="s">
        <v>9998</v>
      </c>
      <c r="C1264" s="19"/>
      <c r="D1264" s="19" t="s">
        <v>110</v>
      </c>
      <c r="E1264" s="19" t="s">
        <v>267</v>
      </c>
      <c r="F1264" s="19">
        <v>1</v>
      </c>
      <c r="G1264" s="959">
        <v>625</v>
      </c>
      <c r="H1264" s="139">
        <v>2.456</v>
      </c>
      <c r="I1264" s="19" t="s">
        <v>9999</v>
      </c>
      <c r="J1264" s="94">
        <v>45401</v>
      </c>
      <c r="K1264" s="94"/>
      <c r="L1264" s="94"/>
      <c r="M1264" s="787"/>
      <c r="N1264" s="787"/>
      <c r="O1264" s="7">
        <f t="shared" ca="1" si="38"/>
        <v>704</v>
      </c>
      <c r="P1264" s="94">
        <v>45424</v>
      </c>
      <c r="Q1264" s="805">
        <v>45417</v>
      </c>
      <c r="R1264" s="787" t="s">
        <v>4100</v>
      </c>
      <c r="S1264" s="12" t="e">
        <f t="shared" ca="1" si="39"/>
        <v>#VALUE!</v>
      </c>
      <c r="T1264" s="94" t="s">
        <v>4100</v>
      </c>
      <c r="U1264" s="11" t="s">
        <v>4311</v>
      </c>
      <c r="V1264" s="11"/>
      <c r="W1264" s="11"/>
      <c r="X1264" s="14"/>
      <c r="Y1264" s="14"/>
      <c r="Z1264" s="14"/>
      <c r="AA1264" s="76" t="s">
        <v>10000</v>
      </c>
      <c r="AB1264" s="24"/>
      <c r="AC1264" s="24"/>
      <c r="AD1264" s="81" t="s">
        <v>9502</v>
      </c>
      <c r="AE1264" s="1282"/>
    </row>
    <row r="1265" spans="1:31" s="2" customFormat="1">
      <c r="A1265" s="268" t="s">
        <v>1305</v>
      </c>
      <c r="B1265" s="19" t="s">
        <v>10001</v>
      </c>
      <c r="C1265" s="19" t="s">
        <v>256</v>
      </c>
      <c r="D1265" s="19" t="s">
        <v>110</v>
      </c>
      <c r="E1265" s="19" t="s">
        <v>4887</v>
      </c>
      <c r="F1265" s="19">
        <v>1</v>
      </c>
      <c r="G1265" s="959">
        <v>40</v>
      </c>
      <c r="H1265" s="139"/>
      <c r="I1265" s="19" t="s">
        <v>10002</v>
      </c>
      <c r="J1265" s="94">
        <v>45405</v>
      </c>
      <c r="K1265" s="94">
        <v>45405</v>
      </c>
      <c r="L1265" s="94"/>
      <c r="M1265" s="787"/>
      <c r="N1265" s="787"/>
      <c r="O1265" s="7">
        <f t="shared" ca="1" si="38"/>
        <v>700</v>
      </c>
      <c r="P1265" s="94">
        <v>45429</v>
      </c>
      <c r="Q1265" s="805">
        <v>45427</v>
      </c>
      <c r="R1265" s="787">
        <v>45429</v>
      </c>
      <c r="S1265" s="12">
        <f t="shared" ca="1" si="39"/>
        <v>24</v>
      </c>
      <c r="T1265" s="94" t="s">
        <v>9983</v>
      </c>
      <c r="U1265" s="11" t="s">
        <v>4180</v>
      </c>
      <c r="V1265" s="11"/>
      <c r="W1265" s="11"/>
      <c r="X1265" s="14" t="s">
        <v>10003</v>
      </c>
      <c r="Y1265" s="14"/>
      <c r="Z1265" s="14"/>
      <c r="AA1265" s="13"/>
      <c r="AB1265" s="24"/>
      <c r="AC1265" s="24"/>
      <c r="AD1265" s="81" t="s">
        <v>9502</v>
      </c>
      <c r="AE1265" s="1282"/>
    </row>
    <row r="1266" spans="1:31">
      <c r="A1266" s="135" t="s">
        <v>1194</v>
      </c>
      <c r="B1266" s="7" t="s">
        <v>10004</v>
      </c>
      <c r="C1266" s="4" t="s">
        <v>256</v>
      </c>
      <c r="D1266" s="7" t="s">
        <v>552</v>
      </c>
      <c r="E1266" s="7" t="s">
        <v>85</v>
      </c>
      <c r="F1266" s="7">
        <v>1</v>
      </c>
      <c r="G1266" s="953">
        <v>434</v>
      </c>
      <c r="H1266" s="9">
        <v>0.33</v>
      </c>
      <c r="I1266" s="8" t="s">
        <v>10005</v>
      </c>
      <c r="J1266" s="124" t="s">
        <v>4085</v>
      </c>
      <c r="K1266" s="124" t="s">
        <v>4085</v>
      </c>
      <c r="L1266" s="124"/>
      <c r="M1266" s="124" t="s">
        <v>9892</v>
      </c>
      <c r="N1266" s="124" t="s">
        <v>4058</v>
      </c>
      <c r="O1266" s="7" t="e">
        <f t="shared" ca="1" si="38"/>
        <v>#VALUE!</v>
      </c>
      <c r="P1266" s="124" t="s">
        <v>9864</v>
      </c>
      <c r="Q1266" s="124" t="s">
        <v>4051</v>
      </c>
      <c r="R1266" s="124" t="s">
        <v>9864</v>
      </c>
      <c r="S1266" s="12" t="e">
        <f t="shared" ca="1" si="39"/>
        <v>#VALUE!</v>
      </c>
      <c r="T1266" s="11" t="s">
        <v>4066</v>
      </c>
      <c r="U1266" s="8" t="s">
        <v>4161</v>
      </c>
      <c r="V1266" s="8"/>
      <c r="W1266" s="8"/>
      <c r="X1266" s="13" t="s">
        <v>10006</v>
      </c>
      <c r="Y1266" s="13"/>
      <c r="Z1266" s="13"/>
      <c r="AA1266" s="24" t="s">
        <v>10007</v>
      </c>
      <c r="AB1266" s="24" t="s">
        <v>10008</v>
      </c>
      <c r="AC1266" s="24"/>
      <c r="AD1266" s="81" t="s">
        <v>7280</v>
      </c>
      <c r="AE1266" s="1282"/>
    </row>
    <row r="1267" spans="1:31">
      <c r="A1267" s="135" t="s">
        <v>9835</v>
      </c>
      <c r="B1267" s="7" t="s">
        <v>10009</v>
      </c>
      <c r="C1267" s="7" t="s">
        <v>256</v>
      </c>
      <c r="D1267" s="7" t="s">
        <v>1292</v>
      </c>
      <c r="E1267" s="7" t="s">
        <v>85</v>
      </c>
      <c r="F1267" s="7">
        <v>1</v>
      </c>
      <c r="G1267" s="204">
        <v>428.19</v>
      </c>
      <c r="H1267" s="106">
        <v>0.97499999999999998</v>
      </c>
      <c r="I1267" s="7" t="s">
        <v>10010</v>
      </c>
      <c r="J1267" s="124" t="s">
        <v>9247</v>
      </c>
      <c r="K1267" s="124" t="s">
        <v>9247</v>
      </c>
      <c r="L1267" s="253"/>
      <c r="M1267" s="124" t="s">
        <v>9229</v>
      </c>
      <c r="N1267" s="124" t="s">
        <v>9510</v>
      </c>
      <c r="O1267" s="7" t="e">
        <f t="shared" ca="1" si="38"/>
        <v>#VALUE!</v>
      </c>
      <c r="P1267" s="791" t="s">
        <v>9864</v>
      </c>
      <c r="Q1267" s="791" t="s">
        <v>9982</v>
      </c>
      <c r="R1267" s="791" t="s">
        <v>9864</v>
      </c>
      <c r="S1267" s="12" t="e">
        <f t="shared" ca="1" si="39"/>
        <v>#VALUE!</v>
      </c>
      <c r="T1267" s="167" t="s">
        <v>4152</v>
      </c>
      <c r="U1267" s="11" t="s">
        <v>4201</v>
      </c>
      <c r="V1267" s="11"/>
      <c r="W1267" s="11"/>
      <c r="X1267" s="13" t="s">
        <v>10011</v>
      </c>
      <c r="Y1267" s="13"/>
      <c r="Z1267" s="13"/>
      <c r="AA1267" s="72" t="s">
        <v>10012</v>
      </c>
      <c r="AB1267" s="72" t="s">
        <v>10013</v>
      </c>
      <c r="AC1267" s="72"/>
      <c r="AD1267" s="127" t="s">
        <v>7280</v>
      </c>
      <c r="AE1267" s="1286"/>
    </row>
    <row r="1268" spans="1:31">
      <c r="A1268" s="135" t="s">
        <v>537</v>
      </c>
      <c r="B1268" s="7" t="s">
        <v>10014</v>
      </c>
      <c r="C1268" s="4" t="s">
        <v>131</v>
      </c>
      <c r="D1268" s="7" t="s">
        <v>1024</v>
      </c>
      <c r="E1268" s="7" t="s">
        <v>267</v>
      </c>
      <c r="F1268" s="7">
        <v>2</v>
      </c>
      <c r="G1268" s="953">
        <v>2051.5100000000002</v>
      </c>
      <c r="H1268" s="9">
        <v>3.6080000000000001</v>
      </c>
      <c r="I1268" s="8" t="s">
        <v>5389</v>
      </c>
      <c r="J1268" s="124">
        <v>45391</v>
      </c>
      <c r="K1268" s="124">
        <v>45391</v>
      </c>
      <c r="L1268" s="124"/>
      <c r="M1268" s="124">
        <v>45393</v>
      </c>
      <c r="N1268" s="124"/>
      <c r="O1268" s="7">
        <f t="shared" ca="1" si="38"/>
        <v>714</v>
      </c>
      <c r="P1268" s="124">
        <v>45415</v>
      </c>
      <c r="Q1268" s="124">
        <v>45412</v>
      </c>
      <c r="R1268" s="124">
        <v>45415</v>
      </c>
      <c r="S1268" s="12">
        <f t="shared" ca="1" si="39"/>
        <v>24</v>
      </c>
      <c r="T1268" s="11" t="s">
        <v>9983</v>
      </c>
      <c r="U1268" s="8" t="s">
        <v>4132</v>
      </c>
      <c r="V1268" s="8"/>
      <c r="W1268" s="8"/>
      <c r="X1268" s="13" t="s">
        <v>10015</v>
      </c>
      <c r="Y1268" s="13"/>
      <c r="Z1268" s="13"/>
      <c r="AA1268" s="24" t="s">
        <v>10016</v>
      </c>
      <c r="AB1268" s="24" t="s">
        <v>10017</v>
      </c>
      <c r="AC1268" s="24"/>
      <c r="AD1268" s="81" t="s">
        <v>7280</v>
      </c>
      <c r="AE1268" s="1282"/>
    </row>
    <row r="1269" spans="1:31">
      <c r="A1269" s="135" t="s">
        <v>740</v>
      </c>
      <c r="B1269" s="7" t="s">
        <v>10018</v>
      </c>
      <c r="C1269" s="7" t="s">
        <v>83</v>
      </c>
      <c r="D1269" s="7" t="s">
        <v>110</v>
      </c>
      <c r="E1269" s="7" t="s">
        <v>85</v>
      </c>
      <c r="F1269" s="12">
        <v>1</v>
      </c>
      <c r="G1269" s="20">
        <v>1460</v>
      </c>
      <c r="H1269" s="9">
        <v>5.6260000000000003</v>
      </c>
      <c r="I1269" s="7" t="s">
        <v>10019</v>
      </c>
      <c r="J1269" s="11" t="s">
        <v>4032</v>
      </c>
      <c r="K1269" s="124" t="s">
        <v>4085</v>
      </c>
      <c r="L1269" s="124"/>
      <c r="M1269" s="124" t="s">
        <v>97</v>
      </c>
      <c r="N1269" s="124" t="s">
        <v>9892</v>
      </c>
      <c r="O1269" s="7" t="e">
        <f t="shared" ca="1" si="38"/>
        <v>#VALUE!</v>
      </c>
      <c r="P1269" s="124" t="s">
        <v>9640</v>
      </c>
      <c r="Q1269" s="124" t="s">
        <v>9981</v>
      </c>
      <c r="R1269" s="124" t="s">
        <v>9640</v>
      </c>
      <c r="S1269" s="12" t="e">
        <f t="shared" ca="1" si="39"/>
        <v>#VALUE!</v>
      </c>
      <c r="T1269" s="11" t="s">
        <v>10020</v>
      </c>
      <c r="U1269" s="11" t="s">
        <v>10021</v>
      </c>
      <c r="V1269" s="11"/>
      <c r="W1269" s="11"/>
      <c r="X1269" s="13" t="s">
        <v>10022</v>
      </c>
      <c r="Y1269" s="13"/>
      <c r="Z1269" s="13"/>
      <c r="AA1269" s="73" t="s">
        <v>10023</v>
      </c>
      <c r="AB1269" s="13"/>
      <c r="AC1269" s="13"/>
      <c r="AD1269" s="76" t="s">
        <v>7280</v>
      </c>
      <c r="AE1269" s="1287"/>
    </row>
    <row r="1270" spans="1:31">
      <c r="A1270" s="135" t="s">
        <v>10024</v>
      </c>
      <c r="B1270" s="7" t="s">
        <v>10025</v>
      </c>
      <c r="C1270" s="7" t="s">
        <v>256</v>
      </c>
      <c r="D1270" s="7" t="s">
        <v>110</v>
      </c>
      <c r="E1270" s="7" t="s">
        <v>85</v>
      </c>
      <c r="F1270" s="12">
        <v>1</v>
      </c>
      <c r="G1270" s="20">
        <v>1928</v>
      </c>
      <c r="H1270" s="9">
        <v>4.4279999999999999</v>
      </c>
      <c r="I1270" s="7" t="s">
        <v>10019</v>
      </c>
      <c r="J1270" s="11" t="s">
        <v>9510</v>
      </c>
      <c r="K1270" s="124" t="s">
        <v>9733</v>
      </c>
      <c r="L1270" s="124"/>
      <c r="M1270" s="124" t="s">
        <v>9813</v>
      </c>
      <c r="N1270" s="124" t="s">
        <v>9870</v>
      </c>
      <c r="O1270" s="7" t="e">
        <f t="shared" ca="1" si="38"/>
        <v>#VALUE!</v>
      </c>
      <c r="P1270" s="124" t="s">
        <v>9640</v>
      </c>
      <c r="Q1270" s="124" t="s">
        <v>4058</v>
      </c>
      <c r="R1270" s="124" t="s">
        <v>9640</v>
      </c>
      <c r="S1270" s="12" t="e">
        <f t="shared" ca="1" si="39"/>
        <v>#VALUE!</v>
      </c>
      <c r="T1270" s="11" t="s">
        <v>10026</v>
      </c>
      <c r="U1270" s="11" t="s">
        <v>10027</v>
      </c>
      <c r="V1270" s="11"/>
      <c r="W1270" s="11"/>
      <c r="X1270" s="13" t="s">
        <v>10028</v>
      </c>
      <c r="Y1270" s="13"/>
      <c r="Z1270" s="13"/>
      <c r="AA1270" s="73" t="s">
        <v>10029</v>
      </c>
      <c r="AB1270" s="13"/>
      <c r="AC1270" s="13"/>
      <c r="AD1270" s="76" t="s">
        <v>7280</v>
      </c>
      <c r="AE1270" s="1287"/>
    </row>
    <row r="1271" spans="1:31">
      <c r="A1271" s="135" t="s">
        <v>1551</v>
      </c>
      <c r="B1271" s="7" t="s">
        <v>10030</v>
      </c>
      <c r="C1271" s="7" t="s">
        <v>256</v>
      </c>
      <c r="D1271" s="7" t="s">
        <v>110</v>
      </c>
      <c r="E1271" s="7" t="s">
        <v>85</v>
      </c>
      <c r="F1271" s="12">
        <v>3</v>
      </c>
      <c r="G1271" s="20">
        <v>451</v>
      </c>
      <c r="H1271" s="9">
        <v>2.65</v>
      </c>
      <c r="I1271" s="7" t="s">
        <v>10019</v>
      </c>
      <c r="J1271" s="11" t="s">
        <v>9813</v>
      </c>
      <c r="K1271" s="124" t="s">
        <v>4085</v>
      </c>
      <c r="L1271" s="124"/>
      <c r="M1271" s="124" t="s">
        <v>4050</v>
      </c>
      <c r="N1271" s="124" t="s">
        <v>9877</v>
      </c>
      <c r="O1271" s="7" t="e">
        <f t="shared" ca="1" si="38"/>
        <v>#VALUE!</v>
      </c>
      <c r="P1271" s="124" t="s">
        <v>9640</v>
      </c>
      <c r="Q1271" s="124" t="s">
        <v>9981</v>
      </c>
      <c r="R1271" s="124" t="s">
        <v>9640</v>
      </c>
      <c r="S1271" s="12" t="e">
        <f t="shared" ca="1" si="39"/>
        <v>#VALUE!</v>
      </c>
      <c r="T1271" s="11" t="s">
        <v>10031</v>
      </c>
      <c r="U1271" s="11" t="s">
        <v>10032</v>
      </c>
      <c r="V1271" s="11"/>
      <c r="W1271" s="11"/>
      <c r="X1271" s="13" t="s">
        <v>10033</v>
      </c>
      <c r="Y1271" s="13"/>
      <c r="Z1271" s="13"/>
      <c r="AA1271" s="73" t="s">
        <v>10034</v>
      </c>
      <c r="AB1271" s="13" t="s">
        <v>10035</v>
      </c>
      <c r="AC1271" s="13"/>
      <c r="AD1271" s="76" t="s">
        <v>7280</v>
      </c>
      <c r="AE1271" s="1287"/>
    </row>
    <row r="1272" spans="1:31">
      <c r="A1272" s="269" t="s">
        <v>6537</v>
      </c>
      <c r="B1272" s="7" t="s">
        <v>10036</v>
      </c>
      <c r="C1272" s="7" t="s">
        <v>256</v>
      </c>
      <c r="D1272" s="7" t="s">
        <v>110</v>
      </c>
      <c r="E1272" s="7" t="s">
        <v>85</v>
      </c>
      <c r="F1272" s="12">
        <v>1</v>
      </c>
      <c r="G1272" s="20">
        <v>394</v>
      </c>
      <c r="H1272" s="9">
        <v>0.28699999999999998</v>
      </c>
      <c r="I1272" s="7" t="s">
        <v>10019</v>
      </c>
      <c r="J1272" s="11" t="s">
        <v>9813</v>
      </c>
      <c r="K1272" s="124" t="s">
        <v>9870</v>
      </c>
      <c r="L1272" s="124"/>
      <c r="M1272" s="124" t="s">
        <v>9877</v>
      </c>
      <c r="N1272" s="124" t="s">
        <v>9892</v>
      </c>
      <c r="O1272" s="7" t="e">
        <f t="shared" ca="1" si="38"/>
        <v>#VALUE!</v>
      </c>
      <c r="P1272" s="124" t="s">
        <v>9640</v>
      </c>
      <c r="Q1272" s="124" t="s">
        <v>4051</v>
      </c>
      <c r="R1272" s="124" t="s">
        <v>9640</v>
      </c>
      <c r="S1272" s="12" t="e">
        <f t="shared" ca="1" si="39"/>
        <v>#VALUE!</v>
      </c>
      <c r="T1272" s="11" t="s">
        <v>10037</v>
      </c>
      <c r="U1272" s="11" t="s">
        <v>10038</v>
      </c>
      <c r="V1272" s="11"/>
      <c r="W1272" s="11"/>
      <c r="X1272" s="13" t="s">
        <v>10039</v>
      </c>
      <c r="Y1272" s="13"/>
      <c r="Z1272" s="13"/>
      <c r="AA1272" s="73" t="s">
        <v>10040</v>
      </c>
      <c r="AB1272" s="13"/>
      <c r="AC1272" s="13"/>
      <c r="AD1272" s="76" t="s">
        <v>7280</v>
      </c>
      <c r="AE1272" s="1287"/>
    </row>
    <row r="1273" spans="1:31">
      <c r="A1273" s="135" t="s">
        <v>5603</v>
      </c>
      <c r="B1273" s="7" t="s">
        <v>10041</v>
      </c>
      <c r="C1273" s="7" t="s">
        <v>256</v>
      </c>
      <c r="D1273" s="7" t="s">
        <v>110</v>
      </c>
      <c r="E1273" s="7" t="s">
        <v>85</v>
      </c>
      <c r="F1273" s="12">
        <v>1</v>
      </c>
      <c r="G1273" s="20">
        <v>349</v>
      </c>
      <c r="H1273" s="9">
        <v>1.2769999999999999</v>
      </c>
      <c r="I1273" s="7" t="s">
        <v>10019</v>
      </c>
      <c r="J1273" s="11" t="s">
        <v>9813</v>
      </c>
      <c r="K1273" s="124" t="s">
        <v>4122</v>
      </c>
      <c r="L1273" s="124"/>
      <c r="M1273" s="124" t="s">
        <v>9877</v>
      </c>
      <c r="N1273" s="124" t="s">
        <v>4067</v>
      </c>
      <c r="O1273" s="7" t="e">
        <f t="shared" ca="1" si="38"/>
        <v>#VALUE!</v>
      </c>
      <c r="P1273" s="124" t="s">
        <v>9640</v>
      </c>
      <c r="Q1273" s="124" t="s">
        <v>4051</v>
      </c>
      <c r="R1273" s="124" t="s">
        <v>9640</v>
      </c>
      <c r="S1273" s="12" t="e">
        <f t="shared" ca="1" si="39"/>
        <v>#VALUE!</v>
      </c>
      <c r="T1273" s="11" t="s">
        <v>10042</v>
      </c>
      <c r="U1273" s="11" t="s">
        <v>10043</v>
      </c>
      <c r="V1273" s="11"/>
      <c r="W1273" s="11"/>
      <c r="X1273" s="13" t="s">
        <v>10044</v>
      </c>
      <c r="Y1273" s="13"/>
      <c r="Z1273" s="13"/>
      <c r="AA1273" s="73" t="s">
        <v>10040</v>
      </c>
      <c r="AB1273" s="13" t="s">
        <v>10045</v>
      </c>
      <c r="AC1273" s="13"/>
      <c r="AD1273" s="76" t="s">
        <v>7280</v>
      </c>
      <c r="AE1273" s="1287"/>
    </row>
    <row r="1274" spans="1:31">
      <c r="A1274" s="135" t="s">
        <v>5013</v>
      </c>
      <c r="B1274" s="7" t="s">
        <v>10046</v>
      </c>
      <c r="C1274" s="7" t="s">
        <v>83</v>
      </c>
      <c r="D1274" s="7" t="s">
        <v>110</v>
      </c>
      <c r="E1274" s="7" t="s">
        <v>85</v>
      </c>
      <c r="F1274" s="12">
        <v>12</v>
      </c>
      <c r="G1274" s="20">
        <v>5892</v>
      </c>
      <c r="H1274" s="9">
        <v>18.768000000000001</v>
      </c>
      <c r="I1274" s="7" t="s">
        <v>10019</v>
      </c>
      <c r="J1274" s="11" t="s">
        <v>4085</v>
      </c>
      <c r="K1274" s="124" t="s">
        <v>4074</v>
      </c>
      <c r="L1274" s="124"/>
      <c r="M1274" s="124" t="s">
        <v>4058</v>
      </c>
      <c r="N1274" s="124" t="s">
        <v>4058</v>
      </c>
      <c r="O1274" s="7" t="e">
        <f t="shared" ca="1" si="38"/>
        <v>#VALUE!</v>
      </c>
      <c r="P1274" s="124" t="s">
        <v>9640</v>
      </c>
      <c r="Q1274" s="124" t="s">
        <v>4051</v>
      </c>
      <c r="R1274" s="124" t="s">
        <v>9640</v>
      </c>
      <c r="S1274" s="12" t="e">
        <f t="shared" ca="1" si="39"/>
        <v>#VALUE!</v>
      </c>
      <c r="T1274" s="11" t="s">
        <v>10047</v>
      </c>
      <c r="U1274" s="11" t="s">
        <v>10048</v>
      </c>
      <c r="V1274" s="11"/>
      <c r="W1274" s="11"/>
      <c r="X1274" s="13" t="s">
        <v>10049</v>
      </c>
      <c r="Y1274" s="13"/>
      <c r="Z1274" s="13"/>
      <c r="AA1274" s="73" t="s">
        <v>10040</v>
      </c>
      <c r="AB1274" s="13"/>
      <c r="AC1274" s="13"/>
      <c r="AD1274" s="76" t="s">
        <v>7280</v>
      </c>
      <c r="AE1274" s="1287"/>
    </row>
    <row r="1275" spans="1:31">
      <c r="A1275" s="135" t="s">
        <v>5013</v>
      </c>
      <c r="B1275" s="7" t="s">
        <v>10050</v>
      </c>
      <c r="C1275" s="7" t="s">
        <v>83</v>
      </c>
      <c r="D1275" s="7" t="s">
        <v>110</v>
      </c>
      <c r="E1275" s="7" t="s">
        <v>85</v>
      </c>
      <c r="F1275" s="12">
        <v>3</v>
      </c>
      <c r="G1275" s="20">
        <v>1426</v>
      </c>
      <c r="H1275" s="9">
        <v>3.7330000000000001</v>
      </c>
      <c r="I1275" s="7" t="s">
        <v>10019</v>
      </c>
      <c r="J1275" s="11" t="s">
        <v>4085</v>
      </c>
      <c r="K1275" s="124" t="s">
        <v>4074</v>
      </c>
      <c r="L1275" s="124"/>
      <c r="M1275" s="124" t="s">
        <v>4058</v>
      </c>
      <c r="N1275" s="124" t="s">
        <v>4058</v>
      </c>
      <c r="O1275" s="7" t="e">
        <f t="shared" ca="1" si="38"/>
        <v>#VALUE!</v>
      </c>
      <c r="P1275" s="124" t="s">
        <v>9640</v>
      </c>
      <c r="Q1275" s="124" t="s">
        <v>4051</v>
      </c>
      <c r="R1275" s="124" t="s">
        <v>9640</v>
      </c>
      <c r="S1275" s="12" t="e">
        <f t="shared" ca="1" si="39"/>
        <v>#VALUE!</v>
      </c>
      <c r="T1275" s="11" t="s">
        <v>10051</v>
      </c>
      <c r="U1275" s="11" t="s">
        <v>10048</v>
      </c>
      <c r="V1275" s="11"/>
      <c r="W1275" s="11"/>
      <c r="X1275" s="13" t="s">
        <v>10052</v>
      </c>
      <c r="Y1275" s="13"/>
      <c r="Z1275" s="13"/>
      <c r="AA1275" s="73" t="s">
        <v>10040</v>
      </c>
      <c r="AB1275" s="13"/>
      <c r="AC1275" s="13"/>
      <c r="AD1275" s="76" t="s">
        <v>7280</v>
      </c>
      <c r="AE1275" s="1287"/>
    </row>
    <row r="1276" spans="1:31">
      <c r="A1276" s="135" t="s">
        <v>1830</v>
      </c>
      <c r="B1276" s="7" t="s">
        <v>10053</v>
      </c>
      <c r="C1276" s="7" t="s">
        <v>256</v>
      </c>
      <c r="D1276" s="7" t="s">
        <v>110</v>
      </c>
      <c r="E1276" s="7" t="s">
        <v>85</v>
      </c>
      <c r="F1276" s="12">
        <v>1</v>
      </c>
      <c r="G1276" s="20">
        <v>1582</v>
      </c>
      <c r="H1276" s="9">
        <v>2.2730000000000001</v>
      </c>
      <c r="I1276" s="7" t="s">
        <v>10019</v>
      </c>
      <c r="J1276" s="11" t="s">
        <v>4085</v>
      </c>
      <c r="K1276" s="124" t="s">
        <v>4057</v>
      </c>
      <c r="L1276" s="124"/>
      <c r="M1276" s="124" t="s">
        <v>9877</v>
      </c>
      <c r="N1276" s="124" t="s">
        <v>4058</v>
      </c>
      <c r="O1276" s="7" t="e">
        <f t="shared" ca="1" si="38"/>
        <v>#VALUE!</v>
      </c>
      <c r="P1276" s="124" t="s">
        <v>9640</v>
      </c>
      <c r="Q1276" s="124" t="s">
        <v>4051</v>
      </c>
      <c r="R1276" s="124" t="s">
        <v>9640</v>
      </c>
      <c r="S1276" s="12" t="e">
        <f t="shared" ca="1" si="39"/>
        <v>#VALUE!</v>
      </c>
      <c r="T1276" s="11" t="s">
        <v>10054</v>
      </c>
      <c r="U1276" s="11" t="s">
        <v>10055</v>
      </c>
      <c r="V1276" s="11"/>
      <c r="W1276" s="11"/>
      <c r="X1276" s="13" t="s">
        <v>10056</v>
      </c>
      <c r="Y1276" s="13"/>
      <c r="Z1276" s="13"/>
      <c r="AA1276" s="73" t="s">
        <v>10040</v>
      </c>
      <c r="AB1276" s="13" t="s">
        <v>10057</v>
      </c>
      <c r="AC1276" s="13"/>
      <c r="AD1276" s="76" t="s">
        <v>7280</v>
      </c>
      <c r="AE1276" s="1287"/>
    </row>
    <row r="1277" spans="1:31">
      <c r="A1277" s="268" t="s">
        <v>5000</v>
      </c>
      <c r="B1277" s="19" t="s">
        <v>10058</v>
      </c>
      <c r="C1277" s="19" t="s">
        <v>256</v>
      </c>
      <c r="D1277" s="19" t="s">
        <v>110</v>
      </c>
      <c r="E1277" s="19" t="s">
        <v>85</v>
      </c>
      <c r="F1277" s="138">
        <v>1</v>
      </c>
      <c r="G1277" s="959">
        <v>900</v>
      </c>
      <c r="H1277" s="139">
        <v>0.86099999999999999</v>
      </c>
      <c r="I1277" s="169" t="s">
        <v>10019</v>
      </c>
      <c r="J1277" s="94" t="s">
        <v>4085</v>
      </c>
      <c r="K1277" s="787" t="s">
        <v>4074</v>
      </c>
      <c r="L1277" s="787"/>
      <c r="M1277" s="787" t="s">
        <v>9877</v>
      </c>
      <c r="N1277" s="787" t="s">
        <v>4067</v>
      </c>
      <c r="O1277" s="7" t="e">
        <f t="shared" ca="1" si="38"/>
        <v>#VALUE!</v>
      </c>
      <c r="P1277" s="124" t="s">
        <v>9640</v>
      </c>
      <c r="Q1277" s="787" t="s">
        <v>4051</v>
      </c>
      <c r="R1277" s="124" t="s">
        <v>9640</v>
      </c>
      <c r="S1277" s="12" t="e">
        <f t="shared" ca="1" si="39"/>
        <v>#VALUE!</v>
      </c>
      <c r="T1277" s="94" t="s">
        <v>10059</v>
      </c>
      <c r="U1277" s="94" t="s">
        <v>10060</v>
      </c>
      <c r="V1277" s="1210"/>
      <c r="W1277" s="1210"/>
      <c r="X1277" s="685" t="s">
        <v>10061</v>
      </c>
      <c r="Y1277" s="685"/>
      <c r="Z1277" s="685"/>
      <c r="AA1277" s="73" t="s">
        <v>10040</v>
      </c>
      <c r="AB1277" s="170" t="s">
        <v>7754</v>
      </c>
      <c r="AC1277" s="170"/>
      <c r="AD1277" s="170" t="s">
        <v>7280</v>
      </c>
      <c r="AE1277" s="1306"/>
    </row>
    <row r="1278" spans="1:31">
      <c r="A1278" s="268" t="s">
        <v>3731</v>
      </c>
      <c r="B1278" s="19" t="s">
        <v>10062</v>
      </c>
      <c r="C1278" s="19" t="s">
        <v>83</v>
      </c>
      <c r="D1278" s="19" t="s">
        <v>110</v>
      </c>
      <c r="E1278" s="19" t="s">
        <v>85</v>
      </c>
      <c r="F1278" s="138">
        <v>1</v>
      </c>
      <c r="G1278" s="959">
        <v>320</v>
      </c>
      <c r="H1278" s="139">
        <v>0.63400000000000001</v>
      </c>
      <c r="I1278" s="169" t="s">
        <v>10019</v>
      </c>
      <c r="J1278" s="94" t="s">
        <v>4050</v>
      </c>
      <c r="K1278" s="787" t="s">
        <v>4050</v>
      </c>
      <c r="L1278" s="787"/>
      <c r="M1278" s="787" t="s">
        <v>97</v>
      </c>
      <c r="N1278" s="787" t="s">
        <v>9877</v>
      </c>
      <c r="O1278" s="7" t="e">
        <f t="shared" ca="1" si="38"/>
        <v>#VALUE!</v>
      </c>
      <c r="P1278" s="124" t="s">
        <v>9640</v>
      </c>
      <c r="Q1278" s="787" t="s">
        <v>4051</v>
      </c>
      <c r="R1278" s="124" t="s">
        <v>9640</v>
      </c>
      <c r="S1278" s="12" t="e">
        <f t="shared" ca="1" si="39"/>
        <v>#VALUE!</v>
      </c>
      <c r="T1278" s="94" t="s">
        <v>10063</v>
      </c>
      <c r="U1278" s="94" t="s">
        <v>10064</v>
      </c>
      <c r="V1278" s="1210"/>
      <c r="W1278" s="1210"/>
      <c r="X1278" s="685" t="s">
        <v>10065</v>
      </c>
      <c r="Y1278" s="685"/>
      <c r="Z1278" s="685"/>
      <c r="AA1278" s="73" t="s">
        <v>10040</v>
      </c>
      <c r="AB1278" s="170"/>
      <c r="AC1278" s="170"/>
      <c r="AD1278" s="170" t="s">
        <v>7280</v>
      </c>
      <c r="AE1278" s="1306"/>
    </row>
    <row r="1279" spans="1:31">
      <c r="A1279" s="135" t="s">
        <v>740</v>
      </c>
      <c r="B1279" s="7" t="s">
        <v>10066</v>
      </c>
      <c r="C1279" s="7" t="s">
        <v>83</v>
      </c>
      <c r="D1279" s="7" t="s">
        <v>110</v>
      </c>
      <c r="E1279" s="7" t="s">
        <v>85</v>
      </c>
      <c r="F1279" s="12">
        <v>1</v>
      </c>
      <c r="G1279" s="20">
        <v>261</v>
      </c>
      <c r="H1279" s="9">
        <v>0.78700000000000003</v>
      </c>
      <c r="I1279" s="33" t="s">
        <v>10019</v>
      </c>
      <c r="J1279" s="11" t="s">
        <v>4050</v>
      </c>
      <c r="K1279" s="124" t="s">
        <v>4074</v>
      </c>
      <c r="L1279" s="124"/>
      <c r="M1279" s="124" t="s">
        <v>97</v>
      </c>
      <c r="N1279" s="124" t="s">
        <v>9981</v>
      </c>
      <c r="O1279" s="7" t="e">
        <f t="shared" ca="1" si="38"/>
        <v>#VALUE!</v>
      </c>
      <c r="P1279" s="124" t="s">
        <v>9640</v>
      </c>
      <c r="Q1279" s="124" t="s">
        <v>4051</v>
      </c>
      <c r="R1279" s="124" t="s">
        <v>9640</v>
      </c>
      <c r="S1279" s="12" t="e">
        <f t="shared" ca="1" si="39"/>
        <v>#VALUE!</v>
      </c>
      <c r="T1279" s="11" t="s">
        <v>10067</v>
      </c>
      <c r="U1279" s="11" t="s">
        <v>10068</v>
      </c>
      <c r="V1279" s="167"/>
      <c r="W1279" s="167"/>
      <c r="X1279" s="678" t="s">
        <v>10069</v>
      </c>
      <c r="Y1279" s="678"/>
      <c r="Z1279" s="678"/>
      <c r="AA1279" s="73" t="s">
        <v>10040</v>
      </c>
      <c r="AB1279" s="104"/>
      <c r="AC1279" s="104"/>
      <c r="AD1279" s="91" t="s">
        <v>7280</v>
      </c>
      <c r="AE1279" s="1296"/>
    </row>
    <row r="1280" spans="1:31">
      <c r="A1280" s="135" t="s">
        <v>10070</v>
      </c>
      <c r="B1280" s="7" t="s">
        <v>10071</v>
      </c>
      <c r="C1280" s="7" t="s">
        <v>256</v>
      </c>
      <c r="D1280" s="7" t="s">
        <v>110</v>
      </c>
      <c r="E1280" s="7" t="s">
        <v>85</v>
      </c>
      <c r="F1280" s="12">
        <v>1</v>
      </c>
      <c r="G1280" s="20">
        <v>1930</v>
      </c>
      <c r="H1280" s="9">
        <v>1.554</v>
      </c>
      <c r="I1280" s="33" t="s">
        <v>10019</v>
      </c>
      <c r="J1280" s="11" t="s">
        <v>4050</v>
      </c>
      <c r="K1280" s="124" t="s">
        <v>4074</v>
      </c>
      <c r="L1280" s="124"/>
      <c r="M1280" s="124" t="s">
        <v>4058</v>
      </c>
      <c r="N1280" s="124" t="s">
        <v>9892</v>
      </c>
      <c r="O1280" s="7" t="e">
        <f t="shared" ca="1" si="38"/>
        <v>#VALUE!</v>
      </c>
      <c r="P1280" s="124" t="s">
        <v>9640</v>
      </c>
      <c r="Q1280" s="124" t="s">
        <v>4051</v>
      </c>
      <c r="R1280" s="124" t="s">
        <v>9640</v>
      </c>
      <c r="S1280" s="12" t="e">
        <f t="shared" ca="1" si="39"/>
        <v>#VALUE!</v>
      </c>
      <c r="T1280" s="11" t="s">
        <v>10072</v>
      </c>
      <c r="U1280" s="11" t="s">
        <v>10073</v>
      </c>
      <c r="V1280" s="167"/>
      <c r="W1280" s="167"/>
      <c r="X1280" s="678" t="s">
        <v>10074</v>
      </c>
      <c r="Y1280" s="678"/>
      <c r="Z1280" s="678"/>
      <c r="AA1280" s="73" t="s">
        <v>10040</v>
      </c>
      <c r="AB1280" s="104"/>
      <c r="AC1280" s="104"/>
      <c r="AD1280" s="91" t="s">
        <v>7280</v>
      </c>
      <c r="AE1280" s="1296"/>
    </row>
    <row r="1281" spans="1:31">
      <c r="A1281" s="135" t="s">
        <v>740</v>
      </c>
      <c r="B1281" s="7" t="s">
        <v>10075</v>
      </c>
      <c r="C1281" s="7" t="s">
        <v>83</v>
      </c>
      <c r="D1281" s="7" t="s">
        <v>110</v>
      </c>
      <c r="E1281" s="7" t="s">
        <v>85</v>
      </c>
      <c r="F1281" s="12">
        <v>1</v>
      </c>
      <c r="G1281" s="20">
        <v>354</v>
      </c>
      <c r="H1281" s="9">
        <v>0.77800000000000002</v>
      </c>
      <c r="I1281" s="33" t="s">
        <v>10019</v>
      </c>
      <c r="J1281" s="11" t="s">
        <v>4050</v>
      </c>
      <c r="K1281" s="124" t="s">
        <v>4122</v>
      </c>
      <c r="L1281" s="124"/>
      <c r="M1281" s="124" t="s">
        <v>97</v>
      </c>
      <c r="N1281" s="124" t="s">
        <v>9981</v>
      </c>
      <c r="O1281" s="7" t="e">
        <f t="shared" ca="1" si="38"/>
        <v>#VALUE!</v>
      </c>
      <c r="P1281" s="124" t="s">
        <v>9640</v>
      </c>
      <c r="Q1281" s="124" t="s">
        <v>4051</v>
      </c>
      <c r="R1281" s="124" t="s">
        <v>9640</v>
      </c>
      <c r="S1281" s="12" t="e">
        <f t="shared" ca="1" si="39"/>
        <v>#VALUE!</v>
      </c>
      <c r="T1281" s="11" t="s">
        <v>10076</v>
      </c>
      <c r="U1281" s="11" t="s">
        <v>10077</v>
      </c>
      <c r="V1281" s="167"/>
      <c r="W1281" s="167"/>
      <c r="X1281" s="678" t="s">
        <v>10078</v>
      </c>
      <c r="Y1281" s="678"/>
      <c r="Z1281" s="678"/>
      <c r="AA1281" s="73" t="s">
        <v>10040</v>
      </c>
      <c r="AB1281" s="104"/>
      <c r="AC1281" s="104"/>
      <c r="AD1281" s="91" t="s">
        <v>7280</v>
      </c>
      <c r="AE1281" s="1296"/>
    </row>
    <row r="1282" spans="1:31">
      <c r="A1282" s="135" t="s">
        <v>10079</v>
      </c>
      <c r="B1282" s="7" t="s">
        <v>10080</v>
      </c>
      <c r="C1282" s="7" t="s">
        <v>256</v>
      </c>
      <c r="D1282" s="7" t="s">
        <v>110</v>
      </c>
      <c r="E1282" s="7" t="s">
        <v>85</v>
      </c>
      <c r="F1282" s="12">
        <v>2</v>
      </c>
      <c r="G1282" s="20">
        <v>394</v>
      </c>
      <c r="H1282" s="9">
        <v>4.6589999999999998</v>
      </c>
      <c r="I1282" s="33" t="s">
        <v>10019</v>
      </c>
      <c r="J1282" s="11" t="s">
        <v>4065</v>
      </c>
      <c r="K1282" s="124" t="s">
        <v>4074</v>
      </c>
      <c r="L1282" s="124"/>
      <c r="M1282" s="124" t="s">
        <v>9877</v>
      </c>
      <c r="N1282" s="124" t="s">
        <v>4089</v>
      </c>
      <c r="O1282" s="7" t="e">
        <f t="shared" ref="O1282:O1345" ca="1" si="40">IF(ISBLANK(N1282)=TRUE,TODAY()-J1282,N1282-J1282)</f>
        <v>#VALUE!</v>
      </c>
      <c r="P1282" s="124" t="s">
        <v>9640</v>
      </c>
      <c r="Q1282" s="124" t="s">
        <v>4051</v>
      </c>
      <c r="R1282" s="124" t="s">
        <v>9640</v>
      </c>
      <c r="S1282" s="12" t="e">
        <f t="shared" ref="S1282:S1345" ca="1" si="41">IF(ISBLANK(R1282)=TRUE,TODAY()-J1282,R1282-J1282)</f>
        <v>#VALUE!</v>
      </c>
      <c r="T1282" s="11" t="s">
        <v>10081</v>
      </c>
      <c r="U1282" s="11" t="s">
        <v>10082</v>
      </c>
      <c r="V1282" s="167"/>
      <c r="W1282" s="167"/>
      <c r="X1282" s="678" t="s">
        <v>10083</v>
      </c>
      <c r="Y1282" s="685"/>
      <c r="Z1282" s="685"/>
      <c r="AA1282" s="115" t="s">
        <v>10084</v>
      </c>
      <c r="AB1282" s="104"/>
      <c r="AC1282" s="104"/>
      <c r="AD1282" s="91" t="s">
        <v>7280</v>
      </c>
      <c r="AE1282" s="1296"/>
    </row>
    <row r="1283" spans="1:31">
      <c r="A1283" s="135" t="s">
        <v>9957</v>
      </c>
      <c r="B1283" s="7" t="s">
        <v>10085</v>
      </c>
      <c r="C1283" s="7" t="s">
        <v>83</v>
      </c>
      <c r="D1283" s="7" t="s">
        <v>110</v>
      </c>
      <c r="E1283" s="7" t="s">
        <v>85</v>
      </c>
      <c r="F1283" s="12">
        <v>2</v>
      </c>
      <c r="G1283" s="20">
        <v>1276</v>
      </c>
      <c r="H1283" s="9">
        <v>0.94599999999999995</v>
      </c>
      <c r="I1283" s="33" t="s">
        <v>10019</v>
      </c>
      <c r="J1283" s="11" t="s">
        <v>4074</v>
      </c>
      <c r="K1283" s="124" t="s">
        <v>9877</v>
      </c>
      <c r="L1283" s="124"/>
      <c r="M1283" s="124" t="s">
        <v>97</v>
      </c>
      <c r="N1283" s="124" t="s">
        <v>4058</v>
      </c>
      <c r="O1283" s="7" t="e">
        <f t="shared" ca="1" si="40"/>
        <v>#VALUE!</v>
      </c>
      <c r="P1283" s="124" t="s">
        <v>9640</v>
      </c>
      <c r="Q1283" s="124" t="s">
        <v>9982</v>
      </c>
      <c r="R1283" s="124" t="s">
        <v>9640</v>
      </c>
      <c r="S1283" s="12" t="e">
        <f t="shared" ca="1" si="41"/>
        <v>#VALUE!</v>
      </c>
      <c r="T1283" s="11" t="s">
        <v>10086</v>
      </c>
      <c r="U1283" s="11" t="s">
        <v>10087</v>
      </c>
      <c r="V1283" s="167"/>
      <c r="W1283" s="167"/>
      <c r="X1283" s="678" t="s">
        <v>10088</v>
      </c>
      <c r="Y1283" s="678"/>
      <c r="Z1283" s="678"/>
      <c r="AA1283" s="73" t="s">
        <v>10040</v>
      </c>
      <c r="AB1283" s="104"/>
      <c r="AC1283" s="104"/>
      <c r="AD1283" s="91" t="s">
        <v>7280</v>
      </c>
      <c r="AE1283" s="1296"/>
    </row>
    <row r="1284" spans="1:31">
      <c r="A1284" s="135" t="s">
        <v>5184</v>
      </c>
      <c r="B1284" s="7" t="s">
        <v>10089</v>
      </c>
      <c r="C1284" s="7" t="s">
        <v>256</v>
      </c>
      <c r="D1284" s="7" t="s">
        <v>110</v>
      </c>
      <c r="E1284" s="7" t="s">
        <v>85</v>
      </c>
      <c r="F1284" s="12">
        <v>3</v>
      </c>
      <c r="G1284" s="20">
        <v>4638</v>
      </c>
      <c r="H1284" s="9">
        <v>8.9480000000000004</v>
      </c>
      <c r="I1284" s="7" t="s">
        <v>9081</v>
      </c>
      <c r="J1284" s="11" t="s">
        <v>9877</v>
      </c>
      <c r="K1284" s="124" t="s">
        <v>4058</v>
      </c>
      <c r="L1284" s="124"/>
      <c r="M1284" s="124" t="s">
        <v>4067</v>
      </c>
      <c r="N1284" s="124" t="s">
        <v>4089</v>
      </c>
      <c r="O1284" s="7" t="e">
        <f t="shared" ca="1" si="40"/>
        <v>#VALUE!</v>
      </c>
      <c r="P1284" s="124" t="s">
        <v>9640</v>
      </c>
      <c r="Q1284" s="124" t="s">
        <v>4152</v>
      </c>
      <c r="R1284" s="124" t="s">
        <v>9640</v>
      </c>
      <c r="S1284" s="12" t="e">
        <f t="shared" ca="1" si="41"/>
        <v>#VALUE!</v>
      </c>
      <c r="T1284" s="11" t="s">
        <v>10090</v>
      </c>
      <c r="U1284" s="11" t="s">
        <v>10091</v>
      </c>
      <c r="V1284" s="167"/>
      <c r="W1284" s="167"/>
      <c r="X1284" s="678" t="s">
        <v>10092</v>
      </c>
      <c r="Y1284" s="678"/>
      <c r="Z1284" s="678"/>
      <c r="AA1284" s="73" t="s">
        <v>10040</v>
      </c>
      <c r="AB1284" s="104"/>
      <c r="AC1284" s="104"/>
      <c r="AD1284" s="91" t="s">
        <v>7280</v>
      </c>
      <c r="AE1284" s="1296"/>
    </row>
    <row r="1285" spans="1:31">
      <c r="A1285" s="135" t="s">
        <v>10093</v>
      </c>
      <c r="B1285" s="35" t="s">
        <v>10094</v>
      </c>
      <c r="C1285" s="7" t="s">
        <v>256</v>
      </c>
      <c r="D1285" s="7" t="s">
        <v>110</v>
      </c>
      <c r="E1285" s="7" t="s">
        <v>85</v>
      </c>
      <c r="F1285" s="12">
        <v>1</v>
      </c>
      <c r="G1285" s="957">
        <v>421</v>
      </c>
      <c r="H1285" s="9">
        <v>0.96</v>
      </c>
      <c r="I1285" s="7" t="s">
        <v>9081</v>
      </c>
      <c r="J1285" s="11" t="s">
        <v>9877</v>
      </c>
      <c r="K1285" s="124" t="s">
        <v>4058</v>
      </c>
      <c r="L1285" s="124"/>
      <c r="M1285" s="124" t="s">
        <v>4067</v>
      </c>
      <c r="N1285" s="124" t="s">
        <v>4089</v>
      </c>
      <c r="O1285" s="7" t="e">
        <f t="shared" ca="1" si="40"/>
        <v>#VALUE!</v>
      </c>
      <c r="P1285" s="124" t="s">
        <v>9640</v>
      </c>
      <c r="Q1285" s="124" t="s">
        <v>4152</v>
      </c>
      <c r="R1285" s="124" t="s">
        <v>9640</v>
      </c>
      <c r="S1285" s="12" t="e">
        <f t="shared" ca="1" si="41"/>
        <v>#VALUE!</v>
      </c>
      <c r="T1285" s="11" t="s">
        <v>10095</v>
      </c>
      <c r="U1285" s="11" t="s">
        <v>10096</v>
      </c>
      <c r="V1285" s="167"/>
      <c r="W1285" s="167"/>
      <c r="X1285" s="678" t="s">
        <v>10097</v>
      </c>
      <c r="Y1285" s="678"/>
      <c r="Z1285" s="678"/>
      <c r="AA1285" s="73" t="s">
        <v>10040</v>
      </c>
      <c r="AB1285" s="104"/>
      <c r="AC1285" s="104"/>
      <c r="AD1285" s="91" t="s">
        <v>7280</v>
      </c>
      <c r="AE1285" s="1296"/>
    </row>
    <row r="1286" spans="1:31">
      <c r="A1286" s="135" t="s">
        <v>740</v>
      </c>
      <c r="B1286" s="35" t="s">
        <v>10098</v>
      </c>
      <c r="C1286" s="7" t="s">
        <v>83</v>
      </c>
      <c r="D1286" s="7" t="s">
        <v>110</v>
      </c>
      <c r="E1286" s="7" t="s">
        <v>85</v>
      </c>
      <c r="F1286" s="12">
        <v>1</v>
      </c>
      <c r="G1286" s="20">
        <v>707</v>
      </c>
      <c r="H1286" s="9">
        <v>1.4590000000000001</v>
      </c>
      <c r="I1286" s="33" t="s">
        <v>10019</v>
      </c>
      <c r="J1286" s="11" t="s">
        <v>9892</v>
      </c>
      <c r="K1286" s="124" t="s">
        <v>9892</v>
      </c>
      <c r="L1286" s="124"/>
      <c r="M1286" s="124" t="s">
        <v>97</v>
      </c>
      <c r="N1286" s="124" t="s">
        <v>4067</v>
      </c>
      <c r="O1286" s="7" t="e">
        <f t="shared" ca="1" si="40"/>
        <v>#VALUE!</v>
      </c>
      <c r="P1286" s="124" t="s">
        <v>9640</v>
      </c>
      <c r="Q1286" s="124" t="s">
        <v>9982</v>
      </c>
      <c r="R1286" s="124" t="s">
        <v>9640</v>
      </c>
      <c r="S1286" s="12" t="e">
        <f t="shared" ca="1" si="41"/>
        <v>#VALUE!</v>
      </c>
      <c r="T1286" s="11" t="s">
        <v>10099</v>
      </c>
      <c r="U1286" s="11" t="s">
        <v>10100</v>
      </c>
      <c r="V1286" s="167"/>
      <c r="W1286" s="167"/>
      <c r="X1286" s="678" t="s">
        <v>10101</v>
      </c>
      <c r="Y1286" s="678"/>
      <c r="Z1286" s="678"/>
      <c r="AA1286" s="73" t="s">
        <v>10040</v>
      </c>
      <c r="AB1286" s="104"/>
      <c r="AC1286" s="104"/>
      <c r="AD1286" s="91" t="s">
        <v>7280</v>
      </c>
      <c r="AE1286" s="1296"/>
    </row>
    <row r="1287" spans="1:31">
      <c r="A1287" s="135" t="s">
        <v>740</v>
      </c>
      <c r="B1287" s="35" t="s">
        <v>10102</v>
      </c>
      <c r="C1287" s="7" t="s">
        <v>83</v>
      </c>
      <c r="D1287" s="7" t="s">
        <v>110</v>
      </c>
      <c r="E1287" s="7" t="s">
        <v>85</v>
      </c>
      <c r="F1287" s="12">
        <v>1</v>
      </c>
      <c r="G1287" s="20">
        <v>632</v>
      </c>
      <c r="H1287" s="9">
        <v>1.0389999999999999</v>
      </c>
      <c r="I1287" s="33" t="s">
        <v>10019</v>
      </c>
      <c r="J1287" s="11" t="s">
        <v>9892</v>
      </c>
      <c r="K1287" s="124" t="s">
        <v>9892</v>
      </c>
      <c r="L1287" s="124"/>
      <c r="M1287" s="124" t="s">
        <v>97</v>
      </c>
      <c r="N1287" s="124" t="s">
        <v>4067</v>
      </c>
      <c r="O1287" s="7" t="e">
        <f t="shared" ca="1" si="40"/>
        <v>#VALUE!</v>
      </c>
      <c r="P1287" s="124" t="s">
        <v>9640</v>
      </c>
      <c r="Q1287" s="124" t="s">
        <v>9982</v>
      </c>
      <c r="R1287" s="124" t="s">
        <v>9640</v>
      </c>
      <c r="S1287" s="12" t="e">
        <f t="shared" ca="1" si="41"/>
        <v>#VALUE!</v>
      </c>
      <c r="T1287" s="11" t="s">
        <v>10103</v>
      </c>
      <c r="U1287" s="11" t="s">
        <v>10104</v>
      </c>
      <c r="V1287" s="167"/>
      <c r="W1287" s="167"/>
      <c r="X1287" s="678" t="s">
        <v>10105</v>
      </c>
      <c r="Y1287" s="678"/>
      <c r="Z1287" s="678"/>
      <c r="AA1287" s="73" t="s">
        <v>10040</v>
      </c>
      <c r="AB1287" s="104"/>
      <c r="AC1287" s="104"/>
      <c r="AD1287" s="91" t="s">
        <v>7280</v>
      </c>
      <c r="AE1287" s="1296"/>
    </row>
    <row r="1288" spans="1:31">
      <c r="A1288" s="267" t="s">
        <v>9057</v>
      </c>
      <c r="B1288" s="19" t="s">
        <v>10106</v>
      </c>
      <c r="C1288" s="35" t="s">
        <v>256</v>
      </c>
      <c r="D1288" s="35" t="s">
        <v>5451</v>
      </c>
      <c r="E1288" s="35" t="s">
        <v>85</v>
      </c>
      <c r="F1288" s="35">
        <v>2</v>
      </c>
      <c r="G1288" s="957">
        <v>464.48</v>
      </c>
      <c r="H1288" s="175">
        <v>0.51600000000000001</v>
      </c>
      <c r="I1288" s="4" t="s">
        <v>10107</v>
      </c>
      <c r="J1288" s="38" t="s">
        <v>9981</v>
      </c>
      <c r="K1288" s="38" t="s">
        <v>9981</v>
      </c>
      <c r="L1288" s="38"/>
      <c r="M1288" s="253">
        <v>45425</v>
      </c>
      <c r="N1288" s="253" t="s">
        <v>4051</v>
      </c>
      <c r="O1288" s="7" t="e">
        <f t="shared" ca="1" si="40"/>
        <v>#VALUE!</v>
      </c>
      <c r="P1288" s="791" t="s">
        <v>4204</v>
      </c>
      <c r="Q1288" s="791" t="s">
        <v>9814</v>
      </c>
      <c r="R1288" s="791" t="s">
        <v>4204</v>
      </c>
      <c r="S1288" s="12" t="e">
        <f t="shared" ca="1" si="41"/>
        <v>#VALUE!</v>
      </c>
      <c r="T1288" s="176" t="s">
        <v>4160</v>
      </c>
      <c r="U1288" s="11" t="s">
        <v>10108</v>
      </c>
      <c r="V1288" s="11"/>
      <c r="W1288" s="11"/>
      <c r="X1288" s="687" t="s">
        <v>10109</v>
      </c>
      <c r="Y1288" s="687"/>
      <c r="Z1288" s="687"/>
      <c r="AA1288" s="72" t="s">
        <v>10110</v>
      </c>
      <c r="AB1288" s="13" t="s">
        <v>10111</v>
      </c>
      <c r="AC1288" s="13"/>
      <c r="AD1288" s="76" t="s">
        <v>9502</v>
      </c>
      <c r="AE1288" s="1287"/>
    </row>
    <row r="1289" spans="1:31">
      <c r="A1289" s="135" t="s">
        <v>1591</v>
      </c>
      <c r="B1289" s="19" t="s">
        <v>10112</v>
      </c>
      <c r="C1289" s="7" t="s">
        <v>256</v>
      </c>
      <c r="D1289" s="7" t="s">
        <v>1593</v>
      </c>
      <c r="E1289" s="7" t="s">
        <v>85</v>
      </c>
      <c r="F1289" s="7">
        <v>7</v>
      </c>
      <c r="G1289" s="204">
        <v>6811</v>
      </c>
      <c r="H1289" s="9">
        <v>7.7939999999999996</v>
      </c>
      <c r="I1289" s="7" t="s">
        <v>10113</v>
      </c>
      <c r="J1289" s="11" t="s">
        <v>4122</v>
      </c>
      <c r="K1289" s="11" t="s">
        <v>4122</v>
      </c>
      <c r="L1289" s="11"/>
      <c r="M1289" s="124" t="s">
        <v>97</v>
      </c>
      <c r="N1289" s="124" t="s">
        <v>9981</v>
      </c>
      <c r="O1289" s="7" t="e">
        <f t="shared" ca="1" si="40"/>
        <v>#VALUE!</v>
      </c>
      <c r="P1289" s="726" t="s">
        <v>9814</v>
      </c>
      <c r="Q1289" s="726" t="s">
        <v>9814</v>
      </c>
      <c r="R1289" s="726" t="s">
        <v>9814</v>
      </c>
      <c r="S1289" s="12" t="e">
        <f t="shared" ca="1" si="41"/>
        <v>#VALUE!</v>
      </c>
      <c r="T1289" s="11" t="s">
        <v>4140</v>
      </c>
      <c r="U1289" s="11" t="s">
        <v>4151</v>
      </c>
      <c r="V1289" s="11"/>
      <c r="W1289" s="11"/>
      <c r="X1289" s="687" t="s">
        <v>10114</v>
      </c>
      <c r="Y1289" s="687"/>
      <c r="Z1289" s="687"/>
      <c r="AA1289" s="127" t="s">
        <v>10115</v>
      </c>
      <c r="AB1289" s="24" t="s">
        <v>10116</v>
      </c>
      <c r="AC1289" s="118"/>
      <c r="AD1289" s="90" t="s">
        <v>9502</v>
      </c>
      <c r="AE1289" s="1299"/>
    </row>
    <row r="1290" spans="1:31">
      <c r="A1290" s="267" t="s">
        <v>5037</v>
      </c>
      <c r="B1290" s="19" t="s">
        <v>10117</v>
      </c>
      <c r="C1290" s="35" t="s">
        <v>83</v>
      </c>
      <c r="D1290" s="35" t="s">
        <v>728</v>
      </c>
      <c r="E1290" s="35" t="s">
        <v>85</v>
      </c>
      <c r="F1290" s="35">
        <v>2</v>
      </c>
      <c r="G1290" s="957">
        <v>1712</v>
      </c>
      <c r="H1290" s="175">
        <v>2.8</v>
      </c>
      <c r="I1290" s="4" t="s">
        <v>10118</v>
      </c>
      <c r="J1290" s="38" t="s">
        <v>4089</v>
      </c>
      <c r="K1290" s="38" t="s">
        <v>4089</v>
      </c>
      <c r="L1290" s="38"/>
      <c r="M1290" s="253" t="s">
        <v>97</v>
      </c>
      <c r="N1290" s="253" t="s">
        <v>4165</v>
      </c>
      <c r="O1290" s="7" t="e">
        <f t="shared" ca="1" si="40"/>
        <v>#VALUE!</v>
      </c>
      <c r="P1290" s="791" t="s">
        <v>10119</v>
      </c>
      <c r="Q1290" s="791" t="s">
        <v>4204</v>
      </c>
      <c r="R1290" s="791" t="s">
        <v>10119</v>
      </c>
      <c r="S1290" s="12" t="e">
        <f t="shared" ca="1" si="41"/>
        <v>#VALUE!</v>
      </c>
      <c r="T1290" s="176" t="s">
        <v>4198</v>
      </c>
      <c r="U1290" s="11" t="s">
        <v>10120</v>
      </c>
      <c r="V1290" s="11"/>
      <c r="W1290" s="11"/>
      <c r="X1290" s="687" t="s">
        <v>10121</v>
      </c>
      <c r="Y1290" s="687"/>
      <c r="Z1290" s="687"/>
      <c r="AA1290" s="72" t="s">
        <v>10122</v>
      </c>
      <c r="AB1290" s="13" t="s">
        <v>10123</v>
      </c>
      <c r="AC1290" s="13"/>
      <c r="AD1290" s="76" t="s">
        <v>9502</v>
      </c>
      <c r="AE1290" s="1287"/>
    </row>
    <row r="1291" spans="1:31">
      <c r="A1291" s="135" t="s">
        <v>10124</v>
      </c>
      <c r="B1291" s="7" t="s">
        <v>10125</v>
      </c>
      <c r="C1291" s="7" t="s">
        <v>256</v>
      </c>
      <c r="D1291" s="7" t="s">
        <v>1331</v>
      </c>
      <c r="E1291" s="7" t="s">
        <v>85</v>
      </c>
      <c r="F1291" s="7">
        <v>2</v>
      </c>
      <c r="G1291" s="20">
        <v>2900</v>
      </c>
      <c r="H1291" s="106">
        <v>2.14</v>
      </c>
      <c r="I1291" s="7" t="s">
        <v>10126</v>
      </c>
      <c r="J1291" s="11" t="s">
        <v>9461</v>
      </c>
      <c r="K1291" s="11" t="s">
        <v>9461</v>
      </c>
      <c r="L1291" s="11"/>
      <c r="M1291" s="124" t="s">
        <v>9982</v>
      </c>
      <c r="N1291" s="124" t="s">
        <v>4222</v>
      </c>
      <c r="O1291" s="7" t="e">
        <f t="shared" ca="1" si="40"/>
        <v>#VALUE!</v>
      </c>
      <c r="P1291" s="726" t="s">
        <v>4132</v>
      </c>
      <c r="Q1291" s="726" t="s">
        <v>9864</v>
      </c>
      <c r="R1291" s="726" t="s">
        <v>4132</v>
      </c>
      <c r="S1291" s="12" t="e">
        <f t="shared" ca="1" si="41"/>
        <v>#VALUE!</v>
      </c>
      <c r="T1291" s="11" t="s">
        <v>4132</v>
      </c>
      <c r="U1291" s="172" t="s">
        <v>4180</v>
      </c>
      <c r="V1291" s="1211"/>
      <c r="W1291" s="1211"/>
      <c r="X1291" s="690" t="s">
        <v>10127</v>
      </c>
      <c r="Y1291" s="690"/>
      <c r="Z1291" s="690"/>
      <c r="AA1291" s="72" t="s">
        <v>10128</v>
      </c>
      <c r="AB1291" s="174" t="s">
        <v>10129</v>
      </c>
      <c r="AC1291" s="174"/>
      <c r="AD1291" s="173" t="s">
        <v>7280</v>
      </c>
      <c r="AE1291" s="1307"/>
    </row>
    <row r="1292" spans="1:31">
      <c r="A1292" s="135" t="s">
        <v>1535</v>
      </c>
      <c r="B1292" s="7"/>
      <c r="C1292" s="4" t="s">
        <v>256</v>
      </c>
      <c r="D1292" s="7" t="s">
        <v>110</v>
      </c>
      <c r="E1292" s="7" t="s">
        <v>49</v>
      </c>
      <c r="F1292" s="7">
        <v>1</v>
      </c>
      <c r="G1292" s="953">
        <v>145</v>
      </c>
      <c r="H1292" s="9">
        <v>0.185</v>
      </c>
      <c r="I1292" s="8" t="s">
        <v>10130</v>
      </c>
      <c r="J1292" s="124">
        <v>45406</v>
      </c>
      <c r="K1292" s="124">
        <v>45405</v>
      </c>
      <c r="L1292" s="124"/>
      <c r="M1292" s="124">
        <v>45411</v>
      </c>
      <c r="N1292" s="124"/>
      <c r="O1292" s="7">
        <f t="shared" ca="1" si="40"/>
        <v>699</v>
      </c>
      <c r="P1292" s="124">
        <v>45442</v>
      </c>
      <c r="Q1292" s="124">
        <v>45424</v>
      </c>
      <c r="R1292" s="124">
        <v>45442</v>
      </c>
      <c r="S1292" s="12">
        <f t="shared" ca="1" si="41"/>
        <v>36</v>
      </c>
      <c r="T1292" s="124">
        <v>45442</v>
      </c>
      <c r="U1292" s="8" t="s">
        <v>4080</v>
      </c>
      <c r="V1292" s="8"/>
      <c r="W1292" s="8"/>
      <c r="X1292" s="13" t="s">
        <v>10131</v>
      </c>
      <c r="Y1292" s="13"/>
      <c r="Z1292" s="13"/>
      <c r="AA1292" s="24"/>
      <c r="AB1292" s="24"/>
      <c r="AC1292" s="24"/>
      <c r="AD1292" s="81" t="s">
        <v>9502</v>
      </c>
      <c r="AE1292" s="1282"/>
    </row>
    <row r="1293" spans="1:31">
      <c r="A1293" s="135" t="s">
        <v>1375</v>
      </c>
      <c r="B1293" s="35" t="s">
        <v>8198</v>
      </c>
      <c r="C1293" s="7" t="s">
        <v>83</v>
      </c>
      <c r="D1293" s="7" t="s">
        <v>110</v>
      </c>
      <c r="E1293" s="7" t="s">
        <v>85</v>
      </c>
      <c r="F1293" s="12">
        <v>2</v>
      </c>
      <c r="G1293" s="960">
        <v>2108</v>
      </c>
      <c r="H1293" s="179">
        <v>2.6179999999999999</v>
      </c>
      <c r="I1293" s="33" t="s">
        <v>10132</v>
      </c>
      <c r="J1293" s="11" t="s">
        <v>4122</v>
      </c>
      <c r="K1293" s="124" t="s">
        <v>9892</v>
      </c>
      <c r="L1293" s="124"/>
      <c r="M1293" s="124" t="s">
        <v>4058</v>
      </c>
      <c r="N1293" s="124" t="s">
        <v>4096</v>
      </c>
      <c r="O1293" s="7" t="e">
        <f t="shared" ca="1" si="40"/>
        <v>#VALUE!</v>
      </c>
      <c r="P1293" s="124" t="s">
        <v>10119</v>
      </c>
      <c r="Q1293" s="124" t="s">
        <v>4152</v>
      </c>
      <c r="R1293" s="124" t="s">
        <v>10119</v>
      </c>
      <c r="S1293" s="12" t="e">
        <f t="shared" ca="1" si="41"/>
        <v>#VALUE!</v>
      </c>
      <c r="T1293" s="11" t="s">
        <v>10133</v>
      </c>
      <c r="U1293" s="11" t="s">
        <v>10134</v>
      </c>
      <c r="V1293" s="167"/>
      <c r="W1293" s="167"/>
      <c r="X1293" s="678" t="s">
        <v>10135</v>
      </c>
      <c r="Y1293" s="678"/>
      <c r="Z1293" s="678"/>
      <c r="AA1293" s="73" t="s">
        <v>10136</v>
      </c>
      <c r="AB1293" s="104" t="s">
        <v>10137</v>
      </c>
      <c r="AC1293" s="104"/>
      <c r="AD1293" s="91" t="s">
        <v>9502</v>
      </c>
      <c r="AE1293" s="1296"/>
    </row>
    <row r="1294" spans="1:31">
      <c r="A1294" s="135" t="s">
        <v>516</v>
      </c>
      <c r="B1294" s="35" t="s">
        <v>10138</v>
      </c>
      <c r="C1294" s="7" t="s">
        <v>83</v>
      </c>
      <c r="D1294" s="7" t="s">
        <v>110</v>
      </c>
      <c r="E1294" s="7" t="s">
        <v>85</v>
      </c>
      <c r="F1294" s="12">
        <v>1</v>
      </c>
      <c r="G1294" s="960">
        <v>397</v>
      </c>
      <c r="H1294" s="179">
        <v>1.0820000000000001</v>
      </c>
      <c r="I1294" s="33" t="s">
        <v>10139</v>
      </c>
      <c r="J1294" s="11" t="s">
        <v>9892</v>
      </c>
      <c r="K1294" s="124" t="s">
        <v>9981</v>
      </c>
      <c r="L1294" s="124"/>
      <c r="M1294" s="124" t="s">
        <v>4075</v>
      </c>
      <c r="N1294" s="124" t="s">
        <v>4100</v>
      </c>
      <c r="O1294" s="7" t="e">
        <f t="shared" ca="1" si="40"/>
        <v>#VALUE!</v>
      </c>
      <c r="P1294" s="124" t="s">
        <v>10119</v>
      </c>
      <c r="Q1294" s="124" t="s">
        <v>4157</v>
      </c>
      <c r="R1294" s="124" t="s">
        <v>10119</v>
      </c>
      <c r="S1294" s="12" t="e">
        <f t="shared" ca="1" si="41"/>
        <v>#VALUE!</v>
      </c>
      <c r="T1294" s="11" t="s">
        <v>10140</v>
      </c>
      <c r="U1294" s="11" t="s">
        <v>10141</v>
      </c>
      <c r="V1294" s="167"/>
      <c r="W1294" s="167"/>
      <c r="X1294" s="678" t="s">
        <v>10142</v>
      </c>
      <c r="Y1294" s="678"/>
      <c r="Z1294" s="678"/>
      <c r="AA1294" s="73" t="s">
        <v>10143</v>
      </c>
      <c r="AB1294" s="104" t="s">
        <v>10144</v>
      </c>
      <c r="AC1294" s="104"/>
      <c r="AD1294" s="91" t="s">
        <v>9502</v>
      </c>
      <c r="AE1294" s="1296"/>
    </row>
    <row r="1295" spans="1:31">
      <c r="A1295" s="135" t="s">
        <v>10145</v>
      </c>
      <c r="B1295" s="35" t="s">
        <v>10146</v>
      </c>
      <c r="C1295" s="7" t="s">
        <v>83</v>
      </c>
      <c r="D1295" s="7" t="s">
        <v>110</v>
      </c>
      <c r="E1295" s="7" t="s">
        <v>85</v>
      </c>
      <c r="F1295" s="12">
        <v>3</v>
      </c>
      <c r="G1295" s="960">
        <v>1957</v>
      </c>
      <c r="H1295" s="179">
        <v>4.3440000000000003</v>
      </c>
      <c r="I1295" s="33" t="s">
        <v>10139</v>
      </c>
      <c r="J1295" s="11" t="s">
        <v>9981</v>
      </c>
      <c r="K1295" s="124" t="s">
        <v>4096</v>
      </c>
      <c r="L1295" s="124"/>
      <c r="M1295" s="124" t="s">
        <v>97</v>
      </c>
      <c r="N1295" s="124" t="s">
        <v>10147</v>
      </c>
      <c r="O1295" s="7" t="e">
        <f t="shared" ca="1" si="40"/>
        <v>#VALUE!</v>
      </c>
      <c r="P1295" s="124" t="s">
        <v>10119</v>
      </c>
      <c r="Q1295" s="124" t="s">
        <v>4157</v>
      </c>
      <c r="R1295" s="124" t="s">
        <v>10119</v>
      </c>
      <c r="S1295" s="12" t="e">
        <f t="shared" ca="1" si="41"/>
        <v>#VALUE!</v>
      </c>
      <c r="T1295" s="11" t="s">
        <v>10148</v>
      </c>
      <c r="U1295" s="11" t="s">
        <v>10149</v>
      </c>
      <c r="V1295" s="167"/>
      <c r="W1295" s="167"/>
      <c r="X1295" s="678" t="s">
        <v>10150</v>
      </c>
      <c r="Y1295" s="678"/>
      <c r="Z1295" s="678"/>
      <c r="AA1295" s="73" t="s">
        <v>10151</v>
      </c>
      <c r="AB1295" s="104"/>
      <c r="AC1295" s="104"/>
      <c r="AD1295" s="91" t="s">
        <v>7280</v>
      </c>
      <c r="AE1295" s="1296"/>
    </row>
    <row r="1296" spans="1:31">
      <c r="A1296" s="135" t="s">
        <v>3731</v>
      </c>
      <c r="B1296" s="35" t="s">
        <v>10152</v>
      </c>
      <c r="C1296" s="7" t="s">
        <v>83</v>
      </c>
      <c r="D1296" s="7" t="s">
        <v>110</v>
      </c>
      <c r="E1296" s="7" t="s">
        <v>85</v>
      </c>
      <c r="F1296" s="12">
        <v>1</v>
      </c>
      <c r="G1296" s="960">
        <v>419</v>
      </c>
      <c r="H1296" s="179">
        <v>0.86699999999999999</v>
      </c>
      <c r="I1296" s="33" t="s">
        <v>10139</v>
      </c>
      <c r="J1296" s="11" t="s">
        <v>9981</v>
      </c>
      <c r="K1296" s="124" t="s">
        <v>4096</v>
      </c>
      <c r="L1296" s="124"/>
      <c r="M1296" s="124" t="s">
        <v>97</v>
      </c>
      <c r="N1296" s="124" t="s">
        <v>9983</v>
      </c>
      <c r="O1296" s="7" t="e">
        <f t="shared" ca="1" si="40"/>
        <v>#VALUE!</v>
      </c>
      <c r="P1296" s="124" t="s">
        <v>10119</v>
      </c>
      <c r="Q1296" s="124" t="s">
        <v>4157</v>
      </c>
      <c r="R1296" s="124" t="s">
        <v>10119</v>
      </c>
      <c r="S1296" s="12" t="e">
        <f t="shared" ca="1" si="41"/>
        <v>#VALUE!</v>
      </c>
      <c r="T1296" s="11" t="s">
        <v>10153</v>
      </c>
      <c r="U1296" s="11" t="s">
        <v>10154</v>
      </c>
      <c r="V1296" s="167"/>
      <c r="W1296" s="167"/>
      <c r="X1296" s="678" t="s">
        <v>10155</v>
      </c>
      <c r="Y1296" s="678"/>
      <c r="Z1296" s="678"/>
      <c r="AA1296" s="73" t="s">
        <v>10151</v>
      </c>
      <c r="AB1296" s="104"/>
      <c r="AC1296" s="104"/>
      <c r="AD1296" s="91" t="s">
        <v>9502</v>
      </c>
      <c r="AE1296" s="1296"/>
    </row>
    <row r="1297" spans="1:31">
      <c r="A1297" s="135" t="s">
        <v>10156</v>
      </c>
      <c r="B1297" s="35" t="s">
        <v>10157</v>
      </c>
      <c r="C1297" s="7" t="s">
        <v>83</v>
      </c>
      <c r="D1297" s="7" t="s">
        <v>110</v>
      </c>
      <c r="E1297" s="7" t="s">
        <v>85</v>
      </c>
      <c r="F1297" s="12">
        <v>2</v>
      </c>
      <c r="G1297" s="960">
        <v>370</v>
      </c>
      <c r="H1297" s="179">
        <v>0.23200000000000001</v>
      </c>
      <c r="I1297" s="33" t="s">
        <v>10139</v>
      </c>
      <c r="J1297" s="11" t="s">
        <v>9981</v>
      </c>
      <c r="K1297" s="124" t="s">
        <v>4096</v>
      </c>
      <c r="L1297" s="124"/>
      <c r="M1297" s="124" t="s">
        <v>4100</v>
      </c>
      <c r="N1297" s="124" t="s">
        <v>10147</v>
      </c>
      <c r="O1297" s="7" t="e">
        <f t="shared" ca="1" si="40"/>
        <v>#VALUE!</v>
      </c>
      <c r="P1297" s="124" t="s">
        <v>10119</v>
      </c>
      <c r="Q1297" s="124" t="s">
        <v>4157</v>
      </c>
      <c r="R1297" s="124" t="s">
        <v>10119</v>
      </c>
      <c r="S1297" s="12" t="e">
        <f t="shared" ca="1" si="41"/>
        <v>#VALUE!</v>
      </c>
      <c r="T1297" s="11" t="s">
        <v>10158</v>
      </c>
      <c r="U1297" s="11" t="s">
        <v>10159</v>
      </c>
      <c r="V1297" s="167"/>
      <c r="W1297" s="167"/>
      <c r="X1297" s="678" t="s">
        <v>10160</v>
      </c>
      <c r="Y1297" s="678"/>
      <c r="Z1297" s="678"/>
      <c r="AA1297" s="73" t="s">
        <v>10161</v>
      </c>
      <c r="AB1297" s="104" t="s">
        <v>10162</v>
      </c>
      <c r="AC1297" s="104"/>
      <c r="AD1297" s="91" t="s">
        <v>9502</v>
      </c>
      <c r="AE1297" s="1296"/>
    </row>
    <row r="1298" spans="1:31">
      <c r="A1298" s="135" t="s">
        <v>7100</v>
      </c>
      <c r="B1298" s="35" t="s">
        <v>10163</v>
      </c>
      <c r="C1298" s="7" t="s">
        <v>83</v>
      </c>
      <c r="D1298" s="7" t="s">
        <v>110</v>
      </c>
      <c r="E1298" s="7" t="s">
        <v>85</v>
      </c>
      <c r="F1298" s="12">
        <v>1</v>
      </c>
      <c r="G1298" s="960">
        <v>321</v>
      </c>
      <c r="H1298" s="179">
        <v>1.448</v>
      </c>
      <c r="I1298" s="33" t="s">
        <v>10139</v>
      </c>
      <c r="J1298" s="11">
        <v>45425</v>
      </c>
      <c r="K1298" s="124" t="s">
        <v>4051</v>
      </c>
      <c r="L1298" s="124"/>
      <c r="M1298" s="124" t="s">
        <v>10147</v>
      </c>
      <c r="N1298" s="124" t="s">
        <v>9983</v>
      </c>
      <c r="O1298" s="7" t="e">
        <f t="shared" ca="1" si="40"/>
        <v>#VALUE!</v>
      </c>
      <c r="P1298" s="124" t="s">
        <v>10119</v>
      </c>
      <c r="Q1298" s="124" t="s">
        <v>4157</v>
      </c>
      <c r="R1298" s="124" t="s">
        <v>10119</v>
      </c>
      <c r="S1298" s="12" t="e">
        <f t="shared" ca="1" si="41"/>
        <v>#VALUE!</v>
      </c>
      <c r="T1298" s="11" t="s">
        <v>10164</v>
      </c>
      <c r="U1298" s="11" t="s">
        <v>10165</v>
      </c>
      <c r="V1298" s="167"/>
      <c r="W1298" s="167"/>
      <c r="X1298" s="678" t="s">
        <v>10166</v>
      </c>
      <c r="Y1298" s="678"/>
      <c r="Z1298" s="678"/>
      <c r="AA1298" s="73" t="s">
        <v>10151</v>
      </c>
      <c r="AB1298" s="104" t="s">
        <v>10167</v>
      </c>
      <c r="AC1298" s="104"/>
      <c r="AD1298" s="91" t="s">
        <v>9502</v>
      </c>
      <c r="AE1298" s="1296"/>
    </row>
    <row r="1299" spans="1:31">
      <c r="A1299" s="135" t="s">
        <v>9786</v>
      </c>
      <c r="B1299" s="35" t="s">
        <v>10168</v>
      </c>
      <c r="C1299" s="7" t="s">
        <v>83</v>
      </c>
      <c r="D1299" s="7" t="s">
        <v>110</v>
      </c>
      <c r="E1299" s="7" t="s">
        <v>85</v>
      </c>
      <c r="F1299" s="12">
        <v>4</v>
      </c>
      <c r="G1299" s="960">
        <v>3819</v>
      </c>
      <c r="H1299" s="179">
        <v>1.276</v>
      </c>
      <c r="I1299" s="33" t="s">
        <v>10139</v>
      </c>
      <c r="J1299" s="11" t="s">
        <v>4100</v>
      </c>
      <c r="K1299" s="124" t="s">
        <v>10147</v>
      </c>
      <c r="L1299" s="124"/>
      <c r="M1299" s="124" t="s">
        <v>9982</v>
      </c>
      <c r="N1299" s="124" t="s">
        <v>4152</v>
      </c>
      <c r="O1299" s="7" t="e">
        <f t="shared" ca="1" si="40"/>
        <v>#VALUE!</v>
      </c>
      <c r="P1299" s="124" t="s">
        <v>10119</v>
      </c>
      <c r="Q1299" s="124" t="s">
        <v>4157</v>
      </c>
      <c r="R1299" s="124" t="s">
        <v>10119</v>
      </c>
      <c r="S1299" s="12" t="e">
        <f t="shared" ca="1" si="41"/>
        <v>#VALUE!</v>
      </c>
      <c r="T1299" s="11" t="s">
        <v>10169</v>
      </c>
      <c r="U1299" s="11" t="s">
        <v>10170</v>
      </c>
      <c r="V1299" s="167"/>
      <c r="W1299" s="167"/>
      <c r="X1299" s="678" t="s">
        <v>10171</v>
      </c>
      <c r="Y1299" s="678"/>
      <c r="Z1299" s="678"/>
      <c r="AA1299" s="73" t="s">
        <v>10151</v>
      </c>
      <c r="AB1299" s="104" t="s">
        <v>10172</v>
      </c>
      <c r="AC1299" s="104"/>
      <c r="AD1299" s="91" t="s">
        <v>9502</v>
      </c>
      <c r="AE1299" s="1296"/>
    </row>
    <row r="1300" spans="1:31">
      <c r="A1300" s="135" t="s">
        <v>740</v>
      </c>
      <c r="B1300" s="35" t="s">
        <v>10173</v>
      </c>
      <c r="C1300" s="7" t="s">
        <v>83</v>
      </c>
      <c r="D1300" s="7" t="s">
        <v>110</v>
      </c>
      <c r="E1300" s="7" t="s">
        <v>85</v>
      </c>
      <c r="F1300" s="12">
        <v>1</v>
      </c>
      <c r="G1300" s="960">
        <v>2220</v>
      </c>
      <c r="H1300" s="179">
        <v>5.0620000000000003</v>
      </c>
      <c r="I1300" s="33" t="s">
        <v>10139</v>
      </c>
      <c r="J1300" s="11" t="s">
        <v>4100</v>
      </c>
      <c r="K1300" s="124" t="s">
        <v>4100</v>
      </c>
      <c r="L1300" s="124"/>
      <c r="M1300" s="124" t="s">
        <v>97</v>
      </c>
      <c r="N1300" s="124" t="s">
        <v>9983</v>
      </c>
      <c r="O1300" s="7" t="e">
        <f t="shared" ca="1" si="40"/>
        <v>#VALUE!</v>
      </c>
      <c r="P1300" s="124" t="s">
        <v>10119</v>
      </c>
      <c r="Q1300" s="124" t="s">
        <v>4157</v>
      </c>
      <c r="R1300" s="124" t="s">
        <v>10119</v>
      </c>
      <c r="S1300" s="12" t="e">
        <f t="shared" ca="1" si="41"/>
        <v>#VALUE!</v>
      </c>
      <c r="T1300" s="11" t="s">
        <v>10174</v>
      </c>
      <c r="U1300" s="11" t="s">
        <v>10175</v>
      </c>
      <c r="V1300" s="167"/>
      <c r="W1300" s="167"/>
      <c r="X1300" s="678" t="s">
        <v>10176</v>
      </c>
      <c r="Y1300" s="678"/>
      <c r="Z1300" s="678"/>
      <c r="AA1300" s="73" t="s">
        <v>10151</v>
      </c>
      <c r="AB1300" s="104"/>
      <c r="AC1300" s="104"/>
      <c r="AD1300" s="91" t="s">
        <v>7280</v>
      </c>
      <c r="AE1300" s="1296"/>
    </row>
    <row r="1301" spans="1:31">
      <c r="A1301" s="135" t="s">
        <v>740</v>
      </c>
      <c r="B1301" s="35" t="s">
        <v>10177</v>
      </c>
      <c r="C1301" s="7" t="s">
        <v>83</v>
      </c>
      <c r="D1301" s="7" t="s">
        <v>110</v>
      </c>
      <c r="E1301" s="7" t="s">
        <v>85</v>
      </c>
      <c r="F1301" s="12">
        <v>1</v>
      </c>
      <c r="G1301" s="960">
        <v>563</v>
      </c>
      <c r="H1301" s="179">
        <v>1.284</v>
      </c>
      <c r="I1301" s="33" t="s">
        <v>10139</v>
      </c>
      <c r="J1301" s="11" t="s">
        <v>4100</v>
      </c>
      <c r="K1301" s="124" t="s">
        <v>4100</v>
      </c>
      <c r="L1301" s="124"/>
      <c r="M1301" s="124" t="s">
        <v>97</v>
      </c>
      <c r="N1301" s="124" t="s">
        <v>9983</v>
      </c>
      <c r="O1301" s="7" t="e">
        <f t="shared" ca="1" si="40"/>
        <v>#VALUE!</v>
      </c>
      <c r="P1301" s="124" t="s">
        <v>10119</v>
      </c>
      <c r="Q1301" s="124" t="s">
        <v>4157</v>
      </c>
      <c r="R1301" s="124" t="s">
        <v>10119</v>
      </c>
      <c r="S1301" s="12" t="e">
        <f t="shared" ca="1" si="41"/>
        <v>#VALUE!</v>
      </c>
      <c r="T1301" s="11" t="s">
        <v>10178</v>
      </c>
      <c r="U1301" s="11" t="s">
        <v>10179</v>
      </c>
      <c r="V1301" s="167"/>
      <c r="W1301" s="167"/>
      <c r="X1301" s="678" t="s">
        <v>10180</v>
      </c>
      <c r="Y1301" s="678"/>
      <c r="Z1301" s="678"/>
      <c r="AA1301" s="73" t="s">
        <v>10151</v>
      </c>
      <c r="AB1301" s="104"/>
      <c r="AC1301" s="104"/>
      <c r="AD1301" s="91" t="s">
        <v>7280</v>
      </c>
      <c r="AE1301" s="1296"/>
    </row>
    <row r="1302" spans="1:31">
      <c r="A1302" s="135" t="s">
        <v>9957</v>
      </c>
      <c r="B1302" s="35" t="s">
        <v>10181</v>
      </c>
      <c r="C1302" s="7" t="s">
        <v>83</v>
      </c>
      <c r="D1302" s="7" t="s">
        <v>110</v>
      </c>
      <c r="E1302" s="7" t="s">
        <v>85</v>
      </c>
      <c r="F1302" s="12">
        <v>3</v>
      </c>
      <c r="G1302" s="960">
        <v>1669</v>
      </c>
      <c r="H1302" s="179">
        <v>1.3759999999999999</v>
      </c>
      <c r="I1302" s="33" t="s">
        <v>10139</v>
      </c>
      <c r="J1302" s="11" t="s">
        <v>4100</v>
      </c>
      <c r="K1302" s="124" t="s">
        <v>4100</v>
      </c>
      <c r="L1302" s="124"/>
      <c r="M1302" s="124" t="s">
        <v>97</v>
      </c>
      <c r="N1302" s="124" t="s">
        <v>4066</v>
      </c>
      <c r="O1302" s="7" t="e">
        <f t="shared" ca="1" si="40"/>
        <v>#VALUE!</v>
      </c>
      <c r="P1302" s="124" t="s">
        <v>10119</v>
      </c>
      <c r="Q1302" s="124" t="s">
        <v>4157</v>
      </c>
      <c r="R1302" s="124" t="s">
        <v>10119</v>
      </c>
      <c r="S1302" s="12" t="e">
        <f t="shared" ca="1" si="41"/>
        <v>#VALUE!</v>
      </c>
      <c r="T1302" s="11" t="s">
        <v>10182</v>
      </c>
      <c r="U1302" s="11" t="s">
        <v>10183</v>
      </c>
      <c r="V1302" s="167"/>
      <c r="W1302" s="167"/>
      <c r="X1302" s="678" t="s">
        <v>10184</v>
      </c>
      <c r="Y1302" s="678"/>
      <c r="Z1302" s="678"/>
      <c r="AA1302" s="73" t="s">
        <v>10151</v>
      </c>
      <c r="AB1302" s="104"/>
      <c r="AC1302" s="104"/>
      <c r="AD1302" s="91" t="s">
        <v>9502</v>
      </c>
      <c r="AE1302" s="1296"/>
    </row>
    <row r="1303" spans="1:31">
      <c r="A1303" s="135" t="s">
        <v>10185</v>
      </c>
      <c r="B1303" s="35" t="s">
        <v>10025</v>
      </c>
      <c r="C1303" s="7" t="s">
        <v>256</v>
      </c>
      <c r="D1303" s="7" t="s">
        <v>110</v>
      </c>
      <c r="E1303" s="7" t="s">
        <v>85</v>
      </c>
      <c r="F1303" s="12">
        <v>1</v>
      </c>
      <c r="G1303" s="20">
        <v>5348</v>
      </c>
      <c r="H1303" s="9">
        <v>5.39</v>
      </c>
      <c r="I1303" s="33" t="s">
        <v>10186</v>
      </c>
      <c r="J1303" s="11" t="s">
        <v>4122</v>
      </c>
      <c r="K1303" s="124" t="s">
        <v>4058</v>
      </c>
      <c r="L1303" s="124"/>
      <c r="M1303" s="124" t="s">
        <v>4100</v>
      </c>
      <c r="N1303" s="124" t="s">
        <v>9982</v>
      </c>
      <c r="O1303" s="7" t="e">
        <f t="shared" ca="1" si="40"/>
        <v>#VALUE!</v>
      </c>
      <c r="P1303" s="124" t="s">
        <v>10119</v>
      </c>
      <c r="Q1303" s="124" t="s">
        <v>4157</v>
      </c>
      <c r="R1303" s="124" t="s">
        <v>10119</v>
      </c>
      <c r="S1303" s="12" t="e">
        <f t="shared" ca="1" si="41"/>
        <v>#VALUE!</v>
      </c>
      <c r="T1303" s="11" t="s">
        <v>4198</v>
      </c>
      <c r="U1303" s="11" t="s">
        <v>10187</v>
      </c>
      <c r="V1303" s="167"/>
      <c r="W1303" s="167"/>
      <c r="X1303" s="678" t="s">
        <v>10188</v>
      </c>
      <c r="Y1303" s="678"/>
      <c r="Z1303" s="678"/>
      <c r="AA1303" s="73" t="s">
        <v>10189</v>
      </c>
      <c r="AB1303" s="104" t="s">
        <v>10190</v>
      </c>
      <c r="AC1303" s="104"/>
      <c r="AD1303" s="91" t="s">
        <v>7280</v>
      </c>
      <c r="AE1303" s="1296"/>
    </row>
    <row r="1304" spans="1:31">
      <c r="A1304" s="265" t="s">
        <v>5365</v>
      </c>
      <c r="B1304" s="35" t="s">
        <v>10191</v>
      </c>
      <c r="C1304" s="33" t="s">
        <v>83</v>
      </c>
      <c r="D1304" s="7" t="s">
        <v>110</v>
      </c>
      <c r="E1304" s="7" t="s">
        <v>85</v>
      </c>
      <c r="F1304" s="12">
        <v>1</v>
      </c>
      <c r="G1304" s="20">
        <v>350</v>
      </c>
      <c r="H1304" s="9">
        <v>0.68100000000000005</v>
      </c>
      <c r="I1304" s="7" t="s">
        <v>10192</v>
      </c>
      <c r="J1304" s="11" t="s">
        <v>9981</v>
      </c>
      <c r="K1304" s="124" t="s">
        <v>4051</v>
      </c>
      <c r="L1304" s="124"/>
      <c r="M1304" s="124" t="s">
        <v>97</v>
      </c>
      <c r="N1304" s="124" t="s">
        <v>4066</v>
      </c>
      <c r="O1304" s="7" t="e">
        <f t="shared" ca="1" si="40"/>
        <v>#VALUE!</v>
      </c>
      <c r="P1304" s="124" t="s">
        <v>4134</v>
      </c>
      <c r="Q1304" s="124" t="s">
        <v>4157</v>
      </c>
      <c r="R1304" s="124" t="s">
        <v>4134</v>
      </c>
      <c r="S1304" s="12" t="e">
        <f t="shared" ca="1" si="41"/>
        <v>#VALUE!</v>
      </c>
      <c r="T1304" s="11" t="s">
        <v>10193</v>
      </c>
      <c r="U1304" s="177" t="s">
        <v>10194</v>
      </c>
      <c r="V1304" s="1212"/>
      <c r="W1304" s="1212"/>
      <c r="X1304" s="678" t="s">
        <v>10195</v>
      </c>
      <c r="Y1304" s="678"/>
      <c r="Z1304" s="678"/>
      <c r="AA1304" s="73" t="s">
        <v>10196</v>
      </c>
      <c r="AB1304" s="104"/>
      <c r="AC1304" s="104"/>
      <c r="AD1304" s="91"/>
      <c r="AE1304" s="1296"/>
    </row>
    <row r="1305" spans="1:31">
      <c r="A1305" s="265" t="s">
        <v>6537</v>
      </c>
      <c r="B1305" s="35" t="s">
        <v>10197</v>
      </c>
      <c r="C1305" s="33" t="s">
        <v>256</v>
      </c>
      <c r="D1305" s="7" t="s">
        <v>110</v>
      </c>
      <c r="E1305" s="7" t="s">
        <v>85</v>
      </c>
      <c r="F1305" s="12">
        <v>1</v>
      </c>
      <c r="G1305" s="20">
        <v>265</v>
      </c>
      <c r="H1305" s="9">
        <v>0.34300000000000003</v>
      </c>
      <c r="I1305" s="7" t="s">
        <v>10192</v>
      </c>
      <c r="J1305" s="11" t="s">
        <v>4100</v>
      </c>
      <c r="K1305" s="124" t="s">
        <v>9983</v>
      </c>
      <c r="L1305" s="124"/>
      <c r="M1305" s="124" t="s">
        <v>4066</v>
      </c>
      <c r="N1305" s="124" t="s">
        <v>4165</v>
      </c>
      <c r="O1305" s="7" t="e">
        <f t="shared" ca="1" si="40"/>
        <v>#VALUE!</v>
      </c>
      <c r="P1305" s="124" t="s">
        <v>4134</v>
      </c>
      <c r="Q1305" s="124" t="s">
        <v>4132</v>
      </c>
      <c r="R1305" s="124" t="s">
        <v>4134</v>
      </c>
      <c r="S1305" s="12" t="e">
        <f t="shared" ca="1" si="41"/>
        <v>#VALUE!</v>
      </c>
      <c r="T1305" s="11" t="s">
        <v>10198</v>
      </c>
      <c r="U1305" s="177" t="s">
        <v>10199</v>
      </c>
      <c r="V1305" s="1212"/>
      <c r="W1305" s="1212"/>
      <c r="X1305" s="678" t="s">
        <v>10200</v>
      </c>
      <c r="Y1305" s="678"/>
      <c r="Z1305" s="678"/>
      <c r="AA1305" s="73" t="s">
        <v>10201</v>
      </c>
      <c r="AB1305" s="104" t="s">
        <v>10202</v>
      </c>
      <c r="AC1305" s="104"/>
      <c r="AD1305" s="91" t="s">
        <v>7280</v>
      </c>
      <c r="AE1305" s="1296"/>
    </row>
    <row r="1306" spans="1:31">
      <c r="A1306" s="265" t="s">
        <v>2976</v>
      </c>
      <c r="B1306" s="35" t="s">
        <v>10203</v>
      </c>
      <c r="C1306" s="33" t="s">
        <v>83</v>
      </c>
      <c r="D1306" s="7" t="s">
        <v>110</v>
      </c>
      <c r="E1306" s="7" t="s">
        <v>85</v>
      </c>
      <c r="F1306" s="12">
        <v>1</v>
      </c>
      <c r="G1306" s="20">
        <v>422</v>
      </c>
      <c r="H1306" s="9">
        <v>3.76</v>
      </c>
      <c r="I1306" s="7" t="s">
        <v>10192</v>
      </c>
      <c r="J1306" s="11" t="s">
        <v>9982</v>
      </c>
      <c r="K1306" s="124" t="s">
        <v>9982</v>
      </c>
      <c r="L1306" s="124"/>
      <c r="M1306" s="124" t="s">
        <v>97</v>
      </c>
      <c r="N1306" s="124">
        <v>45435</v>
      </c>
      <c r="O1306" s="7" t="e">
        <f t="shared" ca="1" si="40"/>
        <v>#VALUE!</v>
      </c>
      <c r="P1306" s="124" t="s">
        <v>4134</v>
      </c>
      <c r="Q1306" s="124" t="s">
        <v>4132</v>
      </c>
      <c r="R1306" s="124" t="s">
        <v>4134</v>
      </c>
      <c r="S1306" s="12" t="e">
        <f t="shared" ca="1" si="41"/>
        <v>#VALUE!</v>
      </c>
      <c r="T1306" s="11" t="s">
        <v>10204</v>
      </c>
      <c r="U1306" s="177" t="s">
        <v>10205</v>
      </c>
      <c r="V1306" s="1212"/>
      <c r="W1306" s="1212"/>
      <c r="X1306" s="678" t="s">
        <v>10206</v>
      </c>
      <c r="Y1306" s="678"/>
      <c r="Z1306" s="678"/>
      <c r="AA1306" s="73" t="s">
        <v>10207</v>
      </c>
      <c r="AB1306" s="104"/>
      <c r="AC1306" s="104"/>
      <c r="AD1306" s="91" t="s">
        <v>7280</v>
      </c>
      <c r="AE1306" s="1296"/>
    </row>
    <row r="1307" spans="1:31">
      <c r="A1307" s="135" t="s">
        <v>3731</v>
      </c>
      <c r="B1307" s="7" t="s">
        <v>10208</v>
      </c>
      <c r="C1307" s="7" t="s">
        <v>83</v>
      </c>
      <c r="D1307" s="7" t="s">
        <v>1024</v>
      </c>
      <c r="E1307" s="7" t="s">
        <v>85</v>
      </c>
      <c r="F1307" s="12">
        <v>1</v>
      </c>
      <c r="G1307" s="20">
        <v>465</v>
      </c>
      <c r="H1307" s="9">
        <v>1.611</v>
      </c>
      <c r="I1307" s="7" t="s">
        <v>10192</v>
      </c>
      <c r="J1307" s="11" t="s">
        <v>9983</v>
      </c>
      <c r="K1307" s="124" t="s">
        <v>9983</v>
      </c>
      <c r="L1307" s="124"/>
      <c r="M1307" s="124" t="s">
        <v>97</v>
      </c>
      <c r="N1307" s="124" t="s">
        <v>4157</v>
      </c>
      <c r="O1307" s="7" t="e">
        <f t="shared" ca="1" si="40"/>
        <v>#VALUE!</v>
      </c>
      <c r="P1307" s="124" t="s">
        <v>4134</v>
      </c>
      <c r="Q1307" s="124" t="s">
        <v>4132</v>
      </c>
      <c r="R1307" s="124" t="s">
        <v>4134</v>
      </c>
      <c r="S1307" s="12" t="e">
        <f t="shared" ca="1" si="41"/>
        <v>#VALUE!</v>
      </c>
      <c r="T1307" s="11" t="s">
        <v>10209</v>
      </c>
      <c r="U1307" s="177" t="s">
        <v>10210</v>
      </c>
      <c r="V1307" s="1212"/>
      <c r="W1307" s="1212"/>
      <c r="X1307" s="678" t="s">
        <v>10211</v>
      </c>
      <c r="Y1307" s="678"/>
      <c r="Z1307" s="678"/>
      <c r="AA1307" s="73" t="s">
        <v>10212</v>
      </c>
      <c r="AB1307" s="104"/>
      <c r="AC1307" s="104"/>
      <c r="AD1307" s="91"/>
      <c r="AE1307" s="1296"/>
    </row>
    <row r="1308" spans="1:31">
      <c r="A1308" s="265" t="s">
        <v>3731</v>
      </c>
      <c r="B1308" s="35">
        <v>4700047337</v>
      </c>
      <c r="C1308" s="33" t="s">
        <v>131</v>
      </c>
      <c r="D1308" s="7" t="s">
        <v>110</v>
      </c>
      <c r="E1308" s="7" t="s">
        <v>85</v>
      </c>
      <c r="F1308" s="12">
        <v>1</v>
      </c>
      <c r="G1308" s="20">
        <v>8930</v>
      </c>
      <c r="H1308" s="9">
        <v>5.6360000000000001</v>
      </c>
      <c r="I1308" s="7" t="s">
        <v>10192</v>
      </c>
      <c r="J1308" s="11" t="s">
        <v>4100</v>
      </c>
      <c r="K1308" s="124" t="s">
        <v>10147</v>
      </c>
      <c r="L1308" s="124"/>
      <c r="M1308" s="124" t="s">
        <v>97</v>
      </c>
      <c r="N1308" s="124" t="s">
        <v>4152</v>
      </c>
      <c r="O1308" s="7" t="e">
        <f t="shared" ca="1" si="40"/>
        <v>#VALUE!</v>
      </c>
      <c r="P1308" s="124" t="s">
        <v>4134</v>
      </c>
      <c r="Q1308" s="124" t="s">
        <v>4157</v>
      </c>
      <c r="R1308" s="124" t="s">
        <v>4134</v>
      </c>
      <c r="S1308" s="12" t="e">
        <f t="shared" ca="1" si="41"/>
        <v>#VALUE!</v>
      </c>
      <c r="T1308" s="11" t="s">
        <v>10213</v>
      </c>
      <c r="U1308" s="11" t="s">
        <v>10214</v>
      </c>
      <c r="V1308" s="167"/>
      <c r="W1308" s="167"/>
      <c r="X1308" s="678" t="s">
        <v>10215</v>
      </c>
      <c r="Y1308" s="678"/>
      <c r="Z1308" s="678"/>
      <c r="AA1308" s="73" t="s">
        <v>10216</v>
      </c>
      <c r="AB1308" s="104" t="s">
        <v>10217</v>
      </c>
      <c r="AC1308" s="104"/>
      <c r="AD1308" s="91" t="s">
        <v>7280</v>
      </c>
      <c r="AE1308" s="1296"/>
    </row>
    <row r="1309" spans="1:31">
      <c r="A1309" s="135" t="s">
        <v>10218</v>
      </c>
      <c r="B1309" s="35" t="s">
        <v>10219</v>
      </c>
      <c r="C1309" s="7" t="s">
        <v>29</v>
      </c>
      <c r="D1309" s="7" t="s">
        <v>1024</v>
      </c>
      <c r="E1309" s="7" t="s">
        <v>49</v>
      </c>
      <c r="F1309" s="12">
        <v>1</v>
      </c>
      <c r="G1309" s="20">
        <v>916</v>
      </c>
      <c r="H1309" s="9"/>
      <c r="I1309" s="33" t="s">
        <v>10220</v>
      </c>
      <c r="J1309" s="11">
        <v>45427</v>
      </c>
      <c r="K1309" s="124"/>
      <c r="L1309" s="124"/>
      <c r="M1309" s="124">
        <v>45429</v>
      </c>
      <c r="N1309" s="124"/>
      <c r="O1309" s="7">
        <f t="shared" ca="1" si="40"/>
        <v>678</v>
      </c>
      <c r="P1309" s="124">
        <v>45449</v>
      </c>
      <c r="Q1309" s="124">
        <v>45438</v>
      </c>
      <c r="R1309" s="124">
        <v>45449</v>
      </c>
      <c r="S1309" s="12">
        <f t="shared" ca="1" si="41"/>
        <v>22</v>
      </c>
      <c r="T1309" s="11" t="s">
        <v>4198</v>
      </c>
      <c r="U1309" s="11" t="s">
        <v>4249</v>
      </c>
      <c r="V1309" s="167"/>
      <c r="W1309" s="167"/>
      <c r="X1309" s="678" t="s">
        <v>10221</v>
      </c>
      <c r="Y1309" s="678"/>
      <c r="Z1309" s="678"/>
      <c r="AA1309" s="73"/>
      <c r="AB1309" s="104"/>
      <c r="AC1309" s="104"/>
      <c r="AD1309" s="91"/>
      <c r="AE1309" s="1296"/>
    </row>
    <row r="1310" spans="1:31">
      <c r="A1310" s="135" t="s">
        <v>10222</v>
      </c>
      <c r="B1310" s="7" t="s">
        <v>10223</v>
      </c>
      <c r="C1310" s="7" t="s">
        <v>256</v>
      </c>
      <c r="D1310" s="7" t="s">
        <v>1650</v>
      </c>
      <c r="E1310" s="7" t="s">
        <v>85</v>
      </c>
      <c r="F1310" s="7">
        <v>1</v>
      </c>
      <c r="G1310" s="20">
        <v>840</v>
      </c>
      <c r="H1310" s="9">
        <v>2.86</v>
      </c>
      <c r="I1310" s="7" t="s">
        <v>7313</v>
      </c>
      <c r="J1310" s="11">
        <v>45425</v>
      </c>
      <c r="K1310" s="11">
        <v>45425</v>
      </c>
      <c r="L1310" s="38"/>
      <c r="M1310" s="124"/>
      <c r="N1310" s="124"/>
      <c r="O1310" s="7">
        <f t="shared" ca="1" si="40"/>
        <v>680</v>
      </c>
      <c r="P1310" s="791" t="s">
        <v>4190</v>
      </c>
      <c r="Q1310" s="791" t="s">
        <v>10119</v>
      </c>
      <c r="R1310" s="726" t="s">
        <v>4190</v>
      </c>
      <c r="S1310" s="12" t="e">
        <f t="shared" ca="1" si="41"/>
        <v>#VALUE!</v>
      </c>
      <c r="T1310" s="167" t="s">
        <v>9896</v>
      </c>
      <c r="U1310" s="88" t="s">
        <v>4300</v>
      </c>
      <c r="V1310" s="88"/>
      <c r="W1310" s="88"/>
      <c r="X1310" s="178" t="s">
        <v>10224</v>
      </c>
      <c r="Y1310" s="691"/>
      <c r="Z1310" s="691"/>
      <c r="AA1310" s="198" t="s">
        <v>10225</v>
      </c>
      <c r="AB1310" s="13"/>
      <c r="AC1310" s="13"/>
      <c r="AD1310" s="76" t="s">
        <v>7280</v>
      </c>
      <c r="AE1310" s="1287"/>
    </row>
    <row r="1311" spans="1:31">
      <c r="A1311" s="135" t="s">
        <v>9835</v>
      </c>
      <c r="B1311" s="7" t="s">
        <v>10226</v>
      </c>
      <c r="C1311" s="7" t="s">
        <v>83</v>
      </c>
      <c r="D1311" s="7" t="s">
        <v>8706</v>
      </c>
      <c r="E1311" s="7" t="s">
        <v>85</v>
      </c>
      <c r="F1311" s="7">
        <v>1</v>
      </c>
      <c r="G1311" s="20">
        <v>257.19</v>
      </c>
      <c r="H1311" s="9">
        <v>0.68799999999999994</v>
      </c>
      <c r="I1311" s="7" t="s">
        <v>10227</v>
      </c>
      <c r="J1311" s="11" t="s">
        <v>9943</v>
      </c>
      <c r="K1311" s="11" t="s">
        <v>9943</v>
      </c>
      <c r="L1311" s="38"/>
      <c r="M1311" s="124" t="s">
        <v>97</v>
      </c>
      <c r="N1311" s="124">
        <v>45425</v>
      </c>
      <c r="O1311" s="7" t="e">
        <f t="shared" ca="1" si="40"/>
        <v>#VALUE!</v>
      </c>
      <c r="P1311" s="791" t="s">
        <v>4160</v>
      </c>
      <c r="Q1311" s="791" t="s">
        <v>9814</v>
      </c>
      <c r="R1311" s="726" t="s">
        <v>4160</v>
      </c>
      <c r="S1311" s="12" t="e">
        <f t="shared" ca="1" si="41"/>
        <v>#VALUE!</v>
      </c>
      <c r="T1311" s="167" t="s">
        <v>10228</v>
      </c>
      <c r="U1311" s="88" t="s">
        <v>4080</v>
      </c>
      <c r="V1311" s="88"/>
      <c r="W1311" s="88"/>
      <c r="X1311" s="178" t="s">
        <v>10229</v>
      </c>
      <c r="Y1311" s="178"/>
      <c r="Z1311" s="178"/>
      <c r="AA1311" s="72" t="s">
        <v>10230</v>
      </c>
      <c r="AB1311" s="13" t="s">
        <v>10231</v>
      </c>
      <c r="AC1311" s="13"/>
      <c r="AD1311" s="76"/>
      <c r="AE1311" s="1287"/>
    </row>
    <row r="1312" spans="1:31">
      <c r="A1312" s="135" t="s">
        <v>987</v>
      </c>
      <c r="B1312" s="7" t="s">
        <v>10232</v>
      </c>
      <c r="C1312" s="7" t="s">
        <v>83</v>
      </c>
      <c r="D1312" s="7" t="s">
        <v>73</v>
      </c>
      <c r="E1312" s="7" t="s">
        <v>85</v>
      </c>
      <c r="F1312" s="7">
        <v>1</v>
      </c>
      <c r="G1312" s="20">
        <v>330</v>
      </c>
      <c r="H1312" s="9">
        <v>1.21</v>
      </c>
      <c r="I1312" s="7" t="s">
        <v>10233</v>
      </c>
      <c r="J1312" s="11" t="s">
        <v>4085</v>
      </c>
      <c r="K1312" s="11">
        <v>45432</v>
      </c>
      <c r="L1312" s="38"/>
      <c r="M1312" s="124" t="s">
        <v>97</v>
      </c>
      <c r="N1312" s="124" t="s">
        <v>4152</v>
      </c>
      <c r="O1312" s="7" t="e">
        <f t="shared" ca="1" si="40"/>
        <v>#VALUE!</v>
      </c>
      <c r="P1312" s="791" t="s">
        <v>4198</v>
      </c>
      <c r="Q1312" s="791" t="s">
        <v>4124</v>
      </c>
      <c r="R1312" s="726" t="s">
        <v>4198</v>
      </c>
      <c r="S1312" s="12" t="e">
        <f t="shared" ca="1" si="41"/>
        <v>#VALUE!</v>
      </c>
      <c r="T1312" s="167" t="s">
        <v>10228</v>
      </c>
      <c r="U1312" s="88" t="s">
        <v>4181</v>
      </c>
      <c r="V1312" s="88"/>
      <c r="W1312" s="88"/>
      <c r="X1312" s="178" t="s">
        <v>10234</v>
      </c>
      <c r="Y1312" s="178"/>
      <c r="Z1312" s="178"/>
      <c r="AA1312" s="72" t="s">
        <v>10235</v>
      </c>
      <c r="AB1312" s="13" t="s">
        <v>10236</v>
      </c>
      <c r="AC1312" s="13"/>
      <c r="AD1312" s="76"/>
      <c r="AE1312" s="1287"/>
    </row>
    <row r="1313" spans="1:31">
      <c r="A1313" s="135" t="s">
        <v>7171</v>
      </c>
      <c r="B1313" s="7" t="s">
        <v>10237</v>
      </c>
      <c r="C1313" s="7" t="s">
        <v>256</v>
      </c>
      <c r="D1313" s="7" t="s">
        <v>73</v>
      </c>
      <c r="E1313" s="7" t="s">
        <v>85</v>
      </c>
      <c r="F1313" s="7">
        <v>1</v>
      </c>
      <c r="G1313" s="20">
        <v>734</v>
      </c>
      <c r="H1313" s="9">
        <v>1.6859999999999999</v>
      </c>
      <c r="I1313" s="7" t="s">
        <v>10238</v>
      </c>
      <c r="J1313" s="11" t="s">
        <v>4165</v>
      </c>
      <c r="K1313" s="11" t="s">
        <v>4204</v>
      </c>
      <c r="L1313" s="38"/>
      <c r="M1313" s="124" t="s">
        <v>97</v>
      </c>
      <c r="N1313" s="124" t="s">
        <v>4132</v>
      </c>
      <c r="O1313" s="7" t="e">
        <f t="shared" ca="1" si="40"/>
        <v>#VALUE!</v>
      </c>
      <c r="P1313" s="791" t="s">
        <v>4190</v>
      </c>
      <c r="Q1313" s="791" t="s">
        <v>4126</v>
      </c>
      <c r="R1313" s="726" t="s">
        <v>4190</v>
      </c>
      <c r="S1313" s="12" t="e">
        <f t="shared" ca="1" si="41"/>
        <v>#VALUE!</v>
      </c>
      <c r="T1313" s="167" t="s">
        <v>9896</v>
      </c>
      <c r="U1313" s="88" t="s">
        <v>4224</v>
      </c>
      <c r="V1313" s="88"/>
      <c r="W1313" s="88"/>
      <c r="X1313" s="178" t="s">
        <v>10239</v>
      </c>
      <c r="Y1313" s="178"/>
      <c r="Z1313" s="178"/>
      <c r="AA1313" s="72" t="s">
        <v>10240</v>
      </c>
      <c r="AB1313" s="13" t="s">
        <v>10241</v>
      </c>
      <c r="AC1313" s="13"/>
      <c r="AD1313" s="76" t="s">
        <v>7280</v>
      </c>
      <c r="AE1313" s="1287"/>
    </row>
    <row r="1314" spans="1:31">
      <c r="A1314" s="135" t="s">
        <v>9549</v>
      </c>
      <c r="B1314" s="7" t="s">
        <v>10242</v>
      </c>
      <c r="C1314" s="7" t="s">
        <v>83</v>
      </c>
      <c r="D1314" s="7" t="s">
        <v>1024</v>
      </c>
      <c r="E1314" s="7" t="s">
        <v>49</v>
      </c>
      <c r="F1314" s="7">
        <v>1</v>
      </c>
      <c r="G1314" s="20">
        <v>247</v>
      </c>
      <c r="H1314" s="9"/>
      <c r="I1314" s="7" t="s">
        <v>10243</v>
      </c>
      <c r="J1314" s="11">
        <v>45439</v>
      </c>
      <c r="K1314" s="11">
        <v>45439</v>
      </c>
      <c r="L1314" s="38"/>
      <c r="M1314" s="124">
        <v>45440</v>
      </c>
      <c r="N1314" s="124"/>
      <c r="O1314" s="7">
        <f t="shared" ca="1" si="40"/>
        <v>666</v>
      </c>
      <c r="P1314" s="791">
        <v>45458</v>
      </c>
      <c r="Q1314" s="791">
        <v>45451</v>
      </c>
      <c r="R1314" s="726">
        <v>45457</v>
      </c>
      <c r="S1314" s="12">
        <f t="shared" ca="1" si="41"/>
        <v>18</v>
      </c>
      <c r="T1314" s="167" t="s">
        <v>4311</v>
      </c>
      <c r="U1314" s="88" t="s">
        <v>10108</v>
      </c>
      <c r="V1314" s="88"/>
      <c r="W1314" s="88"/>
      <c r="X1314" s="178" t="s">
        <v>10244</v>
      </c>
      <c r="Y1314" s="178"/>
      <c r="Z1314" s="178"/>
      <c r="AA1314" s="72"/>
      <c r="AB1314" s="13"/>
      <c r="AC1314" s="13"/>
      <c r="AD1314" s="76"/>
      <c r="AE1314" s="1287"/>
    </row>
    <row r="1315" spans="1:31">
      <c r="A1315" s="135" t="s">
        <v>1200</v>
      </c>
      <c r="B1315" s="7"/>
      <c r="C1315" s="7" t="s">
        <v>29</v>
      </c>
      <c r="D1315" s="7" t="s">
        <v>1024</v>
      </c>
      <c r="E1315" s="7" t="s">
        <v>49</v>
      </c>
      <c r="F1315" s="7">
        <v>2</v>
      </c>
      <c r="G1315" s="20">
        <v>1554</v>
      </c>
      <c r="H1315" s="9">
        <v>1.92</v>
      </c>
      <c r="I1315" s="7" t="s">
        <v>10243</v>
      </c>
      <c r="J1315" s="11">
        <v>45441</v>
      </c>
      <c r="K1315" s="11">
        <v>45441</v>
      </c>
      <c r="L1315" s="38"/>
      <c r="M1315" s="124"/>
      <c r="N1315" s="124"/>
      <c r="O1315" s="7">
        <f t="shared" ca="1" si="40"/>
        <v>664</v>
      </c>
      <c r="P1315" s="791">
        <v>45458</v>
      </c>
      <c r="Q1315" s="791">
        <v>45456</v>
      </c>
      <c r="R1315" s="726">
        <v>45457</v>
      </c>
      <c r="S1315" s="12">
        <f t="shared" ca="1" si="41"/>
        <v>16</v>
      </c>
      <c r="T1315" s="167" t="s">
        <v>4200</v>
      </c>
      <c r="U1315" s="88" t="s">
        <v>4401</v>
      </c>
      <c r="V1315" s="88"/>
      <c r="W1315" s="88"/>
      <c r="X1315" s="178" t="s">
        <v>10245</v>
      </c>
      <c r="Y1315" s="178"/>
      <c r="Z1315" s="178"/>
      <c r="AA1315" s="72"/>
      <c r="AB1315" s="13"/>
      <c r="AC1315" s="13"/>
      <c r="AD1315" s="76"/>
      <c r="AE1315" s="1287"/>
    </row>
    <row r="1316" spans="1:31">
      <c r="A1316" s="270" t="s">
        <v>6537</v>
      </c>
      <c r="B1316" s="931" t="s">
        <v>10246</v>
      </c>
      <c r="C1316" s="184" t="s">
        <v>256</v>
      </c>
      <c r="D1316" s="7" t="s">
        <v>110</v>
      </c>
      <c r="E1316" s="7" t="s">
        <v>85</v>
      </c>
      <c r="F1316" s="99">
        <v>1</v>
      </c>
      <c r="G1316" s="957">
        <v>2273</v>
      </c>
      <c r="H1316" s="9">
        <v>3.556</v>
      </c>
      <c r="I1316" s="188" t="s">
        <v>10247</v>
      </c>
      <c r="J1316" s="38" t="s">
        <v>9982</v>
      </c>
      <c r="K1316" s="124" t="s">
        <v>9983</v>
      </c>
      <c r="L1316" s="124"/>
      <c r="M1316" s="253" t="s">
        <v>4066</v>
      </c>
      <c r="N1316" s="253" t="s">
        <v>4157</v>
      </c>
      <c r="O1316" s="7" t="e">
        <f t="shared" ca="1" si="40"/>
        <v>#VALUE!</v>
      </c>
      <c r="P1316" s="124" t="s">
        <v>4141</v>
      </c>
      <c r="Q1316" s="124" t="s">
        <v>4132</v>
      </c>
      <c r="R1316" s="124" t="s">
        <v>4141</v>
      </c>
      <c r="S1316" s="12" t="e">
        <f t="shared" ca="1" si="41"/>
        <v>#VALUE!</v>
      </c>
      <c r="T1316" s="11" t="s">
        <v>10248</v>
      </c>
      <c r="U1316" s="177" t="s">
        <v>10249</v>
      </c>
      <c r="V1316" s="1212"/>
      <c r="W1316" s="1212"/>
      <c r="X1316" s="185" t="s">
        <v>10250</v>
      </c>
      <c r="Y1316" s="185"/>
      <c r="Z1316" s="185"/>
      <c r="AA1316" s="73" t="s">
        <v>10251</v>
      </c>
      <c r="AB1316" s="101" t="s">
        <v>10252</v>
      </c>
      <c r="AC1316" s="101"/>
      <c r="AD1316" s="102" t="s">
        <v>7280</v>
      </c>
      <c r="AE1316" s="1293"/>
    </row>
    <row r="1317" spans="1:31">
      <c r="A1317" s="270" t="s">
        <v>6568</v>
      </c>
      <c r="B1317" s="931" t="s">
        <v>10253</v>
      </c>
      <c r="C1317" s="184" t="s">
        <v>83</v>
      </c>
      <c r="D1317" s="7" t="s">
        <v>110</v>
      </c>
      <c r="E1317" s="7" t="s">
        <v>85</v>
      </c>
      <c r="F1317" s="12">
        <v>5</v>
      </c>
      <c r="G1317" s="957">
        <v>5737</v>
      </c>
      <c r="H1317" s="9">
        <v>3.56</v>
      </c>
      <c r="I1317" s="188" t="s">
        <v>10247</v>
      </c>
      <c r="J1317" s="38" t="s">
        <v>9982</v>
      </c>
      <c r="K1317" s="124" t="s">
        <v>9983</v>
      </c>
      <c r="L1317" s="124"/>
      <c r="M1317" s="253" t="s">
        <v>97</v>
      </c>
      <c r="N1317" s="253" t="s">
        <v>4157</v>
      </c>
      <c r="O1317" s="7" t="e">
        <f t="shared" ca="1" si="40"/>
        <v>#VALUE!</v>
      </c>
      <c r="P1317" s="124" t="s">
        <v>4141</v>
      </c>
      <c r="Q1317" s="124" t="s">
        <v>4132</v>
      </c>
      <c r="R1317" s="124" t="s">
        <v>4141</v>
      </c>
      <c r="S1317" s="12" t="e">
        <f t="shared" ca="1" si="41"/>
        <v>#VALUE!</v>
      </c>
      <c r="T1317" s="11" t="s">
        <v>10254</v>
      </c>
      <c r="U1317" s="177" t="s">
        <v>10255</v>
      </c>
      <c r="V1317" s="1212"/>
      <c r="W1317" s="1212"/>
      <c r="X1317" s="185" t="s">
        <v>10256</v>
      </c>
      <c r="Y1317" s="185"/>
      <c r="Z1317" s="185"/>
      <c r="AA1317" s="73" t="s">
        <v>10257</v>
      </c>
      <c r="AB1317" s="101"/>
      <c r="AC1317" s="101"/>
      <c r="AD1317" s="102"/>
      <c r="AE1317" s="1293"/>
    </row>
    <row r="1318" spans="1:31" ht="30.75">
      <c r="A1318" s="271" t="s">
        <v>10258</v>
      </c>
      <c r="B1318" s="931" t="s">
        <v>10259</v>
      </c>
      <c r="C1318" s="184" t="s">
        <v>256</v>
      </c>
      <c r="D1318" s="7" t="s">
        <v>1024</v>
      </c>
      <c r="E1318" s="7" t="s">
        <v>85</v>
      </c>
      <c r="F1318" s="99">
        <v>3</v>
      </c>
      <c r="G1318" s="957">
        <v>598</v>
      </c>
      <c r="H1318" s="9">
        <v>1.754</v>
      </c>
      <c r="I1318" s="188" t="s">
        <v>10247</v>
      </c>
      <c r="J1318" s="11" t="s">
        <v>4051</v>
      </c>
      <c r="K1318" s="124" t="s">
        <v>4066</v>
      </c>
      <c r="L1318" s="124"/>
      <c r="M1318" s="253" t="s">
        <v>4157</v>
      </c>
      <c r="N1318" s="253" t="s">
        <v>4204</v>
      </c>
      <c r="O1318" s="7" t="e">
        <f t="shared" ca="1" si="40"/>
        <v>#VALUE!</v>
      </c>
      <c r="P1318" s="124" t="s">
        <v>10260</v>
      </c>
      <c r="Q1318" s="124" t="s">
        <v>4132</v>
      </c>
      <c r="R1318" s="124" t="s">
        <v>10260</v>
      </c>
      <c r="S1318" s="12" t="e">
        <f t="shared" ca="1" si="41"/>
        <v>#VALUE!</v>
      </c>
      <c r="T1318" s="11" t="s">
        <v>10261</v>
      </c>
      <c r="U1318" s="177" t="s">
        <v>10262</v>
      </c>
      <c r="V1318" s="1212"/>
      <c r="W1318" s="1212"/>
      <c r="X1318" s="185" t="s">
        <v>10263</v>
      </c>
      <c r="Y1318" s="185"/>
      <c r="Z1318" s="185"/>
      <c r="AA1318" s="73" t="s">
        <v>10264</v>
      </c>
      <c r="AB1318" s="101" t="s">
        <v>10265</v>
      </c>
      <c r="AC1318" s="101"/>
      <c r="AD1318" s="102" t="s">
        <v>7280</v>
      </c>
      <c r="AE1318" s="1293"/>
    </row>
    <row r="1319" spans="1:31" ht="30.75">
      <c r="A1319" s="272" t="s">
        <v>10266</v>
      </c>
      <c r="B1319" s="775" t="s">
        <v>10267</v>
      </c>
      <c r="C1319" s="7" t="s">
        <v>256</v>
      </c>
      <c r="D1319" s="7" t="s">
        <v>1024</v>
      </c>
      <c r="E1319" s="7" t="s">
        <v>85</v>
      </c>
      <c r="F1319" s="7">
        <v>1</v>
      </c>
      <c r="G1319" s="20">
        <v>562</v>
      </c>
      <c r="H1319" s="9">
        <v>4.0369999999999999</v>
      </c>
      <c r="I1319" s="188" t="s">
        <v>10247</v>
      </c>
      <c r="J1319" s="11" t="s">
        <v>4100</v>
      </c>
      <c r="K1319" s="11" t="s">
        <v>9982</v>
      </c>
      <c r="L1319" s="11"/>
      <c r="M1319" s="253" t="s">
        <v>4204</v>
      </c>
      <c r="N1319" s="124" t="s">
        <v>4160</v>
      </c>
      <c r="O1319" s="7" t="e">
        <f t="shared" ca="1" si="40"/>
        <v>#VALUE!</v>
      </c>
      <c r="P1319" s="124" t="s">
        <v>10260</v>
      </c>
      <c r="Q1319" s="124" t="s">
        <v>4132</v>
      </c>
      <c r="R1319" s="124" t="s">
        <v>10260</v>
      </c>
      <c r="S1319" s="12" t="e">
        <f t="shared" ca="1" si="41"/>
        <v>#VALUE!</v>
      </c>
      <c r="T1319" s="11" t="s">
        <v>10268</v>
      </c>
      <c r="U1319" s="177" t="s">
        <v>10269</v>
      </c>
      <c r="V1319" s="1212"/>
      <c r="W1319" s="1212"/>
      <c r="X1319" s="185" t="s">
        <v>10270</v>
      </c>
      <c r="Y1319" s="185"/>
      <c r="Z1319" s="185"/>
      <c r="AA1319" s="73" t="s">
        <v>10271</v>
      </c>
      <c r="AB1319" s="174" t="s">
        <v>10272</v>
      </c>
      <c r="AC1319" s="174"/>
      <c r="AD1319" s="173" t="s">
        <v>7280</v>
      </c>
      <c r="AE1319" s="1307"/>
    </row>
    <row r="1320" spans="1:31" ht="30.75">
      <c r="A1320" s="270" t="s">
        <v>1551</v>
      </c>
      <c r="B1320" s="931" t="s">
        <v>10273</v>
      </c>
      <c r="C1320" s="184" t="s">
        <v>256</v>
      </c>
      <c r="D1320" s="7" t="s">
        <v>1024</v>
      </c>
      <c r="E1320" s="7" t="s">
        <v>85</v>
      </c>
      <c r="F1320" s="99">
        <v>1</v>
      </c>
      <c r="G1320" s="957">
        <v>392</v>
      </c>
      <c r="H1320" s="9">
        <v>0.48</v>
      </c>
      <c r="I1320" s="188" t="s">
        <v>10247</v>
      </c>
      <c r="J1320" s="11" t="s">
        <v>9983</v>
      </c>
      <c r="K1320" s="124" t="s">
        <v>4066</v>
      </c>
      <c r="L1320" s="124"/>
      <c r="M1320" s="253" t="s">
        <v>4157</v>
      </c>
      <c r="N1320" s="253" t="s">
        <v>4132</v>
      </c>
      <c r="O1320" s="7" t="e">
        <f t="shared" ca="1" si="40"/>
        <v>#VALUE!</v>
      </c>
      <c r="P1320" s="124" t="s">
        <v>10260</v>
      </c>
      <c r="Q1320" s="124" t="s">
        <v>4132</v>
      </c>
      <c r="R1320" s="124" t="s">
        <v>10260</v>
      </c>
      <c r="S1320" s="12" t="e">
        <f t="shared" ca="1" si="41"/>
        <v>#VALUE!</v>
      </c>
      <c r="T1320" s="11" t="s">
        <v>10274</v>
      </c>
      <c r="U1320" s="177" t="s">
        <v>10275</v>
      </c>
      <c r="V1320" s="1212"/>
      <c r="W1320" s="1212"/>
      <c r="X1320" s="185" t="s">
        <v>10276</v>
      </c>
      <c r="Y1320" s="185"/>
      <c r="Z1320" s="185"/>
      <c r="AA1320" s="73" t="s">
        <v>10277</v>
      </c>
      <c r="AB1320" s="101" t="s">
        <v>7754</v>
      </c>
      <c r="AC1320" s="101"/>
      <c r="AD1320" s="102" t="s">
        <v>7280</v>
      </c>
      <c r="AE1320" s="1293"/>
    </row>
    <row r="1321" spans="1:31" ht="30.75">
      <c r="A1321" s="272" t="s">
        <v>3638</v>
      </c>
      <c r="B1321" s="931" t="s">
        <v>10278</v>
      </c>
      <c r="C1321" s="7" t="s">
        <v>83</v>
      </c>
      <c r="D1321" s="7" t="s">
        <v>1024</v>
      </c>
      <c r="E1321" s="7" t="s">
        <v>85</v>
      </c>
      <c r="F1321" s="12">
        <v>1</v>
      </c>
      <c r="G1321" s="20">
        <v>350</v>
      </c>
      <c r="H1321" s="9">
        <v>0.79200000000000004</v>
      </c>
      <c r="I1321" s="188" t="s">
        <v>10247</v>
      </c>
      <c r="J1321" s="11" t="s">
        <v>4165</v>
      </c>
      <c r="K1321" s="124" t="s">
        <v>4057</v>
      </c>
      <c r="L1321" s="124"/>
      <c r="M1321" s="253" t="s">
        <v>4057</v>
      </c>
      <c r="N1321" s="124" t="s">
        <v>4160</v>
      </c>
      <c r="O1321" s="7" t="e">
        <f t="shared" ca="1" si="40"/>
        <v>#VALUE!</v>
      </c>
      <c r="P1321" s="124" t="s">
        <v>10260</v>
      </c>
      <c r="Q1321" s="124" t="s">
        <v>10279</v>
      </c>
      <c r="R1321" s="124" t="s">
        <v>10260</v>
      </c>
      <c r="S1321" s="12" t="e">
        <f t="shared" ca="1" si="41"/>
        <v>#VALUE!</v>
      </c>
      <c r="T1321" s="11" t="s">
        <v>10280</v>
      </c>
      <c r="U1321" s="177" t="s">
        <v>10281</v>
      </c>
      <c r="V1321" s="1212"/>
      <c r="W1321" s="1212"/>
      <c r="X1321" s="186" t="s">
        <v>10282</v>
      </c>
      <c r="Y1321" s="186"/>
      <c r="Z1321" s="186"/>
      <c r="AA1321" s="73" t="s">
        <v>9187</v>
      </c>
      <c r="AB1321" s="104" t="s">
        <v>10283</v>
      </c>
      <c r="AC1321" s="104"/>
      <c r="AD1321" s="91"/>
      <c r="AE1321" s="1296"/>
    </row>
    <row r="1322" spans="1:31" ht="30.75">
      <c r="A1322" s="272" t="s">
        <v>10284</v>
      </c>
      <c r="B1322" s="775" t="s">
        <v>10285</v>
      </c>
      <c r="C1322" s="7" t="s">
        <v>83</v>
      </c>
      <c r="D1322" s="7" t="s">
        <v>1024</v>
      </c>
      <c r="E1322" s="7" t="s">
        <v>85</v>
      </c>
      <c r="F1322" s="12">
        <v>1</v>
      </c>
      <c r="G1322" s="20">
        <v>1014</v>
      </c>
      <c r="H1322" s="9">
        <v>1.508</v>
      </c>
      <c r="I1322" s="188" t="s">
        <v>10247</v>
      </c>
      <c r="J1322" s="11" t="s">
        <v>4165</v>
      </c>
      <c r="K1322" s="124" t="s">
        <v>4165</v>
      </c>
      <c r="L1322" s="124"/>
      <c r="M1322" s="124" t="s">
        <v>97</v>
      </c>
      <c r="N1322" s="124" t="s">
        <v>4132</v>
      </c>
      <c r="O1322" s="7" t="e">
        <f t="shared" ca="1" si="40"/>
        <v>#VALUE!</v>
      </c>
      <c r="P1322" s="124" t="s">
        <v>10260</v>
      </c>
      <c r="Q1322" s="124" t="s">
        <v>10279</v>
      </c>
      <c r="R1322" s="124" t="s">
        <v>10260</v>
      </c>
      <c r="S1322" s="12" t="e">
        <f t="shared" ca="1" si="41"/>
        <v>#VALUE!</v>
      </c>
      <c r="T1322" s="11" t="s">
        <v>10286</v>
      </c>
      <c r="U1322" s="177" t="s">
        <v>10287</v>
      </c>
      <c r="V1322" s="1212"/>
      <c r="W1322" s="1212"/>
      <c r="X1322" s="186" t="s">
        <v>10288</v>
      </c>
      <c r="Y1322" s="186"/>
      <c r="Z1322" s="186"/>
      <c r="AA1322" s="73" t="s">
        <v>9187</v>
      </c>
      <c r="AB1322" s="104"/>
      <c r="AC1322" s="104"/>
      <c r="AD1322" s="91"/>
      <c r="AE1322" s="1296"/>
    </row>
    <row r="1323" spans="1:31" ht="30.75">
      <c r="A1323" s="272" t="s">
        <v>3731</v>
      </c>
      <c r="B1323" s="775" t="s">
        <v>10289</v>
      </c>
      <c r="C1323" s="7" t="s">
        <v>83</v>
      </c>
      <c r="D1323" s="7" t="s">
        <v>1024</v>
      </c>
      <c r="E1323" s="7" t="s">
        <v>85</v>
      </c>
      <c r="F1323" s="12">
        <v>1</v>
      </c>
      <c r="G1323" s="20">
        <v>370</v>
      </c>
      <c r="H1323" s="9">
        <v>0.879</v>
      </c>
      <c r="I1323" s="188" t="s">
        <v>10247</v>
      </c>
      <c r="J1323" s="11" t="s">
        <v>4165</v>
      </c>
      <c r="K1323" s="124" t="s">
        <v>4165</v>
      </c>
      <c r="L1323" s="124"/>
      <c r="M1323" s="124" t="s">
        <v>97</v>
      </c>
      <c r="N1323" s="124" t="s">
        <v>4132</v>
      </c>
      <c r="O1323" s="7" t="e">
        <f t="shared" ca="1" si="40"/>
        <v>#VALUE!</v>
      </c>
      <c r="P1323" s="124" t="s">
        <v>10260</v>
      </c>
      <c r="Q1323" s="124" t="s">
        <v>10279</v>
      </c>
      <c r="R1323" s="124" t="s">
        <v>10260</v>
      </c>
      <c r="S1323" s="12" t="e">
        <f t="shared" ca="1" si="41"/>
        <v>#VALUE!</v>
      </c>
      <c r="T1323" s="11" t="s">
        <v>10290</v>
      </c>
      <c r="U1323" s="177" t="s">
        <v>10291</v>
      </c>
      <c r="V1323" s="1212"/>
      <c r="W1323" s="1212"/>
      <c r="X1323" s="186" t="s">
        <v>10292</v>
      </c>
      <c r="Y1323" s="186"/>
      <c r="Z1323" s="186"/>
      <c r="AA1323" s="73" t="s">
        <v>9187</v>
      </c>
      <c r="AB1323" s="104"/>
      <c r="AC1323" s="104"/>
      <c r="AD1323" s="91"/>
      <c r="AE1323" s="1296"/>
    </row>
    <row r="1324" spans="1:31" ht="30.75">
      <c r="A1324" s="272" t="s">
        <v>9957</v>
      </c>
      <c r="B1324" s="775" t="s">
        <v>10293</v>
      </c>
      <c r="C1324" s="7" t="s">
        <v>83</v>
      </c>
      <c r="D1324" s="7" t="s">
        <v>1024</v>
      </c>
      <c r="E1324" s="7" t="s">
        <v>85</v>
      </c>
      <c r="F1324" s="12">
        <v>1</v>
      </c>
      <c r="G1324" s="20">
        <v>1057</v>
      </c>
      <c r="H1324" s="9">
        <v>0.69499999999999995</v>
      </c>
      <c r="I1324" s="188" t="s">
        <v>10247</v>
      </c>
      <c r="J1324" s="11" t="s">
        <v>9814</v>
      </c>
      <c r="K1324" s="124" t="s">
        <v>9814</v>
      </c>
      <c r="L1324" s="124"/>
      <c r="M1324" s="124" t="s">
        <v>97</v>
      </c>
      <c r="N1324" s="124" t="s">
        <v>4160</v>
      </c>
      <c r="O1324" s="7" t="e">
        <f t="shared" ca="1" si="40"/>
        <v>#VALUE!</v>
      </c>
      <c r="P1324" s="124" t="s">
        <v>10260</v>
      </c>
      <c r="Q1324" s="124" t="s">
        <v>10279</v>
      </c>
      <c r="R1324" s="124" t="s">
        <v>10260</v>
      </c>
      <c r="S1324" s="12" t="e">
        <f t="shared" ca="1" si="41"/>
        <v>#VALUE!</v>
      </c>
      <c r="T1324" s="11" t="s">
        <v>10294</v>
      </c>
      <c r="U1324" s="177" t="s">
        <v>10295</v>
      </c>
      <c r="V1324" s="1212"/>
      <c r="W1324" s="1212"/>
      <c r="X1324" s="186" t="s">
        <v>10296</v>
      </c>
      <c r="Y1324" s="186"/>
      <c r="Z1324" s="186"/>
      <c r="AA1324" s="73" t="s">
        <v>9187</v>
      </c>
      <c r="AB1324" s="104"/>
      <c r="AC1324" s="104"/>
      <c r="AD1324" s="91"/>
      <c r="AE1324" s="1296"/>
    </row>
    <row r="1325" spans="1:31" ht="30.75">
      <c r="A1325" s="272" t="s">
        <v>10297</v>
      </c>
      <c r="B1325" s="775" t="s">
        <v>10285</v>
      </c>
      <c r="C1325" s="7" t="s">
        <v>83</v>
      </c>
      <c r="D1325" s="7" t="s">
        <v>1024</v>
      </c>
      <c r="E1325" s="7" t="s">
        <v>85</v>
      </c>
      <c r="F1325" s="12">
        <v>1</v>
      </c>
      <c r="G1325" s="20">
        <v>315</v>
      </c>
      <c r="H1325" s="9">
        <v>0.64300000000000002</v>
      </c>
      <c r="I1325" s="188" t="s">
        <v>10247</v>
      </c>
      <c r="J1325" s="11" t="s">
        <v>4157</v>
      </c>
      <c r="K1325" s="124" t="s">
        <v>4157</v>
      </c>
      <c r="L1325" s="124"/>
      <c r="M1325" s="124" t="s">
        <v>97</v>
      </c>
      <c r="N1325" s="124" t="s">
        <v>4132</v>
      </c>
      <c r="O1325" s="7" t="e">
        <f t="shared" ca="1" si="40"/>
        <v>#VALUE!</v>
      </c>
      <c r="P1325" s="124" t="s">
        <v>10260</v>
      </c>
      <c r="Q1325" s="124" t="s">
        <v>10279</v>
      </c>
      <c r="R1325" s="124" t="s">
        <v>10260</v>
      </c>
      <c r="S1325" s="12" t="e">
        <f t="shared" ca="1" si="41"/>
        <v>#VALUE!</v>
      </c>
      <c r="T1325" s="11" t="s">
        <v>10298</v>
      </c>
      <c r="U1325" s="177" t="s">
        <v>10299</v>
      </c>
      <c r="V1325" s="1212"/>
      <c r="W1325" s="1212"/>
      <c r="X1325" s="186" t="s">
        <v>10300</v>
      </c>
      <c r="Y1325" s="186"/>
      <c r="Z1325" s="186"/>
      <c r="AA1325" s="73" t="s">
        <v>9187</v>
      </c>
      <c r="AB1325" s="104"/>
      <c r="AC1325" s="104"/>
      <c r="AD1325" s="91"/>
      <c r="AE1325" s="1296"/>
    </row>
    <row r="1326" spans="1:31" ht="30.75">
      <c r="A1326" s="272" t="s">
        <v>10301</v>
      </c>
      <c r="B1326" s="775" t="s">
        <v>10302</v>
      </c>
      <c r="C1326" s="7" t="s">
        <v>83</v>
      </c>
      <c r="D1326" s="7" t="s">
        <v>1024</v>
      </c>
      <c r="E1326" s="7" t="s">
        <v>85</v>
      </c>
      <c r="F1326" s="12">
        <v>2</v>
      </c>
      <c r="G1326" s="20">
        <v>1972</v>
      </c>
      <c r="H1326" s="9">
        <v>3.5009999999999999</v>
      </c>
      <c r="I1326" s="188" t="s">
        <v>10247</v>
      </c>
      <c r="J1326" s="11" t="s">
        <v>4057</v>
      </c>
      <c r="K1326" s="124" t="s">
        <v>4124</v>
      </c>
      <c r="L1326" s="124"/>
      <c r="M1326" s="124" t="s">
        <v>97</v>
      </c>
      <c r="N1326" s="124" t="s">
        <v>4134</v>
      </c>
      <c r="O1326" s="7" t="e">
        <f t="shared" ca="1" si="40"/>
        <v>#VALUE!</v>
      </c>
      <c r="P1326" s="124" t="s">
        <v>10260</v>
      </c>
      <c r="Q1326" s="124" t="s">
        <v>10260</v>
      </c>
      <c r="R1326" s="124" t="s">
        <v>10260</v>
      </c>
      <c r="S1326" s="12" t="e">
        <f t="shared" ca="1" si="41"/>
        <v>#VALUE!</v>
      </c>
      <c r="T1326" s="11" t="s">
        <v>10303</v>
      </c>
      <c r="U1326" s="177" t="s">
        <v>10304</v>
      </c>
      <c r="V1326" s="1212"/>
      <c r="W1326" s="1212"/>
      <c r="X1326" s="186" t="s">
        <v>10305</v>
      </c>
      <c r="Y1326" s="186"/>
      <c r="Z1326" s="186"/>
      <c r="AA1326" s="73" t="s">
        <v>9187</v>
      </c>
      <c r="AB1326" s="104" t="s">
        <v>10306</v>
      </c>
      <c r="AC1326" s="104"/>
      <c r="AD1326" s="91"/>
      <c r="AE1326" s="1296"/>
    </row>
    <row r="1327" spans="1:31" ht="30.75">
      <c r="A1327" s="273" t="s">
        <v>10307</v>
      </c>
      <c r="B1327" s="775">
        <v>2200056504</v>
      </c>
      <c r="C1327" s="7" t="s">
        <v>131</v>
      </c>
      <c r="D1327" s="7" t="s">
        <v>1024</v>
      </c>
      <c r="E1327" s="7" t="s">
        <v>85</v>
      </c>
      <c r="F1327" s="12">
        <v>1</v>
      </c>
      <c r="G1327" s="20">
        <v>400</v>
      </c>
      <c r="H1327" s="9">
        <v>1.2410000000000001</v>
      </c>
      <c r="I1327" s="188" t="s">
        <v>10247</v>
      </c>
      <c r="J1327" s="11">
        <v>45358</v>
      </c>
      <c r="K1327" s="11">
        <v>45358</v>
      </c>
      <c r="L1327" s="11"/>
      <c r="M1327" s="124"/>
      <c r="N1327" s="124" t="s">
        <v>9022</v>
      </c>
      <c r="O1327" s="7" t="e">
        <f t="shared" ca="1" si="40"/>
        <v>#VALUE!</v>
      </c>
      <c r="P1327" s="124" t="s">
        <v>10260</v>
      </c>
      <c r="Q1327" s="124" t="s">
        <v>10260</v>
      </c>
      <c r="R1327" s="124" t="s">
        <v>10260</v>
      </c>
      <c r="S1327" s="12" t="e">
        <f t="shared" ca="1" si="41"/>
        <v>#VALUE!</v>
      </c>
      <c r="T1327" s="11" t="s">
        <v>10308</v>
      </c>
      <c r="U1327" s="11" t="s">
        <v>10309</v>
      </c>
      <c r="V1327" s="167"/>
      <c r="W1327" s="167"/>
      <c r="X1327" s="186" t="s">
        <v>10310</v>
      </c>
      <c r="Y1327" s="186"/>
      <c r="Z1327" s="186"/>
      <c r="AA1327" s="73" t="s">
        <v>9187</v>
      </c>
      <c r="AB1327" s="104"/>
      <c r="AC1327" s="104"/>
      <c r="AD1327" s="91"/>
      <c r="AE1327" s="1296"/>
    </row>
    <row r="1328" spans="1:31">
      <c r="A1328" s="272" t="s">
        <v>10311</v>
      </c>
      <c r="B1328" s="775" t="s">
        <v>10312</v>
      </c>
      <c r="C1328" s="7" t="s">
        <v>83</v>
      </c>
      <c r="D1328" s="7" t="s">
        <v>728</v>
      </c>
      <c r="E1328" s="7" t="s">
        <v>85</v>
      </c>
      <c r="F1328" s="7">
        <v>4</v>
      </c>
      <c r="G1328" s="20">
        <v>1595</v>
      </c>
      <c r="H1328" s="143">
        <v>2.16</v>
      </c>
      <c r="I1328" s="188" t="s">
        <v>10313</v>
      </c>
      <c r="J1328" s="11" t="s">
        <v>4100</v>
      </c>
      <c r="K1328" s="11" t="s">
        <v>4100</v>
      </c>
      <c r="L1328" s="11"/>
      <c r="M1328" s="124" t="s">
        <v>97</v>
      </c>
      <c r="N1328" s="124" t="s">
        <v>9814</v>
      </c>
      <c r="O1328" s="7" t="e">
        <f t="shared" ca="1" si="40"/>
        <v>#VALUE!</v>
      </c>
      <c r="P1328" s="726" t="s">
        <v>4512</v>
      </c>
      <c r="Q1328" s="726" t="s">
        <v>4180</v>
      </c>
      <c r="R1328" s="124" t="s">
        <v>4512</v>
      </c>
      <c r="S1328" s="12" t="e">
        <f t="shared" ca="1" si="41"/>
        <v>#VALUE!</v>
      </c>
      <c r="T1328" s="11" t="s">
        <v>10314</v>
      </c>
      <c r="U1328" s="172" t="s">
        <v>4427</v>
      </c>
      <c r="V1328" s="172"/>
      <c r="W1328" s="172"/>
      <c r="X1328" s="182" t="s">
        <v>10315</v>
      </c>
      <c r="Y1328" s="182"/>
      <c r="Z1328" s="182"/>
      <c r="AA1328" s="122" t="s">
        <v>9187</v>
      </c>
      <c r="AB1328" s="122" t="s">
        <v>10316</v>
      </c>
      <c r="AC1328" s="174"/>
      <c r="AD1328" s="173"/>
      <c r="AE1328" s="1307"/>
    </row>
    <row r="1329" spans="1:31">
      <c r="A1329" s="272" t="s">
        <v>5037</v>
      </c>
      <c r="B1329" s="775" t="s">
        <v>10317</v>
      </c>
      <c r="C1329" s="7" t="s">
        <v>83</v>
      </c>
      <c r="D1329" s="7" t="s">
        <v>728</v>
      </c>
      <c r="E1329" s="7" t="s">
        <v>85</v>
      </c>
      <c r="F1329" s="7">
        <v>3</v>
      </c>
      <c r="G1329" s="20">
        <v>1143</v>
      </c>
      <c r="H1329" s="143">
        <v>1.76</v>
      </c>
      <c r="I1329" s="188" t="s">
        <v>10313</v>
      </c>
      <c r="J1329" s="11" t="s">
        <v>10147</v>
      </c>
      <c r="K1329" s="11" t="s">
        <v>9983</v>
      </c>
      <c r="L1329" s="11"/>
      <c r="M1329" s="124" t="s">
        <v>97</v>
      </c>
      <c r="N1329" s="124" t="s">
        <v>4124</v>
      </c>
      <c r="O1329" s="7" t="e">
        <f t="shared" ca="1" si="40"/>
        <v>#VALUE!</v>
      </c>
      <c r="P1329" s="726" t="s">
        <v>4512</v>
      </c>
      <c r="Q1329" s="726" t="s">
        <v>4180</v>
      </c>
      <c r="R1329" s="124" t="s">
        <v>4512</v>
      </c>
      <c r="S1329" s="12" t="e">
        <f t="shared" ca="1" si="41"/>
        <v>#VALUE!</v>
      </c>
      <c r="T1329" s="11" t="s">
        <v>10314</v>
      </c>
      <c r="U1329" s="172" t="s">
        <v>4427</v>
      </c>
      <c r="V1329" s="172"/>
      <c r="W1329" s="172"/>
      <c r="X1329" s="182" t="s">
        <v>10318</v>
      </c>
      <c r="Y1329" s="182"/>
      <c r="Z1329" s="182"/>
      <c r="AA1329" s="122" t="s">
        <v>9187</v>
      </c>
      <c r="AB1329" s="122" t="s">
        <v>10319</v>
      </c>
      <c r="AC1329" s="174"/>
      <c r="AD1329" s="173"/>
      <c r="AE1329" s="1307"/>
    </row>
    <row r="1330" spans="1:31">
      <c r="A1330" s="272" t="s">
        <v>7346</v>
      </c>
      <c r="B1330" s="775" t="s">
        <v>10320</v>
      </c>
      <c r="C1330" s="7" t="s">
        <v>256</v>
      </c>
      <c r="D1330" s="7" t="s">
        <v>7803</v>
      </c>
      <c r="E1330" s="7" t="s">
        <v>85</v>
      </c>
      <c r="F1330" s="7">
        <v>1</v>
      </c>
      <c r="G1330" s="20">
        <v>888</v>
      </c>
      <c r="H1330" s="143">
        <v>0.48299999999999998</v>
      </c>
      <c r="I1330" s="188" t="s">
        <v>10321</v>
      </c>
      <c r="J1330" s="11" t="s">
        <v>4160</v>
      </c>
      <c r="K1330" s="11" t="s">
        <v>4160</v>
      </c>
      <c r="L1330" s="11"/>
      <c r="M1330" s="124" t="s">
        <v>97</v>
      </c>
      <c r="N1330" s="124" t="s">
        <v>4198</v>
      </c>
      <c r="O1330" s="7" t="e">
        <f t="shared" ca="1" si="40"/>
        <v>#VALUE!</v>
      </c>
      <c r="P1330" s="726" t="s">
        <v>10322</v>
      </c>
      <c r="Q1330" s="726" t="s">
        <v>10314</v>
      </c>
      <c r="R1330" s="124" t="s">
        <v>10322</v>
      </c>
      <c r="S1330" s="12" t="e">
        <f t="shared" ca="1" si="41"/>
        <v>#VALUE!</v>
      </c>
      <c r="T1330" s="11" t="s">
        <v>10323</v>
      </c>
      <c r="U1330" s="172" t="s">
        <v>4367</v>
      </c>
      <c r="V1330" s="172"/>
      <c r="W1330" s="172"/>
      <c r="X1330" s="182" t="s">
        <v>10324</v>
      </c>
      <c r="Y1330" s="182"/>
      <c r="Z1330" s="182"/>
      <c r="AA1330" s="122" t="s">
        <v>9187</v>
      </c>
      <c r="AB1330" s="122" t="s">
        <v>10325</v>
      </c>
      <c r="AC1330" s="174"/>
      <c r="AD1330" s="173"/>
      <c r="AE1330" s="1307"/>
    </row>
    <row r="1331" spans="1:31">
      <c r="A1331" s="272" t="s">
        <v>8585</v>
      </c>
      <c r="B1331" s="775" t="s">
        <v>10326</v>
      </c>
      <c r="C1331" s="7" t="s">
        <v>256</v>
      </c>
      <c r="D1331" s="7" t="s">
        <v>5290</v>
      </c>
      <c r="E1331" s="7" t="s">
        <v>85</v>
      </c>
      <c r="F1331" s="7">
        <v>1</v>
      </c>
      <c r="G1331" s="20">
        <v>360.5</v>
      </c>
      <c r="H1331" s="143">
        <v>2.3199999999999998</v>
      </c>
      <c r="I1331" s="188" t="s">
        <v>10327</v>
      </c>
      <c r="J1331" s="11" t="s">
        <v>4051</v>
      </c>
      <c r="K1331" s="11" t="s">
        <v>4051</v>
      </c>
      <c r="L1331" s="11"/>
      <c r="M1331" s="124" t="s">
        <v>4057</v>
      </c>
      <c r="N1331" s="124"/>
      <c r="O1331" s="7" t="e">
        <f t="shared" ca="1" si="40"/>
        <v>#VALUE!</v>
      </c>
      <c r="P1331" s="726" t="s">
        <v>4190</v>
      </c>
      <c r="Q1331" s="726" t="s">
        <v>10328</v>
      </c>
      <c r="R1331" s="124" t="s">
        <v>4190</v>
      </c>
      <c r="S1331" s="12" t="e">
        <f t="shared" ca="1" si="41"/>
        <v>#VALUE!</v>
      </c>
      <c r="T1331" s="11" t="s">
        <v>4311</v>
      </c>
      <c r="U1331" s="172" t="s">
        <v>4259</v>
      </c>
      <c r="V1331" s="172"/>
      <c r="W1331" s="172"/>
      <c r="X1331" s="182" t="s">
        <v>10329</v>
      </c>
      <c r="Y1331" s="182"/>
      <c r="Z1331" s="182"/>
      <c r="AA1331" s="122" t="s">
        <v>9187</v>
      </c>
      <c r="AB1331" s="122" t="s">
        <v>10330</v>
      </c>
      <c r="AC1331" s="174"/>
      <c r="AD1331" s="173" t="s">
        <v>7280</v>
      </c>
      <c r="AE1331" s="1307"/>
    </row>
    <row r="1332" spans="1:31">
      <c r="A1332" s="272" t="s">
        <v>5178</v>
      </c>
      <c r="B1332" s="775" t="s">
        <v>10331</v>
      </c>
      <c r="C1332" s="7" t="s">
        <v>256</v>
      </c>
      <c r="D1332" s="7" t="s">
        <v>1024</v>
      </c>
      <c r="E1332" s="7" t="s">
        <v>85</v>
      </c>
      <c r="F1332" s="12">
        <v>1</v>
      </c>
      <c r="G1332" s="20">
        <v>394</v>
      </c>
      <c r="H1332" s="9">
        <v>0.72799999999999998</v>
      </c>
      <c r="I1332" s="188" t="s">
        <v>10332</v>
      </c>
      <c r="J1332" s="11" t="s">
        <v>9247</v>
      </c>
      <c r="K1332" s="124" t="s">
        <v>4124</v>
      </c>
      <c r="L1332" s="124"/>
      <c r="M1332" s="124" t="s">
        <v>4160</v>
      </c>
      <c r="N1332" s="124" t="s">
        <v>10228</v>
      </c>
      <c r="O1332" s="7" t="e">
        <f t="shared" ca="1" si="40"/>
        <v>#VALUE!</v>
      </c>
      <c r="P1332" s="124" t="s">
        <v>10323</v>
      </c>
      <c r="Q1332" s="124" t="s">
        <v>10260</v>
      </c>
      <c r="R1332" s="124" t="s">
        <v>10323</v>
      </c>
      <c r="S1332" s="12" t="e">
        <f t="shared" ca="1" si="41"/>
        <v>#VALUE!</v>
      </c>
      <c r="T1332" s="11" t="s">
        <v>10333</v>
      </c>
      <c r="U1332" s="177" t="s">
        <v>10334</v>
      </c>
      <c r="V1332" s="1212"/>
      <c r="W1332" s="1212"/>
      <c r="X1332" s="186" t="s">
        <v>10335</v>
      </c>
      <c r="Y1332" s="186"/>
      <c r="Z1332" s="186"/>
      <c r="AA1332" s="73" t="s">
        <v>10336</v>
      </c>
      <c r="AB1332" s="104" t="s">
        <v>10337</v>
      </c>
      <c r="AC1332" s="104"/>
      <c r="AD1332" s="91"/>
      <c r="AE1332" s="1296"/>
    </row>
    <row r="1333" spans="1:31">
      <c r="A1333" s="272" t="s">
        <v>5365</v>
      </c>
      <c r="B1333" s="775" t="s">
        <v>10338</v>
      </c>
      <c r="C1333" s="7" t="s">
        <v>83</v>
      </c>
      <c r="D1333" s="7" t="s">
        <v>1024</v>
      </c>
      <c r="E1333" s="7" t="s">
        <v>85</v>
      </c>
      <c r="F1333" s="12">
        <v>1</v>
      </c>
      <c r="G1333" s="20">
        <v>880</v>
      </c>
      <c r="H1333" s="9">
        <v>1.8759999999999999</v>
      </c>
      <c r="I1333" s="188" t="s">
        <v>10332</v>
      </c>
      <c r="J1333" s="11" t="s">
        <v>4157</v>
      </c>
      <c r="K1333" s="124" t="s">
        <v>4160</v>
      </c>
      <c r="L1333" s="124"/>
      <c r="M1333" s="124" t="s">
        <v>97</v>
      </c>
      <c r="N1333" s="124" t="s">
        <v>10228</v>
      </c>
      <c r="O1333" s="7" t="e">
        <f t="shared" ca="1" si="40"/>
        <v>#VALUE!</v>
      </c>
      <c r="P1333" s="124" t="s">
        <v>10323</v>
      </c>
      <c r="Q1333" s="124" t="s">
        <v>10322</v>
      </c>
      <c r="R1333" s="124" t="s">
        <v>10323</v>
      </c>
      <c r="S1333" s="12" t="e">
        <f t="shared" ca="1" si="41"/>
        <v>#VALUE!</v>
      </c>
      <c r="T1333" s="11" t="s">
        <v>10339</v>
      </c>
      <c r="U1333" s="11" t="s">
        <v>10340</v>
      </c>
      <c r="V1333" s="167"/>
      <c r="W1333" s="167"/>
      <c r="X1333" s="186" t="s">
        <v>10341</v>
      </c>
      <c r="Y1333" s="186"/>
      <c r="Z1333" s="186"/>
      <c r="AA1333" s="73" t="s">
        <v>10342</v>
      </c>
      <c r="AB1333" s="104"/>
      <c r="AC1333" s="104"/>
      <c r="AD1333" s="91"/>
      <c r="AE1333" s="1296"/>
    </row>
    <row r="1334" spans="1:31">
      <c r="A1334" s="272" t="s">
        <v>5365</v>
      </c>
      <c r="B1334" s="775" t="s">
        <v>10343</v>
      </c>
      <c r="C1334" s="7" t="s">
        <v>83</v>
      </c>
      <c r="D1334" s="7" t="s">
        <v>1024</v>
      </c>
      <c r="E1334" s="7" t="s">
        <v>85</v>
      </c>
      <c r="F1334" s="12">
        <v>1</v>
      </c>
      <c r="G1334" s="20">
        <v>410</v>
      </c>
      <c r="H1334" s="9">
        <v>0.63</v>
      </c>
      <c r="I1334" s="188" t="s">
        <v>10332</v>
      </c>
      <c r="J1334" s="11" t="s">
        <v>4124</v>
      </c>
      <c r="K1334" s="124" t="s">
        <v>4160</v>
      </c>
      <c r="L1334" s="124"/>
      <c r="M1334" s="124" t="s">
        <v>97</v>
      </c>
      <c r="N1334" s="124" t="s">
        <v>10228</v>
      </c>
      <c r="O1334" s="7" t="e">
        <f t="shared" ca="1" si="40"/>
        <v>#VALUE!</v>
      </c>
      <c r="P1334" s="124" t="s">
        <v>10323</v>
      </c>
      <c r="Q1334" s="124" t="s">
        <v>10322</v>
      </c>
      <c r="R1334" s="124" t="s">
        <v>10323</v>
      </c>
      <c r="S1334" s="12" t="e">
        <f t="shared" ca="1" si="41"/>
        <v>#VALUE!</v>
      </c>
      <c r="T1334" s="11" t="s">
        <v>10344</v>
      </c>
      <c r="U1334" s="11" t="s">
        <v>10345</v>
      </c>
      <c r="V1334" s="167"/>
      <c r="W1334" s="167"/>
      <c r="X1334" s="186" t="s">
        <v>10346</v>
      </c>
      <c r="Y1334" s="186"/>
      <c r="Z1334" s="186"/>
      <c r="AA1334" s="73" t="s">
        <v>10342</v>
      </c>
      <c r="AB1334" s="104"/>
      <c r="AC1334" s="104"/>
      <c r="AD1334" s="91"/>
      <c r="AE1334" s="1296"/>
    </row>
    <row r="1335" spans="1:31">
      <c r="A1335" s="272" t="s">
        <v>6342</v>
      </c>
      <c r="B1335" s="775" t="s">
        <v>10347</v>
      </c>
      <c r="C1335" s="7" t="s">
        <v>256</v>
      </c>
      <c r="D1335" s="7" t="s">
        <v>1024</v>
      </c>
      <c r="E1335" s="7" t="s">
        <v>85</v>
      </c>
      <c r="F1335" s="12">
        <v>1</v>
      </c>
      <c r="G1335" s="20">
        <v>283</v>
      </c>
      <c r="H1335" s="9">
        <v>1.921</v>
      </c>
      <c r="I1335" s="188" t="s">
        <v>10332</v>
      </c>
      <c r="J1335" s="11" t="s">
        <v>4124</v>
      </c>
      <c r="K1335" s="124" t="s">
        <v>4132</v>
      </c>
      <c r="L1335" s="124"/>
      <c r="M1335" s="124" t="s">
        <v>4160</v>
      </c>
      <c r="N1335" s="124" t="s">
        <v>9896</v>
      </c>
      <c r="O1335" s="7" t="e">
        <f t="shared" ca="1" si="40"/>
        <v>#VALUE!</v>
      </c>
      <c r="P1335" s="124" t="s">
        <v>10323</v>
      </c>
      <c r="Q1335" s="124" t="s">
        <v>10322</v>
      </c>
      <c r="R1335" s="124" t="s">
        <v>10323</v>
      </c>
      <c r="S1335" s="12" t="e">
        <f t="shared" ca="1" si="41"/>
        <v>#VALUE!</v>
      </c>
      <c r="T1335" s="11" t="s">
        <v>10348</v>
      </c>
      <c r="U1335" s="11" t="s">
        <v>10349</v>
      </c>
      <c r="V1335" s="167"/>
      <c r="W1335" s="167"/>
      <c r="X1335" s="186" t="s">
        <v>10350</v>
      </c>
      <c r="Y1335" s="185"/>
      <c r="Z1335" s="185"/>
      <c r="AA1335" s="122" t="s">
        <v>10351</v>
      </c>
      <c r="AB1335" s="104" t="s">
        <v>10352</v>
      </c>
      <c r="AC1335" s="104"/>
      <c r="AD1335" s="91"/>
      <c r="AE1335" s="1296"/>
    </row>
    <row r="1336" spans="1:31">
      <c r="A1336" s="272" t="s">
        <v>10353</v>
      </c>
      <c r="B1336" s="775" t="s">
        <v>10354</v>
      </c>
      <c r="C1336" s="7" t="s">
        <v>256</v>
      </c>
      <c r="D1336" s="7" t="s">
        <v>1024</v>
      </c>
      <c r="E1336" s="7" t="s">
        <v>85</v>
      </c>
      <c r="F1336" s="12">
        <v>1</v>
      </c>
      <c r="G1336" s="20">
        <v>1805</v>
      </c>
      <c r="H1336" s="9">
        <v>2.2229999999999999</v>
      </c>
      <c r="I1336" s="188" t="s">
        <v>10332</v>
      </c>
      <c r="J1336" s="11" t="s">
        <v>4160</v>
      </c>
      <c r="K1336" s="124" t="s">
        <v>4134</v>
      </c>
      <c r="L1336" s="124"/>
      <c r="M1336" s="124" t="s">
        <v>4126</v>
      </c>
      <c r="N1336" s="124" t="s">
        <v>9896</v>
      </c>
      <c r="O1336" s="7" t="e">
        <f t="shared" ca="1" si="40"/>
        <v>#VALUE!</v>
      </c>
      <c r="P1336" s="124" t="s">
        <v>10323</v>
      </c>
      <c r="Q1336" s="124" t="s">
        <v>10322</v>
      </c>
      <c r="R1336" s="124" t="s">
        <v>10323</v>
      </c>
      <c r="S1336" s="12" t="e">
        <f t="shared" ca="1" si="41"/>
        <v>#VALUE!</v>
      </c>
      <c r="T1336" s="11" t="s">
        <v>10355</v>
      </c>
      <c r="U1336" s="11" t="s">
        <v>10356</v>
      </c>
      <c r="V1336" s="167"/>
      <c r="W1336" s="167"/>
      <c r="X1336" s="186" t="s">
        <v>10357</v>
      </c>
      <c r="Y1336" s="185"/>
      <c r="Z1336" s="185"/>
      <c r="AA1336" s="122" t="s">
        <v>10351</v>
      </c>
      <c r="AB1336" s="104" t="s">
        <v>10358</v>
      </c>
      <c r="AC1336" s="104"/>
      <c r="AD1336" s="91"/>
      <c r="AE1336" s="1296"/>
    </row>
    <row r="1337" spans="1:31">
      <c r="A1337" s="272" t="s">
        <v>9957</v>
      </c>
      <c r="B1337" s="775" t="s">
        <v>10359</v>
      </c>
      <c r="C1337" s="7" t="s">
        <v>83</v>
      </c>
      <c r="D1337" s="7" t="s">
        <v>1024</v>
      </c>
      <c r="E1337" s="7" t="s">
        <v>85</v>
      </c>
      <c r="F1337" s="12">
        <v>2</v>
      </c>
      <c r="G1337" s="20">
        <v>1993</v>
      </c>
      <c r="H1337" s="9">
        <v>1.6970000000000001</v>
      </c>
      <c r="I1337" s="188" t="s">
        <v>10332</v>
      </c>
      <c r="J1337" s="11" t="s">
        <v>4160</v>
      </c>
      <c r="K1337" s="124" t="s">
        <v>4134</v>
      </c>
      <c r="L1337" s="124"/>
      <c r="M1337" s="124" t="s">
        <v>97</v>
      </c>
      <c r="N1337" s="124" t="s">
        <v>10228</v>
      </c>
      <c r="O1337" s="7" t="e">
        <f t="shared" ca="1" si="40"/>
        <v>#VALUE!</v>
      </c>
      <c r="P1337" s="124" t="s">
        <v>10323</v>
      </c>
      <c r="Q1337" s="124" t="s">
        <v>10322</v>
      </c>
      <c r="R1337" s="124" t="s">
        <v>10323</v>
      </c>
      <c r="S1337" s="12" t="e">
        <f t="shared" ca="1" si="41"/>
        <v>#VALUE!</v>
      </c>
      <c r="T1337" s="11" t="s">
        <v>10360</v>
      </c>
      <c r="U1337" s="11" t="s">
        <v>10361</v>
      </c>
      <c r="V1337" s="167"/>
      <c r="W1337" s="167"/>
      <c r="X1337" s="186" t="s">
        <v>10362</v>
      </c>
      <c r="Y1337" s="185"/>
      <c r="Z1337" s="185"/>
      <c r="AA1337" s="122" t="s">
        <v>10351</v>
      </c>
      <c r="AB1337" s="104"/>
      <c r="AC1337" s="104"/>
      <c r="AD1337" s="91"/>
      <c r="AE1337" s="1296"/>
    </row>
    <row r="1338" spans="1:31">
      <c r="A1338" s="272" t="s">
        <v>740</v>
      </c>
      <c r="B1338" s="775" t="s">
        <v>10363</v>
      </c>
      <c r="C1338" s="7" t="s">
        <v>83</v>
      </c>
      <c r="D1338" s="7" t="s">
        <v>1024</v>
      </c>
      <c r="E1338" s="7" t="s">
        <v>85</v>
      </c>
      <c r="F1338" s="12">
        <v>1</v>
      </c>
      <c r="G1338" s="20">
        <v>1045</v>
      </c>
      <c r="H1338" s="9">
        <v>2.6749999999999998</v>
      </c>
      <c r="I1338" s="188" t="s">
        <v>10332</v>
      </c>
      <c r="J1338" s="11" t="s">
        <v>4160</v>
      </c>
      <c r="K1338" s="124" t="s">
        <v>4134</v>
      </c>
      <c r="L1338" s="124"/>
      <c r="M1338" s="124" t="s">
        <v>97</v>
      </c>
      <c r="N1338" s="124" t="s">
        <v>4141</v>
      </c>
      <c r="O1338" s="7" t="e">
        <f t="shared" ca="1" si="40"/>
        <v>#VALUE!</v>
      </c>
      <c r="P1338" s="124" t="s">
        <v>10323</v>
      </c>
      <c r="Q1338" s="124" t="s">
        <v>10322</v>
      </c>
      <c r="R1338" s="124" t="s">
        <v>10323</v>
      </c>
      <c r="S1338" s="12" t="e">
        <f t="shared" ca="1" si="41"/>
        <v>#VALUE!</v>
      </c>
      <c r="T1338" s="38" t="s">
        <v>10364</v>
      </c>
      <c r="U1338" s="11" t="s">
        <v>10365</v>
      </c>
      <c r="V1338" s="167"/>
      <c r="W1338" s="167"/>
      <c r="X1338" s="186" t="s">
        <v>10366</v>
      </c>
      <c r="Y1338" s="185"/>
      <c r="Z1338" s="185"/>
      <c r="AA1338" s="122" t="s">
        <v>10351</v>
      </c>
      <c r="AB1338" s="104"/>
      <c r="AC1338" s="104"/>
      <c r="AD1338" s="91"/>
      <c r="AE1338" s="1296"/>
    </row>
    <row r="1339" spans="1:31">
      <c r="A1339" s="272" t="s">
        <v>5244</v>
      </c>
      <c r="B1339" s="775" t="s">
        <v>10367</v>
      </c>
      <c r="C1339" s="7" t="s">
        <v>83</v>
      </c>
      <c r="D1339" s="7" t="s">
        <v>1024</v>
      </c>
      <c r="E1339" s="7" t="s">
        <v>85</v>
      </c>
      <c r="F1339" s="12">
        <v>1</v>
      </c>
      <c r="G1339" s="20">
        <v>277</v>
      </c>
      <c r="H1339" s="9">
        <v>0.41599999999999998</v>
      </c>
      <c r="I1339" s="188" t="s">
        <v>10332</v>
      </c>
      <c r="J1339" s="11" t="s">
        <v>4160</v>
      </c>
      <c r="K1339" s="124" t="s">
        <v>4198</v>
      </c>
      <c r="L1339" s="124"/>
      <c r="M1339" s="124" t="s">
        <v>4190</v>
      </c>
      <c r="N1339" s="124" t="s">
        <v>10228</v>
      </c>
      <c r="O1339" s="7" t="e">
        <f t="shared" ca="1" si="40"/>
        <v>#VALUE!</v>
      </c>
      <c r="P1339" s="124" t="s">
        <v>10323</v>
      </c>
      <c r="Q1339" s="124" t="s">
        <v>10322</v>
      </c>
      <c r="R1339" s="124" t="s">
        <v>10323</v>
      </c>
      <c r="S1339" s="12" t="e">
        <f t="shared" ca="1" si="41"/>
        <v>#VALUE!</v>
      </c>
      <c r="T1339" s="11" t="s">
        <v>10368</v>
      </c>
      <c r="U1339" s="11" t="s">
        <v>10369</v>
      </c>
      <c r="V1339" s="167"/>
      <c r="W1339" s="167"/>
      <c r="X1339" s="186" t="s">
        <v>10370</v>
      </c>
      <c r="Y1339" s="185"/>
      <c r="Z1339" s="185"/>
      <c r="AA1339" s="122" t="s">
        <v>10351</v>
      </c>
      <c r="AB1339" s="104" t="s">
        <v>10371</v>
      </c>
      <c r="AC1339" s="104"/>
      <c r="AD1339" s="91"/>
      <c r="AE1339" s="1296"/>
    </row>
    <row r="1340" spans="1:31">
      <c r="A1340" s="272" t="s">
        <v>6568</v>
      </c>
      <c r="B1340" s="775" t="s">
        <v>10372</v>
      </c>
      <c r="C1340" s="7" t="s">
        <v>83</v>
      </c>
      <c r="D1340" s="7" t="s">
        <v>1024</v>
      </c>
      <c r="E1340" s="7" t="s">
        <v>85</v>
      </c>
      <c r="F1340" s="12">
        <v>4</v>
      </c>
      <c r="G1340" s="20">
        <v>6760</v>
      </c>
      <c r="H1340" s="9">
        <v>3.395</v>
      </c>
      <c r="I1340" s="188" t="s">
        <v>10332</v>
      </c>
      <c r="J1340" s="11" t="s">
        <v>4198</v>
      </c>
      <c r="K1340" s="124" t="s">
        <v>4198</v>
      </c>
      <c r="L1340" s="124"/>
      <c r="M1340" s="124" t="s">
        <v>97</v>
      </c>
      <c r="N1340" s="124" t="s">
        <v>9896</v>
      </c>
      <c r="O1340" s="7" t="e">
        <f t="shared" ca="1" si="40"/>
        <v>#VALUE!</v>
      </c>
      <c r="P1340" s="124" t="s">
        <v>10323</v>
      </c>
      <c r="Q1340" s="124" t="s">
        <v>10322</v>
      </c>
      <c r="R1340" s="124" t="s">
        <v>10323</v>
      </c>
      <c r="S1340" s="12" t="e">
        <f t="shared" ca="1" si="41"/>
        <v>#VALUE!</v>
      </c>
      <c r="T1340" s="11" t="s">
        <v>10373</v>
      </c>
      <c r="U1340" s="11" t="s">
        <v>10374</v>
      </c>
      <c r="V1340" s="167"/>
      <c r="W1340" s="167"/>
      <c r="X1340" s="186" t="s">
        <v>10375</v>
      </c>
      <c r="Y1340" s="185"/>
      <c r="Z1340" s="185"/>
      <c r="AA1340" s="122" t="s">
        <v>10351</v>
      </c>
      <c r="AB1340" s="104"/>
      <c r="AC1340" s="104"/>
      <c r="AD1340" s="91"/>
      <c r="AE1340" s="1296"/>
    </row>
    <row r="1341" spans="1:31">
      <c r="A1341" s="272" t="s">
        <v>740</v>
      </c>
      <c r="B1341" s="775" t="s">
        <v>10376</v>
      </c>
      <c r="C1341" s="7" t="s">
        <v>83</v>
      </c>
      <c r="D1341" s="7" t="s">
        <v>1024</v>
      </c>
      <c r="E1341" s="7" t="s">
        <v>85</v>
      </c>
      <c r="F1341" s="12">
        <v>1</v>
      </c>
      <c r="G1341" s="20">
        <v>902</v>
      </c>
      <c r="H1341" s="9">
        <v>1.1259999999999999</v>
      </c>
      <c r="I1341" s="188" t="s">
        <v>10332</v>
      </c>
      <c r="J1341" s="11" t="s">
        <v>4198</v>
      </c>
      <c r="K1341" s="124" t="s">
        <v>4198</v>
      </c>
      <c r="L1341" s="124"/>
      <c r="M1341" s="124" t="s">
        <v>97</v>
      </c>
      <c r="N1341" s="124" t="s">
        <v>4141</v>
      </c>
      <c r="O1341" s="7" t="e">
        <f t="shared" ca="1" si="40"/>
        <v>#VALUE!</v>
      </c>
      <c r="P1341" s="124" t="s">
        <v>10323</v>
      </c>
      <c r="Q1341" s="124" t="s">
        <v>10322</v>
      </c>
      <c r="R1341" s="124" t="s">
        <v>10323</v>
      </c>
      <c r="S1341" s="12" t="e">
        <f t="shared" ca="1" si="41"/>
        <v>#VALUE!</v>
      </c>
      <c r="T1341" s="11" t="s">
        <v>10377</v>
      </c>
      <c r="U1341" s="11" t="s">
        <v>10378</v>
      </c>
      <c r="V1341" s="167"/>
      <c r="W1341" s="167"/>
      <c r="X1341" s="186" t="s">
        <v>10379</v>
      </c>
      <c r="Y1341" s="185"/>
      <c r="Z1341" s="185"/>
      <c r="AA1341" s="195" t="s">
        <v>10351</v>
      </c>
      <c r="AB1341" s="104" t="s">
        <v>10380</v>
      </c>
      <c r="AC1341" s="104"/>
      <c r="AD1341" s="91"/>
      <c r="AE1341" s="1296"/>
    </row>
    <row r="1342" spans="1:31">
      <c r="A1342" s="272" t="s">
        <v>905</v>
      </c>
      <c r="B1342" s="775" t="s">
        <v>10381</v>
      </c>
      <c r="C1342" s="7" t="s">
        <v>83</v>
      </c>
      <c r="D1342" s="7" t="s">
        <v>1024</v>
      </c>
      <c r="E1342" s="7" t="s">
        <v>85</v>
      </c>
      <c r="F1342" s="12">
        <v>2</v>
      </c>
      <c r="G1342" s="20">
        <v>3608</v>
      </c>
      <c r="H1342" s="9">
        <v>5.8369999999999997</v>
      </c>
      <c r="I1342" s="188" t="s">
        <v>10332</v>
      </c>
      <c r="J1342" s="11" t="s">
        <v>4126</v>
      </c>
      <c r="K1342" s="124" t="s">
        <v>4198</v>
      </c>
      <c r="L1342" s="124"/>
      <c r="M1342" s="124" t="s">
        <v>97</v>
      </c>
      <c r="N1342" s="124" t="s">
        <v>4512</v>
      </c>
      <c r="O1342" s="7" t="e">
        <f t="shared" ca="1" si="40"/>
        <v>#VALUE!</v>
      </c>
      <c r="P1342" s="124" t="s">
        <v>10323</v>
      </c>
      <c r="Q1342" s="124" t="s">
        <v>10322</v>
      </c>
      <c r="R1342" s="124" t="s">
        <v>10323</v>
      </c>
      <c r="S1342" s="12" t="e">
        <f t="shared" ca="1" si="41"/>
        <v>#VALUE!</v>
      </c>
      <c r="T1342" s="11" t="s">
        <v>10382</v>
      </c>
      <c r="U1342" s="11" t="s">
        <v>10383</v>
      </c>
      <c r="V1342" s="167"/>
      <c r="W1342" s="167"/>
      <c r="X1342" s="186" t="s">
        <v>10384</v>
      </c>
      <c r="Y1342" s="185"/>
      <c r="Z1342" s="185"/>
      <c r="AA1342" s="122" t="s">
        <v>10351</v>
      </c>
      <c r="AB1342" s="104"/>
      <c r="AC1342" s="104"/>
      <c r="AD1342" s="91"/>
      <c r="AE1342" s="1296"/>
    </row>
    <row r="1343" spans="1:31">
      <c r="A1343" s="272" t="s">
        <v>1535</v>
      </c>
      <c r="B1343" s="775">
        <v>4561137187</v>
      </c>
      <c r="C1343" s="4" t="s">
        <v>256</v>
      </c>
      <c r="D1343" s="7" t="s">
        <v>110</v>
      </c>
      <c r="E1343" s="7" t="s">
        <v>85</v>
      </c>
      <c r="F1343" s="7">
        <v>2</v>
      </c>
      <c r="G1343" s="953">
        <v>1586</v>
      </c>
      <c r="H1343" s="9">
        <v>2.5529999999999999</v>
      </c>
      <c r="I1343" s="189" t="s">
        <v>10332</v>
      </c>
      <c r="J1343" s="124" t="s">
        <v>4190</v>
      </c>
      <c r="K1343" s="124">
        <v>45452</v>
      </c>
      <c r="L1343" s="124"/>
      <c r="M1343" s="124" t="s">
        <v>9896</v>
      </c>
      <c r="N1343" s="124" t="s">
        <v>4141</v>
      </c>
      <c r="O1343" s="7" t="e">
        <f t="shared" ca="1" si="40"/>
        <v>#VALUE!</v>
      </c>
      <c r="P1343" s="124" t="s">
        <v>10323</v>
      </c>
      <c r="Q1343" s="124">
        <v>45465</v>
      </c>
      <c r="R1343" s="124" t="s">
        <v>10323</v>
      </c>
      <c r="S1343" s="12" t="e">
        <f t="shared" ca="1" si="41"/>
        <v>#VALUE!</v>
      </c>
      <c r="T1343" s="11" t="s">
        <v>10385</v>
      </c>
      <c r="U1343" s="11" t="s">
        <v>10386</v>
      </c>
      <c r="V1343" s="167"/>
      <c r="W1343" s="167"/>
      <c r="X1343" s="186" t="s">
        <v>10387</v>
      </c>
      <c r="Y1343" s="185"/>
      <c r="Z1343" s="185"/>
      <c r="AA1343" s="122" t="s">
        <v>10351</v>
      </c>
      <c r="AB1343" s="24"/>
      <c r="AC1343" s="24"/>
      <c r="AD1343" s="81"/>
      <c r="AE1343" s="1282"/>
    </row>
    <row r="1344" spans="1:31">
      <c r="A1344" s="272" t="s">
        <v>10311</v>
      </c>
      <c r="B1344" s="775" t="s">
        <v>10388</v>
      </c>
      <c r="C1344" s="7" t="s">
        <v>83</v>
      </c>
      <c r="D1344" s="35" t="s">
        <v>728</v>
      </c>
      <c r="E1344" s="7" t="s">
        <v>85</v>
      </c>
      <c r="F1344" s="7">
        <v>6</v>
      </c>
      <c r="G1344" s="20">
        <v>2765</v>
      </c>
      <c r="H1344" s="143">
        <v>3.4</v>
      </c>
      <c r="I1344" s="188" t="s">
        <v>10389</v>
      </c>
      <c r="J1344" s="11" t="s">
        <v>4160</v>
      </c>
      <c r="K1344" s="11" t="s">
        <v>4160</v>
      </c>
      <c r="L1344" s="11"/>
      <c r="M1344" s="124" t="s">
        <v>4190</v>
      </c>
      <c r="N1344" s="124" t="s">
        <v>10228</v>
      </c>
      <c r="O1344" s="7" t="e">
        <f t="shared" ca="1" si="40"/>
        <v>#VALUE!</v>
      </c>
      <c r="P1344" s="726" t="s">
        <v>4245</v>
      </c>
      <c r="Q1344" s="726" t="s">
        <v>9984</v>
      </c>
      <c r="R1344" s="124" t="s">
        <v>4245</v>
      </c>
      <c r="S1344" s="12" t="e">
        <f t="shared" ca="1" si="41"/>
        <v>#VALUE!</v>
      </c>
      <c r="T1344" s="11" t="s">
        <v>4151</v>
      </c>
      <c r="U1344" s="6" t="s">
        <v>4431</v>
      </c>
      <c r="V1344" s="1213"/>
      <c r="W1344" s="1213"/>
      <c r="X1344" s="187" t="s">
        <v>10390</v>
      </c>
      <c r="Y1344" s="187"/>
      <c r="Z1344" s="187" t="s">
        <v>10391</v>
      </c>
      <c r="AA1344" s="122" t="s">
        <v>10351</v>
      </c>
      <c r="AB1344" s="174" t="s">
        <v>10392</v>
      </c>
      <c r="AC1344" s="174"/>
      <c r="AD1344" s="173" t="s">
        <v>10393</v>
      </c>
      <c r="AE1344" s="1307"/>
    </row>
    <row r="1345" spans="1:31">
      <c r="A1345" s="272" t="s">
        <v>2044</v>
      </c>
      <c r="B1345" s="775">
        <v>1181995</v>
      </c>
      <c r="C1345" s="7" t="s">
        <v>83</v>
      </c>
      <c r="D1345" s="35" t="s">
        <v>1024</v>
      </c>
      <c r="E1345" s="7" t="s">
        <v>10394</v>
      </c>
      <c r="F1345" s="7">
        <v>1</v>
      </c>
      <c r="G1345" s="20">
        <v>316</v>
      </c>
      <c r="H1345" s="143">
        <v>1.19</v>
      </c>
      <c r="I1345" s="188" t="s">
        <v>10395</v>
      </c>
      <c r="J1345" s="11">
        <v>45455</v>
      </c>
      <c r="K1345" s="11"/>
      <c r="L1345" s="11"/>
      <c r="M1345" s="124" t="s">
        <v>97</v>
      </c>
      <c r="N1345" s="124"/>
      <c r="O1345" s="7">
        <f t="shared" ca="1" si="40"/>
        <v>650</v>
      </c>
      <c r="P1345" s="726">
        <v>45471</v>
      </c>
      <c r="Q1345" s="726">
        <v>45468</v>
      </c>
      <c r="R1345" s="124">
        <v>45471</v>
      </c>
      <c r="S1345" s="12">
        <f t="shared" ca="1" si="41"/>
        <v>16</v>
      </c>
      <c r="T1345" s="124">
        <v>45471</v>
      </c>
      <c r="U1345" s="6" t="s">
        <v>4401</v>
      </c>
      <c r="V1345" s="1213"/>
      <c r="W1345" s="1213"/>
      <c r="X1345" s="187" t="s">
        <v>10396</v>
      </c>
      <c r="Y1345" s="187"/>
      <c r="Z1345" s="187"/>
      <c r="AA1345" s="122"/>
      <c r="AB1345" s="174"/>
      <c r="AC1345" s="174"/>
      <c r="AD1345" s="173"/>
      <c r="AE1345" s="1307"/>
    </row>
    <row r="1346" spans="1:31">
      <c r="A1346" s="272" t="s">
        <v>516</v>
      </c>
      <c r="B1346" s="775" t="s">
        <v>10397</v>
      </c>
      <c r="C1346" s="7" t="s">
        <v>83</v>
      </c>
      <c r="D1346" s="7" t="s">
        <v>1024</v>
      </c>
      <c r="E1346" s="7" t="s">
        <v>85</v>
      </c>
      <c r="F1346" s="12">
        <v>1</v>
      </c>
      <c r="G1346" s="20">
        <v>542</v>
      </c>
      <c r="H1346" s="9">
        <v>1.359</v>
      </c>
      <c r="I1346" s="188" t="s">
        <v>183</v>
      </c>
      <c r="J1346" s="11" t="s">
        <v>4160</v>
      </c>
      <c r="K1346" s="124" t="s">
        <v>4190</v>
      </c>
      <c r="L1346" s="124"/>
      <c r="M1346" s="124" t="s">
        <v>10228</v>
      </c>
      <c r="N1346" s="124" t="s">
        <v>4200</v>
      </c>
      <c r="O1346" s="7" t="e">
        <f t="shared" ref="O1346:O1409" ca="1" si="42">IF(ISBLANK(N1346)=TRUE,TODAY()-J1346,N1346-J1346)</f>
        <v>#VALUE!</v>
      </c>
      <c r="P1346" s="124" t="s">
        <v>4314</v>
      </c>
      <c r="Q1346" s="124" t="s">
        <v>4181</v>
      </c>
      <c r="R1346" s="124" t="s">
        <v>4314</v>
      </c>
      <c r="S1346" s="12" t="e">
        <f t="shared" ref="S1346:S1409" ca="1" si="43">IF(ISBLANK(R1346)=TRUE,TODAY()-J1346,R1346-J1346)</f>
        <v>#VALUE!</v>
      </c>
      <c r="T1346" s="192" t="s">
        <v>4125</v>
      </c>
      <c r="U1346" s="11" t="s">
        <v>10398</v>
      </c>
      <c r="V1346" s="167"/>
      <c r="W1346" s="167"/>
      <c r="X1346" s="186" t="s">
        <v>10399</v>
      </c>
      <c r="Y1346" s="200" t="s">
        <v>10400</v>
      </c>
      <c r="Z1346" s="186" t="s">
        <v>10400</v>
      </c>
      <c r="AA1346" s="73" t="s">
        <v>10401</v>
      </c>
      <c r="AB1346" s="104" t="s">
        <v>10402</v>
      </c>
      <c r="AC1346" s="104"/>
      <c r="AD1346" s="91"/>
      <c r="AE1346" s="1296"/>
    </row>
    <row r="1347" spans="1:31">
      <c r="A1347" s="272" t="s">
        <v>905</v>
      </c>
      <c r="B1347" s="775" t="s">
        <v>9680</v>
      </c>
      <c r="C1347" s="7" t="s">
        <v>83</v>
      </c>
      <c r="D1347" s="7" t="s">
        <v>1024</v>
      </c>
      <c r="E1347" s="7" t="s">
        <v>85</v>
      </c>
      <c r="F1347" s="12">
        <v>1</v>
      </c>
      <c r="G1347" s="20">
        <v>726</v>
      </c>
      <c r="H1347" s="9">
        <v>1.8029999999999999</v>
      </c>
      <c r="I1347" s="188" t="s">
        <v>183</v>
      </c>
      <c r="J1347" s="11" t="s">
        <v>4141</v>
      </c>
      <c r="K1347" s="124" t="s">
        <v>4512</v>
      </c>
      <c r="L1347" s="124"/>
      <c r="M1347" s="124" t="s">
        <v>97</v>
      </c>
      <c r="N1347" s="124" t="s">
        <v>10314</v>
      </c>
      <c r="O1347" s="7" t="e">
        <f t="shared" ca="1" si="42"/>
        <v>#VALUE!</v>
      </c>
      <c r="P1347" s="124" t="s">
        <v>4314</v>
      </c>
      <c r="Q1347" s="124" t="s">
        <v>4181</v>
      </c>
      <c r="R1347" s="124" t="s">
        <v>4314</v>
      </c>
      <c r="S1347" s="12" t="e">
        <f t="shared" ca="1" si="43"/>
        <v>#VALUE!</v>
      </c>
      <c r="T1347" s="192" t="s">
        <v>4125</v>
      </c>
      <c r="U1347" s="11" t="s">
        <v>10403</v>
      </c>
      <c r="V1347" s="167"/>
      <c r="W1347" s="167"/>
      <c r="X1347" s="186" t="s">
        <v>10404</v>
      </c>
      <c r="Y1347" s="200" t="s">
        <v>10405</v>
      </c>
      <c r="Z1347" s="186" t="s">
        <v>10400</v>
      </c>
      <c r="AA1347" s="73" t="s">
        <v>10406</v>
      </c>
      <c r="AB1347" s="104"/>
      <c r="AC1347" s="104"/>
      <c r="AD1347" s="91"/>
      <c r="AE1347" s="1296"/>
    </row>
    <row r="1348" spans="1:31">
      <c r="A1348" s="272" t="s">
        <v>6367</v>
      </c>
      <c r="B1348" s="775" t="s">
        <v>10407</v>
      </c>
      <c r="C1348" s="7" t="s">
        <v>83</v>
      </c>
      <c r="D1348" s="7" t="s">
        <v>1024</v>
      </c>
      <c r="E1348" s="7" t="s">
        <v>85</v>
      </c>
      <c r="F1348" s="12">
        <v>1</v>
      </c>
      <c r="G1348" s="20">
        <v>534</v>
      </c>
      <c r="H1348" s="9">
        <v>0.85</v>
      </c>
      <c r="I1348" s="188" t="s">
        <v>183</v>
      </c>
      <c r="J1348" s="11" t="s">
        <v>9938</v>
      </c>
      <c r="K1348" s="11" t="s">
        <v>9938</v>
      </c>
      <c r="L1348" s="11"/>
      <c r="M1348" s="124" t="s">
        <v>4171</v>
      </c>
      <c r="N1348" s="124" t="s">
        <v>4171</v>
      </c>
      <c r="O1348" s="7" t="e">
        <f t="shared" ca="1" si="42"/>
        <v>#VALUE!</v>
      </c>
      <c r="P1348" s="124" t="s">
        <v>4314</v>
      </c>
      <c r="Q1348" s="124" t="s">
        <v>4181</v>
      </c>
      <c r="R1348" s="124" t="s">
        <v>4314</v>
      </c>
      <c r="S1348" s="12" t="e">
        <f t="shared" ca="1" si="43"/>
        <v>#VALUE!</v>
      </c>
      <c r="T1348" s="192" t="s">
        <v>4125</v>
      </c>
      <c r="U1348" s="11" t="s">
        <v>10408</v>
      </c>
      <c r="V1348" s="167"/>
      <c r="W1348" s="167"/>
      <c r="X1348" s="186" t="s">
        <v>10409</v>
      </c>
      <c r="Y1348" s="200" t="s">
        <v>10410</v>
      </c>
      <c r="Z1348" s="186" t="s">
        <v>10400</v>
      </c>
      <c r="AA1348" s="73" t="s">
        <v>10406</v>
      </c>
      <c r="AB1348" s="104" t="s">
        <v>10411</v>
      </c>
      <c r="AC1348" s="104"/>
      <c r="AD1348" s="91"/>
      <c r="AE1348" s="1296"/>
    </row>
    <row r="1349" spans="1:31">
      <c r="A1349" s="272" t="s">
        <v>905</v>
      </c>
      <c r="B1349" s="775" t="s">
        <v>10412</v>
      </c>
      <c r="C1349" s="7" t="s">
        <v>83</v>
      </c>
      <c r="D1349" s="7" t="s">
        <v>1024</v>
      </c>
      <c r="E1349" s="7" t="s">
        <v>85</v>
      </c>
      <c r="F1349" s="12">
        <v>1</v>
      </c>
      <c r="G1349" s="20">
        <v>672</v>
      </c>
      <c r="H1349" s="9">
        <v>1.5640000000000001</v>
      </c>
      <c r="I1349" s="188" t="s">
        <v>183</v>
      </c>
      <c r="J1349" s="11" t="s">
        <v>9938</v>
      </c>
      <c r="K1349" s="11" t="s">
        <v>9938</v>
      </c>
      <c r="L1349" s="11"/>
      <c r="M1349" s="124" t="s">
        <v>97</v>
      </c>
      <c r="N1349" s="124" t="s">
        <v>10314</v>
      </c>
      <c r="O1349" s="7" t="e">
        <f t="shared" ca="1" si="42"/>
        <v>#VALUE!</v>
      </c>
      <c r="P1349" s="124" t="s">
        <v>4314</v>
      </c>
      <c r="Q1349" s="124" t="s">
        <v>4181</v>
      </c>
      <c r="R1349" s="124" t="s">
        <v>4314</v>
      </c>
      <c r="S1349" s="12" t="e">
        <f t="shared" ca="1" si="43"/>
        <v>#VALUE!</v>
      </c>
      <c r="T1349" s="192" t="s">
        <v>4125</v>
      </c>
      <c r="U1349" s="11" t="s">
        <v>10413</v>
      </c>
      <c r="V1349" s="176"/>
      <c r="W1349" s="176"/>
      <c r="X1349" s="185" t="s">
        <v>10414</v>
      </c>
      <c r="Y1349" s="200" t="s">
        <v>10415</v>
      </c>
      <c r="Z1349" s="186" t="s">
        <v>10400</v>
      </c>
      <c r="AA1349" s="100" t="s">
        <v>10406</v>
      </c>
      <c r="AB1349" s="101"/>
      <c r="AC1349" s="101"/>
      <c r="AD1349" s="102"/>
      <c r="AE1349" s="1293"/>
    </row>
    <row r="1350" spans="1:31">
      <c r="A1350" s="272" t="s">
        <v>10416</v>
      </c>
      <c r="B1350" s="775" t="s">
        <v>10417</v>
      </c>
      <c r="C1350" s="7" t="s">
        <v>256</v>
      </c>
      <c r="D1350" s="7" t="s">
        <v>1024</v>
      </c>
      <c r="E1350" s="7" t="s">
        <v>85</v>
      </c>
      <c r="F1350" s="12">
        <v>1</v>
      </c>
      <c r="G1350" s="20">
        <v>420</v>
      </c>
      <c r="H1350" s="9">
        <v>0.78100000000000003</v>
      </c>
      <c r="I1350" s="188" t="s">
        <v>183</v>
      </c>
      <c r="J1350" s="11">
        <v>45463</v>
      </c>
      <c r="K1350" s="11">
        <v>45463</v>
      </c>
      <c r="L1350" s="11"/>
      <c r="M1350" s="124" t="s">
        <v>10323</v>
      </c>
      <c r="N1350" s="124" t="s">
        <v>4151</v>
      </c>
      <c r="O1350" s="7" t="e">
        <f t="shared" ca="1" si="42"/>
        <v>#VALUE!</v>
      </c>
      <c r="P1350" s="124" t="s">
        <v>4314</v>
      </c>
      <c r="Q1350" s="124" t="s">
        <v>4314</v>
      </c>
      <c r="R1350" s="124" t="s">
        <v>4314</v>
      </c>
      <c r="S1350" s="12" t="e">
        <f t="shared" ca="1" si="43"/>
        <v>#VALUE!</v>
      </c>
      <c r="T1350" s="192" t="s">
        <v>4125</v>
      </c>
      <c r="U1350" s="167" t="s">
        <v>10418</v>
      </c>
      <c r="V1350" s="167"/>
      <c r="W1350" s="167"/>
      <c r="X1350" s="200" t="s">
        <v>10419</v>
      </c>
      <c r="Y1350" s="200" t="s">
        <v>10420</v>
      </c>
      <c r="Z1350" s="186" t="s">
        <v>10400</v>
      </c>
      <c r="AA1350" s="73" t="s">
        <v>9187</v>
      </c>
      <c r="AB1350" s="13"/>
      <c r="AC1350" s="13"/>
      <c r="AD1350" s="76"/>
      <c r="AE1350" s="1287"/>
    </row>
    <row r="1351" spans="1:31">
      <c r="A1351" s="272" t="s">
        <v>6568</v>
      </c>
      <c r="B1351" s="775" t="s">
        <v>10421</v>
      </c>
      <c r="C1351" s="7" t="s">
        <v>83</v>
      </c>
      <c r="D1351" s="7" t="s">
        <v>1024</v>
      </c>
      <c r="E1351" s="7" t="s">
        <v>85</v>
      </c>
      <c r="F1351" s="12">
        <v>6</v>
      </c>
      <c r="G1351" s="20">
        <v>2592</v>
      </c>
      <c r="H1351" s="9">
        <v>3.5640000000000001</v>
      </c>
      <c r="I1351" s="188" t="s">
        <v>183</v>
      </c>
      <c r="J1351" s="11" t="s">
        <v>4171</v>
      </c>
      <c r="K1351" s="11" t="s">
        <v>10323</v>
      </c>
      <c r="L1351" s="11"/>
      <c r="M1351" s="124" t="s">
        <v>97</v>
      </c>
      <c r="N1351" s="124">
        <v>45470</v>
      </c>
      <c r="O1351" s="7" t="e">
        <f t="shared" ca="1" si="42"/>
        <v>#VALUE!</v>
      </c>
      <c r="P1351" s="124" t="s">
        <v>4314</v>
      </c>
      <c r="Q1351" s="124" t="s">
        <v>4314</v>
      </c>
      <c r="R1351" s="124" t="s">
        <v>4314</v>
      </c>
      <c r="S1351" s="12" t="e">
        <f t="shared" ca="1" si="43"/>
        <v>#VALUE!</v>
      </c>
      <c r="T1351" s="192" t="s">
        <v>4125</v>
      </c>
      <c r="U1351" s="167" t="s">
        <v>10422</v>
      </c>
      <c r="V1351" s="167"/>
      <c r="W1351" s="167"/>
      <c r="X1351" s="200" t="s">
        <v>10423</v>
      </c>
      <c r="Y1351" s="200" t="s">
        <v>10424</v>
      </c>
      <c r="Z1351" s="186" t="s">
        <v>10400</v>
      </c>
      <c r="AA1351" s="73" t="s">
        <v>10406</v>
      </c>
      <c r="AB1351" s="13"/>
      <c r="AC1351" s="13"/>
      <c r="AD1351" s="76"/>
      <c r="AE1351" s="1287"/>
    </row>
    <row r="1352" spans="1:31">
      <c r="A1352" s="272" t="s">
        <v>8585</v>
      </c>
      <c r="B1352" s="775" t="s">
        <v>10425</v>
      </c>
      <c r="C1352" s="7" t="s">
        <v>256</v>
      </c>
      <c r="D1352" s="7" t="s">
        <v>5290</v>
      </c>
      <c r="E1352" s="7" t="s">
        <v>85</v>
      </c>
      <c r="F1352" s="7">
        <v>1</v>
      </c>
      <c r="G1352" s="20">
        <v>760</v>
      </c>
      <c r="H1352" s="143">
        <v>2.65</v>
      </c>
      <c r="I1352" s="188" t="s">
        <v>10426</v>
      </c>
      <c r="J1352" s="11" t="s">
        <v>4190</v>
      </c>
      <c r="K1352" s="11" t="s">
        <v>4200</v>
      </c>
      <c r="L1352" s="11"/>
      <c r="M1352" s="124" t="s">
        <v>4200</v>
      </c>
      <c r="N1352" s="124" t="s">
        <v>4311</v>
      </c>
      <c r="O1352" s="7" t="e">
        <f t="shared" ca="1" si="42"/>
        <v>#VALUE!</v>
      </c>
      <c r="P1352" s="124" t="s">
        <v>4364</v>
      </c>
      <c r="Q1352" s="726" t="s">
        <v>4230</v>
      </c>
      <c r="R1352" s="124" t="s">
        <v>4364</v>
      </c>
      <c r="S1352" s="12" t="e">
        <f t="shared" ca="1" si="43"/>
        <v>#VALUE!</v>
      </c>
      <c r="T1352" s="192" t="s">
        <v>4125</v>
      </c>
      <c r="U1352" s="111" t="s">
        <v>4439</v>
      </c>
      <c r="V1352" s="1214"/>
      <c r="W1352" s="1214"/>
      <c r="X1352" s="187" t="s">
        <v>10427</v>
      </c>
      <c r="Y1352" s="187" t="s">
        <v>10428</v>
      </c>
      <c r="Z1352" s="187" t="s">
        <v>10428</v>
      </c>
      <c r="AA1352" s="73" t="s">
        <v>9187</v>
      </c>
      <c r="AB1352" s="174" t="s">
        <v>10429</v>
      </c>
      <c r="AC1352" s="174"/>
      <c r="AD1352" s="173"/>
      <c r="AE1352" s="1307"/>
    </row>
    <row r="1353" spans="1:31">
      <c r="A1353" s="274" t="s">
        <v>5037</v>
      </c>
      <c r="B1353" s="775" t="s">
        <v>10430</v>
      </c>
      <c r="C1353" s="33" t="s">
        <v>83</v>
      </c>
      <c r="D1353" s="35" t="s">
        <v>728</v>
      </c>
      <c r="E1353" s="7" t="s">
        <v>85</v>
      </c>
      <c r="F1353" s="7">
        <v>1</v>
      </c>
      <c r="G1353" s="20">
        <v>343</v>
      </c>
      <c r="H1353" s="143">
        <v>0.32</v>
      </c>
      <c r="I1353" s="188" t="s">
        <v>10431</v>
      </c>
      <c r="J1353" s="11" t="s">
        <v>4126</v>
      </c>
      <c r="K1353" s="11" t="s">
        <v>4190</v>
      </c>
      <c r="L1353" s="11"/>
      <c r="M1353" s="124" t="s">
        <v>4311</v>
      </c>
      <c r="N1353" s="124" t="s">
        <v>10314</v>
      </c>
      <c r="O1353" s="7" t="e">
        <f t="shared" ca="1" si="42"/>
        <v>#VALUE!</v>
      </c>
      <c r="P1353" s="726" t="s">
        <v>4259</v>
      </c>
      <c r="Q1353" s="726" t="s">
        <v>4201</v>
      </c>
      <c r="R1353" s="726" t="s">
        <v>4259</v>
      </c>
      <c r="S1353" s="12" t="e">
        <f t="shared" ca="1" si="43"/>
        <v>#VALUE!</v>
      </c>
      <c r="T1353" s="192" t="s">
        <v>4292</v>
      </c>
      <c r="U1353" s="6" t="s">
        <v>4347</v>
      </c>
      <c r="V1353" s="1213"/>
      <c r="W1353" s="1213"/>
      <c r="X1353" s="187" t="s">
        <v>10432</v>
      </c>
      <c r="Y1353" s="187" t="s">
        <v>10433</v>
      </c>
      <c r="Z1353" s="187" t="s">
        <v>10433</v>
      </c>
      <c r="AA1353" s="122" t="s">
        <v>10434</v>
      </c>
      <c r="AB1353" s="174" t="s">
        <v>10435</v>
      </c>
      <c r="AC1353" s="174"/>
      <c r="AD1353" s="173"/>
      <c r="AE1353" s="1307"/>
    </row>
    <row r="1354" spans="1:31">
      <c r="A1354" s="272" t="s">
        <v>10436</v>
      </c>
      <c r="B1354" s="775" t="s">
        <v>10437</v>
      </c>
      <c r="C1354" s="7" t="s">
        <v>256</v>
      </c>
      <c r="D1354" s="35" t="s">
        <v>7803</v>
      </c>
      <c r="E1354" s="7" t="s">
        <v>85</v>
      </c>
      <c r="F1354" s="7">
        <v>1</v>
      </c>
      <c r="G1354" s="20">
        <v>266</v>
      </c>
      <c r="H1354" s="143">
        <v>0.19800000000000001</v>
      </c>
      <c r="I1354" s="199" t="s">
        <v>10438</v>
      </c>
      <c r="J1354" s="11" t="s">
        <v>9896</v>
      </c>
      <c r="K1354" s="11" t="s">
        <v>9896</v>
      </c>
      <c r="L1354" s="11"/>
      <c r="M1354" s="124"/>
      <c r="N1354" s="124" t="s">
        <v>4311</v>
      </c>
      <c r="O1354" s="7" t="e">
        <f t="shared" ca="1" si="42"/>
        <v>#VALUE!</v>
      </c>
      <c r="P1354" s="726" t="s">
        <v>4292</v>
      </c>
      <c r="Q1354" s="726" t="s">
        <v>4181</v>
      </c>
      <c r="R1354" s="726" t="s">
        <v>4292</v>
      </c>
      <c r="S1354" s="12" t="e">
        <f t="shared" ca="1" si="43"/>
        <v>#VALUE!</v>
      </c>
      <c r="T1354" s="192" t="s">
        <v>4133</v>
      </c>
      <c r="U1354" s="111" t="s">
        <v>4431</v>
      </c>
      <c r="V1354" s="1214"/>
      <c r="W1354" s="1214"/>
      <c r="X1354" s="187" t="s">
        <v>10439</v>
      </c>
      <c r="Y1354" s="187" t="s">
        <v>10440</v>
      </c>
      <c r="Z1354" s="187" t="s">
        <v>10441</v>
      </c>
      <c r="AA1354" s="24" t="s">
        <v>9187</v>
      </c>
      <c r="AB1354" s="174" t="s">
        <v>10442</v>
      </c>
      <c r="AC1354" s="174"/>
      <c r="AD1354" s="173"/>
      <c r="AE1354" s="1307"/>
    </row>
    <row r="1355" spans="1:31">
      <c r="A1355" s="272" t="s">
        <v>10443</v>
      </c>
      <c r="B1355" s="775" t="s">
        <v>10444</v>
      </c>
      <c r="C1355" s="7" t="s">
        <v>83</v>
      </c>
      <c r="D1355" s="35" t="s">
        <v>7803</v>
      </c>
      <c r="E1355" s="7" t="s">
        <v>85</v>
      </c>
      <c r="F1355" s="7">
        <v>2</v>
      </c>
      <c r="G1355" s="20">
        <v>810</v>
      </c>
      <c r="H1355" s="143">
        <v>0.79900000000000004</v>
      </c>
      <c r="I1355" s="199" t="s">
        <v>10438</v>
      </c>
      <c r="J1355" s="11" t="s">
        <v>4512</v>
      </c>
      <c r="K1355" s="11" t="s">
        <v>10445</v>
      </c>
      <c r="L1355" s="11"/>
      <c r="M1355" s="124" t="s">
        <v>97</v>
      </c>
      <c r="N1355" s="124" t="s">
        <v>4201</v>
      </c>
      <c r="O1355" s="7" t="e">
        <f t="shared" ca="1" si="42"/>
        <v>#VALUE!</v>
      </c>
      <c r="P1355" s="726" t="s">
        <v>4292</v>
      </c>
      <c r="Q1355" s="726" t="s">
        <v>4181</v>
      </c>
      <c r="R1355" s="726" t="s">
        <v>4292</v>
      </c>
      <c r="S1355" s="12" t="e">
        <f t="shared" ca="1" si="43"/>
        <v>#VALUE!</v>
      </c>
      <c r="T1355" s="192" t="s">
        <v>4133</v>
      </c>
      <c r="U1355" s="111" t="s">
        <v>4431</v>
      </c>
      <c r="V1355" s="1214"/>
      <c r="W1355" s="1214"/>
      <c r="X1355" s="187" t="s">
        <v>10446</v>
      </c>
      <c r="Y1355" s="187" t="s">
        <v>10440</v>
      </c>
      <c r="Z1355" s="187" t="s">
        <v>10447</v>
      </c>
      <c r="AA1355" s="72" t="s">
        <v>10448</v>
      </c>
      <c r="AB1355" s="174" t="s">
        <v>10449</v>
      </c>
      <c r="AC1355" s="174"/>
      <c r="AD1355" s="173"/>
      <c r="AE1355" s="1307"/>
    </row>
    <row r="1356" spans="1:31">
      <c r="A1356" s="272" t="s">
        <v>7346</v>
      </c>
      <c r="B1356" s="775" t="s">
        <v>10450</v>
      </c>
      <c r="C1356" s="7" t="s">
        <v>256</v>
      </c>
      <c r="D1356" s="35" t="s">
        <v>7803</v>
      </c>
      <c r="E1356" s="7" t="s">
        <v>85</v>
      </c>
      <c r="F1356" s="7">
        <v>2</v>
      </c>
      <c r="G1356" s="20">
        <v>139</v>
      </c>
      <c r="H1356" s="143">
        <v>1.0349999999999999</v>
      </c>
      <c r="I1356" s="199" t="s">
        <v>10438</v>
      </c>
      <c r="J1356" s="11" t="s">
        <v>4171</v>
      </c>
      <c r="K1356" s="11" t="s">
        <v>9640</v>
      </c>
      <c r="L1356" s="11"/>
      <c r="M1356" s="124" t="s">
        <v>97</v>
      </c>
      <c r="N1356" s="124" t="s">
        <v>4161</v>
      </c>
      <c r="O1356" s="7" t="e">
        <f t="shared" ca="1" si="42"/>
        <v>#VALUE!</v>
      </c>
      <c r="P1356" s="726" t="s">
        <v>4292</v>
      </c>
      <c r="Q1356" s="726" t="s">
        <v>4259</v>
      </c>
      <c r="R1356" s="726" t="s">
        <v>4292</v>
      </c>
      <c r="S1356" s="12" t="e">
        <f t="shared" ca="1" si="43"/>
        <v>#VALUE!</v>
      </c>
      <c r="T1356" s="192" t="s">
        <v>4133</v>
      </c>
      <c r="U1356" s="111" t="s">
        <v>4431</v>
      </c>
      <c r="V1356" s="1214"/>
      <c r="W1356" s="1214"/>
      <c r="X1356" s="187" t="s">
        <v>10451</v>
      </c>
      <c r="Y1356" s="187" t="s">
        <v>10440</v>
      </c>
      <c r="Z1356" s="187" t="s">
        <v>10452</v>
      </c>
      <c r="AA1356" s="72" t="s">
        <v>10453</v>
      </c>
      <c r="AB1356" s="174" t="s">
        <v>10454</v>
      </c>
      <c r="AC1356" s="174"/>
      <c r="AD1356" s="173"/>
      <c r="AE1356" s="1307"/>
    </row>
    <row r="1357" spans="1:31">
      <c r="A1357" s="274" t="s">
        <v>10455</v>
      </c>
      <c r="B1357" s="775">
        <v>4130002576</v>
      </c>
      <c r="C1357" s="33" t="s">
        <v>46</v>
      </c>
      <c r="D1357" s="35" t="s">
        <v>110</v>
      </c>
      <c r="E1357" s="7" t="s">
        <v>49</v>
      </c>
      <c r="F1357" s="7">
        <v>2</v>
      </c>
      <c r="G1357" s="20">
        <v>3800</v>
      </c>
      <c r="H1357" s="143"/>
      <c r="I1357" s="188" t="s">
        <v>10456</v>
      </c>
      <c r="J1357" s="11">
        <v>45449</v>
      </c>
      <c r="K1357" s="11">
        <v>45449</v>
      </c>
      <c r="L1357" s="11"/>
      <c r="M1357" s="124" t="s">
        <v>97</v>
      </c>
      <c r="N1357" s="124"/>
      <c r="O1357" s="7">
        <f t="shared" ca="1" si="42"/>
        <v>656</v>
      </c>
      <c r="P1357" s="726">
        <v>45474</v>
      </c>
      <c r="Q1357" s="726">
        <v>45465</v>
      </c>
      <c r="R1357" s="726" t="s">
        <v>4201</v>
      </c>
      <c r="S1357" s="12" t="e">
        <f t="shared" ca="1" si="43"/>
        <v>#VALUE!</v>
      </c>
      <c r="T1357" s="192" t="s">
        <v>4080</v>
      </c>
      <c r="U1357" s="6" t="s">
        <v>10457</v>
      </c>
      <c r="V1357" s="1213"/>
      <c r="W1357" s="1213"/>
      <c r="X1357" s="187" t="s">
        <v>10458</v>
      </c>
      <c r="Y1357" s="187"/>
      <c r="Z1357" s="187"/>
      <c r="AA1357" s="24" t="s">
        <v>9187</v>
      </c>
      <c r="AB1357" s="174"/>
      <c r="AC1357" s="174"/>
      <c r="AD1357" s="173"/>
      <c r="AE1357" s="1307"/>
    </row>
    <row r="1358" spans="1:31">
      <c r="A1358" s="272" t="s">
        <v>6568</v>
      </c>
      <c r="B1358" s="775" t="s">
        <v>10459</v>
      </c>
      <c r="C1358" s="7" t="s">
        <v>83</v>
      </c>
      <c r="D1358" s="7" t="s">
        <v>1024</v>
      </c>
      <c r="E1358" s="7" t="s">
        <v>85</v>
      </c>
      <c r="F1358" s="12">
        <v>3</v>
      </c>
      <c r="G1358" s="20">
        <v>3076</v>
      </c>
      <c r="H1358" s="20">
        <v>1.7310000000000001</v>
      </c>
      <c r="I1358" s="188" t="s">
        <v>7482</v>
      </c>
      <c r="J1358" s="11" t="s">
        <v>10314</v>
      </c>
      <c r="K1358" s="11" t="s">
        <v>10323</v>
      </c>
      <c r="L1358" s="11"/>
      <c r="M1358" s="124" t="s">
        <v>97</v>
      </c>
      <c r="N1358" s="124">
        <v>45471</v>
      </c>
      <c r="O1358" s="7" t="e">
        <f t="shared" ca="1" si="42"/>
        <v>#VALUE!</v>
      </c>
      <c r="P1358" s="726" t="s">
        <v>4249</v>
      </c>
      <c r="Q1358" s="124" t="s">
        <v>4314</v>
      </c>
      <c r="R1358" s="726" t="s">
        <v>4249</v>
      </c>
      <c r="S1358" s="12" t="e">
        <f t="shared" ca="1" si="43"/>
        <v>#VALUE!</v>
      </c>
      <c r="T1358" s="196" t="s">
        <v>4193</v>
      </c>
      <c r="U1358" s="167" t="s">
        <v>10460</v>
      </c>
      <c r="V1358" s="167"/>
      <c r="W1358" s="167"/>
      <c r="X1358" s="200" t="s">
        <v>10461</v>
      </c>
      <c r="Y1358" s="186" t="s">
        <v>10462</v>
      </c>
      <c r="Z1358" s="186" t="s">
        <v>10462</v>
      </c>
      <c r="AA1358" s="73" t="s">
        <v>10463</v>
      </c>
      <c r="AB1358" s="13" t="s">
        <v>10464</v>
      </c>
      <c r="AC1358" s="13"/>
      <c r="AD1358" s="76"/>
      <c r="AE1358" s="1287"/>
    </row>
    <row r="1359" spans="1:31">
      <c r="A1359" s="1509" t="s">
        <v>10465</v>
      </c>
      <c r="B1359" s="775" t="s">
        <v>10466</v>
      </c>
      <c r="C1359" s="7" t="s">
        <v>83</v>
      </c>
      <c r="D1359" s="7" t="s">
        <v>1024</v>
      </c>
      <c r="E1359" s="7" t="s">
        <v>85</v>
      </c>
      <c r="F1359" s="12">
        <v>1</v>
      </c>
      <c r="G1359" s="20">
        <v>1515</v>
      </c>
      <c r="H1359" s="20">
        <v>4.4329999999999998</v>
      </c>
      <c r="I1359" s="188" t="s">
        <v>7482</v>
      </c>
      <c r="J1359" s="11" t="s">
        <v>9938</v>
      </c>
      <c r="K1359" s="726" t="s">
        <v>4207</v>
      </c>
      <c r="L1359" s="726"/>
      <c r="M1359" s="124" t="s">
        <v>4314</v>
      </c>
      <c r="N1359" s="124">
        <v>45478</v>
      </c>
      <c r="O1359" s="7" t="e">
        <f t="shared" ca="1" si="42"/>
        <v>#VALUE!</v>
      </c>
      <c r="P1359" s="726" t="s">
        <v>4249</v>
      </c>
      <c r="Q1359" s="124" t="s">
        <v>10467</v>
      </c>
      <c r="R1359" s="726" t="s">
        <v>4249</v>
      </c>
      <c r="S1359" s="12" t="e">
        <f t="shared" ca="1" si="43"/>
        <v>#VALUE!</v>
      </c>
      <c r="T1359" s="196" t="s">
        <v>4193</v>
      </c>
      <c r="U1359" s="167" t="s">
        <v>10468</v>
      </c>
      <c r="V1359" s="167"/>
      <c r="W1359" s="167"/>
      <c r="X1359" s="200" t="s">
        <v>10469</v>
      </c>
      <c r="Y1359" s="186" t="s">
        <v>10462</v>
      </c>
      <c r="Z1359" s="186" t="s">
        <v>10470</v>
      </c>
      <c r="AA1359" s="73" t="s">
        <v>10471</v>
      </c>
      <c r="AB1359" s="13"/>
      <c r="AC1359" s="13"/>
      <c r="AD1359" s="76"/>
      <c r="AE1359" s="1287"/>
    </row>
    <row r="1360" spans="1:31">
      <c r="A1360" s="272" t="s">
        <v>10472</v>
      </c>
      <c r="B1360" s="775" t="s">
        <v>10473</v>
      </c>
      <c r="C1360" s="7" t="s">
        <v>256</v>
      </c>
      <c r="D1360" s="7" t="s">
        <v>1024</v>
      </c>
      <c r="E1360" s="7" t="s">
        <v>85</v>
      </c>
      <c r="F1360" s="12">
        <v>1</v>
      </c>
      <c r="G1360" s="20">
        <v>675</v>
      </c>
      <c r="H1360" s="20">
        <v>1.3819999999999999</v>
      </c>
      <c r="I1360" s="188" t="s">
        <v>7482</v>
      </c>
      <c r="J1360" s="11" t="s">
        <v>4171</v>
      </c>
      <c r="K1360" s="11">
        <v>45469</v>
      </c>
      <c r="L1360" s="11"/>
      <c r="M1360" s="124" t="s">
        <v>4161</v>
      </c>
      <c r="N1360" s="124" t="s">
        <v>4161</v>
      </c>
      <c r="O1360" s="7" t="e">
        <f t="shared" ca="1" si="42"/>
        <v>#VALUE!</v>
      </c>
      <c r="P1360" s="726" t="s">
        <v>4249</v>
      </c>
      <c r="Q1360" s="124" t="s">
        <v>10467</v>
      </c>
      <c r="R1360" s="726" t="s">
        <v>4249</v>
      </c>
      <c r="S1360" s="12" t="e">
        <f t="shared" ca="1" si="43"/>
        <v>#VALUE!</v>
      </c>
      <c r="T1360" s="196" t="s">
        <v>4193</v>
      </c>
      <c r="U1360" s="167" t="s">
        <v>10474</v>
      </c>
      <c r="V1360" s="1210"/>
      <c r="W1360" s="1210"/>
      <c r="X1360" s="210" t="s">
        <v>10475</v>
      </c>
      <c r="Y1360" s="200" t="s">
        <v>10462</v>
      </c>
      <c r="Z1360" s="200" t="s">
        <v>10476</v>
      </c>
      <c r="AA1360" s="105" t="s">
        <v>10477</v>
      </c>
      <c r="AB1360" s="171"/>
      <c r="AC1360" s="171"/>
      <c r="AD1360" s="170"/>
      <c r="AE1360" s="1308"/>
    </row>
    <row r="1361" spans="1:31">
      <c r="A1361" s="1509" t="s">
        <v>8305</v>
      </c>
      <c r="B1361" s="775" t="s">
        <v>10478</v>
      </c>
      <c r="C1361" s="7" t="s">
        <v>256</v>
      </c>
      <c r="D1361" s="7" t="s">
        <v>1024</v>
      </c>
      <c r="E1361" s="7" t="s">
        <v>85</v>
      </c>
      <c r="F1361" s="12">
        <v>1</v>
      </c>
      <c r="G1361" s="20">
        <v>272</v>
      </c>
      <c r="H1361" s="20">
        <v>0.96</v>
      </c>
      <c r="I1361" s="188" t="s">
        <v>7482</v>
      </c>
      <c r="J1361" s="11" t="s">
        <v>4207</v>
      </c>
      <c r="K1361" s="11">
        <v>45470</v>
      </c>
      <c r="L1361" s="11"/>
      <c r="M1361" s="124" t="s">
        <v>4201</v>
      </c>
      <c r="N1361" s="124" t="s">
        <v>4364</v>
      </c>
      <c r="O1361" s="7" t="e">
        <f t="shared" ca="1" si="42"/>
        <v>#VALUE!</v>
      </c>
      <c r="P1361" s="726" t="s">
        <v>4249</v>
      </c>
      <c r="Q1361" s="124" t="s">
        <v>10467</v>
      </c>
      <c r="R1361" s="726" t="s">
        <v>4249</v>
      </c>
      <c r="S1361" s="12" t="e">
        <f t="shared" ca="1" si="43"/>
        <v>#VALUE!</v>
      </c>
      <c r="T1361" s="196" t="s">
        <v>4193</v>
      </c>
      <c r="U1361" s="167" t="s">
        <v>10479</v>
      </c>
      <c r="V1361" s="167"/>
      <c r="W1361" s="167"/>
      <c r="X1361" s="186" t="s">
        <v>10480</v>
      </c>
      <c r="Y1361" s="200" t="s">
        <v>10462</v>
      </c>
      <c r="Z1361" s="200" t="s">
        <v>10481</v>
      </c>
      <c r="AA1361" s="73" t="s">
        <v>10482</v>
      </c>
      <c r="AB1361" s="104"/>
      <c r="AC1361" s="104"/>
      <c r="AD1361" s="91"/>
      <c r="AE1361" s="1296"/>
    </row>
    <row r="1362" spans="1:31">
      <c r="A1362" s="272" t="s">
        <v>6568</v>
      </c>
      <c r="B1362" s="775" t="s">
        <v>10483</v>
      </c>
      <c r="C1362" s="7" t="s">
        <v>83</v>
      </c>
      <c r="D1362" s="7" t="s">
        <v>1024</v>
      </c>
      <c r="E1362" s="7" t="s">
        <v>85</v>
      </c>
      <c r="F1362" s="12">
        <v>6</v>
      </c>
      <c r="G1362" s="20">
        <v>6140</v>
      </c>
      <c r="H1362" s="20">
        <v>3.145</v>
      </c>
      <c r="I1362" s="188" t="s">
        <v>7482</v>
      </c>
      <c r="J1362" s="11" t="s">
        <v>109</v>
      </c>
      <c r="K1362" s="124" t="s">
        <v>4201</v>
      </c>
      <c r="L1362" s="124"/>
      <c r="M1362" s="124" t="s">
        <v>97</v>
      </c>
      <c r="N1362" s="124" t="s">
        <v>4292</v>
      </c>
      <c r="O1362" s="7" t="e">
        <f t="shared" ca="1" si="42"/>
        <v>#VALUE!</v>
      </c>
      <c r="P1362" s="726" t="s">
        <v>4249</v>
      </c>
      <c r="Q1362" s="124" t="s">
        <v>10467</v>
      </c>
      <c r="R1362" s="726" t="s">
        <v>4249</v>
      </c>
      <c r="S1362" s="12" t="e">
        <f t="shared" ca="1" si="43"/>
        <v>#VALUE!</v>
      </c>
      <c r="T1362" s="196" t="s">
        <v>4193</v>
      </c>
      <c r="U1362" s="167" t="s">
        <v>10484</v>
      </c>
      <c r="V1362" s="167"/>
      <c r="W1362" s="167"/>
      <c r="X1362" s="186" t="s">
        <v>10485</v>
      </c>
      <c r="Y1362" s="200" t="s">
        <v>10462</v>
      </c>
      <c r="Z1362" s="200" t="s">
        <v>10486</v>
      </c>
      <c r="AA1362" s="73" t="s">
        <v>10482</v>
      </c>
      <c r="AB1362" s="104"/>
      <c r="AC1362" s="104"/>
      <c r="AD1362" s="91"/>
      <c r="AE1362" s="1296"/>
    </row>
    <row r="1363" spans="1:31">
      <c r="A1363" s="1510" t="s">
        <v>10487</v>
      </c>
      <c r="B1363" s="775" t="s">
        <v>10488</v>
      </c>
      <c r="C1363" s="7" t="s">
        <v>256</v>
      </c>
      <c r="D1363" s="7" t="s">
        <v>1024</v>
      </c>
      <c r="E1363" s="7" t="s">
        <v>85</v>
      </c>
      <c r="F1363" s="12">
        <v>4</v>
      </c>
      <c r="G1363" s="20">
        <v>485</v>
      </c>
      <c r="H1363" s="20">
        <v>2.3260000000000001</v>
      </c>
      <c r="I1363" s="188" t="s">
        <v>7482</v>
      </c>
      <c r="J1363" s="11" t="s">
        <v>4201</v>
      </c>
      <c r="K1363" s="11" t="s">
        <v>4201</v>
      </c>
      <c r="L1363" s="11"/>
      <c r="M1363" s="124">
        <v>45475</v>
      </c>
      <c r="N1363" s="124" t="s">
        <v>4314</v>
      </c>
      <c r="O1363" s="7" t="e">
        <f t="shared" ca="1" si="42"/>
        <v>#VALUE!</v>
      </c>
      <c r="P1363" s="726" t="s">
        <v>4249</v>
      </c>
      <c r="Q1363" s="124" t="s">
        <v>10467</v>
      </c>
      <c r="R1363" s="726" t="s">
        <v>4249</v>
      </c>
      <c r="S1363" s="12" t="e">
        <f t="shared" ca="1" si="43"/>
        <v>#VALUE!</v>
      </c>
      <c r="T1363" s="196" t="s">
        <v>4193</v>
      </c>
      <c r="U1363" s="167" t="s">
        <v>10489</v>
      </c>
      <c r="V1363" s="167"/>
      <c r="W1363" s="167"/>
      <c r="X1363" s="186" t="s">
        <v>10490</v>
      </c>
      <c r="Y1363" s="200" t="s">
        <v>10462</v>
      </c>
      <c r="Z1363" s="200" t="s">
        <v>10491</v>
      </c>
      <c r="AA1363" s="73" t="s">
        <v>10482</v>
      </c>
      <c r="AB1363" s="104" t="s">
        <v>10492</v>
      </c>
      <c r="AC1363" s="104"/>
      <c r="AD1363" s="91"/>
      <c r="AE1363" s="1296"/>
    </row>
    <row r="1364" spans="1:31">
      <c r="A1364" s="1510" t="s">
        <v>3731</v>
      </c>
      <c r="B1364" s="775" t="s">
        <v>10493</v>
      </c>
      <c r="C1364" s="7" t="s">
        <v>83</v>
      </c>
      <c r="D1364" s="7" t="s">
        <v>110</v>
      </c>
      <c r="E1364" s="7" t="s">
        <v>85</v>
      </c>
      <c r="F1364" s="12">
        <v>1</v>
      </c>
      <c r="G1364" s="20">
        <v>2004</v>
      </c>
      <c r="H1364" s="20">
        <v>2.419</v>
      </c>
      <c r="I1364" s="188" t="s">
        <v>7482</v>
      </c>
      <c r="J1364" s="11" t="s">
        <v>4201</v>
      </c>
      <c r="K1364" s="11">
        <v>45474</v>
      </c>
      <c r="L1364" s="11"/>
      <c r="M1364" s="124" t="s">
        <v>97</v>
      </c>
      <c r="N1364" s="124">
        <v>45481</v>
      </c>
      <c r="O1364" s="7" t="e">
        <f t="shared" ca="1" si="42"/>
        <v>#VALUE!</v>
      </c>
      <c r="P1364" s="726" t="s">
        <v>4249</v>
      </c>
      <c r="Q1364" s="124" t="s">
        <v>10467</v>
      </c>
      <c r="R1364" s="726" t="s">
        <v>4249</v>
      </c>
      <c r="S1364" s="12" t="e">
        <f t="shared" ca="1" si="43"/>
        <v>#VALUE!</v>
      </c>
      <c r="T1364" s="196" t="s">
        <v>4193</v>
      </c>
      <c r="U1364" s="167" t="s">
        <v>10494</v>
      </c>
      <c r="V1364" s="167"/>
      <c r="W1364" s="167"/>
      <c r="X1364" s="186" t="s">
        <v>10495</v>
      </c>
      <c r="Y1364" s="200" t="s">
        <v>10462</v>
      </c>
      <c r="Z1364" s="200" t="s">
        <v>10496</v>
      </c>
      <c r="AA1364" s="73" t="s">
        <v>10482</v>
      </c>
      <c r="AB1364" s="104"/>
      <c r="AC1364" s="104"/>
      <c r="AD1364" s="91"/>
      <c r="AE1364" s="1296"/>
    </row>
    <row r="1365" spans="1:31">
      <c r="A1365" s="273" t="s">
        <v>10497</v>
      </c>
      <c r="B1365" s="839" t="s">
        <v>10498</v>
      </c>
      <c r="C1365" s="4" t="s">
        <v>83</v>
      </c>
      <c r="D1365" s="4" t="s">
        <v>1024</v>
      </c>
      <c r="E1365" s="4" t="s">
        <v>85</v>
      </c>
      <c r="F1365" s="25">
        <v>1</v>
      </c>
      <c r="G1365" s="204">
        <v>800</v>
      </c>
      <c r="H1365" s="204">
        <v>0.745</v>
      </c>
      <c r="I1365" s="4" t="s">
        <v>679</v>
      </c>
      <c r="J1365" s="23" t="s">
        <v>10499</v>
      </c>
      <c r="K1365" s="726" t="s">
        <v>4080</v>
      </c>
      <c r="L1365" s="726"/>
      <c r="M1365" s="726" t="s">
        <v>97</v>
      </c>
      <c r="N1365" s="726" t="s">
        <v>4231</v>
      </c>
      <c r="O1365" s="7" t="e">
        <f t="shared" ca="1" si="42"/>
        <v>#VALUE!</v>
      </c>
      <c r="P1365" s="726" t="s">
        <v>10500</v>
      </c>
      <c r="Q1365" s="726" t="s">
        <v>4307</v>
      </c>
      <c r="R1365" s="726" t="s">
        <v>10500</v>
      </c>
      <c r="S1365" s="12" t="e">
        <f t="shared" ca="1" si="43"/>
        <v>#VALUE!</v>
      </c>
      <c r="T1365" s="192" t="s">
        <v>4279</v>
      </c>
      <c r="U1365" s="23" t="s">
        <v>10501</v>
      </c>
      <c r="V1365" s="1207"/>
      <c r="W1365" s="1207"/>
      <c r="X1365" s="186" t="s">
        <v>10502</v>
      </c>
      <c r="Y1365" s="200" t="s">
        <v>10503</v>
      </c>
      <c r="Z1365" s="200" t="s">
        <v>10504</v>
      </c>
      <c r="AA1365" s="73" t="s">
        <v>10505</v>
      </c>
      <c r="AB1365" s="24"/>
      <c r="AC1365" s="24"/>
      <c r="AD1365" s="81"/>
      <c r="AE1365" s="1282"/>
    </row>
    <row r="1366" spans="1:31">
      <c r="A1366" s="1510" t="s">
        <v>3450</v>
      </c>
      <c r="B1366" s="775" t="s">
        <v>10506</v>
      </c>
      <c r="C1366" s="7" t="s">
        <v>83</v>
      </c>
      <c r="D1366" s="7" t="s">
        <v>1024</v>
      </c>
      <c r="E1366" s="7" t="s">
        <v>85</v>
      </c>
      <c r="F1366" s="12">
        <v>2</v>
      </c>
      <c r="G1366" s="20">
        <v>1206</v>
      </c>
      <c r="H1366" s="204">
        <v>0.54700000000000004</v>
      </c>
      <c r="I1366" s="202" t="s">
        <v>679</v>
      </c>
      <c r="J1366" s="11" t="s">
        <v>4364</v>
      </c>
      <c r="K1366" s="11">
        <v>45477</v>
      </c>
      <c r="L1366" s="11"/>
      <c r="M1366" s="124" t="s">
        <v>4125</v>
      </c>
      <c r="N1366" s="124" t="s">
        <v>4080</v>
      </c>
      <c r="O1366" s="7" t="e">
        <f t="shared" ca="1" si="42"/>
        <v>#VALUE!</v>
      </c>
      <c r="P1366" s="726" t="s">
        <v>10500</v>
      </c>
      <c r="Q1366" s="124" t="s">
        <v>10467</v>
      </c>
      <c r="R1366" s="726" t="s">
        <v>10500</v>
      </c>
      <c r="S1366" s="12" t="e">
        <f t="shared" ca="1" si="43"/>
        <v>#VALUE!</v>
      </c>
      <c r="T1366" s="192" t="s">
        <v>4279</v>
      </c>
      <c r="U1366" s="23" t="s">
        <v>10507</v>
      </c>
      <c r="V1366" s="1207"/>
      <c r="W1366" s="1207"/>
      <c r="X1366" s="186" t="s">
        <v>10508</v>
      </c>
      <c r="Y1366" s="200" t="s">
        <v>10503</v>
      </c>
      <c r="Z1366" s="200" t="s">
        <v>10509</v>
      </c>
      <c r="AA1366" s="73" t="s">
        <v>10510</v>
      </c>
      <c r="AB1366" s="13"/>
      <c r="AC1366" s="13"/>
      <c r="AD1366" s="76"/>
      <c r="AE1366" s="1287"/>
    </row>
    <row r="1367" spans="1:31">
      <c r="A1367" s="272" t="s">
        <v>10511</v>
      </c>
      <c r="B1367" s="775" t="s">
        <v>10512</v>
      </c>
      <c r="C1367" s="7" t="s">
        <v>83</v>
      </c>
      <c r="D1367" s="7" t="s">
        <v>1024</v>
      </c>
      <c r="E1367" s="7" t="s">
        <v>85</v>
      </c>
      <c r="F1367" s="12">
        <v>2</v>
      </c>
      <c r="G1367" s="20">
        <v>2690</v>
      </c>
      <c r="H1367" s="204">
        <v>1.5680000000000001</v>
      </c>
      <c r="I1367" s="202" t="s">
        <v>679</v>
      </c>
      <c r="J1367" s="11" t="s">
        <v>4292</v>
      </c>
      <c r="K1367" s="124">
        <v>45483</v>
      </c>
      <c r="L1367" s="124"/>
      <c r="M1367" s="124" t="s">
        <v>97</v>
      </c>
      <c r="N1367" s="124" t="s">
        <v>4266</v>
      </c>
      <c r="O1367" s="7" t="e">
        <f t="shared" ca="1" si="42"/>
        <v>#VALUE!</v>
      </c>
      <c r="P1367" s="726" t="s">
        <v>10500</v>
      </c>
      <c r="Q1367" s="726" t="s">
        <v>4307</v>
      </c>
      <c r="R1367" s="726" t="s">
        <v>10500</v>
      </c>
      <c r="S1367" s="12" t="e">
        <f t="shared" ca="1" si="43"/>
        <v>#VALUE!</v>
      </c>
      <c r="T1367" s="192" t="s">
        <v>4279</v>
      </c>
      <c r="U1367" s="23" t="s">
        <v>10513</v>
      </c>
      <c r="V1367" s="1207"/>
      <c r="W1367" s="1207"/>
      <c r="X1367" s="186" t="s">
        <v>10514</v>
      </c>
      <c r="Y1367" s="200" t="s">
        <v>10503</v>
      </c>
      <c r="Z1367" s="200" t="s">
        <v>10515</v>
      </c>
      <c r="AA1367" s="203" t="s">
        <v>10516</v>
      </c>
      <c r="AB1367" s="13"/>
      <c r="AC1367" s="13"/>
      <c r="AD1367" s="76"/>
      <c r="AE1367" s="1287"/>
    </row>
    <row r="1368" spans="1:31">
      <c r="A1368" s="272" t="s">
        <v>3731</v>
      </c>
      <c r="B1368" s="775">
        <v>4700063226</v>
      </c>
      <c r="C1368" s="4" t="s">
        <v>131</v>
      </c>
      <c r="D1368" s="7" t="s">
        <v>1024</v>
      </c>
      <c r="E1368" s="7" t="s">
        <v>85</v>
      </c>
      <c r="F1368" s="7">
        <v>1</v>
      </c>
      <c r="G1368" s="953">
        <v>320</v>
      </c>
      <c r="H1368" s="20">
        <v>1.5680000000000001</v>
      </c>
      <c r="I1368" s="189" t="s">
        <v>679</v>
      </c>
      <c r="J1368" s="124">
        <v>45481</v>
      </c>
      <c r="K1368" s="124">
        <v>45481</v>
      </c>
      <c r="L1368" s="124"/>
      <c r="M1368" s="124" t="s">
        <v>97</v>
      </c>
      <c r="N1368" s="124">
        <v>45488</v>
      </c>
      <c r="O1368" s="7">
        <f t="shared" ca="1" si="42"/>
        <v>7</v>
      </c>
      <c r="P1368" s="726" t="s">
        <v>10500</v>
      </c>
      <c r="Q1368" s="124">
        <v>45492</v>
      </c>
      <c r="R1368" s="726" t="s">
        <v>10500</v>
      </c>
      <c r="S1368" s="12" t="e">
        <f t="shared" ca="1" si="43"/>
        <v>#VALUE!</v>
      </c>
      <c r="T1368" s="192" t="s">
        <v>4279</v>
      </c>
      <c r="U1368" s="8" t="s">
        <v>10517</v>
      </c>
      <c r="V1368" s="8"/>
      <c r="W1368" s="8"/>
      <c r="X1368" s="200" t="s">
        <v>10518</v>
      </c>
      <c r="Y1368" s="200" t="s">
        <v>10503</v>
      </c>
      <c r="Z1368" s="200" t="s">
        <v>10503</v>
      </c>
      <c r="AA1368" s="203" t="s">
        <v>10516</v>
      </c>
      <c r="AB1368" s="24"/>
      <c r="AC1368" s="24"/>
      <c r="AD1368" s="81"/>
      <c r="AE1368" s="1282"/>
    </row>
    <row r="1369" spans="1:31">
      <c r="A1369" s="272" t="s">
        <v>3731</v>
      </c>
      <c r="B1369" s="775">
        <v>4700059718</v>
      </c>
      <c r="C1369" s="4" t="s">
        <v>131</v>
      </c>
      <c r="D1369" s="7" t="s">
        <v>1024</v>
      </c>
      <c r="E1369" s="7" t="s">
        <v>85</v>
      </c>
      <c r="F1369" s="7">
        <v>1</v>
      </c>
      <c r="G1369" s="953">
        <v>1945</v>
      </c>
      <c r="H1369" s="20">
        <v>13.009</v>
      </c>
      <c r="I1369" s="189" t="s">
        <v>679</v>
      </c>
      <c r="J1369" s="124">
        <v>45482</v>
      </c>
      <c r="K1369" s="124">
        <v>45481</v>
      </c>
      <c r="L1369" s="124"/>
      <c r="M1369" s="124" t="s">
        <v>97</v>
      </c>
      <c r="N1369" s="124">
        <v>45488</v>
      </c>
      <c r="O1369" s="7">
        <f t="shared" ca="1" si="42"/>
        <v>6</v>
      </c>
      <c r="P1369" s="726" t="s">
        <v>10500</v>
      </c>
      <c r="Q1369" s="124">
        <v>45492</v>
      </c>
      <c r="R1369" s="726" t="s">
        <v>10500</v>
      </c>
      <c r="S1369" s="12" t="e">
        <f t="shared" ca="1" si="43"/>
        <v>#VALUE!</v>
      </c>
      <c r="T1369" s="192" t="s">
        <v>4279</v>
      </c>
      <c r="U1369" s="8" t="s">
        <v>10519</v>
      </c>
      <c r="V1369" s="8"/>
      <c r="W1369" s="8"/>
      <c r="X1369" s="200" t="s">
        <v>10520</v>
      </c>
      <c r="Y1369" s="200" t="s">
        <v>10503</v>
      </c>
      <c r="Z1369" s="200" t="s">
        <v>10521</v>
      </c>
      <c r="AA1369" s="203" t="s">
        <v>10516</v>
      </c>
      <c r="AB1369" s="24"/>
      <c r="AC1369" s="24"/>
      <c r="AD1369" s="81"/>
      <c r="AE1369" s="1282"/>
    </row>
    <row r="1370" spans="1:31">
      <c r="A1370" s="272" t="s">
        <v>7346</v>
      </c>
      <c r="B1370" s="775" t="s">
        <v>10522</v>
      </c>
      <c r="C1370" s="7" t="s">
        <v>256</v>
      </c>
      <c r="D1370" s="7" t="s">
        <v>1292</v>
      </c>
      <c r="E1370" s="7" t="s">
        <v>85</v>
      </c>
      <c r="F1370" s="7">
        <v>4</v>
      </c>
      <c r="G1370" s="20">
        <v>3708.63</v>
      </c>
      <c r="H1370" s="205">
        <v>2.2349999999999999</v>
      </c>
      <c r="I1370" s="188" t="s">
        <v>10523</v>
      </c>
      <c r="J1370" s="11" t="s">
        <v>4207</v>
      </c>
      <c r="K1370" s="11" t="s">
        <v>4151</v>
      </c>
      <c r="L1370" s="11"/>
      <c r="M1370" s="124" t="s">
        <v>4161</v>
      </c>
      <c r="N1370" s="124" t="s">
        <v>4364</v>
      </c>
      <c r="O1370" s="7" t="e">
        <f t="shared" ca="1" si="42"/>
        <v>#VALUE!</v>
      </c>
      <c r="P1370" s="726" t="s">
        <v>4279</v>
      </c>
      <c r="Q1370" s="726" t="s">
        <v>4427</v>
      </c>
      <c r="R1370" s="726" t="s">
        <v>4279</v>
      </c>
      <c r="S1370" s="12" t="e">
        <f t="shared" ca="1" si="43"/>
        <v>#VALUE!</v>
      </c>
      <c r="T1370" s="192" t="s">
        <v>4321</v>
      </c>
      <c r="U1370" s="11" t="s">
        <v>4538</v>
      </c>
      <c r="V1370" s="11"/>
      <c r="W1370" s="11"/>
      <c r="X1370" s="692" t="s">
        <v>10524</v>
      </c>
      <c r="Y1370" s="692" t="s">
        <v>10525</v>
      </c>
      <c r="Z1370" s="692" t="s">
        <v>10526</v>
      </c>
      <c r="AA1370" s="24" t="s">
        <v>9187</v>
      </c>
      <c r="AB1370" s="24" t="s">
        <v>10527</v>
      </c>
      <c r="AC1370" s="24"/>
      <c r="AD1370" s="81"/>
      <c r="AE1370" s="1282"/>
    </row>
    <row r="1371" spans="1:31">
      <c r="A1371" s="135" t="s">
        <v>10528</v>
      </c>
      <c r="B1371" s="7" t="s">
        <v>10529</v>
      </c>
      <c r="C1371" s="7" t="s">
        <v>256</v>
      </c>
      <c r="D1371" s="7" t="s">
        <v>139</v>
      </c>
      <c r="E1371" s="7" t="s">
        <v>49</v>
      </c>
      <c r="F1371" s="7">
        <v>1</v>
      </c>
      <c r="G1371" s="20">
        <v>420</v>
      </c>
      <c r="H1371" s="205">
        <v>0.59599999999999997</v>
      </c>
      <c r="I1371" s="188" t="s">
        <v>10530</v>
      </c>
      <c r="J1371" s="11" t="s">
        <v>4207</v>
      </c>
      <c r="K1371" s="11" t="s">
        <v>4151</v>
      </c>
      <c r="L1371" s="11"/>
      <c r="M1371" s="124" t="s">
        <v>4201</v>
      </c>
      <c r="N1371" s="124"/>
      <c r="O1371" s="7" t="e">
        <f t="shared" ca="1" si="42"/>
        <v>#VALUE!</v>
      </c>
      <c r="P1371" s="726" t="s">
        <v>10531</v>
      </c>
      <c r="Q1371" s="726" t="s">
        <v>4259</v>
      </c>
      <c r="R1371" s="726" t="s">
        <v>10531</v>
      </c>
      <c r="S1371" s="12" t="e">
        <f t="shared" ca="1" si="43"/>
        <v>#VALUE!</v>
      </c>
      <c r="T1371" s="192" t="s">
        <v>4329</v>
      </c>
      <c r="U1371" s="11" t="s">
        <v>4359</v>
      </c>
      <c r="V1371" s="11"/>
      <c r="W1371" s="11"/>
      <c r="X1371" s="692" t="s">
        <v>10532</v>
      </c>
      <c r="Y1371" s="692" t="s">
        <v>10533</v>
      </c>
      <c r="Z1371" s="692"/>
      <c r="AA1371" s="24" t="s">
        <v>10534</v>
      </c>
      <c r="AB1371" s="24" t="s">
        <v>10535</v>
      </c>
      <c r="AC1371" s="24"/>
      <c r="AD1371" s="81"/>
      <c r="AE1371" s="1282"/>
    </row>
    <row r="1372" spans="1:31">
      <c r="A1372" s="135" t="s">
        <v>10536</v>
      </c>
      <c r="B1372" s="7" t="s">
        <v>10537</v>
      </c>
      <c r="C1372" s="7" t="s">
        <v>83</v>
      </c>
      <c r="D1372" s="7" t="s">
        <v>139</v>
      </c>
      <c r="E1372" s="7" t="s">
        <v>49</v>
      </c>
      <c r="F1372" s="7">
        <v>7</v>
      </c>
      <c r="G1372" s="20">
        <v>3611</v>
      </c>
      <c r="H1372" s="205">
        <v>2.9009999999999998</v>
      </c>
      <c r="I1372" s="188" t="s">
        <v>10530</v>
      </c>
      <c r="J1372" s="11" t="s">
        <v>4201</v>
      </c>
      <c r="K1372" s="11" t="s">
        <v>4161</v>
      </c>
      <c r="L1372" s="11"/>
      <c r="M1372" s="124" t="s">
        <v>97</v>
      </c>
      <c r="N1372" s="124" t="s">
        <v>4292</v>
      </c>
      <c r="O1372" s="7" t="e">
        <f t="shared" ca="1" si="42"/>
        <v>#VALUE!</v>
      </c>
      <c r="P1372" s="726" t="s">
        <v>10531</v>
      </c>
      <c r="Q1372" s="726" t="s">
        <v>4300</v>
      </c>
      <c r="R1372" s="726" t="s">
        <v>10531</v>
      </c>
      <c r="S1372" s="12" t="e">
        <f t="shared" ca="1" si="43"/>
        <v>#VALUE!</v>
      </c>
      <c r="T1372" s="192" t="s">
        <v>4307</v>
      </c>
      <c r="U1372" s="11" t="s">
        <v>4225</v>
      </c>
      <c r="V1372" s="11"/>
      <c r="W1372" s="11"/>
      <c r="X1372" s="692" t="s">
        <v>10538</v>
      </c>
      <c r="Y1372" s="692" t="s">
        <v>10539</v>
      </c>
      <c r="Z1372" s="692"/>
      <c r="AA1372" s="24" t="s">
        <v>9187</v>
      </c>
      <c r="AB1372" s="24" t="s">
        <v>10540</v>
      </c>
      <c r="AC1372" s="24"/>
      <c r="AD1372" s="81"/>
      <c r="AE1372" s="1282"/>
    </row>
    <row r="1373" spans="1:31">
      <c r="A1373" s="135" t="s">
        <v>10541</v>
      </c>
      <c r="B1373" s="7" t="s">
        <v>10542</v>
      </c>
      <c r="C1373" s="7" t="s">
        <v>83</v>
      </c>
      <c r="D1373" s="7" t="s">
        <v>139</v>
      </c>
      <c r="E1373" s="7" t="s">
        <v>49</v>
      </c>
      <c r="F1373" s="7">
        <v>4</v>
      </c>
      <c r="G1373" s="20">
        <v>3359</v>
      </c>
      <c r="H1373" s="205">
        <v>2.2850000000000001</v>
      </c>
      <c r="I1373" s="188" t="s">
        <v>10543</v>
      </c>
      <c r="J1373" s="11" t="s">
        <v>4292</v>
      </c>
      <c r="K1373" s="11" t="s">
        <v>4292</v>
      </c>
      <c r="L1373" s="11"/>
      <c r="M1373" s="124" t="s">
        <v>97</v>
      </c>
      <c r="N1373" s="124" t="s">
        <v>4193</v>
      </c>
      <c r="O1373" s="7" t="e">
        <f t="shared" ca="1" si="42"/>
        <v>#VALUE!</v>
      </c>
      <c r="P1373" s="726" t="s">
        <v>4401</v>
      </c>
      <c r="Q1373" s="726" t="s">
        <v>4401</v>
      </c>
      <c r="R1373" s="726" t="s">
        <v>4401</v>
      </c>
      <c r="S1373" s="12" t="e">
        <f t="shared" ca="1" si="43"/>
        <v>#VALUE!</v>
      </c>
      <c r="T1373" s="192" t="s">
        <v>4321</v>
      </c>
      <c r="U1373" s="11" t="s">
        <v>4367</v>
      </c>
      <c r="V1373" s="11"/>
      <c r="W1373" s="11"/>
      <c r="X1373" s="692" t="s">
        <v>10544</v>
      </c>
      <c r="Y1373" s="692" t="s">
        <v>10545</v>
      </c>
      <c r="Z1373" s="692"/>
      <c r="AA1373" s="24" t="s">
        <v>9187</v>
      </c>
      <c r="AB1373" s="24" t="s">
        <v>10546</v>
      </c>
      <c r="AC1373" s="24"/>
      <c r="AD1373" s="81"/>
      <c r="AE1373" s="1282"/>
    </row>
    <row r="1374" spans="1:31">
      <c r="A1374" s="272" t="s">
        <v>10547</v>
      </c>
      <c r="B1374" s="932" t="s">
        <v>10548</v>
      </c>
      <c r="C1374" s="7" t="s">
        <v>83</v>
      </c>
      <c r="D1374" s="7" t="s">
        <v>48</v>
      </c>
      <c r="E1374" s="7" t="s">
        <v>61</v>
      </c>
      <c r="F1374" s="7">
        <v>7</v>
      </c>
      <c r="G1374" s="20">
        <v>10599</v>
      </c>
      <c r="H1374" s="7">
        <v>9.5</v>
      </c>
      <c r="I1374" s="188" t="s">
        <v>10549</v>
      </c>
      <c r="J1374" s="11" t="s">
        <v>4125</v>
      </c>
      <c r="K1374" s="11"/>
      <c r="L1374" s="11"/>
      <c r="M1374" s="124" t="s">
        <v>97</v>
      </c>
      <c r="N1374" s="124" t="s">
        <v>97</v>
      </c>
      <c r="O1374" s="7" t="e">
        <f t="shared" ca="1" si="42"/>
        <v>#VALUE!</v>
      </c>
      <c r="P1374" s="726" t="s">
        <v>4193</v>
      </c>
      <c r="Q1374" s="726" t="s">
        <v>4193</v>
      </c>
      <c r="R1374" s="726" t="s">
        <v>4193</v>
      </c>
      <c r="S1374" s="12" t="e">
        <f t="shared" ca="1" si="43"/>
        <v>#VALUE!</v>
      </c>
      <c r="T1374" s="192" t="s">
        <v>4343</v>
      </c>
      <c r="U1374" s="172" t="s">
        <v>4480</v>
      </c>
      <c r="V1374" s="172"/>
      <c r="W1374" s="172"/>
      <c r="X1374" s="182" t="s">
        <v>10550</v>
      </c>
      <c r="Y1374" s="182" t="s">
        <v>10551</v>
      </c>
      <c r="Z1374" s="182"/>
      <c r="AA1374" s="122" t="s">
        <v>9187</v>
      </c>
      <c r="AB1374" s="206"/>
      <c r="AC1374" s="173"/>
      <c r="AD1374" s="173"/>
      <c r="AE1374" s="1309"/>
    </row>
    <row r="1375" spans="1:31">
      <c r="A1375" s="272" t="s">
        <v>10552</v>
      </c>
      <c r="B1375" s="932" t="s">
        <v>10553</v>
      </c>
      <c r="C1375" s="7" t="s">
        <v>83</v>
      </c>
      <c r="D1375" s="7" t="s">
        <v>48</v>
      </c>
      <c r="E1375" s="7" t="s">
        <v>85</v>
      </c>
      <c r="F1375" s="7">
        <v>1</v>
      </c>
      <c r="G1375" s="20">
        <v>680</v>
      </c>
      <c r="H1375" s="7">
        <v>0.497</v>
      </c>
      <c r="I1375" s="188" t="s">
        <v>10554</v>
      </c>
      <c r="J1375" s="11" t="s">
        <v>4125</v>
      </c>
      <c r="K1375" s="11"/>
      <c r="L1375" s="11"/>
      <c r="M1375" s="124" t="s">
        <v>97</v>
      </c>
      <c r="N1375" s="124" t="s">
        <v>97</v>
      </c>
      <c r="O1375" s="7" t="e">
        <f t="shared" ca="1" si="42"/>
        <v>#VALUE!</v>
      </c>
      <c r="P1375" s="726" t="s">
        <v>4193</v>
      </c>
      <c r="Q1375" s="726" t="s">
        <v>4193</v>
      </c>
      <c r="R1375" s="726" t="s">
        <v>4193</v>
      </c>
      <c r="S1375" s="12" t="e">
        <f t="shared" ca="1" si="43"/>
        <v>#VALUE!</v>
      </c>
      <c r="T1375" s="192" t="s">
        <v>4321</v>
      </c>
      <c r="U1375" s="172" t="s">
        <v>4402</v>
      </c>
      <c r="V1375" s="172"/>
      <c r="W1375" s="172"/>
      <c r="X1375" s="182" t="s">
        <v>10555</v>
      </c>
      <c r="Y1375" s="182" t="s">
        <v>10556</v>
      </c>
      <c r="Z1375" s="182"/>
      <c r="AA1375" s="122" t="s">
        <v>10557</v>
      </c>
      <c r="AB1375" s="206"/>
      <c r="AC1375" s="173"/>
      <c r="AD1375" s="173"/>
      <c r="AE1375" s="1309"/>
    </row>
    <row r="1376" spans="1:31">
      <c r="A1376" s="272" t="s">
        <v>1535</v>
      </c>
      <c r="B1376" s="775" t="s">
        <v>10558</v>
      </c>
      <c r="C1376" s="4" t="s">
        <v>256</v>
      </c>
      <c r="D1376" s="7" t="s">
        <v>1024</v>
      </c>
      <c r="E1376" s="7" t="s">
        <v>49</v>
      </c>
      <c r="F1376" s="7">
        <v>3</v>
      </c>
      <c r="G1376" s="953">
        <v>2992</v>
      </c>
      <c r="H1376" s="20"/>
      <c r="I1376" s="189" t="s">
        <v>10559</v>
      </c>
      <c r="J1376" s="124">
        <v>45464</v>
      </c>
      <c r="K1376" s="124">
        <v>45464</v>
      </c>
      <c r="L1376" s="124"/>
      <c r="M1376" s="124"/>
      <c r="N1376" s="124"/>
      <c r="O1376" s="7">
        <f t="shared" ca="1" si="42"/>
        <v>641</v>
      </c>
      <c r="P1376" s="124">
        <v>45490</v>
      </c>
      <c r="Q1376" s="124">
        <v>45478</v>
      </c>
      <c r="R1376" s="124">
        <v>45490</v>
      </c>
      <c r="S1376" s="12">
        <f t="shared" ca="1" si="43"/>
        <v>26</v>
      </c>
      <c r="T1376" s="192">
        <v>45491</v>
      </c>
      <c r="U1376" s="8">
        <v>45528</v>
      </c>
      <c r="V1376" s="8"/>
      <c r="W1376" s="8"/>
      <c r="X1376" s="200" t="s">
        <v>10560</v>
      </c>
      <c r="Y1376" s="200"/>
      <c r="Z1376" s="200" t="s">
        <v>10561</v>
      </c>
      <c r="AA1376" s="24" t="s">
        <v>4939</v>
      </c>
      <c r="AB1376" s="24"/>
      <c r="AC1376" s="24"/>
      <c r="AD1376" s="81"/>
      <c r="AE1376" s="1282"/>
    </row>
    <row r="1377" spans="1:31">
      <c r="A1377" s="272" t="s">
        <v>10562</v>
      </c>
      <c r="B1377" s="775">
        <v>4130002691</v>
      </c>
      <c r="C1377" s="4" t="s">
        <v>83</v>
      </c>
      <c r="D1377" s="7" t="s">
        <v>1024</v>
      </c>
      <c r="E1377" s="7" t="s">
        <v>49</v>
      </c>
      <c r="F1377" s="7">
        <v>1</v>
      </c>
      <c r="G1377" s="953">
        <v>279</v>
      </c>
      <c r="H1377" s="20"/>
      <c r="I1377" s="189" t="s">
        <v>10559</v>
      </c>
      <c r="J1377" s="124">
        <v>45501</v>
      </c>
      <c r="K1377" s="124">
        <v>45474</v>
      </c>
      <c r="L1377" s="124"/>
      <c r="M1377" s="124"/>
      <c r="N1377" s="124"/>
      <c r="O1377" s="7">
        <f t="shared" ca="1" si="42"/>
        <v>604</v>
      </c>
      <c r="P1377" s="124">
        <v>45490</v>
      </c>
      <c r="Q1377" s="124">
        <v>45485</v>
      </c>
      <c r="R1377" s="124"/>
      <c r="S1377" s="12">
        <f t="shared" ca="1" si="43"/>
        <v>604</v>
      </c>
      <c r="T1377" s="192"/>
      <c r="U1377" s="8">
        <v>45528</v>
      </c>
      <c r="V1377" s="8"/>
      <c r="W1377" s="8"/>
      <c r="X1377" s="200" t="s">
        <v>10563</v>
      </c>
      <c r="Y1377" s="200"/>
      <c r="Z1377" s="200" t="s">
        <v>10564</v>
      </c>
      <c r="AA1377" s="24" t="s">
        <v>10565</v>
      </c>
      <c r="AB1377" s="24"/>
      <c r="AC1377" s="24"/>
      <c r="AD1377" s="81"/>
      <c r="AE1377" s="1282"/>
    </row>
    <row r="1378" spans="1:31">
      <c r="A1378" s="272" t="s">
        <v>2044</v>
      </c>
      <c r="B1378" s="775">
        <v>1182527</v>
      </c>
      <c r="C1378" s="4" t="s">
        <v>83</v>
      </c>
      <c r="D1378" s="7" t="s">
        <v>1024</v>
      </c>
      <c r="E1378" s="7" t="s">
        <v>10394</v>
      </c>
      <c r="F1378" s="7">
        <v>1</v>
      </c>
      <c r="G1378" s="953">
        <v>265</v>
      </c>
      <c r="H1378" s="20"/>
      <c r="I1378" s="189" t="s">
        <v>10566</v>
      </c>
      <c r="J1378" s="124">
        <v>45478</v>
      </c>
      <c r="K1378" s="124">
        <v>45478</v>
      </c>
      <c r="L1378" s="124"/>
      <c r="M1378" s="124"/>
      <c r="N1378" s="124"/>
      <c r="O1378" s="7">
        <f t="shared" ca="1" si="42"/>
        <v>627</v>
      </c>
      <c r="P1378" s="124">
        <v>45495</v>
      </c>
      <c r="Q1378" s="124">
        <v>45491</v>
      </c>
      <c r="R1378" s="124"/>
      <c r="S1378" s="12">
        <f t="shared" ca="1" si="43"/>
        <v>627</v>
      </c>
      <c r="T1378" s="192"/>
      <c r="U1378" s="8">
        <v>45521</v>
      </c>
      <c r="V1378" s="8"/>
      <c r="W1378" s="8"/>
      <c r="X1378" s="200" t="s">
        <v>10567</v>
      </c>
      <c r="Y1378" s="200"/>
      <c r="Z1378" s="200" t="s">
        <v>10568</v>
      </c>
      <c r="AA1378" s="24" t="s">
        <v>4939</v>
      </c>
      <c r="AB1378" s="24"/>
      <c r="AC1378" s="24"/>
      <c r="AD1378" s="81"/>
      <c r="AE1378" s="1282"/>
    </row>
    <row r="1379" spans="1:31">
      <c r="A1379" s="272" t="s">
        <v>537</v>
      </c>
      <c r="B1379" s="775"/>
      <c r="C1379" s="4" t="s">
        <v>131</v>
      </c>
      <c r="D1379" s="7" t="s">
        <v>1024</v>
      </c>
      <c r="E1379" s="7" t="s">
        <v>267</v>
      </c>
      <c r="F1379" s="7">
        <v>1</v>
      </c>
      <c r="G1379" s="953">
        <v>402.07</v>
      </c>
      <c r="H1379" s="20"/>
      <c r="I1379" s="189" t="s">
        <v>5389</v>
      </c>
      <c r="J1379" s="124">
        <v>45483</v>
      </c>
      <c r="K1379" s="124">
        <v>45483</v>
      </c>
      <c r="L1379" s="124"/>
      <c r="M1379" s="124"/>
      <c r="N1379" s="124">
        <v>45488</v>
      </c>
      <c r="O1379" s="7">
        <f t="shared" ca="1" si="42"/>
        <v>5</v>
      </c>
      <c r="P1379" s="124">
        <v>45502</v>
      </c>
      <c r="Q1379" s="124">
        <v>45498</v>
      </c>
      <c r="R1379" s="124">
        <v>45502</v>
      </c>
      <c r="S1379" s="12">
        <f t="shared" ca="1" si="43"/>
        <v>19</v>
      </c>
      <c r="T1379" s="192">
        <v>45502</v>
      </c>
      <c r="U1379" s="8">
        <v>45541</v>
      </c>
      <c r="V1379" s="8"/>
      <c r="W1379" s="8"/>
      <c r="X1379" s="200" t="s">
        <v>10569</v>
      </c>
      <c r="Y1379" s="200" t="s">
        <v>10570</v>
      </c>
      <c r="Z1379" s="200" t="s">
        <v>10570</v>
      </c>
      <c r="AA1379" s="24" t="s">
        <v>10571</v>
      </c>
      <c r="AB1379" s="24"/>
      <c r="AC1379" s="24"/>
      <c r="AD1379" s="81"/>
      <c r="AE1379" s="1282"/>
    </row>
    <row r="1380" spans="1:31">
      <c r="A1380" s="272" t="s">
        <v>10572</v>
      </c>
      <c r="B1380" s="775" t="s">
        <v>10573</v>
      </c>
      <c r="C1380" s="7" t="s">
        <v>256</v>
      </c>
      <c r="D1380" s="7" t="s">
        <v>1024</v>
      </c>
      <c r="E1380" s="7" t="s">
        <v>85</v>
      </c>
      <c r="F1380" s="12">
        <v>1</v>
      </c>
      <c r="G1380" s="20">
        <v>480.5</v>
      </c>
      <c r="H1380" s="208">
        <v>2.0979999999999999</v>
      </c>
      <c r="I1380" s="188" t="s">
        <v>5389</v>
      </c>
      <c r="J1380" s="11">
        <v>45482</v>
      </c>
      <c r="K1380" s="124" t="s">
        <v>4292</v>
      </c>
      <c r="L1380" s="124"/>
      <c r="M1380" s="124" t="s">
        <v>4133</v>
      </c>
      <c r="N1380" s="124">
        <v>45489</v>
      </c>
      <c r="O1380" s="7">
        <f t="shared" ca="1" si="42"/>
        <v>7</v>
      </c>
      <c r="P1380" s="726" t="s">
        <v>4343</v>
      </c>
      <c r="Q1380" s="726" t="s">
        <v>4307</v>
      </c>
      <c r="R1380" s="726">
        <v>45502</v>
      </c>
      <c r="S1380" s="12">
        <f t="shared" ca="1" si="43"/>
        <v>20</v>
      </c>
      <c r="T1380" s="192" t="s">
        <v>4359</v>
      </c>
      <c r="U1380" s="23" t="s">
        <v>10574</v>
      </c>
      <c r="V1380" s="1207"/>
      <c r="W1380" s="1207"/>
      <c r="X1380" s="186" t="s">
        <v>10575</v>
      </c>
      <c r="Y1380" s="200" t="s">
        <v>10576</v>
      </c>
      <c r="Z1380" s="200" t="s">
        <v>10576</v>
      </c>
      <c r="AA1380" s="203" t="s">
        <v>10577</v>
      </c>
      <c r="AB1380" s="13" t="s">
        <v>10578</v>
      </c>
      <c r="AC1380" s="13"/>
      <c r="AD1380" s="76"/>
      <c r="AE1380" s="1287"/>
    </row>
    <row r="1381" spans="1:31">
      <c r="A1381" s="275" t="s">
        <v>10511</v>
      </c>
      <c r="B1381" s="931" t="s">
        <v>10579</v>
      </c>
      <c r="C1381" s="7" t="s">
        <v>83</v>
      </c>
      <c r="D1381" s="7" t="s">
        <v>1024</v>
      </c>
      <c r="E1381" s="7" t="s">
        <v>85</v>
      </c>
      <c r="F1381" s="12">
        <v>1</v>
      </c>
      <c r="G1381" s="20">
        <v>552</v>
      </c>
      <c r="H1381" s="208">
        <v>0.59799999999999998</v>
      </c>
      <c r="I1381" s="188" t="s">
        <v>258</v>
      </c>
      <c r="J1381" s="11">
        <v>45488</v>
      </c>
      <c r="K1381" s="124">
        <v>45489</v>
      </c>
      <c r="L1381" s="124"/>
      <c r="M1381" s="124" t="s">
        <v>97</v>
      </c>
      <c r="N1381" s="124">
        <v>45496</v>
      </c>
      <c r="O1381" s="7">
        <f t="shared" ca="1" si="42"/>
        <v>8</v>
      </c>
      <c r="P1381" s="726" t="s">
        <v>4208</v>
      </c>
      <c r="Q1381" s="124" t="s">
        <v>4208</v>
      </c>
      <c r="R1381" s="726" t="s">
        <v>4208</v>
      </c>
      <c r="S1381" s="12" t="e">
        <f t="shared" ca="1" si="43"/>
        <v>#VALUE!</v>
      </c>
      <c r="T1381" s="192" t="s">
        <v>4387</v>
      </c>
      <c r="U1381" s="11" t="s">
        <v>10580</v>
      </c>
      <c r="V1381" s="167"/>
      <c r="W1381" s="167"/>
      <c r="X1381" s="186" t="s">
        <v>10581</v>
      </c>
      <c r="Y1381" s="186" t="s">
        <v>10582</v>
      </c>
      <c r="Z1381" s="185" t="s">
        <v>10583</v>
      </c>
      <c r="AA1381" s="203" t="s">
        <v>10584</v>
      </c>
      <c r="AB1381" s="104" t="s">
        <v>10585</v>
      </c>
      <c r="AC1381" s="104"/>
      <c r="AD1381" s="91"/>
      <c r="AE1381" s="1296"/>
    </row>
    <row r="1382" spans="1:31">
      <c r="A1382" s="275" t="s">
        <v>10511</v>
      </c>
      <c r="B1382" s="775" t="s">
        <v>10586</v>
      </c>
      <c r="C1382" s="33" t="s">
        <v>83</v>
      </c>
      <c r="D1382" s="7" t="s">
        <v>1024</v>
      </c>
      <c r="E1382" s="7" t="s">
        <v>85</v>
      </c>
      <c r="F1382" s="12">
        <v>6</v>
      </c>
      <c r="G1382" s="20">
        <v>6107</v>
      </c>
      <c r="H1382" s="208">
        <v>3.411</v>
      </c>
      <c r="I1382" s="188" t="s">
        <v>258</v>
      </c>
      <c r="J1382" s="11">
        <v>45489</v>
      </c>
      <c r="K1382" s="11">
        <v>45489</v>
      </c>
      <c r="L1382" s="11"/>
      <c r="M1382" s="124" t="s">
        <v>97</v>
      </c>
      <c r="N1382" s="124">
        <v>45496</v>
      </c>
      <c r="O1382" s="7">
        <f t="shared" ca="1" si="42"/>
        <v>7</v>
      </c>
      <c r="P1382" s="726" t="s">
        <v>4208</v>
      </c>
      <c r="Q1382" s="124" t="s">
        <v>4208</v>
      </c>
      <c r="R1382" s="726" t="s">
        <v>4208</v>
      </c>
      <c r="S1382" s="12" t="e">
        <f t="shared" ca="1" si="43"/>
        <v>#VALUE!</v>
      </c>
      <c r="T1382" s="192" t="s">
        <v>4387</v>
      </c>
      <c r="U1382" s="11" t="s">
        <v>10587</v>
      </c>
      <c r="V1382" s="167"/>
      <c r="W1382" s="167"/>
      <c r="X1382" s="186" t="s">
        <v>10588</v>
      </c>
      <c r="Y1382" s="186" t="s">
        <v>10582</v>
      </c>
      <c r="Z1382" s="200" t="s">
        <v>10582</v>
      </c>
      <c r="AA1382" s="209" t="s">
        <v>10589</v>
      </c>
      <c r="AB1382" s="104"/>
      <c r="AC1382" s="104"/>
      <c r="AD1382" s="91"/>
      <c r="AE1382" s="1296"/>
    </row>
    <row r="1383" spans="1:31">
      <c r="A1383" s="275" t="s">
        <v>397</v>
      </c>
      <c r="B1383" s="775" t="s">
        <v>10590</v>
      </c>
      <c r="C1383" s="33" t="s">
        <v>256</v>
      </c>
      <c r="D1383" s="7" t="s">
        <v>1024</v>
      </c>
      <c r="E1383" s="7" t="s">
        <v>85</v>
      </c>
      <c r="F1383" s="12">
        <v>1</v>
      </c>
      <c r="G1383" s="20">
        <v>480</v>
      </c>
      <c r="H1383" s="208">
        <v>3.528</v>
      </c>
      <c r="I1383" s="188" t="s">
        <v>258</v>
      </c>
      <c r="J1383" s="11">
        <v>45489</v>
      </c>
      <c r="K1383" s="124" t="s">
        <v>4249</v>
      </c>
      <c r="L1383" s="124"/>
      <c r="M1383" s="124">
        <v>45491</v>
      </c>
      <c r="N1383" s="124" t="s">
        <v>4329</v>
      </c>
      <c r="O1383" s="7" t="e">
        <f t="shared" ca="1" si="42"/>
        <v>#VALUE!</v>
      </c>
      <c r="P1383" s="726" t="s">
        <v>4208</v>
      </c>
      <c r="Q1383" s="124" t="s">
        <v>4208</v>
      </c>
      <c r="R1383" s="726" t="s">
        <v>4208</v>
      </c>
      <c r="S1383" s="12" t="e">
        <f t="shared" ca="1" si="43"/>
        <v>#VALUE!</v>
      </c>
      <c r="T1383" s="192" t="s">
        <v>4387</v>
      </c>
      <c r="U1383" s="11" t="s">
        <v>10591</v>
      </c>
      <c r="V1383" s="167"/>
      <c r="W1383" s="167"/>
      <c r="X1383" s="186" t="s">
        <v>10592</v>
      </c>
      <c r="Y1383" s="186" t="s">
        <v>10582</v>
      </c>
      <c r="Z1383" s="200" t="s">
        <v>10593</v>
      </c>
      <c r="AA1383" s="209" t="s">
        <v>10594</v>
      </c>
      <c r="AB1383" s="104" t="s">
        <v>10595</v>
      </c>
      <c r="AC1383" s="104"/>
      <c r="AD1383" s="91"/>
      <c r="AE1383" s="1296"/>
    </row>
    <row r="1384" spans="1:31">
      <c r="A1384" s="275" t="s">
        <v>9652</v>
      </c>
      <c r="B1384" s="933" t="s">
        <v>10596</v>
      </c>
      <c r="C1384" s="7" t="s">
        <v>256</v>
      </c>
      <c r="D1384" s="35" t="s">
        <v>1024</v>
      </c>
      <c r="E1384" s="7" t="s">
        <v>85</v>
      </c>
      <c r="F1384" s="12">
        <v>2</v>
      </c>
      <c r="G1384" s="20">
        <v>884</v>
      </c>
      <c r="H1384" s="204">
        <v>1.2070000000000001</v>
      </c>
      <c r="I1384" s="188" t="s">
        <v>258</v>
      </c>
      <c r="J1384" s="11" t="s">
        <v>4253</v>
      </c>
      <c r="K1384" s="124">
        <v>45492</v>
      </c>
      <c r="L1384" s="124"/>
      <c r="M1384" s="124" t="s">
        <v>4193</v>
      </c>
      <c r="N1384" s="124">
        <v>45498</v>
      </c>
      <c r="O1384" s="7" t="e">
        <f t="shared" ca="1" si="42"/>
        <v>#VALUE!</v>
      </c>
      <c r="P1384" s="726" t="s">
        <v>4208</v>
      </c>
      <c r="Q1384" s="124" t="s">
        <v>4208</v>
      </c>
      <c r="R1384" s="726" t="s">
        <v>4208</v>
      </c>
      <c r="S1384" s="12" t="e">
        <f t="shared" ca="1" si="43"/>
        <v>#VALUE!</v>
      </c>
      <c r="T1384" s="192" t="s">
        <v>4387</v>
      </c>
      <c r="U1384" s="11" t="s">
        <v>10597</v>
      </c>
      <c r="V1384" s="167"/>
      <c r="W1384" s="167"/>
      <c r="X1384" s="186" t="s">
        <v>10598</v>
      </c>
      <c r="Y1384" s="186" t="s">
        <v>10582</v>
      </c>
      <c r="Z1384" s="210" t="s">
        <v>10599</v>
      </c>
      <c r="AA1384" s="203" t="s">
        <v>9187</v>
      </c>
      <c r="AB1384" s="174" t="s">
        <v>10600</v>
      </c>
      <c r="AC1384" s="174"/>
      <c r="AD1384" s="173"/>
      <c r="AE1384" s="1307"/>
    </row>
    <row r="1385" spans="1:31">
      <c r="A1385" s="276" t="s">
        <v>10601</v>
      </c>
      <c r="B1385" s="931" t="s">
        <v>10602</v>
      </c>
      <c r="C1385" s="35" t="s">
        <v>83</v>
      </c>
      <c r="D1385" s="35" t="s">
        <v>1024</v>
      </c>
      <c r="E1385" s="35" t="s">
        <v>85</v>
      </c>
      <c r="F1385" s="99">
        <v>1</v>
      </c>
      <c r="G1385" s="961">
        <v>440</v>
      </c>
      <c r="H1385" s="211">
        <v>1.6240000000000001</v>
      </c>
      <c r="I1385" s="212" t="s">
        <v>258</v>
      </c>
      <c r="J1385" s="38">
        <v>45488</v>
      </c>
      <c r="K1385" s="253">
        <v>45490</v>
      </c>
      <c r="L1385" s="253"/>
      <c r="M1385" s="253" t="s">
        <v>4307</v>
      </c>
      <c r="N1385" s="253" t="s">
        <v>4193</v>
      </c>
      <c r="O1385" s="7" t="e">
        <f t="shared" ca="1" si="42"/>
        <v>#VALUE!</v>
      </c>
      <c r="P1385" s="791" t="s">
        <v>4208</v>
      </c>
      <c r="Q1385" s="253" t="s">
        <v>4208</v>
      </c>
      <c r="R1385" s="791" t="s">
        <v>4208</v>
      </c>
      <c r="S1385" s="12" t="e">
        <f t="shared" ca="1" si="43"/>
        <v>#VALUE!</v>
      </c>
      <c r="T1385" s="213" t="s">
        <v>4387</v>
      </c>
      <c r="U1385" s="38" t="s">
        <v>10603</v>
      </c>
      <c r="V1385" s="176"/>
      <c r="W1385" s="176"/>
      <c r="X1385" s="185" t="s">
        <v>10604</v>
      </c>
      <c r="Y1385" s="185" t="s">
        <v>10582</v>
      </c>
      <c r="Z1385" s="185" t="s">
        <v>10605</v>
      </c>
      <c r="AA1385" s="214" t="s">
        <v>10606</v>
      </c>
      <c r="AB1385" s="101" t="s">
        <v>10607</v>
      </c>
      <c r="AC1385" s="101"/>
      <c r="AD1385" s="102"/>
      <c r="AE1385" s="1293"/>
    </row>
    <row r="1386" spans="1:31">
      <c r="A1386" s="272" t="s">
        <v>10608</v>
      </c>
      <c r="B1386" s="775" t="s">
        <v>10609</v>
      </c>
      <c r="C1386" s="7" t="s">
        <v>256</v>
      </c>
      <c r="D1386" s="7" t="s">
        <v>10610</v>
      </c>
      <c r="E1386" s="7" t="s">
        <v>85</v>
      </c>
      <c r="F1386" s="7">
        <v>2</v>
      </c>
      <c r="G1386" s="20">
        <v>432</v>
      </c>
      <c r="H1386" s="205">
        <v>1.0880000000000001</v>
      </c>
      <c r="I1386" s="188" t="s">
        <v>10611</v>
      </c>
      <c r="J1386" s="11" t="s">
        <v>4200</v>
      </c>
      <c r="K1386" s="11" t="s">
        <v>4171</v>
      </c>
      <c r="L1386" s="11"/>
      <c r="M1386" s="124" t="s">
        <v>10323</v>
      </c>
      <c r="N1386" s="124" t="s">
        <v>4364</v>
      </c>
      <c r="O1386" s="7" t="e">
        <f t="shared" ca="1" si="42"/>
        <v>#VALUE!</v>
      </c>
      <c r="P1386" s="726" t="s">
        <v>4359</v>
      </c>
      <c r="Q1386" s="726" t="s">
        <v>4300</v>
      </c>
      <c r="R1386" s="124" t="s">
        <v>4359</v>
      </c>
      <c r="S1386" s="12" t="e">
        <f t="shared" ca="1" si="43"/>
        <v>#VALUE!</v>
      </c>
      <c r="T1386" s="192" t="s">
        <v>4387</v>
      </c>
      <c r="U1386" s="11" t="s">
        <v>4408</v>
      </c>
      <c r="V1386" s="11"/>
      <c r="W1386" s="11"/>
      <c r="X1386" s="692" t="s">
        <v>10612</v>
      </c>
      <c r="Y1386" s="692" t="s">
        <v>10613</v>
      </c>
      <c r="Z1386" s="692" t="s">
        <v>10613</v>
      </c>
      <c r="AA1386" s="24" t="s">
        <v>10614</v>
      </c>
      <c r="AB1386" s="24" t="s">
        <v>10615</v>
      </c>
      <c r="AC1386" s="24"/>
      <c r="AD1386" s="81"/>
      <c r="AE1386" s="1282"/>
    </row>
    <row r="1387" spans="1:31">
      <c r="A1387" s="272" t="s">
        <v>9535</v>
      </c>
      <c r="B1387" s="775" t="s">
        <v>10616</v>
      </c>
      <c r="C1387" s="7" t="s">
        <v>83</v>
      </c>
      <c r="D1387" s="7" t="s">
        <v>189</v>
      </c>
      <c r="E1387" s="7" t="s">
        <v>85</v>
      </c>
      <c r="F1387" s="7">
        <v>1</v>
      </c>
      <c r="G1387" s="20">
        <v>3280</v>
      </c>
      <c r="H1387" s="205">
        <v>4.8120000000000003</v>
      </c>
      <c r="I1387" s="188" t="s">
        <v>10617</v>
      </c>
      <c r="J1387" s="11" t="s">
        <v>4292</v>
      </c>
      <c r="K1387" s="11" t="s">
        <v>4292</v>
      </c>
      <c r="L1387" s="11"/>
      <c r="M1387" s="124" t="s">
        <v>4266</v>
      </c>
      <c r="N1387" s="124" t="s">
        <v>10531</v>
      </c>
      <c r="O1387" s="7" t="e">
        <f t="shared" ca="1" si="42"/>
        <v>#VALUE!</v>
      </c>
      <c r="P1387" s="726" t="s">
        <v>4371</v>
      </c>
      <c r="Q1387" s="726" t="s">
        <v>4329</v>
      </c>
      <c r="R1387" s="124" t="s">
        <v>4371</v>
      </c>
      <c r="S1387" s="12" t="e">
        <f t="shared" ca="1" si="43"/>
        <v>#VALUE!</v>
      </c>
      <c r="T1387" s="192" t="s">
        <v>4359</v>
      </c>
      <c r="U1387" s="11" t="s">
        <v>4602</v>
      </c>
      <c r="V1387" s="11"/>
      <c r="W1387" s="11"/>
      <c r="X1387" s="692" t="s">
        <v>10618</v>
      </c>
      <c r="Y1387" s="692" t="s">
        <v>10619</v>
      </c>
      <c r="Z1387" s="692" t="s">
        <v>10619</v>
      </c>
      <c r="AA1387" s="24" t="s">
        <v>10620</v>
      </c>
      <c r="AB1387" s="24" t="s">
        <v>10621</v>
      </c>
      <c r="AC1387" s="24"/>
      <c r="AD1387" s="81"/>
      <c r="AE1387" s="1282"/>
    </row>
    <row r="1388" spans="1:31">
      <c r="A1388" s="272" t="s">
        <v>1535</v>
      </c>
      <c r="B1388" s="775" t="s">
        <v>10622</v>
      </c>
      <c r="C1388" s="7" t="s">
        <v>256</v>
      </c>
      <c r="D1388" s="7" t="s">
        <v>1024</v>
      </c>
      <c r="E1388" s="7" t="s">
        <v>267</v>
      </c>
      <c r="F1388" s="7">
        <v>3</v>
      </c>
      <c r="G1388" s="20">
        <v>3088</v>
      </c>
      <c r="H1388" s="205" t="s">
        <v>10623</v>
      </c>
      <c r="I1388" s="188" t="s">
        <v>258</v>
      </c>
      <c r="J1388" s="11" t="s">
        <v>4253</v>
      </c>
      <c r="K1388" s="11" t="s">
        <v>4253</v>
      </c>
      <c r="L1388" s="11"/>
      <c r="M1388" s="124" t="s">
        <v>4279</v>
      </c>
      <c r="N1388" s="124" t="s">
        <v>10623</v>
      </c>
      <c r="O1388" s="7" t="e">
        <f t="shared" ca="1" si="42"/>
        <v>#VALUE!</v>
      </c>
      <c r="P1388" s="726" t="s">
        <v>4208</v>
      </c>
      <c r="Q1388" s="726" t="s">
        <v>4208</v>
      </c>
      <c r="R1388" s="124" t="s">
        <v>4208</v>
      </c>
      <c r="S1388" s="12" t="e">
        <f t="shared" ca="1" si="43"/>
        <v>#VALUE!</v>
      </c>
      <c r="T1388" s="192" t="s">
        <v>4353</v>
      </c>
      <c r="U1388" s="11" t="s">
        <v>4578</v>
      </c>
      <c r="V1388" s="11"/>
      <c r="W1388" s="11"/>
      <c r="X1388" s="692" t="s">
        <v>10624</v>
      </c>
      <c r="Y1388" s="692" t="s">
        <v>10625</v>
      </c>
      <c r="Z1388" s="692" t="s">
        <v>10625</v>
      </c>
      <c r="AA1388" s="24" t="s">
        <v>4939</v>
      </c>
      <c r="AB1388" s="24" t="s">
        <v>10623</v>
      </c>
      <c r="AC1388" s="24"/>
      <c r="AD1388" s="81"/>
      <c r="AE1388" s="1282"/>
    </row>
    <row r="1389" spans="1:31">
      <c r="A1389" s="272" t="s">
        <v>1119</v>
      </c>
      <c r="B1389" s="775" t="s">
        <v>8093</v>
      </c>
      <c r="C1389" s="7" t="s">
        <v>83</v>
      </c>
      <c r="D1389" s="7" t="s">
        <v>189</v>
      </c>
      <c r="E1389" s="7" t="s">
        <v>85</v>
      </c>
      <c r="F1389" s="7">
        <v>2</v>
      </c>
      <c r="G1389" s="20">
        <v>1619</v>
      </c>
      <c r="H1389" s="194">
        <v>1.3540000000000001</v>
      </c>
      <c r="I1389" s="188" t="s">
        <v>10626</v>
      </c>
      <c r="J1389" s="11" t="s">
        <v>4230</v>
      </c>
      <c r="K1389" s="11" t="s">
        <v>4230</v>
      </c>
      <c r="L1389" s="11"/>
      <c r="M1389" s="124" t="s">
        <v>4279</v>
      </c>
      <c r="N1389" s="124" t="s">
        <v>4343</v>
      </c>
      <c r="O1389" s="7" t="e">
        <f t="shared" ca="1" si="42"/>
        <v>#VALUE!</v>
      </c>
      <c r="P1389" s="726" t="s">
        <v>4225</v>
      </c>
      <c r="Q1389" s="726" t="s">
        <v>10627</v>
      </c>
      <c r="R1389" s="726" t="s">
        <v>4225</v>
      </c>
      <c r="S1389" s="12" t="e">
        <f t="shared" ca="1" si="43"/>
        <v>#VALUE!</v>
      </c>
      <c r="T1389" s="192" t="s">
        <v>10628</v>
      </c>
      <c r="U1389" s="11" t="s">
        <v>4496</v>
      </c>
      <c r="V1389" s="11"/>
      <c r="W1389" s="11"/>
      <c r="X1389" s="692" t="s">
        <v>10629</v>
      </c>
      <c r="Y1389" s="692" t="s">
        <v>10630</v>
      </c>
      <c r="Z1389" s="692" t="s">
        <v>10630</v>
      </c>
      <c r="AA1389" s="24" t="s">
        <v>9187</v>
      </c>
      <c r="AB1389" s="24" t="s">
        <v>10631</v>
      </c>
      <c r="AC1389" s="24"/>
      <c r="AD1389" s="81"/>
      <c r="AE1389" s="1282"/>
    </row>
    <row r="1390" spans="1:31">
      <c r="A1390" s="272" t="s">
        <v>1229</v>
      </c>
      <c r="B1390" s="775" t="s">
        <v>10632</v>
      </c>
      <c r="C1390" s="7" t="s">
        <v>83</v>
      </c>
      <c r="D1390" s="7" t="s">
        <v>189</v>
      </c>
      <c r="E1390" s="7" t="s">
        <v>85</v>
      </c>
      <c r="F1390" s="7">
        <v>1</v>
      </c>
      <c r="G1390" s="20">
        <v>1240</v>
      </c>
      <c r="H1390" s="194">
        <v>2.8809999999999998</v>
      </c>
      <c r="I1390" s="188" t="s">
        <v>10626</v>
      </c>
      <c r="J1390" s="11" t="s">
        <v>4133</v>
      </c>
      <c r="K1390" s="11" t="s">
        <v>4253</v>
      </c>
      <c r="L1390" s="11"/>
      <c r="M1390" s="124" t="s">
        <v>97</v>
      </c>
      <c r="N1390" s="124" t="s">
        <v>4248</v>
      </c>
      <c r="O1390" s="7" t="e">
        <f t="shared" ca="1" si="42"/>
        <v>#VALUE!</v>
      </c>
      <c r="P1390" s="726" t="s">
        <v>4225</v>
      </c>
      <c r="Q1390" s="726" t="s">
        <v>10627</v>
      </c>
      <c r="R1390" s="726" t="s">
        <v>4225</v>
      </c>
      <c r="S1390" s="12" t="e">
        <f t="shared" ca="1" si="43"/>
        <v>#VALUE!</v>
      </c>
      <c r="T1390" s="192" t="s">
        <v>10628</v>
      </c>
      <c r="U1390" s="11" t="s">
        <v>4496</v>
      </c>
      <c r="V1390" s="11"/>
      <c r="W1390" s="11"/>
      <c r="X1390" s="692" t="s">
        <v>10633</v>
      </c>
      <c r="Y1390" s="692" t="s">
        <v>10634</v>
      </c>
      <c r="Z1390" s="692" t="s">
        <v>10634</v>
      </c>
      <c r="AA1390" s="24" t="s">
        <v>9187</v>
      </c>
      <c r="AB1390" s="24" t="s">
        <v>10635</v>
      </c>
      <c r="AC1390" s="24"/>
      <c r="AD1390" s="81"/>
      <c r="AE1390" s="1282"/>
    </row>
    <row r="1391" spans="1:31">
      <c r="A1391" s="274" t="s">
        <v>10636</v>
      </c>
      <c r="B1391" s="775" t="s">
        <v>10637</v>
      </c>
      <c r="C1391" s="33" t="s">
        <v>256</v>
      </c>
      <c r="D1391" s="7" t="s">
        <v>189</v>
      </c>
      <c r="E1391" s="7" t="s">
        <v>49</v>
      </c>
      <c r="F1391" s="7">
        <v>1</v>
      </c>
      <c r="G1391" s="20">
        <v>185</v>
      </c>
      <c r="H1391" s="215">
        <v>0.45500000000000002</v>
      </c>
      <c r="I1391" s="188" t="s">
        <v>3862</v>
      </c>
      <c r="J1391" s="11" t="s">
        <v>4133</v>
      </c>
      <c r="K1391" s="11" t="s">
        <v>4253</v>
      </c>
      <c r="L1391" s="11"/>
      <c r="M1391" s="124" t="s">
        <v>4279</v>
      </c>
      <c r="N1391" s="124" t="s">
        <v>4343</v>
      </c>
      <c r="O1391" s="7" t="e">
        <f t="shared" ca="1" si="42"/>
        <v>#VALUE!</v>
      </c>
      <c r="P1391" s="726" t="s">
        <v>4353</v>
      </c>
      <c r="Q1391" s="726" t="s">
        <v>4387</v>
      </c>
      <c r="R1391" s="726" t="s">
        <v>4353</v>
      </c>
      <c r="S1391" s="12" t="e">
        <f t="shared" ca="1" si="43"/>
        <v>#VALUE!</v>
      </c>
      <c r="T1391" s="192" t="s">
        <v>4389</v>
      </c>
      <c r="U1391" s="172" t="s">
        <v>4273</v>
      </c>
      <c r="V1391" s="172"/>
      <c r="W1391" s="172"/>
      <c r="X1391" s="182" t="s">
        <v>10638</v>
      </c>
      <c r="Y1391" s="182" t="s">
        <v>10639</v>
      </c>
      <c r="Z1391" s="182" t="s">
        <v>10639</v>
      </c>
      <c r="AA1391" s="24" t="s">
        <v>10640</v>
      </c>
      <c r="AB1391" s="122" t="s">
        <v>10641</v>
      </c>
      <c r="AC1391" s="174"/>
      <c r="AD1391" s="173"/>
      <c r="AE1391" s="1307"/>
    </row>
    <row r="1392" spans="1:31">
      <c r="A1392" s="272" t="s">
        <v>205</v>
      </c>
      <c r="B1392" s="775">
        <v>1010656526</v>
      </c>
      <c r="C1392" s="7" t="s">
        <v>717</v>
      </c>
      <c r="D1392" s="7" t="s">
        <v>1024</v>
      </c>
      <c r="E1392" s="7" t="s">
        <v>49</v>
      </c>
      <c r="F1392" s="7">
        <v>1</v>
      </c>
      <c r="G1392" s="20">
        <v>279</v>
      </c>
      <c r="H1392" s="205"/>
      <c r="I1392" s="188" t="s">
        <v>10642</v>
      </c>
      <c r="J1392" s="11" t="s">
        <v>4133</v>
      </c>
      <c r="K1392" s="11">
        <v>45485</v>
      </c>
      <c r="L1392" s="11"/>
      <c r="M1392" s="124" t="s">
        <v>10643</v>
      </c>
      <c r="N1392" s="124"/>
      <c r="O1392" s="7" t="e">
        <f t="shared" ca="1" si="42"/>
        <v>#VALUE!</v>
      </c>
      <c r="P1392" s="726">
        <v>45507</v>
      </c>
      <c r="Q1392" s="726">
        <v>45505</v>
      </c>
      <c r="R1392" s="124">
        <v>45510</v>
      </c>
      <c r="S1392" s="12" t="e">
        <f t="shared" ca="1" si="43"/>
        <v>#VALUE!</v>
      </c>
      <c r="T1392" s="124">
        <v>45511</v>
      </c>
      <c r="U1392" s="11" t="s">
        <v>10644</v>
      </c>
      <c r="V1392" s="11"/>
      <c r="W1392" s="11"/>
      <c r="X1392" s="692" t="s">
        <v>10645</v>
      </c>
      <c r="Y1392" s="692" t="s">
        <v>10646</v>
      </c>
      <c r="Z1392" s="693" t="s">
        <v>10647</v>
      </c>
      <c r="AA1392" s="207" t="s">
        <v>10648</v>
      </c>
      <c r="AB1392" s="207"/>
      <c r="AC1392" s="736"/>
      <c r="AD1392" s="1238"/>
      <c r="AE1392" s="1310"/>
    </row>
    <row r="1393" spans="1:31">
      <c r="A1393" s="272" t="s">
        <v>6272</v>
      </c>
      <c r="B1393" s="775"/>
      <c r="C1393" s="7" t="s">
        <v>29</v>
      </c>
      <c r="D1393" s="7" t="s">
        <v>1024</v>
      </c>
      <c r="E1393" s="7" t="s">
        <v>49</v>
      </c>
      <c r="F1393" s="7">
        <v>1</v>
      </c>
      <c r="G1393" s="20">
        <v>702</v>
      </c>
      <c r="H1393" s="205"/>
      <c r="I1393" s="188" t="s">
        <v>10642</v>
      </c>
      <c r="J1393" s="11">
        <v>45488</v>
      </c>
      <c r="K1393" s="11">
        <v>45485</v>
      </c>
      <c r="L1393" s="11"/>
      <c r="M1393" s="124" t="s">
        <v>10643</v>
      </c>
      <c r="N1393" s="124"/>
      <c r="O1393" s="7">
        <f t="shared" ca="1" si="42"/>
        <v>617</v>
      </c>
      <c r="P1393" s="726">
        <v>45507</v>
      </c>
      <c r="Q1393" s="726">
        <v>45505</v>
      </c>
      <c r="R1393" s="124">
        <v>45510</v>
      </c>
      <c r="S1393" s="12">
        <f t="shared" ca="1" si="43"/>
        <v>22</v>
      </c>
      <c r="T1393" s="124">
        <v>45511</v>
      </c>
      <c r="U1393" s="11" t="s">
        <v>10649</v>
      </c>
      <c r="V1393" s="11"/>
      <c r="W1393" s="11"/>
      <c r="X1393" s="692" t="s">
        <v>10650</v>
      </c>
      <c r="Y1393" s="692" t="s">
        <v>10646</v>
      </c>
      <c r="Z1393" s="693" t="s">
        <v>10651</v>
      </c>
      <c r="AA1393" s="207" t="s">
        <v>10648</v>
      </c>
      <c r="AB1393" s="207"/>
      <c r="AC1393" s="736"/>
      <c r="AD1393" s="1238"/>
      <c r="AE1393" s="1310"/>
    </row>
    <row r="1394" spans="1:31">
      <c r="A1394" s="272" t="s">
        <v>1535</v>
      </c>
      <c r="B1394" s="775" t="s">
        <v>10652</v>
      </c>
      <c r="C1394" s="7" t="s">
        <v>46</v>
      </c>
      <c r="D1394" s="7" t="s">
        <v>110</v>
      </c>
      <c r="E1394" s="7" t="s">
        <v>49</v>
      </c>
      <c r="F1394" s="7">
        <v>3</v>
      </c>
      <c r="G1394" s="20">
        <v>3009</v>
      </c>
      <c r="H1394" s="205"/>
      <c r="I1394" s="188" t="s">
        <v>10653</v>
      </c>
      <c r="J1394" s="11" t="s">
        <v>4343</v>
      </c>
      <c r="K1394" s="11">
        <v>45502</v>
      </c>
      <c r="L1394" s="11"/>
      <c r="M1394" s="124">
        <v>45503</v>
      </c>
      <c r="N1394" s="124"/>
      <c r="O1394" s="7" t="e">
        <f t="shared" ca="1" si="42"/>
        <v>#VALUE!</v>
      </c>
      <c r="P1394" s="726">
        <v>45516</v>
      </c>
      <c r="Q1394" s="726">
        <v>45513</v>
      </c>
      <c r="R1394" s="124">
        <v>45516</v>
      </c>
      <c r="S1394" s="12" t="e">
        <f t="shared" ca="1" si="43"/>
        <v>#VALUE!</v>
      </c>
      <c r="T1394" s="124">
        <v>45516</v>
      </c>
      <c r="U1394" s="11" t="s">
        <v>10654</v>
      </c>
      <c r="V1394" s="11"/>
      <c r="W1394" s="11"/>
      <c r="X1394" s="692" t="s">
        <v>10655</v>
      </c>
      <c r="Y1394" s="692" t="s">
        <v>10656</v>
      </c>
      <c r="Z1394" s="693" t="s">
        <v>10656</v>
      </c>
      <c r="AA1394" s="207" t="s">
        <v>10648</v>
      </c>
      <c r="AB1394" s="207"/>
      <c r="AC1394" s="736"/>
      <c r="AD1394" s="1238"/>
      <c r="AE1394" s="1310"/>
    </row>
    <row r="1395" spans="1:31">
      <c r="A1395" s="272" t="s">
        <v>9535</v>
      </c>
      <c r="B1395" s="846" t="s">
        <v>10657</v>
      </c>
      <c r="C1395" s="135" t="s">
        <v>256</v>
      </c>
      <c r="D1395" s="7" t="s">
        <v>189</v>
      </c>
      <c r="E1395" s="7" t="s">
        <v>85</v>
      </c>
      <c r="F1395" s="7">
        <v>1</v>
      </c>
      <c r="G1395" s="220">
        <v>255</v>
      </c>
      <c r="H1395" s="98">
        <v>0.55200000000000005</v>
      </c>
      <c r="I1395" s="199" t="s">
        <v>10658</v>
      </c>
      <c r="J1395" s="11">
        <v>45488</v>
      </c>
      <c r="K1395" s="11">
        <v>45489</v>
      </c>
      <c r="L1395" s="11"/>
      <c r="M1395" s="124" t="s">
        <v>4193</v>
      </c>
      <c r="N1395" s="124">
        <v>45511</v>
      </c>
      <c r="O1395" s="7">
        <f t="shared" ca="1" si="42"/>
        <v>23</v>
      </c>
      <c r="P1395" s="794" t="s">
        <v>4367</v>
      </c>
      <c r="Q1395" s="726" t="s">
        <v>4260</v>
      </c>
      <c r="R1395" s="795" t="s">
        <v>4367</v>
      </c>
      <c r="S1395" s="12" t="e">
        <f t="shared" ca="1" si="43"/>
        <v>#VALUE!</v>
      </c>
      <c r="T1395" s="190" t="s">
        <v>4288</v>
      </c>
      <c r="U1395" s="95" t="s">
        <v>10659</v>
      </c>
      <c r="V1395" s="95"/>
      <c r="W1395" s="95"/>
      <c r="X1395" s="218" t="s">
        <v>10660</v>
      </c>
      <c r="Y1395" s="218" t="s">
        <v>10661</v>
      </c>
      <c r="Z1395" s="218" t="s">
        <v>10661</v>
      </c>
      <c r="AA1395" s="24" t="s">
        <v>10662</v>
      </c>
      <c r="AB1395" s="24" t="s">
        <v>7754</v>
      </c>
      <c r="AC1395" s="24"/>
      <c r="AD1395" s="81"/>
      <c r="AE1395" s="1282"/>
    </row>
    <row r="1396" spans="1:31">
      <c r="A1396" s="272" t="s">
        <v>1119</v>
      </c>
      <c r="B1396" s="846" t="s">
        <v>10663</v>
      </c>
      <c r="C1396" s="135" t="s">
        <v>83</v>
      </c>
      <c r="D1396" s="7" t="s">
        <v>189</v>
      </c>
      <c r="E1396" s="7" t="s">
        <v>85</v>
      </c>
      <c r="F1396" s="7">
        <v>2</v>
      </c>
      <c r="G1396" s="220">
        <v>1396</v>
      </c>
      <c r="H1396" s="98">
        <v>1.1579999999999999</v>
      </c>
      <c r="I1396" s="199" t="s">
        <v>10658</v>
      </c>
      <c r="J1396" s="11" t="s">
        <v>4329</v>
      </c>
      <c r="K1396" s="11" t="s">
        <v>4193</v>
      </c>
      <c r="L1396" s="11"/>
      <c r="M1396" s="124" t="s">
        <v>4359</v>
      </c>
      <c r="N1396" s="124" t="s">
        <v>4353</v>
      </c>
      <c r="O1396" s="7" t="e">
        <f t="shared" ca="1" si="42"/>
        <v>#VALUE!</v>
      </c>
      <c r="P1396" s="794" t="s">
        <v>4367</v>
      </c>
      <c r="Q1396" s="726" t="s">
        <v>4260</v>
      </c>
      <c r="R1396" s="795" t="s">
        <v>4367</v>
      </c>
      <c r="S1396" s="12" t="e">
        <f t="shared" ca="1" si="43"/>
        <v>#VALUE!</v>
      </c>
      <c r="T1396" s="190" t="s">
        <v>4288</v>
      </c>
      <c r="U1396" s="95" t="s">
        <v>4455</v>
      </c>
      <c r="V1396" s="95"/>
      <c r="W1396" s="95"/>
      <c r="X1396" s="218" t="s">
        <v>10664</v>
      </c>
      <c r="Y1396" s="218" t="s">
        <v>10665</v>
      </c>
      <c r="Z1396" s="218" t="s">
        <v>10665</v>
      </c>
      <c r="AA1396" s="24" t="s">
        <v>10662</v>
      </c>
      <c r="AB1396" s="24" t="s">
        <v>10666</v>
      </c>
      <c r="AC1396" s="24"/>
      <c r="AD1396" s="81"/>
      <c r="AE1396" s="1282"/>
    </row>
    <row r="1397" spans="1:31">
      <c r="A1397" s="274" t="s">
        <v>10667</v>
      </c>
      <c r="B1397" s="934" t="s">
        <v>10668</v>
      </c>
      <c r="C1397" s="7" t="s">
        <v>83</v>
      </c>
      <c r="D1397" s="7" t="s">
        <v>48</v>
      </c>
      <c r="E1397" s="7" t="s">
        <v>85</v>
      </c>
      <c r="F1397" s="7">
        <v>8</v>
      </c>
      <c r="G1397" s="220">
        <v>5533</v>
      </c>
      <c r="H1397" s="205">
        <v>4.92</v>
      </c>
      <c r="I1397" s="188" t="s">
        <v>10669</v>
      </c>
      <c r="J1397" s="11" t="s">
        <v>4193</v>
      </c>
      <c r="K1397" s="11" t="s">
        <v>4266</v>
      </c>
      <c r="L1397" s="11"/>
      <c r="M1397" s="124" t="s">
        <v>97</v>
      </c>
      <c r="N1397" s="124" t="s">
        <v>4359</v>
      </c>
      <c r="O1397" s="7" t="e">
        <f t="shared" ca="1" si="42"/>
        <v>#VALUE!</v>
      </c>
      <c r="P1397" s="124" t="s">
        <v>4265</v>
      </c>
      <c r="Q1397" s="726" t="s">
        <v>4353</v>
      </c>
      <c r="R1397" s="124" t="s">
        <v>4265</v>
      </c>
      <c r="S1397" s="12" t="e">
        <f t="shared" ca="1" si="43"/>
        <v>#VALUE!</v>
      </c>
      <c r="T1397" s="192" t="s">
        <v>4367</v>
      </c>
      <c r="U1397" s="172" t="s">
        <v>4602</v>
      </c>
      <c r="V1397" s="172"/>
      <c r="W1397" s="172"/>
      <c r="X1397" s="665" t="s">
        <v>10670</v>
      </c>
      <c r="Y1397" s="665"/>
      <c r="Z1397" s="665"/>
      <c r="AA1397" s="195" t="s">
        <v>9187</v>
      </c>
      <c r="AB1397" s="195" t="s">
        <v>10671</v>
      </c>
      <c r="AC1397" s="239"/>
      <c r="AD1397" s="1239"/>
      <c r="AE1397" s="1311"/>
    </row>
    <row r="1398" spans="1:31">
      <c r="A1398" s="277" t="s">
        <v>1830</v>
      </c>
      <c r="B1398" s="935" t="s">
        <v>10672</v>
      </c>
      <c r="C1398" s="19" t="s">
        <v>256</v>
      </c>
      <c r="D1398" s="223" t="s">
        <v>1024</v>
      </c>
      <c r="E1398" s="19" t="s">
        <v>85</v>
      </c>
      <c r="F1398" s="138">
        <v>1</v>
      </c>
      <c r="G1398" s="962">
        <v>1465</v>
      </c>
      <c r="H1398" s="224">
        <v>6.5629999999999997</v>
      </c>
      <c r="I1398" s="225" t="s">
        <v>4693</v>
      </c>
      <c r="J1398" s="94" t="s">
        <v>4329</v>
      </c>
      <c r="K1398" s="787">
        <v>45496</v>
      </c>
      <c r="L1398" s="787"/>
      <c r="M1398" s="787">
        <v>45504</v>
      </c>
      <c r="N1398" s="787">
        <v>45505</v>
      </c>
      <c r="O1398" s="7" t="e">
        <f t="shared" ca="1" si="42"/>
        <v>#VALUE!</v>
      </c>
      <c r="P1398" s="124" t="s">
        <v>4388</v>
      </c>
      <c r="Q1398" s="787" t="s">
        <v>10673</v>
      </c>
      <c r="R1398" s="124" t="s">
        <v>4388</v>
      </c>
      <c r="S1398" s="12" t="e">
        <f t="shared" ca="1" si="43"/>
        <v>#VALUE!</v>
      </c>
      <c r="T1398" s="226" t="s">
        <v>4381</v>
      </c>
      <c r="U1398" s="11" t="s">
        <v>10674</v>
      </c>
      <c r="V1398" s="11"/>
      <c r="W1398" s="11"/>
      <c r="X1398" s="200" t="s">
        <v>10675</v>
      </c>
      <c r="Y1398" s="200" t="s">
        <v>10676</v>
      </c>
      <c r="Z1398" s="694" t="s">
        <v>10677</v>
      </c>
      <c r="AA1398" s="227" t="s">
        <v>10678</v>
      </c>
      <c r="AB1398" s="977" t="s">
        <v>10679</v>
      </c>
      <c r="AC1398" s="977"/>
      <c r="AD1398" s="1240"/>
      <c r="AE1398" s="1312"/>
    </row>
    <row r="1399" spans="1:31">
      <c r="A1399" s="275" t="s">
        <v>3731</v>
      </c>
      <c r="B1399" s="890" t="s">
        <v>10680</v>
      </c>
      <c r="C1399" s="7" t="s">
        <v>83</v>
      </c>
      <c r="D1399" s="35" t="s">
        <v>1024</v>
      </c>
      <c r="E1399" s="7" t="s">
        <v>85</v>
      </c>
      <c r="F1399" s="12">
        <v>1</v>
      </c>
      <c r="G1399" s="880">
        <v>3080</v>
      </c>
      <c r="H1399" s="204">
        <v>2.5270000000000001</v>
      </c>
      <c r="I1399" s="225" t="s">
        <v>4693</v>
      </c>
      <c r="J1399" s="11" t="s">
        <v>4427</v>
      </c>
      <c r="K1399" s="11" t="s">
        <v>4427</v>
      </c>
      <c r="L1399" s="11"/>
      <c r="M1399" s="124" t="s">
        <v>97</v>
      </c>
      <c r="N1399" s="124">
        <v>45516</v>
      </c>
      <c r="O1399" s="7" t="e">
        <f t="shared" ca="1" si="42"/>
        <v>#VALUE!</v>
      </c>
      <c r="P1399" s="124" t="s">
        <v>4388</v>
      </c>
      <c r="Q1399" s="124" t="s">
        <v>10673</v>
      </c>
      <c r="R1399" s="124" t="s">
        <v>4388</v>
      </c>
      <c r="S1399" s="12" t="e">
        <f t="shared" ca="1" si="43"/>
        <v>#VALUE!</v>
      </c>
      <c r="T1399" s="226" t="s">
        <v>4381</v>
      </c>
      <c r="U1399" s="11" t="s">
        <v>10674</v>
      </c>
      <c r="V1399" s="11"/>
      <c r="W1399" s="11"/>
      <c r="X1399" s="200" t="s">
        <v>10681</v>
      </c>
      <c r="Y1399" s="200" t="s">
        <v>10676</v>
      </c>
      <c r="Z1399" s="185" t="s">
        <v>10682</v>
      </c>
      <c r="AA1399" s="214" t="s">
        <v>10683</v>
      </c>
      <c r="AB1399" s="101"/>
      <c r="AC1399" s="101"/>
      <c r="AD1399" s="102"/>
      <c r="AE1399" s="1293"/>
    </row>
    <row r="1400" spans="1:31">
      <c r="A1400" s="278" t="s">
        <v>5083</v>
      </c>
      <c r="B1400" s="846" t="s">
        <v>10684</v>
      </c>
      <c r="C1400" s="7" t="s">
        <v>256</v>
      </c>
      <c r="D1400" s="7" t="s">
        <v>1024</v>
      </c>
      <c r="E1400" s="7" t="s">
        <v>85</v>
      </c>
      <c r="F1400" s="12">
        <v>2</v>
      </c>
      <c r="G1400" s="220">
        <v>796</v>
      </c>
      <c r="H1400" s="204">
        <v>1.232</v>
      </c>
      <c r="I1400" s="225" t="s">
        <v>4693</v>
      </c>
      <c r="J1400" s="11" t="s">
        <v>4427</v>
      </c>
      <c r="K1400" s="38">
        <v>45502</v>
      </c>
      <c r="L1400" s="38"/>
      <c r="M1400" s="124" t="s">
        <v>4359</v>
      </c>
      <c r="N1400" s="124" t="s">
        <v>4208</v>
      </c>
      <c r="O1400" s="7" t="e">
        <f t="shared" ca="1" si="42"/>
        <v>#VALUE!</v>
      </c>
      <c r="P1400" s="124" t="s">
        <v>4388</v>
      </c>
      <c r="Q1400" s="124" t="s">
        <v>10673</v>
      </c>
      <c r="R1400" s="124" t="s">
        <v>4388</v>
      </c>
      <c r="S1400" s="12" t="e">
        <f t="shared" ca="1" si="43"/>
        <v>#VALUE!</v>
      </c>
      <c r="T1400" s="226" t="s">
        <v>4381</v>
      </c>
      <c r="U1400" s="11" t="s">
        <v>10674</v>
      </c>
      <c r="V1400" s="11"/>
      <c r="W1400" s="11"/>
      <c r="X1400" s="200" t="s">
        <v>10685</v>
      </c>
      <c r="Y1400" s="200" t="s">
        <v>10676</v>
      </c>
      <c r="Z1400" s="185" t="s">
        <v>10686</v>
      </c>
      <c r="AA1400" s="203" t="s">
        <v>10683</v>
      </c>
      <c r="AB1400" s="101" t="s">
        <v>10687</v>
      </c>
      <c r="AC1400" s="101"/>
      <c r="AD1400" s="102"/>
      <c r="AE1400" s="1293"/>
    </row>
    <row r="1401" spans="1:31">
      <c r="A1401" s="278" t="s">
        <v>10511</v>
      </c>
      <c r="B1401" s="846" t="s">
        <v>10688</v>
      </c>
      <c r="C1401" s="7" t="s">
        <v>83</v>
      </c>
      <c r="D1401" s="7" t="s">
        <v>1024</v>
      </c>
      <c r="E1401" s="7" t="s">
        <v>85</v>
      </c>
      <c r="F1401" s="12">
        <v>1</v>
      </c>
      <c r="G1401" s="220">
        <v>370</v>
      </c>
      <c r="H1401" s="204">
        <v>0.308</v>
      </c>
      <c r="I1401" s="229" t="s">
        <v>4693</v>
      </c>
      <c r="J1401" s="11" t="s">
        <v>4279</v>
      </c>
      <c r="K1401" s="38">
        <v>45499</v>
      </c>
      <c r="L1401" s="38"/>
      <c r="M1401" s="124" t="s">
        <v>97</v>
      </c>
      <c r="N1401" s="124">
        <v>45512</v>
      </c>
      <c r="O1401" s="7" t="e">
        <f t="shared" ca="1" si="42"/>
        <v>#VALUE!</v>
      </c>
      <c r="P1401" s="124" t="s">
        <v>4388</v>
      </c>
      <c r="Q1401" s="124" t="s">
        <v>10673</v>
      </c>
      <c r="R1401" s="124" t="s">
        <v>4388</v>
      </c>
      <c r="S1401" s="12" t="e">
        <f t="shared" ca="1" si="43"/>
        <v>#VALUE!</v>
      </c>
      <c r="T1401" s="226" t="s">
        <v>4381</v>
      </c>
      <c r="U1401" s="11" t="s">
        <v>10674</v>
      </c>
      <c r="V1401" s="11"/>
      <c r="W1401" s="11"/>
      <c r="X1401" s="200" t="s">
        <v>10689</v>
      </c>
      <c r="Y1401" s="200" t="s">
        <v>10676</v>
      </c>
      <c r="Z1401" s="185" t="s">
        <v>10690</v>
      </c>
      <c r="AA1401" s="214" t="s">
        <v>10683</v>
      </c>
      <c r="AB1401" s="101"/>
      <c r="AC1401" s="101"/>
      <c r="AD1401" s="102"/>
      <c r="AE1401" s="1293"/>
    </row>
    <row r="1402" spans="1:31">
      <c r="A1402" s="278" t="s">
        <v>10511</v>
      </c>
      <c r="B1402" s="846" t="s">
        <v>10691</v>
      </c>
      <c r="C1402" s="7" t="s">
        <v>83</v>
      </c>
      <c r="D1402" s="7" t="s">
        <v>1024</v>
      </c>
      <c r="E1402" s="7" t="s">
        <v>85</v>
      </c>
      <c r="F1402" s="12">
        <v>1</v>
      </c>
      <c r="G1402" s="220">
        <v>541</v>
      </c>
      <c r="H1402" s="204">
        <v>0.58499999999999996</v>
      </c>
      <c r="I1402" s="188" t="s">
        <v>4693</v>
      </c>
      <c r="J1402" s="11" t="s">
        <v>4371</v>
      </c>
      <c r="K1402" s="11" t="s">
        <v>4371</v>
      </c>
      <c r="L1402" s="11"/>
      <c r="M1402" s="124" t="s">
        <v>97</v>
      </c>
      <c r="N1402" s="124">
        <v>45512</v>
      </c>
      <c r="O1402" s="7" t="e">
        <f t="shared" ca="1" si="42"/>
        <v>#VALUE!</v>
      </c>
      <c r="P1402" s="124" t="s">
        <v>4388</v>
      </c>
      <c r="Q1402" s="124" t="s">
        <v>10673</v>
      </c>
      <c r="R1402" s="124" t="s">
        <v>4388</v>
      </c>
      <c r="S1402" s="12" t="e">
        <f t="shared" ca="1" si="43"/>
        <v>#VALUE!</v>
      </c>
      <c r="T1402" s="226" t="s">
        <v>4381</v>
      </c>
      <c r="U1402" s="11" t="s">
        <v>10674</v>
      </c>
      <c r="V1402" s="11"/>
      <c r="W1402" s="11"/>
      <c r="X1402" s="200" t="s">
        <v>10692</v>
      </c>
      <c r="Y1402" s="200" t="s">
        <v>10676</v>
      </c>
      <c r="Z1402" s="185" t="s">
        <v>10693</v>
      </c>
      <c r="AA1402" s="214" t="s">
        <v>10683</v>
      </c>
      <c r="AB1402" s="13"/>
      <c r="AC1402" s="13"/>
      <c r="AD1402" s="76"/>
      <c r="AE1402" s="1287"/>
    </row>
    <row r="1403" spans="1:31">
      <c r="A1403" s="278" t="s">
        <v>10694</v>
      </c>
      <c r="B1403" s="846" t="s">
        <v>10695</v>
      </c>
      <c r="C1403" s="7" t="s">
        <v>256</v>
      </c>
      <c r="D1403" s="7" t="s">
        <v>1024</v>
      </c>
      <c r="E1403" s="7" t="s">
        <v>85</v>
      </c>
      <c r="F1403" s="25">
        <v>1</v>
      </c>
      <c r="G1403" s="248">
        <v>350</v>
      </c>
      <c r="H1403" s="230">
        <v>0.27200000000000002</v>
      </c>
      <c r="I1403" s="188" t="s">
        <v>4693</v>
      </c>
      <c r="J1403" s="11" t="s">
        <v>4387</v>
      </c>
      <c r="K1403" s="787">
        <v>45509</v>
      </c>
      <c r="L1403" s="787"/>
      <c r="M1403" s="787">
        <v>45510</v>
      </c>
      <c r="N1403" s="787">
        <v>45513</v>
      </c>
      <c r="O1403" s="7" t="e">
        <f t="shared" ca="1" si="42"/>
        <v>#VALUE!</v>
      </c>
      <c r="P1403" s="124" t="s">
        <v>4388</v>
      </c>
      <c r="Q1403" s="124" t="s">
        <v>10673</v>
      </c>
      <c r="R1403" s="124" t="s">
        <v>4388</v>
      </c>
      <c r="S1403" s="12" t="e">
        <f t="shared" ca="1" si="43"/>
        <v>#VALUE!</v>
      </c>
      <c r="T1403" s="226" t="s">
        <v>4381</v>
      </c>
      <c r="U1403" s="11" t="s">
        <v>10674</v>
      </c>
      <c r="V1403" s="11"/>
      <c r="W1403" s="11"/>
      <c r="X1403" s="200" t="s">
        <v>10696</v>
      </c>
      <c r="Y1403" s="200" t="s">
        <v>10676</v>
      </c>
      <c r="Z1403" s="185" t="s">
        <v>10697</v>
      </c>
      <c r="AA1403" s="214" t="s">
        <v>10683</v>
      </c>
      <c r="AB1403" s="13"/>
      <c r="AC1403" s="13"/>
      <c r="AD1403" s="76"/>
      <c r="AE1403" s="1287"/>
    </row>
    <row r="1404" spans="1:31">
      <c r="A1404" s="275" t="s">
        <v>905</v>
      </c>
      <c r="B1404" s="846" t="s">
        <v>10698</v>
      </c>
      <c r="C1404" s="33" t="s">
        <v>83</v>
      </c>
      <c r="D1404" s="7" t="s">
        <v>1024</v>
      </c>
      <c r="E1404" s="7" t="s">
        <v>85</v>
      </c>
      <c r="F1404" s="25">
        <v>1</v>
      </c>
      <c r="G1404" s="248">
        <v>555</v>
      </c>
      <c r="H1404" s="231">
        <v>0.71099999999999997</v>
      </c>
      <c r="I1404" s="232" t="s">
        <v>4693</v>
      </c>
      <c r="J1404" s="11">
        <v>45511</v>
      </c>
      <c r="K1404" s="787">
        <v>45511</v>
      </c>
      <c r="L1404" s="787"/>
      <c r="M1404" s="787" t="s">
        <v>97</v>
      </c>
      <c r="N1404" s="787">
        <v>45516</v>
      </c>
      <c r="O1404" s="7">
        <f t="shared" ca="1" si="42"/>
        <v>5</v>
      </c>
      <c r="P1404" s="124" t="s">
        <v>4388</v>
      </c>
      <c r="Q1404" s="124" t="s">
        <v>10673</v>
      </c>
      <c r="R1404" s="124" t="s">
        <v>4388</v>
      </c>
      <c r="S1404" s="12" t="e">
        <f t="shared" ca="1" si="43"/>
        <v>#VALUE!</v>
      </c>
      <c r="T1404" s="226" t="s">
        <v>4381</v>
      </c>
      <c r="U1404" s="11" t="s">
        <v>10674</v>
      </c>
      <c r="V1404" s="11"/>
      <c r="W1404" s="11"/>
      <c r="X1404" s="200" t="s">
        <v>10699</v>
      </c>
      <c r="Y1404" s="200" t="s">
        <v>10676</v>
      </c>
      <c r="Z1404" s="185" t="s">
        <v>10676</v>
      </c>
      <c r="AA1404" s="214" t="s">
        <v>10700</v>
      </c>
      <c r="AB1404" s="13"/>
      <c r="AC1404" s="13"/>
      <c r="AD1404" s="76"/>
      <c r="AE1404" s="1287"/>
    </row>
    <row r="1405" spans="1:31">
      <c r="A1405" s="278" t="s">
        <v>1335</v>
      </c>
      <c r="B1405" s="846" t="s">
        <v>10701</v>
      </c>
      <c r="C1405" s="7" t="s">
        <v>83</v>
      </c>
      <c r="D1405" s="7" t="s">
        <v>1024</v>
      </c>
      <c r="E1405" s="7" t="s">
        <v>85</v>
      </c>
      <c r="F1405" s="25">
        <v>1</v>
      </c>
      <c r="G1405" s="248">
        <v>490</v>
      </c>
      <c r="H1405" s="231">
        <v>1.0649999999999999</v>
      </c>
      <c r="I1405" s="188" t="s">
        <v>4693</v>
      </c>
      <c r="J1405" s="11" t="s">
        <v>4193</v>
      </c>
      <c r="K1405" s="787">
        <v>45509</v>
      </c>
      <c r="L1405" s="787"/>
      <c r="M1405" s="124" t="s">
        <v>97</v>
      </c>
      <c r="N1405" s="124">
        <v>45517</v>
      </c>
      <c r="O1405" s="7" t="e">
        <f t="shared" ca="1" si="42"/>
        <v>#VALUE!</v>
      </c>
      <c r="P1405" s="124" t="s">
        <v>4388</v>
      </c>
      <c r="Q1405" s="124" t="s">
        <v>10673</v>
      </c>
      <c r="R1405" s="124" t="s">
        <v>4388</v>
      </c>
      <c r="S1405" s="12" t="e">
        <f t="shared" ca="1" si="43"/>
        <v>#VALUE!</v>
      </c>
      <c r="T1405" s="226" t="s">
        <v>4381</v>
      </c>
      <c r="U1405" s="11" t="s">
        <v>10674</v>
      </c>
      <c r="V1405" s="11"/>
      <c r="W1405" s="11"/>
      <c r="X1405" s="200" t="s">
        <v>10702</v>
      </c>
      <c r="Y1405" s="200" t="s">
        <v>10676</v>
      </c>
      <c r="Z1405" s="185" t="s">
        <v>10703</v>
      </c>
      <c r="AA1405" s="203" t="s">
        <v>10704</v>
      </c>
      <c r="AB1405" s="13" t="s">
        <v>7754</v>
      </c>
      <c r="AC1405" s="13"/>
      <c r="AD1405" s="76"/>
      <c r="AE1405" s="1287"/>
    </row>
    <row r="1406" spans="1:31">
      <c r="A1406" s="279" t="s">
        <v>10705</v>
      </c>
      <c r="B1406" s="934" t="s">
        <v>10706</v>
      </c>
      <c r="C1406" s="19" t="s">
        <v>83</v>
      </c>
      <c r="D1406" s="19" t="s">
        <v>110</v>
      </c>
      <c r="E1406" s="19" t="s">
        <v>85</v>
      </c>
      <c r="F1406" s="233">
        <v>9</v>
      </c>
      <c r="G1406" s="963">
        <v>4440</v>
      </c>
      <c r="H1406" s="234">
        <v>8.4179999999999993</v>
      </c>
      <c r="I1406" s="188" t="s">
        <v>4693</v>
      </c>
      <c r="J1406" s="94" t="s">
        <v>4125</v>
      </c>
      <c r="K1406" s="787">
        <v>45509</v>
      </c>
      <c r="L1406" s="787"/>
      <c r="M1406" s="787" t="s">
        <v>97</v>
      </c>
      <c r="N1406" s="787" t="s">
        <v>4306</v>
      </c>
      <c r="O1406" s="7" t="e">
        <f t="shared" ca="1" si="42"/>
        <v>#VALUE!</v>
      </c>
      <c r="P1406" s="124" t="s">
        <v>4388</v>
      </c>
      <c r="Q1406" s="124" t="s">
        <v>10673</v>
      </c>
      <c r="R1406" s="124" t="s">
        <v>4388</v>
      </c>
      <c r="S1406" s="12" t="e">
        <f t="shared" ca="1" si="43"/>
        <v>#VALUE!</v>
      </c>
      <c r="T1406" s="226" t="s">
        <v>4381</v>
      </c>
      <c r="U1406" s="11" t="s">
        <v>10674</v>
      </c>
      <c r="V1406" s="11"/>
      <c r="W1406" s="11"/>
      <c r="X1406" s="200" t="s">
        <v>10707</v>
      </c>
      <c r="Y1406" s="200" t="s">
        <v>10676</v>
      </c>
      <c r="Z1406" s="218" t="s">
        <v>10708</v>
      </c>
      <c r="AA1406" s="105" t="s">
        <v>10709</v>
      </c>
      <c r="AB1406" s="142"/>
      <c r="AC1406" s="142"/>
      <c r="AD1406" s="1241"/>
      <c r="AE1406" s="1313"/>
    </row>
    <row r="1407" spans="1:31">
      <c r="A1407" s="280" t="s">
        <v>10710</v>
      </c>
      <c r="B1407" s="846" t="s">
        <v>10711</v>
      </c>
      <c r="C1407" s="7" t="s">
        <v>83</v>
      </c>
      <c r="D1407" s="7" t="s">
        <v>1024</v>
      </c>
      <c r="E1407" s="7" t="s">
        <v>85</v>
      </c>
      <c r="F1407" s="12">
        <v>5</v>
      </c>
      <c r="G1407" s="220">
        <v>7191.5</v>
      </c>
      <c r="H1407" s="204">
        <v>16.073</v>
      </c>
      <c r="I1407" s="188" t="s">
        <v>4693</v>
      </c>
      <c r="J1407" s="11" t="s">
        <v>4292</v>
      </c>
      <c r="K1407" s="124" t="s">
        <v>4292</v>
      </c>
      <c r="L1407" s="124"/>
      <c r="M1407" s="124" t="s">
        <v>97</v>
      </c>
      <c r="N1407" s="124" t="s">
        <v>4329</v>
      </c>
      <c r="O1407" s="7" t="e">
        <f t="shared" ca="1" si="42"/>
        <v>#VALUE!</v>
      </c>
      <c r="P1407" s="124" t="s">
        <v>4388</v>
      </c>
      <c r="Q1407" s="124" t="s">
        <v>4279</v>
      </c>
      <c r="R1407" s="124" t="s">
        <v>4388</v>
      </c>
      <c r="S1407" s="12" t="e">
        <f t="shared" ca="1" si="43"/>
        <v>#VALUE!</v>
      </c>
      <c r="T1407" s="226" t="s">
        <v>4381</v>
      </c>
      <c r="U1407" s="11" t="s">
        <v>10712</v>
      </c>
      <c r="V1407" s="11"/>
      <c r="W1407" s="11"/>
      <c r="X1407" s="200" t="s">
        <v>10713</v>
      </c>
      <c r="Y1407" s="695" t="s">
        <v>10714</v>
      </c>
      <c r="Z1407" s="200" t="s">
        <v>10715</v>
      </c>
      <c r="AA1407" s="203" t="s">
        <v>10716</v>
      </c>
      <c r="AB1407" s="13" t="s">
        <v>10717</v>
      </c>
      <c r="AC1407" s="13"/>
      <c r="AD1407" s="76"/>
      <c r="AE1407" s="1287"/>
    </row>
    <row r="1408" spans="1:31">
      <c r="A1408" s="278" t="s">
        <v>10718</v>
      </c>
      <c r="B1408" s="846" t="s">
        <v>10719</v>
      </c>
      <c r="C1408" s="7" t="s">
        <v>83</v>
      </c>
      <c r="D1408" s="7" t="s">
        <v>1024</v>
      </c>
      <c r="E1408" s="7" t="s">
        <v>85</v>
      </c>
      <c r="F1408" s="12">
        <v>1</v>
      </c>
      <c r="G1408" s="220">
        <v>570</v>
      </c>
      <c r="H1408" s="204">
        <v>1.9430000000000001</v>
      </c>
      <c r="I1408" s="188" t="s">
        <v>4693</v>
      </c>
      <c r="J1408" s="11" t="s">
        <v>4253</v>
      </c>
      <c r="K1408" s="124">
        <v>45492</v>
      </c>
      <c r="L1408" s="124"/>
      <c r="M1408" s="124" t="s">
        <v>4427</v>
      </c>
      <c r="N1408" s="124">
        <v>45503</v>
      </c>
      <c r="O1408" s="7" t="e">
        <f t="shared" ca="1" si="42"/>
        <v>#VALUE!</v>
      </c>
      <c r="P1408" s="124" t="s">
        <v>4388</v>
      </c>
      <c r="Q1408" s="124" t="s">
        <v>4208</v>
      </c>
      <c r="R1408" s="124" t="s">
        <v>4388</v>
      </c>
      <c r="S1408" s="12" t="e">
        <f t="shared" ca="1" si="43"/>
        <v>#VALUE!</v>
      </c>
      <c r="T1408" s="226" t="s">
        <v>4381</v>
      </c>
      <c r="U1408" s="11" t="s">
        <v>10674</v>
      </c>
      <c r="V1408" s="11"/>
      <c r="W1408" s="11"/>
      <c r="X1408" s="200" t="s">
        <v>10720</v>
      </c>
      <c r="Y1408" s="695" t="s">
        <v>10714</v>
      </c>
      <c r="Z1408" s="200" t="s">
        <v>10714</v>
      </c>
      <c r="AA1408" s="203" t="s">
        <v>10683</v>
      </c>
      <c r="AB1408" s="13" t="s">
        <v>7754</v>
      </c>
      <c r="AC1408" s="13"/>
      <c r="AD1408" s="76"/>
      <c r="AE1408" s="1287"/>
    </row>
    <row r="1409" spans="1:31">
      <c r="A1409" s="281" t="s">
        <v>6367</v>
      </c>
      <c r="B1409" s="846" t="s">
        <v>10721</v>
      </c>
      <c r="C1409" s="7" t="s">
        <v>83</v>
      </c>
      <c r="D1409" s="7" t="s">
        <v>1024</v>
      </c>
      <c r="E1409" s="7" t="s">
        <v>85</v>
      </c>
      <c r="F1409" s="12">
        <v>2</v>
      </c>
      <c r="G1409" s="220">
        <v>1777</v>
      </c>
      <c r="H1409" s="199">
        <v>2.2850000000000001</v>
      </c>
      <c r="I1409" s="188" t="s">
        <v>4693</v>
      </c>
      <c r="J1409" s="11" t="s">
        <v>4300</v>
      </c>
      <c r="K1409" s="124">
        <v>45496</v>
      </c>
      <c r="L1409" s="124"/>
      <c r="M1409" s="124" t="s">
        <v>4343</v>
      </c>
      <c r="N1409" s="124">
        <v>45503</v>
      </c>
      <c r="O1409" s="7" t="e">
        <f t="shared" ca="1" si="42"/>
        <v>#VALUE!</v>
      </c>
      <c r="P1409" s="124" t="s">
        <v>4388</v>
      </c>
      <c r="Q1409" s="124" t="s">
        <v>10673</v>
      </c>
      <c r="R1409" s="124" t="s">
        <v>4388</v>
      </c>
      <c r="S1409" s="12" t="e">
        <f t="shared" ca="1" si="43"/>
        <v>#VALUE!</v>
      </c>
      <c r="T1409" s="226" t="s">
        <v>4381</v>
      </c>
      <c r="U1409" s="11" t="s">
        <v>10674</v>
      </c>
      <c r="V1409" s="11"/>
      <c r="W1409" s="11"/>
      <c r="X1409" s="200" t="s">
        <v>10722</v>
      </c>
      <c r="Y1409" s="695" t="s">
        <v>10714</v>
      </c>
      <c r="Z1409" s="200" t="s">
        <v>10723</v>
      </c>
      <c r="AA1409" s="203" t="s">
        <v>10724</v>
      </c>
      <c r="AB1409" s="13" t="s">
        <v>10725</v>
      </c>
      <c r="AC1409" s="13"/>
      <c r="AD1409" s="76"/>
      <c r="AE1409" s="1287"/>
    </row>
    <row r="1410" spans="1:31">
      <c r="A1410" s="278" t="s">
        <v>10497</v>
      </c>
      <c r="B1410" s="846" t="s">
        <v>10726</v>
      </c>
      <c r="C1410" s="7" t="s">
        <v>83</v>
      </c>
      <c r="D1410" s="7" t="s">
        <v>1024</v>
      </c>
      <c r="E1410" s="7" t="s">
        <v>85</v>
      </c>
      <c r="F1410" s="12">
        <v>1</v>
      </c>
      <c r="G1410" s="220">
        <v>799</v>
      </c>
      <c r="H1410" s="204">
        <v>0.68899999999999995</v>
      </c>
      <c r="I1410" s="188" t="s">
        <v>4693</v>
      </c>
      <c r="J1410" s="11">
        <v>45492</v>
      </c>
      <c r="K1410" s="124">
        <v>45497</v>
      </c>
      <c r="L1410" s="124"/>
      <c r="M1410" s="124" t="s">
        <v>97</v>
      </c>
      <c r="N1410" s="124" t="s">
        <v>4387</v>
      </c>
      <c r="O1410" s="7" t="e">
        <f t="shared" ref="O1410:O1473" ca="1" si="44">IF(ISBLANK(N1410)=TRUE,TODAY()-J1410,N1410-J1410)</f>
        <v>#VALUE!</v>
      </c>
      <c r="P1410" s="124" t="s">
        <v>4388</v>
      </c>
      <c r="Q1410" s="124" t="s">
        <v>10673</v>
      </c>
      <c r="R1410" s="124" t="s">
        <v>4388</v>
      </c>
      <c r="S1410" s="12" t="e">
        <f t="shared" ref="S1410:S1473" ca="1" si="45">IF(ISBLANK(R1410)=TRUE,TODAY()-J1410,R1410-J1410)</f>
        <v>#VALUE!</v>
      </c>
      <c r="T1410" s="226" t="s">
        <v>4381</v>
      </c>
      <c r="U1410" s="11" t="s">
        <v>10674</v>
      </c>
      <c r="V1410" s="11"/>
      <c r="W1410" s="11"/>
      <c r="X1410" s="200" t="s">
        <v>10727</v>
      </c>
      <c r="Y1410" s="695" t="s">
        <v>10714</v>
      </c>
      <c r="Z1410" s="200" t="s">
        <v>10728</v>
      </c>
      <c r="AA1410" s="203" t="s">
        <v>10729</v>
      </c>
      <c r="AB1410" s="13"/>
      <c r="AC1410" s="13"/>
      <c r="AD1410" s="76"/>
      <c r="AE1410" s="1287"/>
    </row>
    <row r="1411" spans="1:31">
      <c r="A1411" s="275" t="s">
        <v>3731</v>
      </c>
      <c r="B1411" s="890" t="s">
        <v>10730</v>
      </c>
      <c r="C1411" s="7" t="s">
        <v>83</v>
      </c>
      <c r="D1411" s="35" t="s">
        <v>1024</v>
      </c>
      <c r="E1411" s="7" t="s">
        <v>85</v>
      </c>
      <c r="F1411" s="12">
        <v>1</v>
      </c>
      <c r="G1411" s="880">
        <v>1175</v>
      </c>
      <c r="H1411" s="199">
        <v>1.5149999999999999</v>
      </c>
      <c r="I1411" s="225" t="s">
        <v>4693</v>
      </c>
      <c r="J1411" s="11" t="s">
        <v>4279</v>
      </c>
      <c r="K1411" s="11" t="s">
        <v>4279</v>
      </c>
      <c r="L1411" s="11"/>
      <c r="M1411" s="124" t="s">
        <v>97</v>
      </c>
      <c r="N1411" s="124">
        <v>45516</v>
      </c>
      <c r="O1411" s="7" t="e">
        <f t="shared" ca="1" si="44"/>
        <v>#VALUE!</v>
      </c>
      <c r="P1411" s="124" t="s">
        <v>4388</v>
      </c>
      <c r="Q1411" s="124" t="s">
        <v>10673</v>
      </c>
      <c r="R1411" s="124" t="s">
        <v>4388</v>
      </c>
      <c r="S1411" s="12" t="e">
        <f t="shared" ca="1" si="45"/>
        <v>#VALUE!</v>
      </c>
      <c r="T1411" s="226" t="s">
        <v>4381</v>
      </c>
      <c r="U1411" s="11" t="s">
        <v>10674</v>
      </c>
      <c r="V1411" s="11"/>
      <c r="W1411" s="11"/>
      <c r="X1411" s="200" t="s">
        <v>10731</v>
      </c>
      <c r="Y1411" s="695" t="s">
        <v>10714</v>
      </c>
      <c r="Z1411" s="185" t="s">
        <v>10732</v>
      </c>
      <c r="AA1411" s="214" t="s">
        <v>10683</v>
      </c>
      <c r="AB1411" s="101"/>
      <c r="AC1411" s="101"/>
      <c r="AD1411" s="102"/>
      <c r="AE1411" s="1293"/>
    </row>
    <row r="1412" spans="1:31">
      <c r="A1412" s="275" t="s">
        <v>3731</v>
      </c>
      <c r="B1412" s="890" t="s">
        <v>10733</v>
      </c>
      <c r="C1412" s="7" t="s">
        <v>83</v>
      </c>
      <c r="D1412" s="35" t="s">
        <v>1024</v>
      </c>
      <c r="E1412" s="7" t="s">
        <v>85</v>
      </c>
      <c r="F1412" s="12">
        <v>1</v>
      </c>
      <c r="G1412" s="880">
        <v>431</v>
      </c>
      <c r="H1412" s="199">
        <v>1.0309999999999999</v>
      </c>
      <c r="I1412" s="225" t="s">
        <v>4693</v>
      </c>
      <c r="J1412" s="11" t="s">
        <v>4279</v>
      </c>
      <c r="K1412" s="11" t="s">
        <v>4279</v>
      </c>
      <c r="L1412" s="11"/>
      <c r="M1412" s="124" t="s">
        <v>97</v>
      </c>
      <c r="N1412" s="124">
        <v>45516</v>
      </c>
      <c r="O1412" s="7" t="e">
        <f t="shared" ca="1" si="44"/>
        <v>#VALUE!</v>
      </c>
      <c r="P1412" s="124" t="s">
        <v>4388</v>
      </c>
      <c r="Q1412" s="124" t="s">
        <v>10673</v>
      </c>
      <c r="R1412" s="124" t="s">
        <v>4388</v>
      </c>
      <c r="S1412" s="12" t="e">
        <f t="shared" ca="1" si="45"/>
        <v>#VALUE!</v>
      </c>
      <c r="T1412" s="226" t="s">
        <v>4381</v>
      </c>
      <c r="U1412" s="11" t="s">
        <v>10674</v>
      </c>
      <c r="V1412" s="11"/>
      <c r="W1412" s="11"/>
      <c r="X1412" s="200" t="s">
        <v>10734</v>
      </c>
      <c r="Y1412" s="695" t="s">
        <v>10714</v>
      </c>
      <c r="Z1412" s="185" t="s">
        <v>10735</v>
      </c>
      <c r="AA1412" s="214" t="s">
        <v>10683</v>
      </c>
      <c r="AB1412" s="101"/>
      <c r="AC1412" s="101"/>
      <c r="AD1412" s="102"/>
      <c r="AE1412" s="1293"/>
    </row>
    <row r="1413" spans="1:31">
      <c r="A1413" s="275" t="s">
        <v>3731</v>
      </c>
      <c r="B1413" s="890" t="s">
        <v>10736</v>
      </c>
      <c r="C1413" s="7" t="s">
        <v>46</v>
      </c>
      <c r="D1413" s="7" t="s">
        <v>1024</v>
      </c>
      <c r="E1413" s="7" t="s">
        <v>85</v>
      </c>
      <c r="F1413" s="12">
        <v>1</v>
      </c>
      <c r="G1413" s="880">
        <v>555</v>
      </c>
      <c r="H1413" s="199">
        <v>0.93600000000000005</v>
      </c>
      <c r="I1413" s="225" t="s">
        <v>4693</v>
      </c>
      <c r="J1413" s="11" t="s">
        <v>4427</v>
      </c>
      <c r="K1413" s="11" t="s">
        <v>4427</v>
      </c>
      <c r="L1413" s="11"/>
      <c r="M1413" s="124" t="s">
        <v>97</v>
      </c>
      <c r="N1413" s="124">
        <v>45516</v>
      </c>
      <c r="O1413" s="7" t="e">
        <f t="shared" ca="1" si="44"/>
        <v>#VALUE!</v>
      </c>
      <c r="P1413" s="124" t="s">
        <v>4388</v>
      </c>
      <c r="Q1413" s="124" t="s">
        <v>10673</v>
      </c>
      <c r="R1413" s="124" t="s">
        <v>4388</v>
      </c>
      <c r="S1413" s="12" t="e">
        <f t="shared" ca="1" si="45"/>
        <v>#VALUE!</v>
      </c>
      <c r="T1413" s="226" t="s">
        <v>4381</v>
      </c>
      <c r="U1413" s="11" t="s">
        <v>10674</v>
      </c>
      <c r="V1413" s="11"/>
      <c r="W1413" s="11"/>
      <c r="X1413" s="200" t="s">
        <v>10737</v>
      </c>
      <c r="Y1413" s="695" t="s">
        <v>10714</v>
      </c>
      <c r="Z1413" s="185" t="s">
        <v>10738</v>
      </c>
      <c r="AA1413" s="214" t="s">
        <v>10683</v>
      </c>
      <c r="AB1413" s="101"/>
      <c r="AC1413" s="101"/>
      <c r="AD1413" s="102"/>
      <c r="AE1413" s="1293"/>
    </row>
    <row r="1414" spans="1:31">
      <c r="A1414" s="276" t="s">
        <v>3731</v>
      </c>
      <c r="B1414" s="890" t="s">
        <v>10739</v>
      </c>
      <c r="C1414" s="35" t="s">
        <v>46</v>
      </c>
      <c r="D1414" s="35" t="s">
        <v>1024</v>
      </c>
      <c r="E1414" s="35" t="s">
        <v>85</v>
      </c>
      <c r="F1414" s="99">
        <v>1</v>
      </c>
      <c r="G1414" s="964">
        <v>410</v>
      </c>
      <c r="H1414" s="211">
        <v>1.103</v>
      </c>
      <c r="I1414" s="225" t="s">
        <v>4693</v>
      </c>
      <c r="J1414" s="38">
        <v>45502</v>
      </c>
      <c r="K1414" s="38">
        <v>45502</v>
      </c>
      <c r="L1414" s="38"/>
      <c r="M1414" s="253" t="s">
        <v>97</v>
      </c>
      <c r="N1414" s="253">
        <v>45516</v>
      </c>
      <c r="O1414" s="7">
        <f t="shared" ca="1" si="44"/>
        <v>14</v>
      </c>
      <c r="P1414" s="124" t="s">
        <v>4388</v>
      </c>
      <c r="Q1414" s="124" t="s">
        <v>10673</v>
      </c>
      <c r="R1414" s="124" t="s">
        <v>4388</v>
      </c>
      <c r="S1414" s="12" t="e">
        <f t="shared" ca="1" si="45"/>
        <v>#VALUE!</v>
      </c>
      <c r="T1414" s="226" t="s">
        <v>4381</v>
      </c>
      <c r="U1414" s="11" t="s">
        <v>10674</v>
      </c>
      <c r="V1414" s="11"/>
      <c r="W1414" s="11"/>
      <c r="X1414" s="200" t="s">
        <v>10740</v>
      </c>
      <c r="Y1414" s="695" t="s">
        <v>10714</v>
      </c>
      <c r="Z1414" s="185" t="s">
        <v>10741</v>
      </c>
      <c r="AA1414" s="214" t="s">
        <v>10683</v>
      </c>
      <c r="AB1414" s="101"/>
      <c r="AC1414" s="101"/>
      <c r="AD1414" s="102"/>
      <c r="AE1414" s="1293"/>
    </row>
    <row r="1415" spans="1:31">
      <c r="A1415" s="278" t="s">
        <v>7201</v>
      </c>
      <c r="B1415" s="846" t="s">
        <v>10742</v>
      </c>
      <c r="C1415" s="7" t="s">
        <v>83</v>
      </c>
      <c r="D1415" s="7" t="s">
        <v>1024</v>
      </c>
      <c r="E1415" s="7" t="s">
        <v>85</v>
      </c>
      <c r="F1415" s="12">
        <v>2</v>
      </c>
      <c r="G1415" s="220">
        <v>1221</v>
      </c>
      <c r="H1415" s="204">
        <v>0.39400000000000002</v>
      </c>
      <c r="I1415" s="225" t="s">
        <v>4693</v>
      </c>
      <c r="J1415" s="11" t="s">
        <v>4427</v>
      </c>
      <c r="K1415" s="38">
        <v>45502</v>
      </c>
      <c r="L1415" s="38"/>
      <c r="M1415" s="124">
        <v>45504</v>
      </c>
      <c r="N1415" s="124" t="s">
        <v>4387</v>
      </c>
      <c r="O1415" s="7" t="e">
        <f t="shared" ca="1" si="44"/>
        <v>#VALUE!</v>
      </c>
      <c r="P1415" s="124" t="s">
        <v>4388</v>
      </c>
      <c r="Q1415" s="124" t="s">
        <v>10673</v>
      </c>
      <c r="R1415" s="124" t="s">
        <v>4388</v>
      </c>
      <c r="S1415" s="12" t="e">
        <f t="shared" ca="1" si="45"/>
        <v>#VALUE!</v>
      </c>
      <c r="T1415" s="226" t="s">
        <v>4381</v>
      </c>
      <c r="U1415" s="11" t="s">
        <v>10674</v>
      </c>
      <c r="V1415" s="11"/>
      <c r="W1415" s="11"/>
      <c r="X1415" s="200" t="s">
        <v>10743</v>
      </c>
      <c r="Y1415" s="695" t="s">
        <v>10714</v>
      </c>
      <c r="Z1415" s="185" t="s">
        <v>10744</v>
      </c>
      <c r="AA1415" s="214" t="s">
        <v>10683</v>
      </c>
      <c r="AB1415" s="101" t="s">
        <v>10745</v>
      </c>
      <c r="AC1415" s="101"/>
      <c r="AD1415" s="102"/>
      <c r="AE1415" s="1293"/>
    </row>
    <row r="1416" spans="1:31">
      <c r="A1416" s="272" t="s">
        <v>10746</v>
      </c>
      <c r="B1416" s="846" t="s">
        <v>10747</v>
      </c>
      <c r="C1416" s="7" t="s">
        <v>83</v>
      </c>
      <c r="D1416" s="7" t="s">
        <v>73</v>
      </c>
      <c r="E1416" s="7" t="s">
        <v>85</v>
      </c>
      <c r="F1416" s="7">
        <v>1</v>
      </c>
      <c r="G1416" s="220">
        <v>1260</v>
      </c>
      <c r="H1416" s="205">
        <v>3.3650000000000002</v>
      </c>
      <c r="I1416" s="199" t="s">
        <v>10748</v>
      </c>
      <c r="J1416" s="11" t="s">
        <v>4248</v>
      </c>
      <c r="K1416" s="11"/>
      <c r="L1416" s="11"/>
      <c r="M1416" s="124" t="s">
        <v>97</v>
      </c>
      <c r="N1416" s="124"/>
      <c r="O1416" s="7" t="e">
        <f t="shared" ca="1" si="44"/>
        <v>#VALUE!</v>
      </c>
      <c r="P1416" s="124" t="s">
        <v>4278</v>
      </c>
      <c r="Q1416" s="726" t="s">
        <v>4288</v>
      </c>
      <c r="R1416" s="124" t="s">
        <v>4278</v>
      </c>
      <c r="S1416" s="12" t="e">
        <f t="shared" ca="1" si="45"/>
        <v>#VALUE!</v>
      </c>
      <c r="T1416" s="192" t="s">
        <v>4381</v>
      </c>
      <c r="U1416" s="11" t="s">
        <v>4455</v>
      </c>
      <c r="V1416" s="11"/>
      <c r="W1416" s="11"/>
      <c r="X1416" s="218" t="s">
        <v>10749</v>
      </c>
      <c r="Y1416" s="218" t="s">
        <v>10750</v>
      </c>
      <c r="Z1416" s="218" t="s">
        <v>10751</v>
      </c>
      <c r="AA1416" s="96" t="s">
        <v>9187</v>
      </c>
      <c r="AB1416" s="96" t="s">
        <v>10752</v>
      </c>
      <c r="AC1416" s="96"/>
      <c r="AD1416" s="235"/>
      <c r="AE1416" s="1314"/>
    </row>
    <row r="1417" spans="1:31">
      <c r="A1417" s="272" t="s">
        <v>4083</v>
      </c>
      <c r="B1417" s="846" t="s">
        <v>10753</v>
      </c>
      <c r="C1417" s="7" t="s">
        <v>46</v>
      </c>
      <c r="D1417" s="7" t="s">
        <v>1059</v>
      </c>
      <c r="E1417" s="7" t="s">
        <v>85</v>
      </c>
      <c r="F1417" s="7">
        <v>2</v>
      </c>
      <c r="G1417" s="220">
        <v>2566</v>
      </c>
      <c r="H1417" s="205">
        <v>4.8380000000000001</v>
      </c>
      <c r="I1417" s="199" t="s">
        <v>10754</v>
      </c>
      <c r="J1417" s="11" t="s">
        <v>4279</v>
      </c>
      <c r="K1417" s="11" t="s">
        <v>10627</v>
      </c>
      <c r="L1417" s="11"/>
      <c r="M1417" s="124" t="s">
        <v>97</v>
      </c>
      <c r="N1417" s="124" t="s">
        <v>10755</v>
      </c>
      <c r="O1417" s="7" t="e">
        <f t="shared" ca="1" si="44"/>
        <v>#VALUE!</v>
      </c>
      <c r="P1417" s="124" t="s">
        <v>4408</v>
      </c>
      <c r="Q1417" s="726" t="s">
        <v>10673</v>
      </c>
      <c r="R1417" s="124" t="s">
        <v>4408</v>
      </c>
      <c r="S1417" s="12" t="e">
        <f t="shared" ca="1" si="45"/>
        <v>#VALUE!</v>
      </c>
      <c r="T1417" s="192" t="s">
        <v>4381</v>
      </c>
      <c r="U1417" s="11" t="s">
        <v>4647</v>
      </c>
      <c r="V1417" s="11"/>
      <c r="W1417" s="11"/>
      <c r="X1417" s="218" t="s">
        <v>10756</v>
      </c>
      <c r="Y1417" s="218"/>
      <c r="Z1417" s="218" t="s">
        <v>10757</v>
      </c>
      <c r="AA1417" s="96" t="s">
        <v>9187</v>
      </c>
      <c r="AB1417" s="96"/>
      <c r="AC1417" s="96"/>
      <c r="AD1417" s="235"/>
      <c r="AE1417" s="1314"/>
    </row>
    <row r="1418" spans="1:31">
      <c r="A1418" s="274" t="s">
        <v>205</v>
      </c>
      <c r="B1418" s="934" t="s">
        <v>10758</v>
      </c>
      <c r="C1418" s="7" t="s">
        <v>131</v>
      </c>
      <c r="D1418" s="7" t="s">
        <v>1024</v>
      </c>
      <c r="E1418" s="7" t="s">
        <v>49</v>
      </c>
      <c r="F1418" s="7">
        <v>2</v>
      </c>
      <c r="G1418" s="220">
        <v>709.9</v>
      </c>
      <c r="H1418" s="205">
        <v>4.032</v>
      </c>
      <c r="I1418" s="199" t="s">
        <v>10759</v>
      </c>
      <c r="J1418" s="11">
        <v>45504</v>
      </c>
      <c r="K1418" s="11">
        <v>45503</v>
      </c>
      <c r="L1418" s="11"/>
      <c r="M1418" s="124">
        <v>45509</v>
      </c>
      <c r="N1418" s="124">
        <v>45511</v>
      </c>
      <c r="O1418" s="7">
        <f t="shared" ca="1" si="44"/>
        <v>7</v>
      </c>
      <c r="P1418" s="124">
        <v>45522</v>
      </c>
      <c r="Q1418" s="726">
        <v>45522</v>
      </c>
      <c r="R1418" s="124">
        <v>45522</v>
      </c>
      <c r="S1418" s="12">
        <f t="shared" ca="1" si="45"/>
        <v>18</v>
      </c>
      <c r="T1418" s="192"/>
      <c r="U1418" s="172">
        <v>45558</v>
      </c>
      <c r="V1418" s="172"/>
      <c r="W1418" s="172"/>
      <c r="X1418" s="665" t="s">
        <v>10760</v>
      </c>
      <c r="Y1418" s="665" t="s">
        <v>10761</v>
      </c>
      <c r="Z1418" s="665" t="s">
        <v>10761</v>
      </c>
      <c r="AA1418" s="195" t="s">
        <v>10648</v>
      </c>
      <c r="AB1418" s="195"/>
      <c r="AC1418" s="239"/>
      <c r="AD1418" s="1239"/>
      <c r="AE1418" s="1311"/>
    </row>
    <row r="1419" spans="1:31">
      <c r="A1419" s="274" t="s">
        <v>1535</v>
      </c>
      <c r="B1419" s="934" t="s">
        <v>10762</v>
      </c>
      <c r="C1419" s="7" t="s">
        <v>256</v>
      </c>
      <c r="D1419" s="7" t="s">
        <v>110</v>
      </c>
      <c r="E1419" s="7" t="s">
        <v>267</v>
      </c>
      <c r="F1419" s="7">
        <v>2</v>
      </c>
      <c r="G1419" s="220">
        <v>1528</v>
      </c>
      <c r="H1419" s="205"/>
      <c r="I1419" s="199" t="s">
        <v>4693</v>
      </c>
      <c r="J1419" s="11">
        <v>45509</v>
      </c>
      <c r="K1419" s="11">
        <v>45509</v>
      </c>
      <c r="L1419" s="11"/>
      <c r="M1419" s="124">
        <v>45511</v>
      </c>
      <c r="N1419" s="124">
        <v>45512</v>
      </c>
      <c r="O1419" s="7">
        <f t="shared" ca="1" si="44"/>
        <v>3</v>
      </c>
      <c r="P1419" s="124">
        <v>45524</v>
      </c>
      <c r="Q1419" s="726">
        <v>45522</v>
      </c>
      <c r="R1419" s="124">
        <v>45524</v>
      </c>
      <c r="S1419" s="12">
        <f t="shared" ca="1" si="45"/>
        <v>15</v>
      </c>
      <c r="T1419" s="192"/>
      <c r="U1419" s="172">
        <v>45556</v>
      </c>
      <c r="V1419" s="172"/>
      <c r="W1419" s="172"/>
      <c r="X1419" s="665" t="s">
        <v>10763</v>
      </c>
      <c r="Y1419" s="665" t="s">
        <v>10764</v>
      </c>
      <c r="Z1419" s="665" t="s">
        <v>10764</v>
      </c>
      <c r="AA1419" s="195" t="s">
        <v>10648</v>
      </c>
      <c r="AB1419" s="195"/>
      <c r="AC1419" s="239"/>
      <c r="AD1419" s="1239"/>
      <c r="AE1419" s="1311"/>
    </row>
    <row r="1420" spans="1:31">
      <c r="A1420" s="274" t="s">
        <v>2404</v>
      </c>
      <c r="B1420" s="934">
        <v>4050015899</v>
      </c>
      <c r="C1420" s="7" t="s">
        <v>83</v>
      </c>
      <c r="D1420" s="7" t="s">
        <v>1024</v>
      </c>
      <c r="E1420" s="7" t="s">
        <v>49</v>
      </c>
      <c r="F1420" s="7">
        <v>1</v>
      </c>
      <c r="G1420" s="220">
        <v>123</v>
      </c>
      <c r="H1420" s="205"/>
      <c r="I1420" s="199" t="s">
        <v>10765</v>
      </c>
      <c r="J1420" s="11">
        <v>45511</v>
      </c>
      <c r="K1420" s="11">
        <v>45511</v>
      </c>
      <c r="L1420" s="11"/>
      <c r="M1420" s="124">
        <v>45516</v>
      </c>
      <c r="N1420" s="124">
        <v>45518</v>
      </c>
      <c r="O1420" s="7">
        <f t="shared" ca="1" si="44"/>
        <v>7</v>
      </c>
      <c r="P1420" s="124">
        <v>45527</v>
      </c>
      <c r="Q1420" s="726">
        <v>45527</v>
      </c>
      <c r="R1420" s="124"/>
      <c r="S1420" s="12">
        <f t="shared" ca="1" si="45"/>
        <v>594</v>
      </c>
      <c r="T1420" s="192">
        <v>45530</v>
      </c>
      <c r="U1420" s="172">
        <v>45570</v>
      </c>
      <c r="V1420" s="172"/>
      <c r="W1420" s="172"/>
      <c r="X1420" s="665" t="s">
        <v>10766</v>
      </c>
      <c r="Y1420" s="665" t="s">
        <v>10767</v>
      </c>
      <c r="Z1420" s="665" t="s">
        <v>10767</v>
      </c>
      <c r="AA1420" s="195" t="s">
        <v>10565</v>
      </c>
      <c r="AB1420" s="195"/>
      <c r="AC1420" s="239"/>
      <c r="AD1420" s="1239"/>
      <c r="AE1420" s="1311"/>
    </row>
    <row r="1421" spans="1:31" ht="19.5">
      <c r="A1421" s="272" t="s">
        <v>3859</v>
      </c>
      <c r="B1421" s="846" t="s">
        <v>10768</v>
      </c>
      <c r="C1421" s="7" t="s">
        <v>83</v>
      </c>
      <c r="D1421" s="7" t="s">
        <v>189</v>
      </c>
      <c r="E1421" s="7" t="s">
        <v>85</v>
      </c>
      <c r="F1421" s="7">
        <v>2</v>
      </c>
      <c r="G1421" s="220">
        <v>2550</v>
      </c>
      <c r="H1421" s="237">
        <v>3.78</v>
      </c>
      <c r="I1421" s="199" t="s">
        <v>10769</v>
      </c>
      <c r="J1421" s="11" t="s">
        <v>10108</v>
      </c>
      <c r="K1421" s="23" t="s">
        <v>4329</v>
      </c>
      <c r="L1421" s="23"/>
      <c r="M1421" s="726" t="s">
        <v>4225</v>
      </c>
      <c r="N1421" s="726" t="s">
        <v>4225</v>
      </c>
      <c r="O1421" s="7" t="e">
        <f t="shared" ca="1" si="44"/>
        <v>#VALUE!</v>
      </c>
      <c r="P1421" s="726" t="s">
        <v>4439</v>
      </c>
      <c r="Q1421" s="726" t="s">
        <v>4288</v>
      </c>
      <c r="R1421" s="726" t="s">
        <v>4439</v>
      </c>
      <c r="S1421" s="12" t="e">
        <f t="shared" ca="1" si="45"/>
        <v>#VALUE!</v>
      </c>
      <c r="T1421" s="192" t="s">
        <v>10770</v>
      </c>
      <c r="U1421" s="11" t="s">
        <v>10771</v>
      </c>
      <c r="V1421" s="11"/>
      <c r="W1421" s="11"/>
      <c r="X1421" s="218" t="s">
        <v>10772</v>
      </c>
      <c r="Y1421" s="218" t="s">
        <v>10773</v>
      </c>
      <c r="Z1421" s="218" t="s">
        <v>10773</v>
      </c>
      <c r="AA1421" s="96" t="s">
        <v>10774</v>
      </c>
      <c r="AB1421" s="96" t="s">
        <v>10775</v>
      </c>
      <c r="AC1421" s="96"/>
      <c r="AD1421" s="235"/>
      <c r="AE1421" s="1314"/>
    </row>
    <row r="1422" spans="1:31">
      <c r="A1422" s="272" t="s">
        <v>10776</v>
      </c>
      <c r="B1422" s="846" t="s">
        <v>10777</v>
      </c>
      <c r="C1422" s="7" t="s">
        <v>83</v>
      </c>
      <c r="D1422" s="7" t="s">
        <v>189</v>
      </c>
      <c r="E1422" s="7" t="s">
        <v>85</v>
      </c>
      <c r="F1422" s="7">
        <v>2</v>
      </c>
      <c r="G1422" s="220">
        <v>986</v>
      </c>
      <c r="H1422" s="237">
        <v>1.0494000000000001</v>
      </c>
      <c r="I1422" s="199" t="s">
        <v>10778</v>
      </c>
      <c r="J1422" s="11" t="s">
        <v>4248</v>
      </c>
      <c r="K1422" s="23" t="s">
        <v>4248</v>
      </c>
      <c r="L1422" s="23"/>
      <c r="M1422" s="726" t="s">
        <v>97</v>
      </c>
      <c r="N1422" s="726" t="s">
        <v>4387</v>
      </c>
      <c r="O1422" s="7" t="e">
        <f t="shared" ca="1" si="44"/>
        <v>#VALUE!</v>
      </c>
      <c r="P1422" s="726" t="s">
        <v>4439</v>
      </c>
      <c r="Q1422" s="726" t="s">
        <v>4288</v>
      </c>
      <c r="R1422" s="726" t="s">
        <v>4439</v>
      </c>
      <c r="S1422" s="12" t="e">
        <f t="shared" ca="1" si="45"/>
        <v>#VALUE!</v>
      </c>
      <c r="T1422" s="192" t="s">
        <v>4352</v>
      </c>
      <c r="U1422" s="11" t="s">
        <v>4360</v>
      </c>
      <c r="V1422" s="11"/>
      <c r="W1422" s="11"/>
      <c r="X1422" s="218" t="s">
        <v>10779</v>
      </c>
      <c r="Y1422" s="218" t="s">
        <v>10780</v>
      </c>
      <c r="Z1422" s="218" t="s">
        <v>10780</v>
      </c>
      <c r="AA1422" s="96" t="s">
        <v>9187</v>
      </c>
      <c r="AB1422" s="96" t="s">
        <v>10781</v>
      </c>
      <c r="AC1422" s="96"/>
      <c r="AD1422" s="235"/>
      <c r="AE1422" s="1314"/>
    </row>
    <row r="1423" spans="1:31">
      <c r="A1423" s="272" t="s">
        <v>7346</v>
      </c>
      <c r="B1423" s="846" t="s">
        <v>10782</v>
      </c>
      <c r="C1423" s="7" t="s">
        <v>256</v>
      </c>
      <c r="D1423" s="7" t="s">
        <v>1292</v>
      </c>
      <c r="E1423" s="7" t="s">
        <v>85</v>
      </c>
      <c r="F1423" s="7">
        <v>1</v>
      </c>
      <c r="G1423" s="220">
        <v>589.67010000000005</v>
      </c>
      <c r="H1423" s="237">
        <v>0.496</v>
      </c>
      <c r="I1423" s="199" t="s">
        <v>10783</v>
      </c>
      <c r="J1423" s="11" t="s">
        <v>4427</v>
      </c>
      <c r="K1423" s="23" t="s">
        <v>4353</v>
      </c>
      <c r="L1423" s="23"/>
      <c r="M1423" s="726" t="s">
        <v>4237</v>
      </c>
      <c r="N1423" s="726" t="s">
        <v>10755</v>
      </c>
      <c r="O1423" s="7" t="e">
        <f t="shared" ca="1" si="44"/>
        <v>#VALUE!</v>
      </c>
      <c r="P1423" s="726" t="s">
        <v>4432</v>
      </c>
      <c r="Q1423" s="726" t="s">
        <v>4278</v>
      </c>
      <c r="R1423" s="726" t="s">
        <v>4432</v>
      </c>
      <c r="S1423" s="12" t="e">
        <f t="shared" ca="1" si="45"/>
        <v>#VALUE!</v>
      </c>
      <c r="T1423" s="192" t="s">
        <v>4352</v>
      </c>
      <c r="U1423" s="11" t="s">
        <v>4491</v>
      </c>
      <c r="V1423" s="11"/>
      <c r="W1423" s="11"/>
      <c r="X1423" s="218" t="s">
        <v>10784</v>
      </c>
      <c r="Y1423" s="218" t="s">
        <v>10785</v>
      </c>
      <c r="Z1423" s="218" t="s">
        <v>10786</v>
      </c>
      <c r="AA1423" s="96" t="s">
        <v>9187</v>
      </c>
      <c r="AB1423" s="96" t="s">
        <v>10787</v>
      </c>
      <c r="AC1423" s="96"/>
      <c r="AD1423" s="235"/>
      <c r="AE1423" s="1314"/>
    </row>
    <row r="1424" spans="1:31">
      <c r="A1424" s="272" t="s">
        <v>10788</v>
      </c>
      <c r="B1424" s="846" t="s">
        <v>10789</v>
      </c>
      <c r="C1424" s="7" t="s">
        <v>83</v>
      </c>
      <c r="D1424" s="7" t="s">
        <v>728</v>
      </c>
      <c r="E1424" s="7" t="s">
        <v>85</v>
      </c>
      <c r="F1424" s="7">
        <v>2</v>
      </c>
      <c r="G1424" s="220">
        <v>654</v>
      </c>
      <c r="H1424" s="237">
        <v>9.8800000000000008</v>
      </c>
      <c r="I1424" s="199" t="s">
        <v>10790</v>
      </c>
      <c r="J1424" s="11" t="s">
        <v>4359</v>
      </c>
      <c r="K1424" s="23" t="s">
        <v>4353</v>
      </c>
      <c r="L1424" s="23"/>
      <c r="M1424" s="726" t="s">
        <v>4225</v>
      </c>
      <c r="N1424" s="726" t="s">
        <v>10755</v>
      </c>
      <c r="O1424" s="7" t="e">
        <f t="shared" ca="1" si="44"/>
        <v>#VALUE!</v>
      </c>
      <c r="P1424" s="726" t="s">
        <v>10770</v>
      </c>
      <c r="Q1424" s="23" t="s">
        <v>10791</v>
      </c>
      <c r="R1424" s="726" t="s">
        <v>10770</v>
      </c>
      <c r="S1424" s="12" t="e">
        <f t="shared" ca="1" si="45"/>
        <v>#VALUE!</v>
      </c>
      <c r="T1424" s="192" t="s">
        <v>4352</v>
      </c>
      <c r="U1424" s="11" t="s">
        <v>4643</v>
      </c>
      <c r="V1424" s="11"/>
      <c r="W1424" s="11"/>
      <c r="X1424" s="218" t="s">
        <v>10792</v>
      </c>
      <c r="Y1424" s="218" t="s">
        <v>10793</v>
      </c>
      <c r="Z1424" s="218" t="s">
        <v>10793</v>
      </c>
      <c r="AA1424" s="96" t="s">
        <v>10351</v>
      </c>
      <c r="AB1424" s="238" t="s">
        <v>10794</v>
      </c>
      <c r="AC1424" s="96"/>
      <c r="AD1424" s="235"/>
      <c r="AE1424" s="1314"/>
    </row>
    <row r="1425" spans="1:31">
      <c r="A1425" s="272" t="s">
        <v>6098</v>
      </c>
      <c r="B1425" s="846" t="s">
        <v>10795</v>
      </c>
      <c r="C1425" s="7" t="s">
        <v>83</v>
      </c>
      <c r="D1425" s="7" t="s">
        <v>139</v>
      </c>
      <c r="E1425" s="7" t="s">
        <v>85</v>
      </c>
      <c r="F1425" s="7">
        <v>2</v>
      </c>
      <c r="G1425" s="220">
        <v>2040</v>
      </c>
      <c r="H1425" s="237">
        <v>1.244</v>
      </c>
      <c r="I1425" s="199" t="s">
        <v>10796</v>
      </c>
      <c r="J1425" s="11" t="s">
        <v>10628</v>
      </c>
      <c r="K1425" s="23" t="s">
        <v>4367</v>
      </c>
      <c r="L1425" s="23"/>
      <c r="M1425" s="726" t="s">
        <v>97</v>
      </c>
      <c r="N1425" s="726" t="s">
        <v>4431</v>
      </c>
      <c r="O1425" s="7" t="e">
        <f t="shared" ca="1" si="44"/>
        <v>#VALUE!</v>
      </c>
      <c r="P1425" s="726" t="s">
        <v>10770</v>
      </c>
      <c r="Q1425" s="726" t="s">
        <v>4402</v>
      </c>
      <c r="R1425" s="726" t="s">
        <v>10770</v>
      </c>
      <c r="S1425" s="12" t="e">
        <f t="shared" ca="1" si="45"/>
        <v>#VALUE!</v>
      </c>
      <c r="T1425" s="192" t="s">
        <v>4336</v>
      </c>
      <c r="U1425" s="11" t="s">
        <v>10797</v>
      </c>
      <c r="V1425" s="11"/>
      <c r="W1425" s="11"/>
      <c r="X1425" s="218" t="s">
        <v>10798</v>
      </c>
      <c r="Y1425" s="218" t="s">
        <v>10799</v>
      </c>
      <c r="Z1425" s="218" t="s">
        <v>10799</v>
      </c>
      <c r="AA1425" s="96" t="s">
        <v>10800</v>
      </c>
      <c r="AB1425" s="238" t="s">
        <v>10801</v>
      </c>
      <c r="AC1425" s="96"/>
      <c r="AD1425" s="235"/>
      <c r="AE1425" s="1314"/>
    </row>
    <row r="1426" spans="1:31">
      <c r="A1426" s="272" t="s">
        <v>9549</v>
      </c>
      <c r="B1426" s="846">
        <v>4050015694</v>
      </c>
      <c r="C1426" s="4" t="s">
        <v>83</v>
      </c>
      <c r="D1426" s="7" t="s">
        <v>1024</v>
      </c>
      <c r="E1426" s="7" t="s">
        <v>49</v>
      </c>
      <c r="F1426" s="7">
        <v>2</v>
      </c>
      <c r="G1426" s="236">
        <v>1034</v>
      </c>
      <c r="H1426" s="20"/>
      <c r="I1426" s="189" t="s">
        <v>10765</v>
      </c>
      <c r="J1426" s="124">
        <v>45510</v>
      </c>
      <c r="K1426" s="124">
        <v>45511</v>
      </c>
      <c r="L1426" s="124"/>
      <c r="M1426" s="124">
        <v>45516</v>
      </c>
      <c r="N1426" s="124">
        <v>45517</v>
      </c>
      <c r="O1426" s="7">
        <f t="shared" ca="1" si="44"/>
        <v>7</v>
      </c>
      <c r="P1426" s="795">
        <v>45527</v>
      </c>
      <c r="Q1426" s="124">
        <v>45527</v>
      </c>
      <c r="R1426" s="795"/>
      <c r="S1426" s="12">
        <f t="shared" ca="1" si="45"/>
        <v>595</v>
      </c>
      <c r="T1426" s="190"/>
      <c r="U1426" s="8">
        <v>45570</v>
      </c>
      <c r="V1426" s="8"/>
      <c r="W1426" s="8"/>
      <c r="X1426" s="200" t="s">
        <v>10802</v>
      </c>
      <c r="Y1426" s="200" t="s">
        <v>10803</v>
      </c>
      <c r="Z1426" s="200" t="s">
        <v>10803</v>
      </c>
      <c r="AA1426" s="96" t="s">
        <v>10565</v>
      </c>
      <c r="AB1426" s="96"/>
      <c r="AC1426" s="96"/>
      <c r="AD1426" s="235"/>
      <c r="AE1426" s="1314"/>
    </row>
    <row r="1427" spans="1:31">
      <c r="A1427" s="272" t="s">
        <v>1200</v>
      </c>
      <c r="B1427" s="846" t="s">
        <v>10804</v>
      </c>
      <c r="C1427" s="4" t="s">
        <v>83</v>
      </c>
      <c r="D1427" s="7" t="s">
        <v>110</v>
      </c>
      <c r="E1427" s="7" t="s">
        <v>267</v>
      </c>
      <c r="F1427" s="7">
        <v>3</v>
      </c>
      <c r="G1427" s="236">
        <v>2569</v>
      </c>
      <c r="H1427" s="20"/>
      <c r="I1427" s="189" t="s">
        <v>9271</v>
      </c>
      <c r="J1427" s="124">
        <v>45517</v>
      </c>
      <c r="K1427" s="124">
        <v>45518</v>
      </c>
      <c r="L1427" s="124"/>
      <c r="M1427" s="124">
        <v>45519</v>
      </c>
      <c r="N1427" s="124">
        <v>45521</v>
      </c>
      <c r="O1427" s="7">
        <f t="shared" ca="1" si="44"/>
        <v>4</v>
      </c>
      <c r="P1427" s="795">
        <v>45536</v>
      </c>
      <c r="Q1427" s="124">
        <v>45529</v>
      </c>
      <c r="R1427" s="795"/>
      <c r="S1427" s="12">
        <f t="shared" ca="1" si="45"/>
        <v>588</v>
      </c>
      <c r="T1427" s="190"/>
      <c r="U1427" s="8" t="s">
        <v>4563</v>
      </c>
      <c r="V1427" s="8"/>
      <c r="W1427" s="8"/>
      <c r="X1427" s="200" t="s">
        <v>10805</v>
      </c>
      <c r="Y1427" s="200" t="s">
        <v>10806</v>
      </c>
      <c r="Z1427" s="200" t="s">
        <v>10806</v>
      </c>
      <c r="AA1427" s="96" t="s">
        <v>10571</v>
      </c>
      <c r="AB1427" s="96"/>
      <c r="AC1427" s="96"/>
      <c r="AD1427" s="235"/>
      <c r="AE1427" s="1314"/>
    </row>
    <row r="1428" spans="1:31">
      <c r="A1428" s="278" t="s">
        <v>516</v>
      </c>
      <c r="B1428" s="846" t="s">
        <v>10807</v>
      </c>
      <c r="C1428" s="7" t="s">
        <v>83</v>
      </c>
      <c r="D1428" s="7" t="s">
        <v>1024</v>
      </c>
      <c r="E1428" s="7" t="s">
        <v>85</v>
      </c>
      <c r="F1428" s="25">
        <v>1</v>
      </c>
      <c r="G1428" s="248">
        <v>254</v>
      </c>
      <c r="H1428" s="230">
        <v>1.0009999999999999</v>
      </c>
      <c r="I1428" s="188" t="s">
        <v>9271</v>
      </c>
      <c r="J1428" s="11" t="s">
        <v>4387</v>
      </c>
      <c r="K1428" s="787">
        <v>45509</v>
      </c>
      <c r="L1428" s="787"/>
      <c r="M1428" s="787">
        <v>45512</v>
      </c>
      <c r="N1428" s="787" t="s">
        <v>4265</v>
      </c>
      <c r="O1428" s="7" t="e">
        <f t="shared" ca="1" si="44"/>
        <v>#VALUE!</v>
      </c>
      <c r="P1428" s="124" t="s">
        <v>4538</v>
      </c>
      <c r="Q1428" s="124" t="s">
        <v>10673</v>
      </c>
      <c r="R1428" s="124" t="s">
        <v>4538</v>
      </c>
      <c r="S1428" s="12" t="e">
        <f t="shared" ca="1" si="45"/>
        <v>#VALUE!</v>
      </c>
      <c r="T1428" s="241" t="s">
        <v>10808</v>
      </c>
      <c r="U1428" s="11" t="s">
        <v>10809</v>
      </c>
      <c r="V1428" s="11"/>
      <c r="W1428" s="11"/>
      <c r="X1428" s="200" t="s">
        <v>10810</v>
      </c>
      <c r="Y1428" s="200" t="s">
        <v>10811</v>
      </c>
      <c r="Z1428" s="185" t="s">
        <v>10812</v>
      </c>
      <c r="AA1428" s="214" t="s">
        <v>10813</v>
      </c>
      <c r="AB1428" s="84" t="s">
        <v>10814</v>
      </c>
      <c r="AC1428" s="24"/>
      <c r="AD1428" s="81" t="s">
        <v>10815</v>
      </c>
      <c r="AE1428" s="1282"/>
    </row>
    <row r="1429" spans="1:31">
      <c r="A1429" s="278" t="s">
        <v>10816</v>
      </c>
      <c r="B1429" s="846" t="s">
        <v>10817</v>
      </c>
      <c r="C1429" s="33" t="s">
        <v>83</v>
      </c>
      <c r="D1429" s="7" t="s">
        <v>1024</v>
      </c>
      <c r="E1429" s="7" t="s">
        <v>85</v>
      </c>
      <c r="F1429" s="25">
        <v>1</v>
      </c>
      <c r="G1429" s="248">
        <v>450</v>
      </c>
      <c r="H1429" s="231">
        <v>1.1619999999999999</v>
      </c>
      <c r="I1429" s="188" t="s">
        <v>9271</v>
      </c>
      <c r="J1429" s="11" t="s">
        <v>4225</v>
      </c>
      <c r="K1429" s="787">
        <v>45510</v>
      </c>
      <c r="L1429" s="787"/>
      <c r="M1429" s="787">
        <v>45512</v>
      </c>
      <c r="N1429" s="787">
        <v>45518</v>
      </c>
      <c r="O1429" s="7" t="e">
        <f t="shared" ca="1" si="44"/>
        <v>#VALUE!</v>
      </c>
      <c r="P1429" s="124" t="s">
        <v>4538</v>
      </c>
      <c r="Q1429" s="124" t="s">
        <v>10673</v>
      </c>
      <c r="R1429" s="124" t="s">
        <v>4538</v>
      </c>
      <c r="S1429" s="12" t="e">
        <f t="shared" ca="1" si="45"/>
        <v>#VALUE!</v>
      </c>
      <c r="T1429" s="241" t="s">
        <v>10808</v>
      </c>
      <c r="U1429" s="11" t="s">
        <v>10809</v>
      </c>
      <c r="V1429" s="11"/>
      <c r="W1429" s="11"/>
      <c r="X1429" s="200" t="s">
        <v>10818</v>
      </c>
      <c r="Y1429" s="200" t="s">
        <v>10811</v>
      </c>
      <c r="Z1429" s="185" t="s">
        <v>10819</v>
      </c>
      <c r="AA1429" s="214" t="s">
        <v>10820</v>
      </c>
      <c r="AB1429" s="13" t="s">
        <v>10821</v>
      </c>
      <c r="AC1429" s="13"/>
      <c r="AD1429" s="76" t="s">
        <v>10815</v>
      </c>
      <c r="AE1429" s="1287"/>
    </row>
    <row r="1430" spans="1:31">
      <c r="A1430" s="282" t="s">
        <v>5312</v>
      </c>
      <c r="B1430" s="936" t="s">
        <v>10822</v>
      </c>
      <c r="C1430" s="124" t="s">
        <v>256</v>
      </c>
      <c r="D1430" s="7" t="s">
        <v>1024</v>
      </c>
      <c r="E1430" s="7" t="s">
        <v>85</v>
      </c>
      <c r="F1430" s="25">
        <v>3</v>
      </c>
      <c r="G1430" s="248">
        <v>1520</v>
      </c>
      <c r="H1430" s="204">
        <v>3.2730000000000001</v>
      </c>
      <c r="I1430" s="188" t="s">
        <v>9271</v>
      </c>
      <c r="J1430" s="11">
        <v>45512</v>
      </c>
      <c r="K1430" s="124">
        <v>45512</v>
      </c>
      <c r="L1430" s="124"/>
      <c r="M1430" s="124">
        <v>45513</v>
      </c>
      <c r="N1430" s="124">
        <v>45517</v>
      </c>
      <c r="O1430" s="7">
        <f t="shared" ca="1" si="44"/>
        <v>5</v>
      </c>
      <c r="P1430" s="124" t="s">
        <v>4538</v>
      </c>
      <c r="Q1430" s="124" t="s">
        <v>10823</v>
      </c>
      <c r="R1430" s="124" t="s">
        <v>4538</v>
      </c>
      <c r="S1430" s="12" t="e">
        <f t="shared" ca="1" si="45"/>
        <v>#VALUE!</v>
      </c>
      <c r="T1430" s="241" t="s">
        <v>10808</v>
      </c>
      <c r="U1430" s="11" t="s">
        <v>10809</v>
      </c>
      <c r="V1430" s="11"/>
      <c r="W1430" s="11"/>
      <c r="X1430" s="200" t="s">
        <v>10824</v>
      </c>
      <c r="Y1430" s="200" t="s">
        <v>10811</v>
      </c>
      <c r="Z1430" s="218" t="s">
        <v>10811</v>
      </c>
      <c r="AA1430" s="214" t="s">
        <v>10351</v>
      </c>
      <c r="AB1430" s="13" t="s">
        <v>10825</v>
      </c>
      <c r="AC1430" s="13"/>
      <c r="AD1430" s="76"/>
      <c r="AE1430" s="1287"/>
    </row>
    <row r="1431" spans="1:31">
      <c r="A1431" s="282" t="s">
        <v>10511</v>
      </c>
      <c r="B1431" s="936" t="s">
        <v>10421</v>
      </c>
      <c r="C1431" s="124" t="s">
        <v>83</v>
      </c>
      <c r="D1431" s="7" t="s">
        <v>1024</v>
      </c>
      <c r="E1431" s="7" t="s">
        <v>85</v>
      </c>
      <c r="F1431" s="25">
        <v>3</v>
      </c>
      <c r="G1431" s="248">
        <v>1525</v>
      </c>
      <c r="H1431" s="204">
        <v>1.875</v>
      </c>
      <c r="I1431" s="188" t="s">
        <v>9271</v>
      </c>
      <c r="J1431" s="11" t="s">
        <v>4265</v>
      </c>
      <c r="K1431" s="124">
        <v>45518</v>
      </c>
      <c r="L1431" s="124"/>
      <c r="M1431" s="124" t="s">
        <v>97</v>
      </c>
      <c r="N1431" s="124">
        <v>45524</v>
      </c>
      <c r="O1431" s="7" t="e">
        <f t="shared" ca="1" si="44"/>
        <v>#VALUE!</v>
      </c>
      <c r="P1431" s="124" t="s">
        <v>4538</v>
      </c>
      <c r="Q1431" s="124" t="s">
        <v>4432</v>
      </c>
      <c r="R1431" s="124" t="s">
        <v>4538</v>
      </c>
      <c r="S1431" s="12" t="e">
        <f t="shared" ca="1" si="45"/>
        <v>#VALUE!</v>
      </c>
      <c r="T1431" s="241" t="s">
        <v>10808</v>
      </c>
      <c r="U1431" s="11" t="s">
        <v>10809</v>
      </c>
      <c r="V1431" s="11"/>
      <c r="W1431" s="11"/>
      <c r="X1431" s="200" t="s">
        <v>10826</v>
      </c>
      <c r="Y1431" s="200" t="s">
        <v>10811</v>
      </c>
      <c r="Z1431" s="218" t="s">
        <v>10827</v>
      </c>
      <c r="AA1431" s="203" t="s">
        <v>10828</v>
      </c>
      <c r="AB1431" s="13"/>
      <c r="AC1431" s="13"/>
      <c r="AD1431" s="76" t="s">
        <v>10815</v>
      </c>
      <c r="AE1431" s="1287"/>
    </row>
    <row r="1432" spans="1:31">
      <c r="A1432" s="282" t="s">
        <v>6367</v>
      </c>
      <c r="B1432" s="936" t="s">
        <v>10829</v>
      </c>
      <c r="C1432" s="124" t="s">
        <v>83</v>
      </c>
      <c r="D1432" s="7" t="s">
        <v>1024</v>
      </c>
      <c r="E1432" s="7" t="s">
        <v>85</v>
      </c>
      <c r="F1432" s="25">
        <v>5</v>
      </c>
      <c r="G1432" s="248">
        <v>5517</v>
      </c>
      <c r="H1432" s="204">
        <v>8.1219999999999999</v>
      </c>
      <c r="I1432" s="188" t="s">
        <v>9271</v>
      </c>
      <c r="J1432" s="11" t="s">
        <v>4265</v>
      </c>
      <c r="K1432" s="124" t="s">
        <v>4306</v>
      </c>
      <c r="L1432" s="124"/>
      <c r="M1432" s="124" t="s">
        <v>4440</v>
      </c>
      <c r="N1432" s="124">
        <v>45524</v>
      </c>
      <c r="O1432" s="7" t="e">
        <f t="shared" ca="1" si="44"/>
        <v>#VALUE!</v>
      </c>
      <c r="P1432" s="124" t="s">
        <v>4538</v>
      </c>
      <c r="Q1432" s="124" t="s">
        <v>4432</v>
      </c>
      <c r="R1432" s="124" t="s">
        <v>4538</v>
      </c>
      <c r="S1432" s="12" t="e">
        <f t="shared" ca="1" si="45"/>
        <v>#VALUE!</v>
      </c>
      <c r="T1432" s="241" t="s">
        <v>10808</v>
      </c>
      <c r="U1432" s="11" t="s">
        <v>10809</v>
      </c>
      <c r="V1432" s="11"/>
      <c r="W1432" s="11"/>
      <c r="X1432" s="200" t="s">
        <v>10830</v>
      </c>
      <c r="Y1432" s="200" t="s">
        <v>10811</v>
      </c>
      <c r="Z1432" s="185" t="s">
        <v>10831</v>
      </c>
      <c r="AA1432" s="214" t="s">
        <v>10351</v>
      </c>
      <c r="AB1432" s="13" t="s">
        <v>10832</v>
      </c>
      <c r="AC1432" s="13"/>
      <c r="AD1432" s="76"/>
      <c r="AE1432" s="1287"/>
    </row>
    <row r="1433" spans="1:31">
      <c r="A1433" s="282" t="s">
        <v>1830</v>
      </c>
      <c r="B1433" s="936" t="s">
        <v>10833</v>
      </c>
      <c r="C1433" s="124" t="s">
        <v>256</v>
      </c>
      <c r="D1433" s="7" t="s">
        <v>1024</v>
      </c>
      <c r="E1433" s="7" t="s">
        <v>85</v>
      </c>
      <c r="F1433" s="25">
        <v>1</v>
      </c>
      <c r="G1433" s="248">
        <v>532</v>
      </c>
      <c r="H1433" s="204">
        <v>0.93600000000000005</v>
      </c>
      <c r="I1433" s="188" t="s">
        <v>9271</v>
      </c>
      <c r="J1433" s="11" t="s">
        <v>4265</v>
      </c>
      <c r="K1433" s="11" t="s">
        <v>4265</v>
      </c>
      <c r="L1433" s="11"/>
      <c r="M1433" s="124">
        <v>45523</v>
      </c>
      <c r="N1433" s="124">
        <v>45526</v>
      </c>
      <c r="O1433" s="7" t="e">
        <f t="shared" ca="1" si="44"/>
        <v>#VALUE!</v>
      </c>
      <c r="P1433" s="124" t="s">
        <v>4538</v>
      </c>
      <c r="Q1433" s="124" t="s">
        <v>4432</v>
      </c>
      <c r="R1433" s="124" t="s">
        <v>4538</v>
      </c>
      <c r="S1433" s="12" t="e">
        <f t="shared" ca="1" si="45"/>
        <v>#VALUE!</v>
      </c>
      <c r="T1433" s="241" t="s">
        <v>10808</v>
      </c>
      <c r="U1433" s="11" t="s">
        <v>10809</v>
      </c>
      <c r="V1433" s="11"/>
      <c r="W1433" s="11"/>
      <c r="X1433" s="200" t="s">
        <v>10834</v>
      </c>
      <c r="Y1433" s="200" t="s">
        <v>10811</v>
      </c>
      <c r="Z1433" s="218" t="s">
        <v>10835</v>
      </c>
      <c r="AA1433" s="214" t="s">
        <v>10351</v>
      </c>
      <c r="AB1433" s="13" t="s">
        <v>10832</v>
      </c>
      <c r="AC1433" s="13"/>
      <c r="AD1433" s="76" t="s">
        <v>10815</v>
      </c>
      <c r="AE1433" s="1287"/>
    </row>
    <row r="1434" spans="1:31">
      <c r="A1434" s="282" t="s">
        <v>3731</v>
      </c>
      <c r="B1434" s="936" t="s">
        <v>10836</v>
      </c>
      <c r="C1434" s="124" t="s">
        <v>83</v>
      </c>
      <c r="D1434" s="7" t="s">
        <v>1024</v>
      </c>
      <c r="E1434" s="7" t="s">
        <v>85</v>
      </c>
      <c r="F1434" s="25">
        <v>1</v>
      </c>
      <c r="G1434" s="248">
        <v>470</v>
      </c>
      <c r="H1434" s="204">
        <v>0.29499999999999998</v>
      </c>
      <c r="I1434" s="188" t="s">
        <v>9271</v>
      </c>
      <c r="J1434" s="11">
        <v>45514</v>
      </c>
      <c r="K1434" s="11">
        <v>45516</v>
      </c>
      <c r="L1434" s="11"/>
      <c r="M1434" s="124" t="s">
        <v>97</v>
      </c>
      <c r="N1434" s="124">
        <v>45526</v>
      </c>
      <c r="O1434" s="7">
        <f t="shared" ca="1" si="44"/>
        <v>12</v>
      </c>
      <c r="P1434" s="124" t="s">
        <v>4538</v>
      </c>
      <c r="Q1434" s="124" t="s">
        <v>4432</v>
      </c>
      <c r="R1434" s="124" t="s">
        <v>4538</v>
      </c>
      <c r="S1434" s="12" t="e">
        <f t="shared" ca="1" si="45"/>
        <v>#VALUE!</v>
      </c>
      <c r="T1434" s="241" t="s">
        <v>10808</v>
      </c>
      <c r="U1434" s="11" t="s">
        <v>10809</v>
      </c>
      <c r="V1434" s="11"/>
      <c r="W1434" s="11"/>
      <c r="X1434" s="200" t="s">
        <v>10837</v>
      </c>
      <c r="Y1434" s="200" t="s">
        <v>10811</v>
      </c>
      <c r="Z1434" s="218" t="s">
        <v>10838</v>
      </c>
      <c r="AA1434" s="214" t="s">
        <v>10351</v>
      </c>
      <c r="AB1434" s="13" t="s">
        <v>10839</v>
      </c>
      <c r="AC1434" s="13"/>
      <c r="AD1434" s="76"/>
      <c r="AE1434" s="1287"/>
    </row>
    <row r="1435" spans="1:31">
      <c r="A1435" s="282" t="s">
        <v>397</v>
      </c>
      <c r="B1435" s="936" t="s">
        <v>10840</v>
      </c>
      <c r="C1435" s="124" t="s">
        <v>256</v>
      </c>
      <c r="D1435" s="7" t="s">
        <v>1024</v>
      </c>
      <c r="E1435" s="7" t="s">
        <v>85</v>
      </c>
      <c r="F1435" s="25">
        <v>1</v>
      </c>
      <c r="G1435" s="248">
        <v>260</v>
      </c>
      <c r="H1435" s="204">
        <v>0.504</v>
      </c>
      <c r="I1435" s="188" t="s">
        <v>9271</v>
      </c>
      <c r="J1435" s="11">
        <v>45514</v>
      </c>
      <c r="K1435" s="11">
        <v>45516</v>
      </c>
      <c r="L1435" s="11"/>
      <c r="M1435" s="124" t="s">
        <v>4278</v>
      </c>
      <c r="N1435" s="124">
        <v>45526</v>
      </c>
      <c r="O1435" s="7">
        <f t="shared" ca="1" si="44"/>
        <v>12</v>
      </c>
      <c r="P1435" s="124" t="s">
        <v>4538</v>
      </c>
      <c r="Q1435" s="124" t="s">
        <v>4432</v>
      </c>
      <c r="R1435" s="124" t="s">
        <v>4538</v>
      </c>
      <c r="S1435" s="12" t="e">
        <f t="shared" ca="1" si="45"/>
        <v>#VALUE!</v>
      </c>
      <c r="T1435" s="241" t="s">
        <v>10808</v>
      </c>
      <c r="U1435" s="11" t="s">
        <v>10809</v>
      </c>
      <c r="V1435" s="11"/>
      <c r="W1435" s="11"/>
      <c r="X1435" s="200" t="s">
        <v>10841</v>
      </c>
      <c r="Y1435" s="200" t="s">
        <v>10811</v>
      </c>
      <c r="Z1435" s="218" t="s">
        <v>10842</v>
      </c>
      <c r="AA1435" s="214" t="s">
        <v>10351</v>
      </c>
      <c r="AB1435" s="13" t="s">
        <v>10687</v>
      </c>
      <c r="AC1435" s="13"/>
      <c r="AD1435" s="76" t="s">
        <v>10815</v>
      </c>
      <c r="AE1435" s="1287"/>
    </row>
    <row r="1436" spans="1:31">
      <c r="A1436" s="272" t="s">
        <v>10843</v>
      </c>
      <c r="B1436" s="890" t="s">
        <v>10844</v>
      </c>
      <c r="C1436" s="4" t="s">
        <v>83</v>
      </c>
      <c r="D1436" s="7" t="s">
        <v>1024</v>
      </c>
      <c r="E1436" s="7" t="s">
        <v>49</v>
      </c>
      <c r="F1436" s="7">
        <v>1</v>
      </c>
      <c r="G1436" s="236">
        <v>274</v>
      </c>
      <c r="H1436" s="20">
        <v>0.39800000000000002</v>
      </c>
      <c r="I1436" s="188" t="s">
        <v>10845</v>
      </c>
      <c r="J1436" s="124">
        <v>45517</v>
      </c>
      <c r="K1436" s="124">
        <v>45517</v>
      </c>
      <c r="L1436" s="124"/>
      <c r="M1436" s="124">
        <v>45525</v>
      </c>
      <c r="N1436" s="124">
        <v>45526</v>
      </c>
      <c r="O1436" s="7">
        <f t="shared" ca="1" si="44"/>
        <v>9</v>
      </c>
      <c r="P1436" s="124" t="s">
        <v>10808</v>
      </c>
      <c r="Q1436" s="124" t="s">
        <v>4352</v>
      </c>
      <c r="R1436" s="124" t="s">
        <v>10808</v>
      </c>
      <c r="S1436" s="12" t="e">
        <f t="shared" ca="1" si="45"/>
        <v>#VALUE!</v>
      </c>
      <c r="T1436" s="241" t="s">
        <v>4602</v>
      </c>
      <c r="U1436" s="160" t="s">
        <v>10846</v>
      </c>
      <c r="V1436" s="160"/>
      <c r="W1436" s="160"/>
      <c r="X1436" s="200" t="s">
        <v>10847</v>
      </c>
      <c r="Y1436" s="200" t="s">
        <v>10848</v>
      </c>
      <c r="Z1436" s="200" t="s">
        <v>10848</v>
      </c>
      <c r="AA1436" s="289" t="s">
        <v>10849</v>
      </c>
      <c r="AB1436" s="96" t="s">
        <v>10850</v>
      </c>
      <c r="AC1436" s="96"/>
      <c r="AD1436" s="235" t="s">
        <v>10815</v>
      </c>
      <c r="AE1436" s="1314"/>
    </row>
    <row r="1437" spans="1:31">
      <c r="A1437" s="283" t="s">
        <v>10311</v>
      </c>
      <c r="B1437" s="846" t="s">
        <v>10851</v>
      </c>
      <c r="C1437" s="33" t="s">
        <v>83</v>
      </c>
      <c r="D1437" s="7" t="s">
        <v>728</v>
      </c>
      <c r="E1437" s="7" t="s">
        <v>85</v>
      </c>
      <c r="F1437" s="7">
        <v>6</v>
      </c>
      <c r="G1437" s="220">
        <v>2557</v>
      </c>
      <c r="H1437" s="12">
        <v>4.032</v>
      </c>
      <c r="I1437" s="188" t="s">
        <v>10790</v>
      </c>
      <c r="J1437" s="11" t="s">
        <v>4359</v>
      </c>
      <c r="K1437" s="11" t="s">
        <v>4353</v>
      </c>
      <c r="L1437" s="11"/>
      <c r="M1437" s="124" t="s">
        <v>97</v>
      </c>
      <c r="N1437" s="124" t="s">
        <v>4389</v>
      </c>
      <c r="O1437" s="7" t="e">
        <f t="shared" ca="1" si="44"/>
        <v>#VALUE!</v>
      </c>
      <c r="P1437" s="726" t="s">
        <v>10770</v>
      </c>
      <c r="Q1437" s="23" t="s">
        <v>10791</v>
      </c>
      <c r="R1437" s="726" t="s">
        <v>10770</v>
      </c>
      <c r="S1437" s="12" t="e">
        <f t="shared" ca="1" si="45"/>
        <v>#VALUE!</v>
      </c>
      <c r="T1437" s="192" t="s">
        <v>10808</v>
      </c>
      <c r="U1437" s="172" t="s">
        <v>4643</v>
      </c>
      <c r="V1437" s="172"/>
      <c r="W1437" s="172"/>
      <c r="X1437" s="665" t="s">
        <v>10852</v>
      </c>
      <c r="Y1437" s="665" t="s">
        <v>10853</v>
      </c>
      <c r="Z1437" s="665" t="s">
        <v>10853</v>
      </c>
      <c r="AA1437" s="242" t="s">
        <v>10854</v>
      </c>
      <c r="AB1437" s="244" t="s">
        <v>10855</v>
      </c>
      <c r="AC1437" s="737"/>
      <c r="AD1437" s="1242"/>
      <c r="AE1437" s="1315"/>
    </row>
    <row r="1438" spans="1:31">
      <c r="A1438" s="283" t="s">
        <v>5037</v>
      </c>
      <c r="B1438" s="846" t="s">
        <v>10856</v>
      </c>
      <c r="C1438" s="33" t="s">
        <v>83</v>
      </c>
      <c r="D1438" s="7" t="s">
        <v>728</v>
      </c>
      <c r="E1438" s="7" t="s">
        <v>85</v>
      </c>
      <c r="F1438" s="7">
        <v>1</v>
      </c>
      <c r="G1438" s="220">
        <v>431</v>
      </c>
      <c r="H1438" s="12">
        <v>0.56000000000000005</v>
      </c>
      <c r="I1438" s="188" t="s">
        <v>10857</v>
      </c>
      <c r="J1438" s="11" t="s">
        <v>4225</v>
      </c>
      <c r="K1438" s="11" t="s">
        <v>10755</v>
      </c>
      <c r="L1438" s="11"/>
      <c r="M1438" s="124" t="s">
        <v>4578</v>
      </c>
      <c r="N1438" s="124" t="s">
        <v>10770</v>
      </c>
      <c r="O1438" s="7" t="e">
        <f t="shared" ca="1" si="44"/>
        <v>#VALUE!</v>
      </c>
      <c r="P1438" s="726" t="s">
        <v>10808</v>
      </c>
      <c r="Q1438" s="23" t="s">
        <v>4546</v>
      </c>
      <c r="R1438" s="726" t="s">
        <v>10808</v>
      </c>
      <c r="S1438" s="12" t="e">
        <f t="shared" ca="1" si="45"/>
        <v>#VALUE!</v>
      </c>
      <c r="T1438" s="192" t="s">
        <v>4484</v>
      </c>
      <c r="U1438" s="172" t="s">
        <v>4574</v>
      </c>
      <c r="V1438" s="172"/>
      <c r="W1438" s="172"/>
      <c r="X1438" s="665" t="s">
        <v>10858</v>
      </c>
      <c r="Y1438" s="665" t="s">
        <v>10859</v>
      </c>
      <c r="Z1438" s="665" t="s">
        <v>10859</v>
      </c>
      <c r="AA1438" s="243" t="s">
        <v>10860</v>
      </c>
      <c r="AB1438" s="244" t="s">
        <v>10861</v>
      </c>
      <c r="AC1438" s="737"/>
      <c r="AD1438" s="1242"/>
      <c r="AE1438" s="1315"/>
    </row>
    <row r="1439" spans="1:31">
      <c r="A1439" s="283" t="s">
        <v>10862</v>
      </c>
      <c r="B1439" s="846" t="s">
        <v>10863</v>
      </c>
      <c r="C1439" s="33" t="s">
        <v>83</v>
      </c>
      <c r="D1439" s="7" t="s">
        <v>139</v>
      </c>
      <c r="E1439" s="7" t="s">
        <v>85</v>
      </c>
      <c r="F1439" s="7">
        <v>1</v>
      </c>
      <c r="G1439" s="220">
        <v>370.8</v>
      </c>
      <c r="H1439" s="12">
        <v>0.23100000000000001</v>
      </c>
      <c r="I1439" s="188" t="s">
        <v>10796</v>
      </c>
      <c r="J1439" s="11" t="s">
        <v>4288</v>
      </c>
      <c r="K1439" s="11" t="s">
        <v>4278</v>
      </c>
      <c r="L1439" s="11"/>
      <c r="M1439" s="124" t="s">
        <v>97</v>
      </c>
      <c r="N1439" s="124" t="s">
        <v>4431</v>
      </c>
      <c r="O1439" s="7" t="e">
        <f t="shared" ca="1" si="44"/>
        <v>#VALUE!</v>
      </c>
      <c r="P1439" s="726" t="s">
        <v>10770</v>
      </c>
      <c r="Q1439" s="726" t="s">
        <v>4402</v>
      </c>
      <c r="R1439" s="726" t="s">
        <v>10770</v>
      </c>
      <c r="S1439" s="12" t="e">
        <f t="shared" ca="1" si="45"/>
        <v>#VALUE!</v>
      </c>
      <c r="T1439" s="192" t="s">
        <v>4546</v>
      </c>
      <c r="U1439" s="172" t="s">
        <v>10797</v>
      </c>
      <c r="V1439" s="172"/>
      <c r="W1439" s="172"/>
      <c r="X1439" s="665" t="s">
        <v>10864</v>
      </c>
      <c r="Y1439" s="665" t="s">
        <v>10865</v>
      </c>
      <c r="Z1439" s="665" t="s">
        <v>10865</v>
      </c>
      <c r="AA1439" s="240" t="s">
        <v>10866</v>
      </c>
      <c r="AB1439" s="195" t="s">
        <v>10867</v>
      </c>
      <c r="AC1439" s="239"/>
      <c r="AD1439" s="1239"/>
      <c r="AE1439" s="1311"/>
    </row>
    <row r="1440" spans="1:31">
      <c r="A1440" s="284" t="s">
        <v>1535</v>
      </c>
      <c r="B1440" s="846" t="s">
        <v>10868</v>
      </c>
      <c r="C1440" s="7" t="s">
        <v>83</v>
      </c>
      <c r="D1440" s="7" t="s">
        <v>1024</v>
      </c>
      <c r="E1440" s="7" t="s">
        <v>893</v>
      </c>
      <c r="F1440" s="7">
        <v>2</v>
      </c>
      <c r="G1440" s="220">
        <v>1273</v>
      </c>
      <c r="H1440" s="12"/>
      <c r="I1440" s="188" t="s">
        <v>10869</v>
      </c>
      <c r="J1440" s="11">
        <v>45519</v>
      </c>
      <c r="K1440" s="11">
        <v>45519</v>
      </c>
      <c r="L1440" s="11"/>
      <c r="M1440" s="124">
        <v>45523</v>
      </c>
      <c r="N1440" s="124">
        <v>45524</v>
      </c>
      <c r="O1440" s="7">
        <f t="shared" ca="1" si="44"/>
        <v>5</v>
      </c>
      <c r="P1440" s="726">
        <v>45540</v>
      </c>
      <c r="Q1440" s="726">
        <v>45535</v>
      </c>
      <c r="R1440" s="726"/>
      <c r="S1440" s="12">
        <f t="shared" ca="1" si="45"/>
        <v>586</v>
      </c>
      <c r="T1440" s="192"/>
      <c r="U1440" s="11" t="s">
        <v>10870</v>
      </c>
      <c r="V1440" s="11"/>
      <c r="W1440" s="11"/>
      <c r="X1440" s="218" t="s">
        <v>10871</v>
      </c>
      <c r="Y1440" s="218"/>
      <c r="Z1440" s="218" t="s">
        <v>10872</v>
      </c>
      <c r="AA1440" s="244" t="s">
        <v>10571</v>
      </c>
      <c r="AB1440" s="96"/>
      <c r="AC1440" s="96"/>
      <c r="AD1440" s="235"/>
      <c r="AE1440" s="1314"/>
    </row>
    <row r="1441" spans="1:31">
      <c r="A1441" s="284" t="s">
        <v>1535</v>
      </c>
      <c r="B1441" s="846" t="s">
        <v>10873</v>
      </c>
      <c r="C1441" s="7" t="s">
        <v>83</v>
      </c>
      <c r="D1441" s="7" t="s">
        <v>1024</v>
      </c>
      <c r="E1441" s="7" t="s">
        <v>893</v>
      </c>
      <c r="F1441" s="7">
        <v>2</v>
      </c>
      <c r="G1441" s="220">
        <v>1386</v>
      </c>
      <c r="H1441" s="12">
        <v>1.98</v>
      </c>
      <c r="I1441" s="188" t="s">
        <v>10869</v>
      </c>
      <c r="J1441" s="11">
        <v>45520</v>
      </c>
      <c r="K1441" s="11">
        <v>45520</v>
      </c>
      <c r="L1441" s="11"/>
      <c r="M1441" s="124">
        <v>45525</v>
      </c>
      <c r="N1441" s="124">
        <v>45527</v>
      </c>
      <c r="O1441" s="7">
        <f t="shared" ca="1" si="44"/>
        <v>7</v>
      </c>
      <c r="P1441" s="726">
        <v>45540</v>
      </c>
      <c r="Q1441" s="726">
        <v>45535</v>
      </c>
      <c r="R1441" s="726"/>
      <c r="S1441" s="12">
        <f t="shared" ca="1" si="45"/>
        <v>585</v>
      </c>
      <c r="T1441" s="192"/>
      <c r="U1441" s="11" t="s">
        <v>4446</v>
      </c>
      <c r="V1441" s="11"/>
      <c r="W1441" s="11"/>
      <c r="X1441" s="218" t="s">
        <v>10874</v>
      </c>
      <c r="Y1441" s="218"/>
      <c r="Z1441" s="218" t="s">
        <v>10875</v>
      </c>
      <c r="AA1441" s="244" t="s">
        <v>10571</v>
      </c>
      <c r="AB1441" s="96"/>
      <c r="AC1441" s="96"/>
      <c r="AD1441" s="235"/>
      <c r="AE1441" s="1314"/>
    </row>
    <row r="1442" spans="1:31">
      <c r="A1442" s="282" t="s">
        <v>397</v>
      </c>
      <c r="B1442" s="936" t="s">
        <v>10876</v>
      </c>
      <c r="C1442" s="124" t="s">
        <v>256</v>
      </c>
      <c r="D1442" s="7" t="s">
        <v>1024</v>
      </c>
      <c r="E1442" s="7" t="s">
        <v>85</v>
      </c>
      <c r="F1442" s="25">
        <v>1</v>
      </c>
      <c r="G1442" s="248">
        <v>730</v>
      </c>
      <c r="H1442" s="249">
        <v>2.4950000000000001</v>
      </c>
      <c r="I1442" s="188" t="s">
        <v>10877</v>
      </c>
      <c r="J1442" s="11">
        <v>45526</v>
      </c>
      <c r="K1442" s="11">
        <v>45526</v>
      </c>
      <c r="L1442" s="11"/>
      <c r="M1442" s="124">
        <v>45531</v>
      </c>
      <c r="N1442" s="124">
        <v>45537</v>
      </c>
      <c r="O1442" s="7">
        <f t="shared" ca="1" si="44"/>
        <v>11</v>
      </c>
      <c r="P1442" s="124" t="s">
        <v>4602</v>
      </c>
      <c r="Q1442" s="124" t="s">
        <v>10878</v>
      </c>
      <c r="R1442" s="124" t="s">
        <v>4602</v>
      </c>
      <c r="S1442" s="12" t="e">
        <f t="shared" ca="1" si="45"/>
        <v>#VALUE!</v>
      </c>
      <c r="T1442" s="192" t="s">
        <v>4455</v>
      </c>
      <c r="U1442" s="11" t="s">
        <v>4615</v>
      </c>
      <c r="V1442" s="11"/>
      <c r="W1442" s="11"/>
      <c r="X1442" s="200" t="s">
        <v>10879</v>
      </c>
      <c r="Y1442" s="200" t="s">
        <v>10880</v>
      </c>
      <c r="Z1442" s="218" t="s">
        <v>10881</v>
      </c>
      <c r="AA1442" s="203" t="s">
        <v>9187</v>
      </c>
      <c r="AB1442" s="13" t="s">
        <v>10882</v>
      </c>
      <c r="AC1442" s="13"/>
      <c r="AD1442" s="76" t="s">
        <v>10815</v>
      </c>
      <c r="AE1442" s="1287"/>
    </row>
    <row r="1443" spans="1:31">
      <c r="A1443" s="282" t="s">
        <v>3731</v>
      </c>
      <c r="B1443" s="936" t="s">
        <v>10883</v>
      </c>
      <c r="C1443" s="124" t="s">
        <v>83</v>
      </c>
      <c r="D1443" s="7" t="s">
        <v>1024</v>
      </c>
      <c r="E1443" s="7" t="s">
        <v>85</v>
      </c>
      <c r="F1443" s="25">
        <v>1</v>
      </c>
      <c r="G1443" s="248">
        <v>1090</v>
      </c>
      <c r="H1443" s="250">
        <v>1.335</v>
      </c>
      <c r="I1443" s="188" t="s">
        <v>10884</v>
      </c>
      <c r="J1443" s="11" t="s">
        <v>4330</v>
      </c>
      <c r="K1443" s="11" t="s">
        <v>4330</v>
      </c>
      <c r="L1443" s="11"/>
      <c r="M1443" s="124" t="s">
        <v>97</v>
      </c>
      <c r="N1443" s="124">
        <v>45531</v>
      </c>
      <c r="O1443" s="7" t="e">
        <f t="shared" ca="1" si="44"/>
        <v>#VALUE!</v>
      </c>
      <c r="P1443" s="124" t="s">
        <v>4602</v>
      </c>
      <c r="Q1443" s="124" t="s">
        <v>10878</v>
      </c>
      <c r="R1443" s="124" t="s">
        <v>4602</v>
      </c>
      <c r="S1443" s="12" t="e">
        <f t="shared" ca="1" si="45"/>
        <v>#VALUE!</v>
      </c>
      <c r="T1443" s="192" t="s">
        <v>4455</v>
      </c>
      <c r="U1443" s="11" t="s">
        <v>4615</v>
      </c>
      <c r="V1443" s="11"/>
      <c r="W1443" s="11"/>
      <c r="X1443" s="200" t="s">
        <v>10885</v>
      </c>
      <c r="Y1443" s="200" t="s">
        <v>10880</v>
      </c>
      <c r="Z1443" s="218" t="s">
        <v>10886</v>
      </c>
      <c r="AA1443" s="203" t="s">
        <v>9187</v>
      </c>
      <c r="AB1443" s="13"/>
      <c r="AC1443" s="13"/>
      <c r="AD1443" s="76"/>
      <c r="AE1443" s="1287"/>
    </row>
    <row r="1444" spans="1:31">
      <c r="A1444" s="282" t="s">
        <v>10887</v>
      </c>
      <c r="B1444" s="936" t="s">
        <v>10888</v>
      </c>
      <c r="C1444" s="124" t="s">
        <v>256</v>
      </c>
      <c r="D1444" s="7" t="s">
        <v>1024</v>
      </c>
      <c r="E1444" s="7" t="s">
        <v>85</v>
      </c>
      <c r="F1444" s="25">
        <v>1</v>
      </c>
      <c r="G1444" s="248">
        <v>749</v>
      </c>
      <c r="H1444" s="249">
        <v>2.85</v>
      </c>
      <c r="I1444" s="188" t="s">
        <v>10884</v>
      </c>
      <c r="J1444" s="11" t="s">
        <v>4381</v>
      </c>
      <c r="K1444" s="11">
        <v>45531</v>
      </c>
      <c r="L1444" s="11"/>
      <c r="M1444" s="124" t="s">
        <v>4432</v>
      </c>
      <c r="N1444" s="124">
        <v>45537</v>
      </c>
      <c r="O1444" s="7" t="e">
        <f t="shared" ca="1" si="44"/>
        <v>#VALUE!</v>
      </c>
      <c r="P1444" s="124" t="s">
        <v>4602</v>
      </c>
      <c r="Q1444" s="124" t="s">
        <v>10878</v>
      </c>
      <c r="R1444" s="124" t="s">
        <v>4602</v>
      </c>
      <c r="S1444" s="12" t="e">
        <f t="shared" ca="1" si="45"/>
        <v>#VALUE!</v>
      </c>
      <c r="T1444" s="192" t="s">
        <v>4455</v>
      </c>
      <c r="U1444" s="11" t="s">
        <v>4615</v>
      </c>
      <c r="V1444" s="11"/>
      <c r="W1444" s="11"/>
      <c r="X1444" s="200" t="s">
        <v>10889</v>
      </c>
      <c r="Y1444" s="200" t="s">
        <v>10880</v>
      </c>
      <c r="Z1444" s="218" t="s">
        <v>10890</v>
      </c>
      <c r="AA1444" s="203" t="s">
        <v>9187</v>
      </c>
      <c r="AB1444" s="13" t="s">
        <v>10891</v>
      </c>
      <c r="AC1444" s="13"/>
      <c r="AD1444" s="76" t="s">
        <v>10815</v>
      </c>
      <c r="AE1444" s="1287"/>
    </row>
    <row r="1445" spans="1:31">
      <c r="A1445" s="282" t="s">
        <v>516</v>
      </c>
      <c r="B1445" s="936" t="s">
        <v>10892</v>
      </c>
      <c r="C1445" s="124" t="s">
        <v>83</v>
      </c>
      <c r="D1445" s="7" t="s">
        <v>1024</v>
      </c>
      <c r="E1445" s="7" t="s">
        <v>85</v>
      </c>
      <c r="F1445" s="25">
        <v>1</v>
      </c>
      <c r="G1445" s="248">
        <v>385</v>
      </c>
      <c r="H1445" s="250">
        <v>1.036</v>
      </c>
      <c r="I1445" s="188" t="s">
        <v>10884</v>
      </c>
      <c r="J1445" s="11" t="s">
        <v>4402</v>
      </c>
      <c r="K1445" s="11">
        <v>45531</v>
      </c>
      <c r="L1445" s="11"/>
      <c r="M1445" s="124">
        <v>45533</v>
      </c>
      <c r="N1445" s="124">
        <v>45537</v>
      </c>
      <c r="O1445" s="7" t="e">
        <f t="shared" ca="1" si="44"/>
        <v>#VALUE!</v>
      </c>
      <c r="P1445" s="124" t="s">
        <v>4602</v>
      </c>
      <c r="Q1445" s="124" t="s">
        <v>10878</v>
      </c>
      <c r="R1445" s="124" t="s">
        <v>4602</v>
      </c>
      <c r="S1445" s="12" t="e">
        <f t="shared" ca="1" si="45"/>
        <v>#VALUE!</v>
      </c>
      <c r="T1445" s="192" t="s">
        <v>4455</v>
      </c>
      <c r="U1445" s="11" t="s">
        <v>4615</v>
      </c>
      <c r="V1445" s="11"/>
      <c r="W1445" s="11"/>
      <c r="X1445" s="200" t="s">
        <v>10893</v>
      </c>
      <c r="Y1445" s="200" t="s">
        <v>10880</v>
      </c>
      <c r="Z1445" s="218" t="s">
        <v>10894</v>
      </c>
      <c r="AA1445" s="203" t="s">
        <v>9187</v>
      </c>
      <c r="AB1445" s="13" t="s">
        <v>10895</v>
      </c>
      <c r="AC1445" s="13"/>
      <c r="AD1445" s="76"/>
      <c r="AE1445" s="1287"/>
    </row>
    <row r="1446" spans="1:31">
      <c r="A1446" s="282" t="s">
        <v>10896</v>
      </c>
      <c r="B1446" s="936" t="s">
        <v>10897</v>
      </c>
      <c r="C1446" s="124" t="s">
        <v>83</v>
      </c>
      <c r="D1446" s="7" t="s">
        <v>1024</v>
      </c>
      <c r="E1446" s="7" t="s">
        <v>85</v>
      </c>
      <c r="F1446" s="25">
        <v>3</v>
      </c>
      <c r="G1446" s="248">
        <v>4959</v>
      </c>
      <c r="H1446" s="250">
        <v>8.2829999999999995</v>
      </c>
      <c r="I1446" s="188" t="s">
        <v>10884</v>
      </c>
      <c r="J1446" s="11">
        <v>45531</v>
      </c>
      <c r="K1446" s="11">
        <v>45531</v>
      </c>
      <c r="L1446" s="11"/>
      <c r="M1446" s="124" t="s">
        <v>97</v>
      </c>
      <c r="N1446" s="124">
        <v>45538</v>
      </c>
      <c r="O1446" s="7">
        <f t="shared" ca="1" si="44"/>
        <v>7</v>
      </c>
      <c r="P1446" s="124" t="s">
        <v>4602</v>
      </c>
      <c r="Q1446" s="124" t="s">
        <v>10878</v>
      </c>
      <c r="R1446" s="124" t="s">
        <v>4602</v>
      </c>
      <c r="S1446" s="12" t="e">
        <f t="shared" ca="1" si="45"/>
        <v>#VALUE!</v>
      </c>
      <c r="T1446" s="192" t="s">
        <v>4455</v>
      </c>
      <c r="U1446" s="11" t="s">
        <v>4615</v>
      </c>
      <c r="V1446" s="11"/>
      <c r="W1446" s="11"/>
      <c r="X1446" s="200" t="s">
        <v>10898</v>
      </c>
      <c r="Y1446" s="200" t="s">
        <v>10880</v>
      </c>
      <c r="Z1446" s="218" t="s">
        <v>10899</v>
      </c>
      <c r="AA1446" s="203" t="s">
        <v>9187</v>
      </c>
      <c r="AB1446" s="13"/>
      <c r="AC1446" s="13"/>
      <c r="AD1446" s="76"/>
      <c r="AE1446" s="1287"/>
    </row>
    <row r="1447" spans="1:31">
      <c r="A1447" s="282" t="s">
        <v>10511</v>
      </c>
      <c r="B1447" s="936" t="s">
        <v>10900</v>
      </c>
      <c r="C1447" s="253" t="s">
        <v>83</v>
      </c>
      <c r="D1447" s="7" t="s">
        <v>1024</v>
      </c>
      <c r="E1447" s="7" t="s">
        <v>85</v>
      </c>
      <c r="F1447" s="25">
        <v>1</v>
      </c>
      <c r="G1447" s="248">
        <v>431</v>
      </c>
      <c r="H1447" s="250">
        <v>0.503</v>
      </c>
      <c r="I1447" s="188" t="s">
        <v>10884</v>
      </c>
      <c r="J1447" s="38">
        <v>45531</v>
      </c>
      <c r="K1447" s="11">
        <v>45532</v>
      </c>
      <c r="L1447" s="11"/>
      <c r="M1447" s="124" t="s">
        <v>97</v>
      </c>
      <c r="N1447" s="124">
        <v>45534</v>
      </c>
      <c r="O1447" s="7">
        <f t="shared" ca="1" si="44"/>
        <v>3</v>
      </c>
      <c r="P1447" s="124" t="s">
        <v>4602</v>
      </c>
      <c r="Q1447" s="124" t="s">
        <v>10878</v>
      </c>
      <c r="R1447" s="124" t="s">
        <v>4602</v>
      </c>
      <c r="S1447" s="12" t="e">
        <f t="shared" ca="1" si="45"/>
        <v>#VALUE!</v>
      </c>
      <c r="T1447" s="192" t="s">
        <v>4455</v>
      </c>
      <c r="U1447" s="11" t="s">
        <v>4615</v>
      </c>
      <c r="V1447" s="11"/>
      <c r="W1447" s="11"/>
      <c r="X1447" s="200" t="s">
        <v>10901</v>
      </c>
      <c r="Y1447" s="200" t="s">
        <v>10880</v>
      </c>
      <c r="Z1447" s="218" t="s">
        <v>10902</v>
      </c>
      <c r="AA1447" s="203" t="s">
        <v>9187</v>
      </c>
      <c r="AB1447" s="13" t="s">
        <v>7754</v>
      </c>
      <c r="AC1447" s="13"/>
      <c r="AD1447" s="76"/>
      <c r="AE1447" s="1287"/>
    </row>
    <row r="1448" spans="1:31">
      <c r="A1448" s="1511" t="s">
        <v>6120</v>
      </c>
      <c r="B1448" s="846" t="s">
        <v>10903</v>
      </c>
      <c r="C1448" s="7" t="s">
        <v>83</v>
      </c>
      <c r="D1448" s="252" t="s">
        <v>1024</v>
      </c>
      <c r="E1448" s="12" t="s">
        <v>85</v>
      </c>
      <c r="F1448" s="12">
        <v>1</v>
      </c>
      <c r="G1448" s="220">
        <v>313</v>
      </c>
      <c r="H1448" s="250">
        <v>0.78100000000000003</v>
      </c>
      <c r="I1448" s="188" t="s">
        <v>10884</v>
      </c>
      <c r="J1448" s="11">
        <v>45533</v>
      </c>
      <c r="K1448" s="124" t="s">
        <v>10904</v>
      </c>
      <c r="L1448" s="124"/>
      <c r="M1448" s="124" t="s">
        <v>97</v>
      </c>
      <c r="N1448" s="124" t="s">
        <v>4347</v>
      </c>
      <c r="O1448" s="7" t="e">
        <f t="shared" ca="1" si="44"/>
        <v>#VALUE!</v>
      </c>
      <c r="P1448" s="124" t="s">
        <v>4602</v>
      </c>
      <c r="Q1448" s="124" t="s">
        <v>10878</v>
      </c>
      <c r="R1448" s="124" t="s">
        <v>4602</v>
      </c>
      <c r="S1448" s="12" t="e">
        <f t="shared" ca="1" si="45"/>
        <v>#VALUE!</v>
      </c>
      <c r="T1448" s="192" t="s">
        <v>4455</v>
      </c>
      <c r="U1448" s="11" t="s">
        <v>4615</v>
      </c>
      <c r="V1448" s="11"/>
      <c r="W1448" s="11"/>
      <c r="X1448" s="200" t="s">
        <v>10905</v>
      </c>
      <c r="Y1448" s="200" t="s">
        <v>10880</v>
      </c>
      <c r="Z1448" s="218" t="s">
        <v>10880</v>
      </c>
      <c r="AA1448" s="203" t="s">
        <v>9187</v>
      </c>
      <c r="AB1448" s="14"/>
      <c r="AC1448" s="14"/>
      <c r="AD1448" s="622"/>
      <c r="AE1448" s="928"/>
    </row>
    <row r="1449" spans="1:31">
      <c r="A1449" s="274" t="s">
        <v>818</v>
      </c>
      <c r="B1449" s="846">
        <v>13622320340</v>
      </c>
      <c r="C1449" s="4" t="s">
        <v>256</v>
      </c>
      <c r="D1449" s="33" t="s">
        <v>110</v>
      </c>
      <c r="E1449" s="7" t="s">
        <v>85</v>
      </c>
      <c r="F1449" s="7">
        <v>1</v>
      </c>
      <c r="G1449" s="236">
        <v>370</v>
      </c>
      <c r="H1449" s="251">
        <v>0.61599999999999999</v>
      </c>
      <c r="I1449" s="188" t="s">
        <v>10884</v>
      </c>
      <c r="J1449" s="124">
        <v>45525</v>
      </c>
      <c r="K1449" s="124">
        <v>45525</v>
      </c>
      <c r="L1449" s="124"/>
      <c r="M1449" s="124">
        <v>45560</v>
      </c>
      <c r="N1449" s="124">
        <v>45561</v>
      </c>
      <c r="O1449" s="7">
        <f t="shared" ca="1" si="44"/>
        <v>36</v>
      </c>
      <c r="P1449" s="124" t="s">
        <v>4602</v>
      </c>
      <c r="Q1449" s="124" t="s">
        <v>10878</v>
      </c>
      <c r="R1449" s="124" t="s">
        <v>4602</v>
      </c>
      <c r="S1449" s="12" t="e">
        <f t="shared" ca="1" si="45"/>
        <v>#VALUE!</v>
      </c>
      <c r="T1449" s="192" t="s">
        <v>4455</v>
      </c>
      <c r="U1449" s="11" t="s">
        <v>4615</v>
      </c>
      <c r="V1449" s="11"/>
      <c r="W1449" s="11"/>
      <c r="X1449" s="200" t="s">
        <v>10906</v>
      </c>
      <c r="Y1449" s="200" t="s">
        <v>10880</v>
      </c>
      <c r="Z1449" s="200" t="s">
        <v>10907</v>
      </c>
      <c r="AA1449" s="203" t="s">
        <v>9187</v>
      </c>
      <c r="AB1449" s="96"/>
      <c r="AC1449" s="96"/>
      <c r="AD1449" s="235"/>
      <c r="AE1449" s="1314"/>
    </row>
    <row r="1450" spans="1:31">
      <c r="A1450" s="274" t="s">
        <v>7370</v>
      </c>
      <c r="B1450" s="846" t="s">
        <v>10908</v>
      </c>
      <c r="C1450" s="7" t="s">
        <v>83</v>
      </c>
      <c r="D1450" s="33" t="s">
        <v>189</v>
      </c>
      <c r="E1450" s="7" t="s">
        <v>85</v>
      </c>
      <c r="F1450" s="7">
        <v>1</v>
      </c>
      <c r="G1450" s="220">
        <v>790</v>
      </c>
      <c r="H1450" s="247">
        <v>2.4300000000000002</v>
      </c>
      <c r="I1450" s="188" t="s">
        <v>10909</v>
      </c>
      <c r="J1450" s="11" t="s">
        <v>4208</v>
      </c>
      <c r="K1450" s="11" t="s">
        <v>4353</v>
      </c>
      <c r="L1450" s="11"/>
      <c r="M1450" s="124" t="s">
        <v>4578</v>
      </c>
      <c r="N1450" s="124" t="s">
        <v>4336</v>
      </c>
      <c r="O1450" s="7" t="e">
        <f t="shared" ca="1" si="44"/>
        <v>#VALUE!</v>
      </c>
      <c r="P1450" s="726" t="s">
        <v>4502</v>
      </c>
      <c r="Q1450" s="726" t="s">
        <v>4484</v>
      </c>
      <c r="R1450" s="124" t="s">
        <v>4502</v>
      </c>
      <c r="S1450" s="12" t="e">
        <f t="shared" ca="1" si="45"/>
        <v>#VALUE!</v>
      </c>
      <c r="T1450" s="192" t="s">
        <v>4572</v>
      </c>
      <c r="U1450" s="172" t="s">
        <v>4548</v>
      </c>
      <c r="V1450" s="172"/>
      <c r="W1450" s="172"/>
      <c r="X1450" s="665" t="s">
        <v>10910</v>
      </c>
      <c r="Y1450" s="665" t="s">
        <v>10911</v>
      </c>
      <c r="Z1450" s="665" t="s">
        <v>10911</v>
      </c>
      <c r="AA1450" s="195" t="s">
        <v>10912</v>
      </c>
      <c r="AB1450" s="195" t="s">
        <v>10913</v>
      </c>
      <c r="AC1450" s="239"/>
      <c r="AD1450" s="1239"/>
      <c r="AE1450" s="1311"/>
    </row>
    <row r="1451" spans="1:31">
      <c r="A1451" s="274" t="s">
        <v>10914</v>
      </c>
      <c r="B1451" s="846" t="s">
        <v>10915</v>
      </c>
      <c r="C1451" s="7" t="s">
        <v>256</v>
      </c>
      <c r="D1451" s="7" t="s">
        <v>4424</v>
      </c>
      <c r="E1451" s="7" t="s">
        <v>85</v>
      </c>
      <c r="F1451" s="7">
        <v>4</v>
      </c>
      <c r="G1451" s="20">
        <v>1510</v>
      </c>
      <c r="H1451" s="9">
        <v>2</v>
      </c>
      <c r="I1451" s="12" t="s">
        <v>9178</v>
      </c>
      <c r="J1451" s="11" t="s">
        <v>4193</v>
      </c>
      <c r="K1451" s="11" t="s">
        <v>4279</v>
      </c>
      <c r="L1451" s="11"/>
      <c r="M1451" s="124" t="s">
        <v>10755</v>
      </c>
      <c r="N1451" s="124" t="s">
        <v>4265</v>
      </c>
      <c r="O1451" s="7" t="e">
        <f t="shared" ca="1" si="44"/>
        <v>#VALUE!</v>
      </c>
      <c r="P1451" s="124" t="s">
        <v>10808</v>
      </c>
      <c r="Q1451" s="124" t="s">
        <v>4352</v>
      </c>
      <c r="R1451" s="124" t="s">
        <v>10808</v>
      </c>
      <c r="S1451" s="12" t="e">
        <f t="shared" ca="1" si="45"/>
        <v>#VALUE!</v>
      </c>
      <c r="T1451" s="11" t="s">
        <v>4496</v>
      </c>
      <c r="U1451" s="11" t="s">
        <v>214</v>
      </c>
      <c r="V1451" s="167"/>
      <c r="W1451" s="167"/>
      <c r="X1451" s="678" t="s">
        <v>10916</v>
      </c>
      <c r="Y1451" s="678" t="s">
        <v>10917</v>
      </c>
      <c r="Z1451" s="678" t="s">
        <v>10917</v>
      </c>
      <c r="AA1451" s="24" t="s">
        <v>10918</v>
      </c>
      <c r="AB1451" s="24" t="s">
        <v>10919</v>
      </c>
      <c r="AC1451" s="174"/>
      <c r="AD1451" s="173"/>
      <c r="AE1451" s="1307"/>
    </row>
    <row r="1452" spans="1:31">
      <c r="A1452" s="274" t="s">
        <v>9388</v>
      </c>
      <c r="B1452" s="846" t="s">
        <v>10920</v>
      </c>
      <c r="C1452" s="7" t="s">
        <v>256</v>
      </c>
      <c r="D1452" s="33" t="s">
        <v>10921</v>
      </c>
      <c r="E1452" s="7" t="s">
        <v>85</v>
      </c>
      <c r="F1452" s="7">
        <v>2</v>
      </c>
      <c r="G1452" s="220">
        <v>256.73</v>
      </c>
      <c r="H1452" s="247">
        <v>0.70799999999999996</v>
      </c>
      <c r="I1452" s="188" t="s">
        <v>10922</v>
      </c>
      <c r="J1452" s="11" t="s">
        <v>4237</v>
      </c>
      <c r="K1452" s="11" t="s">
        <v>4306</v>
      </c>
      <c r="L1452" s="11"/>
      <c r="M1452" s="124" t="s">
        <v>4306</v>
      </c>
      <c r="N1452" s="124" t="s">
        <v>4367</v>
      </c>
      <c r="O1452" s="7" t="e">
        <f t="shared" ca="1" si="44"/>
        <v>#VALUE!</v>
      </c>
      <c r="P1452" s="726" t="s">
        <v>4502</v>
      </c>
      <c r="Q1452" s="726" t="s">
        <v>10808</v>
      </c>
      <c r="R1452" s="124" t="s">
        <v>4502</v>
      </c>
      <c r="S1452" s="12" t="e">
        <f t="shared" ca="1" si="45"/>
        <v>#VALUE!</v>
      </c>
      <c r="T1452" s="192" t="s">
        <v>10659</v>
      </c>
      <c r="U1452" s="172" t="s">
        <v>4633</v>
      </c>
      <c r="V1452" s="172"/>
      <c r="W1452" s="172"/>
      <c r="X1452" s="665" t="s">
        <v>10923</v>
      </c>
      <c r="Y1452" s="665" t="s">
        <v>10924</v>
      </c>
      <c r="Z1452" s="665" t="s">
        <v>10925</v>
      </c>
      <c r="AA1452" s="240" t="s">
        <v>10926</v>
      </c>
      <c r="AB1452" s="195" t="s">
        <v>10927</v>
      </c>
      <c r="AC1452" s="239"/>
      <c r="AD1452" s="1239"/>
      <c r="AE1452" s="1311"/>
    </row>
    <row r="1453" spans="1:31">
      <c r="A1453" s="274" t="s">
        <v>8105</v>
      </c>
      <c r="B1453" s="846" t="s">
        <v>10928</v>
      </c>
      <c r="C1453" s="7" t="s">
        <v>256</v>
      </c>
      <c r="D1453" s="33" t="s">
        <v>10921</v>
      </c>
      <c r="E1453" s="7" t="s">
        <v>85</v>
      </c>
      <c r="F1453" s="7">
        <v>1</v>
      </c>
      <c r="G1453" s="220">
        <v>852.75300000000004</v>
      </c>
      <c r="H1453" s="247">
        <v>0.82</v>
      </c>
      <c r="I1453" s="188" t="s">
        <v>10922</v>
      </c>
      <c r="J1453" s="11" t="s">
        <v>4288</v>
      </c>
      <c r="K1453" s="11" t="s">
        <v>4288</v>
      </c>
      <c r="L1453" s="11"/>
      <c r="M1453" s="124" t="s">
        <v>4388</v>
      </c>
      <c r="N1453" s="124" t="s">
        <v>4431</v>
      </c>
      <c r="O1453" s="7" t="e">
        <f t="shared" ca="1" si="44"/>
        <v>#VALUE!</v>
      </c>
      <c r="P1453" s="726" t="s">
        <v>4502</v>
      </c>
      <c r="Q1453" s="726" t="s">
        <v>4496</v>
      </c>
      <c r="R1453" s="124" t="s">
        <v>4502</v>
      </c>
      <c r="S1453" s="12" t="e">
        <f t="shared" ca="1" si="45"/>
        <v>#VALUE!</v>
      </c>
      <c r="T1453" s="192" t="s">
        <v>4572</v>
      </c>
      <c r="U1453" s="172" t="s">
        <v>4633</v>
      </c>
      <c r="V1453" s="172"/>
      <c r="W1453" s="172"/>
      <c r="X1453" s="665" t="s">
        <v>10929</v>
      </c>
      <c r="Y1453" s="665" t="s">
        <v>10930</v>
      </c>
      <c r="Z1453" s="665" t="s">
        <v>10931</v>
      </c>
      <c r="AA1453" s="240" t="s">
        <v>10932</v>
      </c>
      <c r="AB1453" s="195" t="s">
        <v>10933</v>
      </c>
      <c r="AC1453" s="239"/>
      <c r="AD1453" s="1239"/>
      <c r="AE1453" s="1311"/>
    </row>
    <row r="1454" spans="1:31">
      <c r="A1454" s="274" t="s">
        <v>6098</v>
      </c>
      <c r="B1454" s="846" t="s">
        <v>10934</v>
      </c>
      <c r="C1454" s="7" t="s">
        <v>83</v>
      </c>
      <c r="D1454" s="33" t="s">
        <v>139</v>
      </c>
      <c r="E1454" s="7" t="s">
        <v>85</v>
      </c>
      <c r="F1454" s="7">
        <v>1</v>
      </c>
      <c r="G1454" s="245">
        <v>1042</v>
      </c>
      <c r="H1454" s="247">
        <f>101*101*70/1000000</f>
        <v>0.71406999999999998</v>
      </c>
      <c r="I1454" s="188" t="s">
        <v>10935</v>
      </c>
      <c r="J1454" s="11" t="s">
        <v>4347</v>
      </c>
      <c r="K1454" s="11" t="s">
        <v>4347</v>
      </c>
      <c r="L1454" s="11"/>
      <c r="M1454" s="124" t="s">
        <v>97</v>
      </c>
      <c r="N1454" s="124" t="s">
        <v>4419</v>
      </c>
      <c r="O1454" s="7" t="e">
        <f t="shared" ca="1" si="44"/>
        <v>#VALUE!</v>
      </c>
      <c r="P1454" s="726" t="s">
        <v>4496</v>
      </c>
      <c r="Q1454" s="726" t="s">
        <v>4484</v>
      </c>
      <c r="R1454" s="124" t="s">
        <v>4496</v>
      </c>
      <c r="S1454" s="12" t="e">
        <f t="shared" ca="1" si="45"/>
        <v>#VALUE!</v>
      </c>
      <c r="T1454" s="192" t="s">
        <v>4502</v>
      </c>
      <c r="U1454" s="11" t="s">
        <v>4563</v>
      </c>
      <c r="V1454" s="11"/>
      <c r="W1454" s="11"/>
      <c r="X1454" s="218" t="s">
        <v>10936</v>
      </c>
      <c r="Y1454" s="218" t="s">
        <v>10937</v>
      </c>
      <c r="Z1454" s="218" t="s">
        <v>10937</v>
      </c>
      <c r="AA1454" s="195" t="s">
        <v>9187</v>
      </c>
      <c r="AB1454" s="96" t="s">
        <v>10938</v>
      </c>
      <c r="AC1454" s="96"/>
      <c r="AD1454" s="235"/>
      <c r="AE1454" s="1314"/>
    </row>
    <row r="1455" spans="1:31">
      <c r="A1455" s="135" t="s">
        <v>10939</v>
      </c>
      <c r="B1455" s="7" t="s">
        <v>10940</v>
      </c>
      <c r="C1455" s="7" t="s">
        <v>83</v>
      </c>
      <c r="D1455" s="33" t="s">
        <v>139</v>
      </c>
      <c r="E1455" s="7" t="s">
        <v>49</v>
      </c>
      <c r="F1455" s="7">
        <v>1</v>
      </c>
      <c r="G1455" s="245">
        <v>6400</v>
      </c>
      <c r="H1455" s="247">
        <v>4.2190000000000003</v>
      </c>
      <c r="I1455" s="188" t="s">
        <v>10941</v>
      </c>
      <c r="J1455" s="11" t="s">
        <v>4439</v>
      </c>
      <c r="K1455" s="11" t="s">
        <v>4432</v>
      </c>
      <c r="L1455" s="11"/>
      <c r="M1455" s="124" t="s">
        <v>97</v>
      </c>
      <c r="N1455" s="124" t="s">
        <v>4647</v>
      </c>
      <c r="O1455" s="7" t="e">
        <f t="shared" ca="1" si="44"/>
        <v>#VALUE!</v>
      </c>
      <c r="P1455" s="726" t="s">
        <v>4484</v>
      </c>
      <c r="Q1455" s="726" t="s">
        <v>10942</v>
      </c>
      <c r="R1455" s="124" t="s">
        <v>4484</v>
      </c>
      <c r="S1455" s="12" t="e">
        <f t="shared" ca="1" si="45"/>
        <v>#VALUE!</v>
      </c>
      <c r="T1455" s="192" t="s">
        <v>4602</v>
      </c>
      <c r="U1455" s="11" t="s">
        <v>10943</v>
      </c>
      <c r="V1455" s="11"/>
      <c r="W1455" s="11"/>
      <c r="X1455" s="218" t="s">
        <v>10944</v>
      </c>
      <c r="Y1455" s="218" t="s">
        <v>10945</v>
      </c>
      <c r="Z1455" s="218" t="s">
        <v>10945</v>
      </c>
      <c r="AA1455" s="195" t="s">
        <v>10946</v>
      </c>
      <c r="AB1455" s="96" t="s">
        <v>10947</v>
      </c>
      <c r="AC1455" s="96"/>
      <c r="AD1455" s="235"/>
      <c r="AE1455" s="1314"/>
    </row>
    <row r="1456" spans="1:31">
      <c r="A1456" s="274" t="s">
        <v>1254</v>
      </c>
      <c r="B1456" s="846" t="s">
        <v>10948</v>
      </c>
      <c r="C1456" s="7" t="s">
        <v>256</v>
      </c>
      <c r="D1456" s="33" t="s">
        <v>7803</v>
      </c>
      <c r="E1456" s="7" t="s">
        <v>49</v>
      </c>
      <c r="F1456" s="7">
        <v>3</v>
      </c>
      <c r="G1456" s="245">
        <v>966</v>
      </c>
      <c r="H1456" s="247">
        <v>2.8079999999999998</v>
      </c>
      <c r="I1456" s="188" t="s">
        <v>10949</v>
      </c>
      <c r="J1456" s="11" t="s">
        <v>4367</v>
      </c>
      <c r="K1456" s="11" t="s">
        <v>4278</v>
      </c>
      <c r="L1456" s="11"/>
      <c r="M1456" s="124" t="s">
        <v>4431</v>
      </c>
      <c r="N1456" s="124" t="s">
        <v>4381</v>
      </c>
      <c r="O1456" s="7" t="e">
        <f t="shared" ca="1" si="44"/>
        <v>#VALUE!</v>
      </c>
      <c r="P1456" s="726" t="s">
        <v>4273</v>
      </c>
      <c r="Q1456" s="726" t="s">
        <v>4546</v>
      </c>
      <c r="R1456" s="124" t="s">
        <v>4273</v>
      </c>
      <c r="S1456" s="12" t="e">
        <f t="shared" ca="1" si="45"/>
        <v>#VALUE!</v>
      </c>
      <c r="T1456" s="192" t="s">
        <v>10950</v>
      </c>
      <c r="U1456" s="11" t="s">
        <v>4651</v>
      </c>
      <c r="V1456" s="11"/>
      <c r="W1456" s="11"/>
      <c r="X1456" s="218" t="s">
        <v>10951</v>
      </c>
      <c r="Y1456" s="218" t="s">
        <v>10952</v>
      </c>
      <c r="Z1456" s="218" t="s">
        <v>10953</v>
      </c>
      <c r="AA1456" s="195" t="s">
        <v>9187</v>
      </c>
      <c r="AB1456" s="96" t="s">
        <v>10954</v>
      </c>
      <c r="AC1456" s="96"/>
      <c r="AD1456" s="235"/>
      <c r="AE1456" s="1314"/>
    </row>
    <row r="1457" spans="1:31">
      <c r="A1457" s="274" t="s">
        <v>1254</v>
      </c>
      <c r="B1457" s="846" t="s">
        <v>10955</v>
      </c>
      <c r="C1457" s="7" t="s">
        <v>256</v>
      </c>
      <c r="D1457" s="33" t="s">
        <v>7803</v>
      </c>
      <c r="E1457" s="7" t="s">
        <v>49</v>
      </c>
      <c r="F1457" s="7">
        <v>1</v>
      </c>
      <c r="G1457" s="245">
        <v>890</v>
      </c>
      <c r="H1457" s="247">
        <v>2.351</v>
      </c>
      <c r="I1457" s="188" t="s">
        <v>10949</v>
      </c>
      <c r="J1457" s="11" t="s">
        <v>4288</v>
      </c>
      <c r="K1457" s="11" t="s">
        <v>4278</v>
      </c>
      <c r="L1457" s="11"/>
      <c r="M1457" s="124" t="s">
        <v>4388</v>
      </c>
      <c r="N1457" s="124" t="s">
        <v>4431</v>
      </c>
      <c r="O1457" s="7" t="e">
        <f t="shared" ca="1" si="44"/>
        <v>#VALUE!</v>
      </c>
      <c r="P1457" s="726" t="s">
        <v>4273</v>
      </c>
      <c r="Q1457" s="726" t="s">
        <v>4546</v>
      </c>
      <c r="R1457" s="124" t="s">
        <v>4273</v>
      </c>
      <c r="S1457" s="12" t="e">
        <f t="shared" ca="1" si="45"/>
        <v>#VALUE!</v>
      </c>
      <c r="T1457" s="192" t="s">
        <v>10950</v>
      </c>
      <c r="U1457" s="11" t="s">
        <v>4651</v>
      </c>
      <c r="V1457" s="11"/>
      <c r="W1457" s="11"/>
      <c r="X1457" s="218" t="s">
        <v>10956</v>
      </c>
      <c r="Y1457" s="218" t="s">
        <v>10952</v>
      </c>
      <c r="Z1457" s="218" t="s">
        <v>10953</v>
      </c>
      <c r="AA1457" s="195" t="s">
        <v>9187</v>
      </c>
      <c r="AB1457" s="96" t="s">
        <v>10954</v>
      </c>
      <c r="AC1457" s="96"/>
      <c r="AD1457" s="235"/>
      <c r="AE1457" s="1314"/>
    </row>
    <row r="1458" spans="1:31">
      <c r="A1458" s="274" t="s">
        <v>6197</v>
      </c>
      <c r="B1458" s="934" t="s">
        <v>10957</v>
      </c>
      <c r="C1458" s="7" t="s">
        <v>256</v>
      </c>
      <c r="D1458" s="7" t="s">
        <v>5526</v>
      </c>
      <c r="E1458" s="7" t="s">
        <v>85</v>
      </c>
      <c r="F1458" s="7">
        <v>1</v>
      </c>
      <c r="G1458" s="220">
        <v>332</v>
      </c>
      <c r="H1458" s="247">
        <v>0.91200000000000003</v>
      </c>
      <c r="I1458" s="188" t="s">
        <v>10958</v>
      </c>
      <c r="J1458" s="11" t="s">
        <v>4237</v>
      </c>
      <c r="K1458" s="11" t="s">
        <v>10878</v>
      </c>
      <c r="L1458" s="11"/>
      <c r="M1458" s="124" t="s">
        <v>4402</v>
      </c>
      <c r="N1458" s="124" t="s">
        <v>3272</v>
      </c>
      <c r="O1458" s="7" t="e">
        <f t="shared" ca="1" si="44"/>
        <v>#VALUE!</v>
      </c>
      <c r="P1458" s="726" t="s">
        <v>4455</v>
      </c>
      <c r="Q1458" s="23" t="s">
        <v>10959</v>
      </c>
      <c r="R1458" s="124" t="s">
        <v>4455</v>
      </c>
      <c r="S1458" s="12" t="e">
        <f t="shared" ca="1" si="45"/>
        <v>#VALUE!</v>
      </c>
      <c r="T1458" s="192" t="s">
        <v>4572</v>
      </c>
      <c r="U1458" s="172" t="s">
        <v>156</v>
      </c>
      <c r="V1458" s="172"/>
      <c r="W1458" s="172"/>
      <c r="X1458" s="665" t="s">
        <v>10960</v>
      </c>
      <c r="Y1458" s="665" t="s">
        <v>10961</v>
      </c>
      <c r="Z1458" s="665" t="s">
        <v>10961</v>
      </c>
      <c r="AA1458" s="240" t="s">
        <v>10962</v>
      </c>
      <c r="AB1458" s="195" t="s">
        <v>10963</v>
      </c>
      <c r="AC1458" s="239"/>
      <c r="AD1458" s="1239"/>
      <c r="AE1458" s="1311"/>
    </row>
    <row r="1459" spans="1:31">
      <c r="A1459" s="272" t="s">
        <v>10964</v>
      </c>
      <c r="B1459" s="846" t="s">
        <v>10965</v>
      </c>
      <c r="C1459" s="7" t="s">
        <v>46</v>
      </c>
      <c r="D1459" s="7" t="s">
        <v>340</v>
      </c>
      <c r="E1459" s="7" t="s">
        <v>85</v>
      </c>
      <c r="F1459" s="7">
        <v>1</v>
      </c>
      <c r="G1459" s="245">
        <v>90</v>
      </c>
      <c r="H1459" s="247">
        <v>0.21</v>
      </c>
      <c r="I1459" s="188" t="s">
        <v>10966</v>
      </c>
      <c r="J1459" s="11" t="s">
        <v>4225</v>
      </c>
      <c r="K1459" s="11"/>
      <c r="L1459" s="11"/>
      <c r="M1459" s="124" t="s">
        <v>97</v>
      </c>
      <c r="N1459" s="124" t="s">
        <v>4352</v>
      </c>
      <c r="O1459" s="7" t="e">
        <f t="shared" ca="1" si="44"/>
        <v>#VALUE!</v>
      </c>
      <c r="P1459" s="726" t="s">
        <v>10878</v>
      </c>
      <c r="Q1459" s="726" t="s">
        <v>10878</v>
      </c>
      <c r="R1459" s="124" t="s">
        <v>10878</v>
      </c>
      <c r="S1459" s="12" t="e">
        <f t="shared" ca="1" si="45"/>
        <v>#VALUE!</v>
      </c>
      <c r="T1459" s="192" t="s">
        <v>4572</v>
      </c>
      <c r="U1459" s="11" t="s">
        <v>4615</v>
      </c>
      <c r="V1459" s="11"/>
      <c r="W1459" s="11"/>
      <c r="X1459" s="218" t="s">
        <v>10967</v>
      </c>
      <c r="Y1459" s="218" t="s">
        <v>10968</v>
      </c>
      <c r="Z1459" s="218"/>
      <c r="AA1459" s="195" t="s">
        <v>10969</v>
      </c>
      <c r="AB1459" s="96" t="s">
        <v>10970</v>
      </c>
      <c r="AC1459" s="96"/>
      <c r="AD1459" s="235"/>
      <c r="AE1459" s="1314"/>
    </row>
    <row r="1460" spans="1:31">
      <c r="A1460" s="274" t="s">
        <v>229</v>
      </c>
      <c r="B1460" s="934" t="s">
        <v>10971</v>
      </c>
      <c r="C1460" s="33" t="s">
        <v>83</v>
      </c>
      <c r="D1460" s="7" t="s">
        <v>189</v>
      </c>
      <c r="E1460" s="7" t="s">
        <v>85</v>
      </c>
      <c r="F1460" s="7">
        <v>1</v>
      </c>
      <c r="G1460" s="220">
        <v>340</v>
      </c>
      <c r="H1460" s="255">
        <v>0.65700000000000003</v>
      </c>
      <c r="I1460" s="199" t="s">
        <v>10972</v>
      </c>
      <c r="J1460" s="11" t="s">
        <v>4336</v>
      </c>
      <c r="K1460" s="11" t="s">
        <v>4546</v>
      </c>
      <c r="L1460" s="11"/>
      <c r="M1460" s="124" t="s">
        <v>97</v>
      </c>
      <c r="N1460" s="124" t="s">
        <v>4484</v>
      </c>
      <c r="O1460" s="7" t="e">
        <f t="shared" ca="1" si="44"/>
        <v>#VALUE!</v>
      </c>
      <c r="P1460" s="726" t="s">
        <v>4372</v>
      </c>
      <c r="Q1460" s="726" t="s">
        <v>10797</v>
      </c>
      <c r="R1460" s="726" t="s">
        <v>4372</v>
      </c>
      <c r="S1460" s="12" t="e">
        <f t="shared" ca="1" si="45"/>
        <v>#VALUE!</v>
      </c>
      <c r="T1460" s="192" t="s">
        <v>10973</v>
      </c>
      <c r="U1460" s="172" t="s">
        <v>4614</v>
      </c>
      <c r="V1460" s="172"/>
      <c r="W1460" s="172"/>
      <c r="X1460" s="665" t="s">
        <v>10974</v>
      </c>
      <c r="Y1460" s="665" t="s">
        <v>10975</v>
      </c>
      <c r="Z1460" s="665" t="s">
        <v>10975</v>
      </c>
      <c r="AA1460" s="195" t="s">
        <v>9187</v>
      </c>
      <c r="AB1460" s="96" t="s">
        <v>10976</v>
      </c>
      <c r="AC1460" s="195"/>
      <c r="AD1460" s="222"/>
      <c r="AE1460" s="1316"/>
    </row>
    <row r="1461" spans="1:31">
      <c r="A1461" s="274" t="s">
        <v>10977</v>
      </c>
      <c r="B1461" s="934" t="s">
        <v>10978</v>
      </c>
      <c r="C1461" s="7" t="s">
        <v>256</v>
      </c>
      <c r="D1461" s="12" t="s">
        <v>8706</v>
      </c>
      <c r="E1461" s="7" t="s">
        <v>85</v>
      </c>
      <c r="F1461" s="7">
        <v>3</v>
      </c>
      <c r="G1461" s="220">
        <v>844</v>
      </c>
      <c r="H1461" s="143">
        <v>4.3010000000000002</v>
      </c>
      <c r="I1461" s="188" t="s">
        <v>10979</v>
      </c>
      <c r="J1461" s="11" t="s">
        <v>4439</v>
      </c>
      <c r="K1461" s="11" t="s">
        <v>4578</v>
      </c>
      <c r="L1461" s="11"/>
      <c r="M1461" s="124" t="s">
        <v>10808</v>
      </c>
      <c r="N1461" s="124" t="s">
        <v>4419</v>
      </c>
      <c r="O1461" s="7" t="e">
        <f t="shared" ca="1" si="44"/>
        <v>#VALUE!</v>
      </c>
      <c r="P1461" s="726" t="s">
        <v>265</v>
      </c>
      <c r="Q1461" s="726" t="s">
        <v>4502</v>
      </c>
      <c r="R1461" s="124" t="s">
        <v>265</v>
      </c>
      <c r="S1461" s="12" t="e">
        <f t="shared" ca="1" si="45"/>
        <v>#VALUE!</v>
      </c>
      <c r="T1461" s="192" t="s">
        <v>10973</v>
      </c>
      <c r="U1461" s="172" t="s">
        <v>10980</v>
      </c>
      <c r="V1461" s="172"/>
      <c r="W1461" s="172"/>
      <c r="X1461" s="665" t="s">
        <v>10981</v>
      </c>
      <c r="Y1461" s="665" t="s">
        <v>10982</v>
      </c>
      <c r="Z1461" s="665" t="s">
        <v>10983</v>
      </c>
      <c r="AA1461" s="195" t="s">
        <v>9187</v>
      </c>
      <c r="AB1461" s="195" t="s">
        <v>10984</v>
      </c>
      <c r="AC1461" s="239"/>
      <c r="AD1461" s="1239"/>
      <c r="AE1461" s="1311"/>
    </row>
    <row r="1462" spans="1:31">
      <c r="A1462" s="272" t="s">
        <v>10862</v>
      </c>
      <c r="B1462" s="846" t="s">
        <v>10863</v>
      </c>
      <c r="C1462" s="7" t="s">
        <v>83</v>
      </c>
      <c r="D1462" s="7" t="s">
        <v>139</v>
      </c>
      <c r="E1462" s="7" t="s">
        <v>85</v>
      </c>
      <c r="F1462" s="7">
        <v>1</v>
      </c>
      <c r="G1462" s="245">
        <v>326.39999999999998</v>
      </c>
      <c r="H1462" s="254">
        <v>0.23</v>
      </c>
      <c r="I1462" s="188" t="s">
        <v>10985</v>
      </c>
      <c r="J1462" s="11" t="s">
        <v>4419</v>
      </c>
      <c r="K1462" s="11" t="s">
        <v>4419</v>
      </c>
      <c r="L1462" s="38"/>
      <c r="M1462" s="124" t="s">
        <v>97</v>
      </c>
      <c r="N1462" s="124" t="s">
        <v>4273</v>
      </c>
      <c r="O1462" s="7" t="e">
        <f t="shared" ca="1" si="44"/>
        <v>#VALUE!</v>
      </c>
      <c r="P1462" s="791" t="s">
        <v>265</v>
      </c>
      <c r="Q1462" s="791" t="s">
        <v>4455</v>
      </c>
      <c r="R1462" s="124" t="s">
        <v>265</v>
      </c>
      <c r="S1462" s="12" t="e">
        <f t="shared" ca="1" si="45"/>
        <v>#VALUE!</v>
      </c>
      <c r="T1462" s="192" t="s">
        <v>10973</v>
      </c>
      <c r="U1462" s="172" t="s">
        <v>121</v>
      </c>
      <c r="V1462" s="172"/>
      <c r="W1462" s="172"/>
      <c r="X1462" s="218" t="s">
        <v>10986</v>
      </c>
      <c r="Y1462" s="218" t="s">
        <v>10987</v>
      </c>
      <c r="Z1462" s="218" t="s">
        <v>10988</v>
      </c>
      <c r="AA1462" s="96" t="s">
        <v>9187</v>
      </c>
      <c r="AB1462" s="96" t="s">
        <v>10989</v>
      </c>
      <c r="AC1462" s="96"/>
      <c r="AD1462" s="235"/>
      <c r="AE1462" s="1314"/>
    </row>
    <row r="1463" spans="1:31">
      <c r="A1463" s="272" t="s">
        <v>6617</v>
      </c>
      <c r="B1463" s="846" t="s">
        <v>10990</v>
      </c>
      <c r="C1463" s="7" t="s">
        <v>83</v>
      </c>
      <c r="D1463" s="7" t="s">
        <v>1584</v>
      </c>
      <c r="E1463" s="7" t="s">
        <v>85</v>
      </c>
      <c r="F1463" s="7">
        <v>1</v>
      </c>
      <c r="G1463" s="220">
        <v>400</v>
      </c>
      <c r="H1463" s="143">
        <v>0.72</v>
      </c>
      <c r="I1463" s="188" t="s">
        <v>10991</v>
      </c>
      <c r="J1463" s="11" t="s">
        <v>4352</v>
      </c>
      <c r="K1463" s="11" t="s">
        <v>4602</v>
      </c>
      <c r="L1463" s="11"/>
      <c r="M1463" s="124" t="s">
        <v>4502</v>
      </c>
      <c r="N1463" s="124" t="s">
        <v>4502</v>
      </c>
      <c r="O1463" s="7" t="e">
        <f t="shared" ca="1" si="44"/>
        <v>#VALUE!</v>
      </c>
      <c r="P1463" s="726" t="s">
        <v>4554</v>
      </c>
      <c r="Q1463" s="726" t="s">
        <v>4554</v>
      </c>
      <c r="R1463" s="726" t="s">
        <v>4554</v>
      </c>
      <c r="S1463" s="12" t="e">
        <f t="shared" ca="1" si="45"/>
        <v>#VALUE!</v>
      </c>
      <c r="T1463" s="190" t="s">
        <v>4549</v>
      </c>
      <c r="U1463" s="11" t="s">
        <v>121</v>
      </c>
      <c r="V1463" s="11"/>
      <c r="W1463" s="11"/>
      <c r="X1463" s="218" t="s">
        <v>10992</v>
      </c>
      <c r="Y1463" s="218" t="s">
        <v>10993</v>
      </c>
      <c r="Z1463" s="218" t="s">
        <v>10994</v>
      </c>
      <c r="AA1463" s="195" t="s">
        <v>10995</v>
      </c>
      <c r="AB1463" s="238" t="s">
        <v>10996</v>
      </c>
      <c r="AC1463" s="96"/>
      <c r="AD1463" s="235"/>
      <c r="AE1463" s="1314"/>
    </row>
    <row r="1464" spans="1:31">
      <c r="A1464" s="272" t="s">
        <v>4083</v>
      </c>
      <c r="B1464" s="846" t="s">
        <v>10997</v>
      </c>
      <c r="C1464" s="7" t="s">
        <v>83</v>
      </c>
      <c r="D1464" s="7" t="s">
        <v>1059</v>
      </c>
      <c r="E1464" s="7" t="s">
        <v>85</v>
      </c>
      <c r="F1464" s="7">
        <v>1</v>
      </c>
      <c r="G1464" s="220">
        <v>1200</v>
      </c>
      <c r="H1464" s="143">
        <v>2.09</v>
      </c>
      <c r="I1464" s="188" t="s">
        <v>10998</v>
      </c>
      <c r="J1464" s="11" t="s">
        <v>4336</v>
      </c>
      <c r="K1464" s="11" t="s">
        <v>10808</v>
      </c>
      <c r="L1464" s="11"/>
      <c r="M1464" s="124" t="s">
        <v>97</v>
      </c>
      <c r="N1464" s="124" t="s">
        <v>4273</v>
      </c>
      <c r="O1464" s="7" t="e">
        <f t="shared" ca="1" si="44"/>
        <v>#VALUE!</v>
      </c>
      <c r="P1464" s="726" t="s">
        <v>4455</v>
      </c>
      <c r="Q1464" s="726" t="s">
        <v>10797</v>
      </c>
      <c r="R1464" s="124" t="s">
        <v>4455</v>
      </c>
      <c r="S1464" s="12" t="e">
        <f t="shared" ca="1" si="45"/>
        <v>#VALUE!</v>
      </c>
      <c r="T1464" s="190" t="s">
        <v>4549</v>
      </c>
      <c r="U1464" s="11" t="s">
        <v>214</v>
      </c>
      <c r="V1464" s="11"/>
      <c r="W1464" s="11"/>
      <c r="X1464" s="218" t="s">
        <v>10999</v>
      </c>
      <c r="Y1464" s="218" t="s">
        <v>11000</v>
      </c>
      <c r="Z1464" s="218" t="s">
        <v>97</v>
      </c>
      <c r="AA1464" s="96" t="s">
        <v>9187</v>
      </c>
      <c r="AB1464" s="96" t="s">
        <v>11001</v>
      </c>
      <c r="AC1464" s="96"/>
      <c r="AD1464" s="235"/>
      <c r="AE1464" s="1314"/>
    </row>
    <row r="1465" spans="1:31">
      <c r="A1465" s="278" t="s">
        <v>11002</v>
      </c>
      <c r="B1465" s="846" t="s">
        <v>11003</v>
      </c>
      <c r="C1465" s="7" t="s">
        <v>83</v>
      </c>
      <c r="D1465" s="7" t="s">
        <v>60</v>
      </c>
      <c r="E1465" s="7" t="s">
        <v>85</v>
      </c>
      <c r="F1465" s="25">
        <v>2</v>
      </c>
      <c r="G1465" s="248">
        <v>1772</v>
      </c>
      <c r="H1465" s="256">
        <v>0.24199999999999999</v>
      </c>
      <c r="I1465" s="188" t="s">
        <v>11004</v>
      </c>
      <c r="J1465" s="11" t="s">
        <v>4133</v>
      </c>
      <c r="K1465" s="124">
        <v>45490</v>
      </c>
      <c r="L1465" s="124"/>
      <c r="M1465" s="124" t="s">
        <v>97</v>
      </c>
      <c r="N1465" s="124">
        <v>45534</v>
      </c>
      <c r="O1465" s="7" t="e">
        <f t="shared" ca="1" si="44"/>
        <v>#VALUE!</v>
      </c>
      <c r="P1465" s="726" t="s">
        <v>4549</v>
      </c>
      <c r="Q1465" s="124" t="s">
        <v>4538</v>
      </c>
      <c r="R1465" s="124" t="s">
        <v>4549</v>
      </c>
      <c r="S1465" s="12" t="e">
        <f t="shared" ca="1" si="45"/>
        <v>#VALUE!</v>
      </c>
      <c r="T1465" s="192" t="s">
        <v>10943</v>
      </c>
      <c r="U1465" s="11" t="s">
        <v>11005</v>
      </c>
      <c r="V1465" s="11"/>
      <c r="W1465" s="11"/>
      <c r="X1465" s="200" t="s">
        <v>11006</v>
      </c>
      <c r="Y1465" s="200" t="s">
        <v>11007</v>
      </c>
      <c r="Z1465" s="200" t="s">
        <v>11007</v>
      </c>
      <c r="AA1465" s="292" t="s">
        <v>11008</v>
      </c>
      <c r="AB1465" s="13" t="s">
        <v>11009</v>
      </c>
      <c r="AC1465" s="13"/>
      <c r="AD1465" s="76" t="s">
        <v>10815</v>
      </c>
      <c r="AE1465" s="1287"/>
    </row>
    <row r="1466" spans="1:31">
      <c r="A1466" s="272" t="s">
        <v>11010</v>
      </c>
      <c r="B1466" s="846" t="s">
        <v>11011</v>
      </c>
      <c r="C1466" s="7" t="s">
        <v>256</v>
      </c>
      <c r="D1466" s="7" t="s">
        <v>728</v>
      </c>
      <c r="E1466" s="7" t="s">
        <v>85</v>
      </c>
      <c r="F1466" s="7">
        <v>1</v>
      </c>
      <c r="G1466" s="245">
        <v>340</v>
      </c>
      <c r="H1466" s="143">
        <v>1.76</v>
      </c>
      <c r="I1466" s="188" t="s">
        <v>7342</v>
      </c>
      <c r="J1466" s="11" t="s">
        <v>4432</v>
      </c>
      <c r="K1466" s="11" t="s">
        <v>4432</v>
      </c>
      <c r="L1466" s="11"/>
      <c r="M1466" s="124" t="s">
        <v>4336</v>
      </c>
      <c r="N1466" s="124" t="s">
        <v>4546</v>
      </c>
      <c r="O1466" s="7" t="e">
        <f t="shared" ca="1" si="44"/>
        <v>#VALUE!</v>
      </c>
      <c r="P1466" s="726" t="s">
        <v>4450</v>
      </c>
      <c r="Q1466" s="726" t="s">
        <v>10659</v>
      </c>
      <c r="R1466" s="726" t="s">
        <v>4450</v>
      </c>
      <c r="S1466" s="12" t="e">
        <f t="shared" ca="1" si="45"/>
        <v>#VALUE!</v>
      </c>
      <c r="T1466" s="190" t="s">
        <v>4580</v>
      </c>
      <c r="U1466" s="11" t="s">
        <v>11012</v>
      </c>
      <c r="V1466" s="11"/>
      <c r="W1466" s="11"/>
      <c r="X1466" s="706" t="s">
        <v>11013</v>
      </c>
      <c r="Y1466" s="218" t="s">
        <v>11014</v>
      </c>
      <c r="Z1466" s="218" t="s">
        <v>11014</v>
      </c>
      <c r="AA1466" s="96" t="s">
        <v>11015</v>
      </c>
      <c r="AB1466" s="96" t="s">
        <v>11016</v>
      </c>
      <c r="AC1466" s="96"/>
      <c r="AD1466" s="235"/>
      <c r="AE1466" s="1314"/>
    </row>
    <row r="1467" spans="1:31">
      <c r="A1467" s="272" t="s">
        <v>11017</v>
      </c>
      <c r="B1467" s="846" t="s">
        <v>11018</v>
      </c>
      <c r="C1467" s="7" t="s">
        <v>83</v>
      </c>
      <c r="D1467" s="7" t="s">
        <v>7803</v>
      </c>
      <c r="E1467" s="7" t="s">
        <v>85</v>
      </c>
      <c r="F1467" s="7">
        <v>1</v>
      </c>
      <c r="G1467" s="245">
        <v>304</v>
      </c>
      <c r="H1467" s="143">
        <v>1.9810000000000001</v>
      </c>
      <c r="I1467" s="188" t="s">
        <v>11019</v>
      </c>
      <c r="J1467" s="11" t="s">
        <v>4439</v>
      </c>
      <c r="K1467" s="11" t="s">
        <v>4347</v>
      </c>
      <c r="L1467" s="11"/>
      <c r="M1467" s="124" t="s">
        <v>4336</v>
      </c>
      <c r="N1467" s="124" t="s">
        <v>4546</v>
      </c>
      <c r="O1467" s="7" t="e">
        <f t="shared" ca="1" si="44"/>
        <v>#VALUE!</v>
      </c>
      <c r="P1467" s="726" t="s">
        <v>11020</v>
      </c>
      <c r="Q1467" s="726" t="s">
        <v>10797</v>
      </c>
      <c r="R1467" s="726" t="s">
        <v>11020</v>
      </c>
      <c r="S1467" s="12" t="e">
        <f t="shared" ca="1" si="45"/>
        <v>#VALUE!</v>
      </c>
      <c r="T1467" s="190" t="s">
        <v>4580</v>
      </c>
      <c r="U1467" s="11" t="s">
        <v>35</v>
      </c>
      <c r="V1467" s="11"/>
      <c r="W1467" s="11"/>
      <c r="X1467" s="706" t="s">
        <v>11021</v>
      </c>
      <c r="Y1467" s="218" t="s">
        <v>11022</v>
      </c>
      <c r="Z1467" s="218" t="s">
        <v>11023</v>
      </c>
      <c r="AA1467" s="96" t="s">
        <v>11024</v>
      </c>
      <c r="AB1467" s="238" t="s">
        <v>11025</v>
      </c>
      <c r="AC1467" s="96"/>
      <c r="AD1467" s="235"/>
      <c r="AE1467" s="1314"/>
    </row>
    <row r="1468" spans="1:31">
      <c r="A1468" s="1509" t="s">
        <v>1335</v>
      </c>
      <c r="B1468" s="846" t="s">
        <v>11026</v>
      </c>
      <c r="C1468" s="7" t="s">
        <v>83</v>
      </c>
      <c r="D1468" s="12" t="s">
        <v>1024</v>
      </c>
      <c r="E1468" s="12" t="s">
        <v>85</v>
      </c>
      <c r="F1468" s="12">
        <v>1</v>
      </c>
      <c r="G1468" s="220">
        <v>430</v>
      </c>
      <c r="H1468" s="257">
        <v>0.45200000000000001</v>
      </c>
      <c r="I1468" s="188" t="s">
        <v>7254</v>
      </c>
      <c r="J1468" s="11">
        <v>45464</v>
      </c>
      <c r="K1468" s="124">
        <v>45532</v>
      </c>
      <c r="L1468" s="124"/>
      <c r="M1468" s="809">
        <v>45537</v>
      </c>
      <c r="N1468" s="124">
        <v>45541</v>
      </c>
      <c r="O1468" s="7">
        <f t="shared" ca="1" si="44"/>
        <v>77</v>
      </c>
      <c r="P1468" s="726" t="s">
        <v>4360</v>
      </c>
      <c r="Q1468" s="124" t="s">
        <v>10467</v>
      </c>
      <c r="R1468" s="726" t="s">
        <v>4360</v>
      </c>
      <c r="S1468" s="12" t="e">
        <f t="shared" ca="1" si="45"/>
        <v>#VALUE!</v>
      </c>
      <c r="T1468" s="192" t="s">
        <v>10771</v>
      </c>
      <c r="U1468" s="11" t="s">
        <v>11027</v>
      </c>
      <c r="V1468" s="11"/>
      <c r="W1468" s="11"/>
      <c r="X1468" s="200" t="s">
        <v>11028</v>
      </c>
      <c r="Y1468" s="218" t="s">
        <v>11029</v>
      </c>
      <c r="Z1468" s="218" t="s">
        <v>11030</v>
      </c>
      <c r="AA1468" s="178" t="s">
        <v>11031</v>
      </c>
      <c r="AB1468" s="14" t="s">
        <v>11032</v>
      </c>
      <c r="AC1468" s="14"/>
      <c r="AD1468" s="622" t="s">
        <v>10815</v>
      </c>
      <c r="AE1468" s="928"/>
    </row>
    <row r="1469" spans="1:31">
      <c r="A1469" s="1512" t="s">
        <v>516</v>
      </c>
      <c r="B1469" s="890" t="s">
        <v>11033</v>
      </c>
      <c r="C1469" s="7" t="s">
        <v>83</v>
      </c>
      <c r="D1469" s="12" t="s">
        <v>1024</v>
      </c>
      <c r="E1469" s="12" t="s">
        <v>85</v>
      </c>
      <c r="F1469" s="12">
        <v>1</v>
      </c>
      <c r="G1469" s="220">
        <v>491</v>
      </c>
      <c r="H1469" s="257">
        <v>2.1949999999999998</v>
      </c>
      <c r="I1469" s="188" t="s">
        <v>11034</v>
      </c>
      <c r="J1469" s="11">
        <v>45532</v>
      </c>
      <c r="K1469" s="124">
        <v>45532</v>
      </c>
      <c r="L1469" s="124"/>
      <c r="M1469" s="124">
        <v>45537</v>
      </c>
      <c r="N1469" s="124">
        <v>45540</v>
      </c>
      <c r="O1469" s="7">
        <f t="shared" ca="1" si="44"/>
        <v>8</v>
      </c>
      <c r="P1469" s="726" t="s">
        <v>4360</v>
      </c>
      <c r="Q1469" s="124" t="s">
        <v>10878</v>
      </c>
      <c r="R1469" s="726" t="s">
        <v>4360</v>
      </c>
      <c r="S1469" s="12" t="e">
        <f t="shared" ca="1" si="45"/>
        <v>#VALUE!</v>
      </c>
      <c r="T1469" s="192" t="s">
        <v>10771</v>
      </c>
      <c r="U1469" s="11" t="s">
        <v>11035</v>
      </c>
      <c r="V1469" s="11"/>
      <c r="W1469" s="11"/>
      <c r="X1469" s="200" t="s">
        <v>11036</v>
      </c>
      <c r="Y1469" s="218" t="s">
        <v>11029</v>
      </c>
      <c r="Z1469" s="218" t="s">
        <v>11037</v>
      </c>
      <c r="AA1469" s="178" t="s">
        <v>11038</v>
      </c>
      <c r="AB1469" s="14" t="s">
        <v>11039</v>
      </c>
      <c r="AC1469" s="14"/>
      <c r="AD1469" s="622" t="s">
        <v>10815</v>
      </c>
      <c r="AE1469" s="928"/>
    </row>
    <row r="1470" spans="1:31">
      <c r="A1470" s="1512" t="s">
        <v>2976</v>
      </c>
      <c r="B1470" s="890" t="s">
        <v>11040</v>
      </c>
      <c r="C1470" s="7" t="s">
        <v>83</v>
      </c>
      <c r="D1470" s="12" t="s">
        <v>1024</v>
      </c>
      <c r="E1470" s="12" t="s">
        <v>85</v>
      </c>
      <c r="F1470" s="12">
        <v>2</v>
      </c>
      <c r="G1470" s="220">
        <v>384</v>
      </c>
      <c r="H1470" s="257">
        <v>0.89200000000000002</v>
      </c>
      <c r="I1470" s="188" t="s">
        <v>7254</v>
      </c>
      <c r="J1470" s="11">
        <v>45533</v>
      </c>
      <c r="K1470" s="124" t="s">
        <v>10904</v>
      </c>
      <c r="L1470" s="124"/>
      <c r="M1470" s="124">
        <v>45537</v>
      </c>
      <c r="N1470" s="124">
        <v>45541</v>
      </c>
      <c r="O1470" s="7">
        <f t="shared" ca="1" si="44"/>
        <v>8</v>
      </c>
      <c r="P1470" s="726" t="s">
        <v>4360</v>
      </c>
      <c r="Q1470" s="124" t="s">
        <v>10878</v>
      </c>
      <c r="R1470" s="726" t="s">
        <v>4360</v>
      </c>
      <c r="S1470" s="12" t="e">
        <f t="shared" ca="1" si="45"/>
        <v>#VALUE!</v>
      </c>
      <c r="T1470" s="192" t="s">
        <v>10771</v>
      </c>
      <c r="U1470" s="11" t="s">
        <v>11041</v>
      </c>
      <c r="V1470" s="11"/>
      <c r="W1470" s="11"/>
      <c r="X1470" s="200" t="s">
        <v>11042</v>
      </c>
      <c r="Y1470" s="218" t="s">
        <v>11029</v>
      </c>
      <c r="Z1470" s="218" t="s">
        <v>11043</v>
      </c>
      <c r="AA1470" s="178" t="s">
        <v>11044</v>
      </c>
      <c r="AB1470" s="14" t="s">
        <v>11045</v>
      </c>
      <c r="AC1470" s="14"/>
      <c r="AD1470" s="622" t="s">
        <v>10815</v>
      </c>
      <c r="AE1470" s="928"/>
    </row>
    <row r="1471" spans="1:31">
      <c r="A1471" s="1512" t="s">
        <v>7586</v>
      </c>
      <c r="B1471" s="890" t="s">
        <v>11046</v>
      </c>
      <c r="C1471" s="7" t="s">
        <v>83</v>
      </c>
      <c r="D1471" s="12" t="s">
        <v>110</v>
      </c>
      <c r="E1471" s="12" t="s">
        <v>85</v>
      </c>
      <c r="F1471" s="12">
        <v>2</v>
      </c>
      <c r="G1471" s="220">
        <v>1726</v>
      </c>
      <c r="H1471" s="9">
        <v>3.448</v>
      </c>
      <c r="I1471" s="188" t="s">
        <v>7254</v>
      </c>
      <c r="J1471" s="11">
        <v>45533</v>
      </c>
      <c r="K1471" s="124">
        <v>45533</v>
      </c>
      <c r="L1471" s="124"/>
      <c r="M1471" s="124">
        <v>45538</v>
      </c>
      <c r="N1471" s="124">
        <v>45545</v>
      </c>
      <c r="O1471" s="7">
        <f t="shared" ca="1" si="44"/>
        <v>12</v>
      </c>
      <c r="P1471" s="726" t="s">
        <v>4360</v>
      </c>
      <c r="Q1471" s="124" t="s">
        <v>265</v>
      </c>
      <c r="R1471" s="726" t="s">
        <v>4360</v>
      </c>
      <c r="S1471" s="12" t="e">
        <f t="shared" ca="1" si="45"/>
        <v>#VALUE!</v>
      </c>
      <c r="T1471" s="192" t="s">
        <v>10771</v>
      </c>
      <c r="U1471" s="11" t="s">
        <v>11047</v>
      </c>
      <c r="V1471" s="11"/>
      <c r="W1471" s="11"/>
      <c r="X1471" s="200" t="s">
        <v>11048</v>
      </c>
      <c r="Y1471" s="218" t="s">
        <v>11029</v>
      </c>
      <c r="Z1471" s="218" t="s">
        <v>11049</v>
      </c>
      <c r="AA1471" s="178" t="s">
        <v>11050</v>
      </c>
      <c r="AB1471" s="14"/>
      <c r="AC1471" s="14"/>
      <c r="AD1471" s="622" t="s">
        <v>10815</v>
      </c>
      <c r="AE1471" s="928"/>
    </row>
    <row r="1472" spans="1:31">
      <c r="A1472" s="1512" t="s">
        <v>11051</v>
      </c>
      <c r="B1472" s="890" t="s">
        <v>11052</v>
      </c>
      <c r="C1472" s="7" t="s">
        <v>256</v>
      </c>
      <c r="D1472" s="12" t="s">
        <v>1024</v>
      </c>
      <c r="E1472" s="12" t="s">
        <v>85</v>
      </c>
      <c r="F1472" s="12">
        <v>2</v>
      </c>
      <c r="G1472" s="220">
        <v>1730</v>
      </c>
      <c r="H1472" s="9">
        <v>7.18</v>
      </c>
      <c r="I1472" s="188" t="s">
        <v>7254</v>
      </c>
      <c r="J1472" s="11">
        <v>45537</v>
      </c>
      <c r="K1472" s="124">
        <v>45537</v>
      </c>
      <c r="L1472" s="124"/>
      <c r="M1472" s="124">
        <v>45544</v>
      </c>
      <c r="N1472" s="124">
        <v>45547</v>
      </c>
      <c r="O1472" s="7">
        <f t="shared" ca="1" si="44"/>
        <v>10</v>
      </c>
      <c r="P1472" s="726" t="s">
        <v>4360</v>
      </c>
      <c r="Q1472" s="124" t="s">
        <v>265</v>
      </c>
      <c r="R1472" s="726" t="s">
        <v>4360</v>
      </c>
      <c r="S1472" s="12" t="e">
        <f t="shared" ca="1" si="45"/>
        <v>#VALUE!</v>
      </c>
      <c r="T1472" s="192" t="s">
        <v>10771</v>
      </c>
      <c r="U1472" s="11" t="s">
        <v>11053</v>
      </c>
      <c r="V1472" s="11"/>
      <c r="W1472" s="11"/>
      <c r="X1472" s="200" t="s">
        <v>11054</v>
      </c>
      <c r="Y1472" s="218" t="s">
        <v>11029</v>
      </c>
      <c r="Z1472" s="218" t="s">
        <v>11055</v>
      </c>
      <c r="AA1472" s="178" t="s">
        <v>11056</v>
      </c>
      <c r="AB1472" s="14"/>
      <c r="AC1472" s="14"/>
      <c r="AD1472" s="622" t="s">
        <v>10815</v>
      </c>
      <c r="AE1472" s="928"/>
    </row>
    <row r="1473" spans="1:31">
      <c r="A1473" s="1512" t="s">
        <v>740</v>
      </c>
      <c r="B1473" s="890" t="s">
        <v>11057</v>
      </c>
      <c r="C1473" s="7" t="s">
        <v>83</v>
      </c>
      <c r="D1473" s="12" t="s">
        <v>1024</v>
      </c>
      <c r="E1473" s="12" t="s">
        <v>85</v>
      </c>
      <c r="F1473" s="12">
        <v>1</v>
      </c>
      <c r="G1473" s="220">
        <v>1200</v>
      </c>
      <c r="H1473" s="9">
        <v>2.1080000000000001</v>
      </c>
      <c r="I1473" s="188" t="s">
        <v>7254</v>
      </c>
      <c r="J1473" s="11">
        <v>45539</v>
      </c>
      <c r="K1473" s="124">
        <v>45540</v>
      </c>
      <c r="L1473" s="124"/>
      <c r="M1473" s="124" t="s">
        <v>97</v>
      </c>
      <c r="N1473" s="124">
        <v>45547</v>
      </c>
      <c r="O1473" s="7">
        <f t="shared" ca="1" si="44"/>
        <v>8</v>
      </c>
      <c r="P1473" s="726" t="s">
        <v>4360</v>
      </c>
      <c r="Q1473" s="124" t="s">
        <v>265</v>
      </c>
      <c r="R1473" s="726" t="s">
        <v>4360</v>
      </c>
      <c r="S1473" s="12" t="e">
        <f t="shared" ca="1" si="45"/>
        <v>#VALUE!</v>
      </c>
      <c r="T1473" s="192" t="s">
        <v>10771</v>
      </c>
      <c r="U1473" s="11" t="s">
        <v>11058</v>
      </c>
      <c r="V1473" s="11"/>
      <c r="W1473" s="11"/>
      <c r="X1473" s="200" t="s">
        <v>11059</v>
      </c>
      <c r="Y1473" s="218" t="s">
        <v>11029</v>
      </c>
      <c r="Z1473" s="218" t="s">
        <v>11060</v>
      </c>
      <c r="AA1473" s="178" t="s">
        <v>11061</v>
      </c>
      <c r="AB1473" s="14"/>
      <c r="AC1473" s="14"/>
      <c r="AD1473" s="622" t="s">
        <v>10815</v>
      </c>
      <c r="AE1473" s="928"/>
    </row>
    <row r="1474" spans="1:31">
      <c r="A1474" s="1512" t="s">
        <v>11062</v>
      </c>
      <c r="B1474" s="890" t="s">
        <v>11063</v>
      </c>
      <c r="C1474" s="7" t="s">
        <v>256</v>
      </c>
      <c r="D1474" s="12" t="s">
        <v>1024</v>
      </c>
      <c r="E1474" s="12" t="s">
        <v>85</v>
      </c>
      <c r="F1474" s="12">
        <v>1</v>
      </c>
      <c r="G1474" s="220">
        <v>440</v>
      </c>
      <c r="H1474" s="9">
        <v>1.022</v>
      </c>
      <c r="I1474" s="188" t="s">
        <v>7254</v>
      </c>
      <c r="J1474" s="11">
        <v>45538</v>
      </c>
      <c r="K1474" s="124">
        <v>45540</v>
      </c>
      <c r="L1474" s="124"/>
      <c r="M1474" s="124" t="s">
        <v>4484</v>
      </c>
      <c r="N1474" s="124">
        <v>45546</v>
      </c>
      <c r="O1474" s="7">
        <f t="shared" ref="O1474:O1537" ca="1" si="46">IF(ISBLANK(N1474)=TRUE,TODAY()-J1474,N1474-J1474)</f>
        <v>8</v>
      </c>
      <c r="P1474" s="726" t="s">
        <v>4360</v>
      </c>
      <c r="Q1474" s="124" t="s">
        <v>265</v>
      </c>
      <c r="R1474" s="726" t="s">
        <v>4360</v>
      </c>
      <c r="S1474" s="12" t="e">
        <f t="shared" ref="S1474:S1537" ca="1" si="47">IF(ISBLANK(R1474)=TRUE,TODAY()-J1474,R1474-J1474)</f>
        <v>#VALUE!</v>
      </c>
      <c r="T1474" s="192" t="s">
        <v>10771</v>
      </c>
      <c r="U1474" s="11" t="s">
        <v>11064</v>
      </c>
      <c r="V1474" s="11"/>
      <c r="W1474" s="11"/>
      <c r="X1474" s="200" t="s">
        <v>11065</v>
      </c>
      <c r="Y1474" s="218" t="s">
        <v>11029</v>
      </c>
      <c r="Z1474" s="218" t="s">
        <v>11066</v>
      </c>
      <c r="AA1474" s="178" t="s">
        <v>11067</v>
      </c>
      <c r="AB1474" s="14" t="s">
        <v>11068</v>
      </c>
      <c r="AC1474" s="14"/>
      <c r="AD1474" s="622" t="s">
        <v>10815</v>
      </c>
      <c r="AE1474" s="928"/>
    </row>
    <row r="1475" spans="1:31">
      <c r="A1475" s="1512" t="s">
        <v>11069</v>
      </c>
      <c r="B1475" s="890" t="s">
        <v>10421</v>
      </c>
      <c r="C1475" s="7" t="s">
        <v>83</v>
      </c>
      <c r="D1475" s="12" t="s">
        <v>1024</v>
      </c>
      <c r="E1475" s="12" t="s">
        <v>85</v>
      </c>
      <c r="F1475" s="12">
        <v>3</v>
      </c>
      <c r="G1475" s="220">
        <v>1645</v>
      </c>
      <c r="H1475" s="9">
        <v>1.8069999999999999</v>
      </c>
      <c r="I1475" s="188" t="s">
        <v>7254</v>
      </c>
      <c r="J1475" s="11">
        <v>45539</v>
      </c>
      <c r="K1475" s="124">
        <v>45540</v>
      </c>
      <c r="L1475" s="124"/>
      <c r="M1475" s="124" t="s">
        <v>97</v>
      </c>
      <c r="N1475" s="124" t="s">
        <v>4602</v>
      </c>
      <c r="O1475" s="7" t="e">
        <f t="shared" ca="1" si="46"/>
        <v>#VALUE!</v>
      </c>
      <c r="P1475" s="726" t="s">
        <v>4360</v>
      </c>
      <c r="Q1475" s="124" t="s">
        <v>265</v>
      </c>
      <c r="R1475" s="726" t="s">
        <v>4360</v>
      </c>
      <c r="S1475" s="12" t="e">
        <f t="shared" ca="1" si="47"/>
        <v>#VALUE!</v>
      </c>
      <c r="T1475" s="192" t="s">
        <v>10771</v>
      </c>
      <c r="U1475" s="11" t="s">
        <v>11070</v>
      </c>
      <c r="V1475" s="11"/>
      <c r="W1475" s="11"/>
      <c r="X1475" s="200" t="s">
        <v>11071</v>
      </c>
      <c r="Y1475" s="218" t="s">
        <v>11029</v>
      </c>
      <c r="Z1475" s="218" t="s">
        <v>11072</v>
      </c>
      <c r="AA1475" s="178" t="s">
        <v>11073</v>
      </c>
      <c r="AB1475" s="14"/>
      <c r="AC1475" s="14"/>
      <c r="AD1475" s="622" t="s">
        <v>10815</v>
      </c>
      <c r="AE1475" s="928"/>
    </row>
    <row r="1476" spans="1:31">
      <c r="A1476" s="285" t="s">
        <v>11074</v>
      </c>
      <c r="B1476" s="890" t="s">
        <v>10711</v>
      </c>
      <c r="C1476" s="7" t="s">
        <v>83</v>
      </c>
      <c r="D1476" s="12" t="s">
        <v>1024</v>
      </c>
      <c r="E1476" s="12" t="s">
        <v>85</v>
      </c>
      <c r="F1476" s="12">
        <v>1</v>
      </c>
      <c r="G1476" s="220">
        <v>688</v>
      </c>
      <c r="H1476" s="9">
        <v>2.8250000000000002</v>
      </c>
      <c r="I1476" s="188" t="s">
        <v>7254</v>
      </c>
      <c r="J1476" s="11">
        <v>45540</v>
      </c>
      <c r="K1476" s="124">
        <v>45540</v>
      </c>
      <c r="L1476" s="124"/>
      <c r="M1476" s="124" t="s">
        <v>97</v>
      </c>
      <c r="N1476" s="124">
        <v>45546</v>
      </c>
      <c r="O1476" s="7">
        <f t="shared" ca="1" si="46"/>
        <v>6</v>
      </c>
      <c r="P1476" s="726" t="s">
        <v>4360</v>
      </c>
      <c r="Q1476" s="124" t="s">
        <v>265</v>
      </c>
      <c r="R1476" s="726" t="s">
        <v>4360</v>
      </c>
      <c r="S1476" s="12" t="e">
        <f t="shared" ca="1" si="47"/>
        <v>#VALUE!</v>
      </c>
      <c r="T1476" s="192" t="s">
        <v>10771</v>
      </c>
      <c r="U1476" s="11" t="s">
        <v>11075</v>
      </c>
      <c r="V1476" s="11"/>
      <c r="W1476" s="11"/>
      <c r="X1476" s="200" t="s">
        <v>11076</v>
      </c>
      <c r="Y1476" s="218" t="s">
        <v>11029</v>
      </c>
      <c r="Z1476" s="218" t="s">
        <v>11077</v>
      </c>
      <c r="AA1476" s="178" t="s">
        <v>11056</v>
      </c>
      <c r="AB1476" s="14"/>
      <c r="AC1476" s="14"/>
      <c r="AD1476" s="622" t="s">
        <v>10815</v>
      </c>
      <c r="AE1476" s="928"/>
    </row>
    <row r="1477" spans="1:31">
      <c r="A1477" s="285" t="s">
        <v>11078</v>
      </c>
      <c r="B1477" s="890" t="s">
        <v>11079</v>
      </c>
      <c r="C1477" s="7" t="s">
        <v>83</v>
      </c>
      <c r="D1477" s="12" t="s">
        <v>1024</v>
      </c>
      <c r="E1477" s="12" t="s">
        <v>85</v>
      </c>
      <c r="F1477" s="12">
        <v>4</v>
      </c>
      <c r="G1477" s="220">
        <v>3525</v>
      </c>
      <c r="H1477" s="9">
        <v>5.601</v>
      </c>
      <c r="I1477" s="188" t="s">
        <v>7254</v>
      </c>
      <c r="J1477" s="11">
        <v>45540</v>
      </c>
      <c r="K1477" s="124">
        <v>45540</v>
      </c>
      <c r="L1477" s="124"/>
      <c r="M1477" s="124" t="s">
        <v>4484</v>
      </c>
      <c r="N1477" s="124">
        <v>45545</v>
      </c>
      <c r="O1477" s="7">
        <f t="shared" ca="1" si="46"/>
        <v>5</v>
      </c>
      <c r="P1477" s="726" t="s">
        <v>4360</v>
      </c>
      <c r="Q1477" s="124" t="s">
        <v>265</v>
      </c>
      <c r="R1477" s="726" t="s">
        <v>4360</v>
      </c>
      <c r="S1477" s="12" t="e">
        <f t="shared" ca="1" si="47"/>
        <v>#VALUE!</v>
      </c>
      <c r="T1477" s="192" t="s">
        <v>10771</v>
      </c>
      <c r="U1477" s="11" t="s">
        <v>11080</v>
      </c>
      <c r="V1477" s="11"/>
      <c r="W1477" s="11"/>
      <c r="X1477" s="200" t="s">
        <v>11081</v>
      </c>
      <c r="Y1477" s="218" t="s">
        <v>11029</v>
      </c>
      <c r="Z1477" s="218" t="s">
        <v>11082</v>
      </c>
      <c r="AA1477" s="178" t="s">
        <v>11083</v>
      </c>
      <c r="AB1477" s="14" t="s">
        <v>11084</v>
      </c>
      <c r="AC1477" s="14"/>
      <c r="AD1477" s="622" t="s">
        <v>10815</v>
      </c>
      <c r="AE1477" s="928"/>
    </row>
    <row r="1478" spans="1:31">
      <c r="A1478" s="1512" t="s">
        <v>1551</v>
      </c>
      <c r="B1478" s="890" t="s">
        <v>11085</v>
      </c>
      <c r="C1478" s="7" t="s">
        <v>256</v>
      </c>
      <c r="D1478" s="12" t="s">
        <v>1024</v>
      </c>
      <c r="E1478" s="12" t="s">
        <v>85</v>
      </c>
      <c r="F1478" s="12">
        <v>1</v>
      </c>
      <c r="G1478" s="220">
        <v>384</v>
      </c>
      <c r="H1478" s="9">
        <v>0.63800000000000001</v>
      </c>
      <c r="I1478" s="188" t="s">
        <v>7254</v>
      </c>
      <c r="J1478" s="11">
        <v>45541</v>
      </c>
      <c r="K1478" s="124">
        <v>45541</v>
      </c>
      <c r="L1478" s="124"/>
      <c r="M1478" s="124" t="s">
        <v>4484</v>
      </c>
      <c r="N1478" s="124">
        <v>45547</v>
      </c>
      <c r="O1478" s="7">
        <f t="shared" ca="1" si="46"/>
        <v>6</v>
      </c>
      <c r="P1478" s="726" t="s">
        <v>4360</v>
      </c>
      <c r="Q1478" s="124" t="s">
        <v>265</v>
      </c>
      <c r="R1478" s="726" t="s">
        <v>4360</v>
      </c>
      <c r="S1478" s="12" t="e">
        <f t="shared" ca="1" si="47"/>
        <v>#VALUE!</v>
      </c>
      <c r="T1478" s="192" t="s">
        <v>10771</v>
      </c>
      <c r="U1478" s="11" t="s">
        <v>11086</v>
      </c>
      <c r="V1478" s="11"/>
      <c r="W1478" s="11"/>
      <c r="X1478" s="200" t="s">
        <v>11087</v>
      </c>
      <c r="Y1478" s="218" t="s">
        <v>11029</v>
      </c>
      <c r="Z1478" s="218" t="s">
        <v>11088</v>
      </c>
      <c r="AA1478" s="178" t="s">
        <v>11083</v>
      </c>
      <c r="AB1478" s="14" t="s">
        <v>11089</v>
      </c>
      <c r="AC1478" s="14"/>
      <c r="AD1478" s="622" t="s">
        <v>10815</v>
      </c>
      <c r="AE1478" s="928"/>
    </row>
    <row r="1479" spans="1:31">
      <c r="A1479" s="1512" t="s">
        <v>3450</v>
      </c>
      <c r="B1479" s="890" t="s">
        <v>11090</v>
      </c>
      <c r="C1479" s="7" t="s">
        <v>83</v>
      </c>
      <c r="D1479" s="12" t="s">
        <v>1024</v>
      </c>
      <c r="E1479" s="12" t="s">
        <v>85</v>
      </c>
      <c r="F1479" s="12">
        <v>8</v>
      </c>
      <c r="G1479" s="220">
        <v>3792</v>
      </c>
      <c r="H1479" s="9">
        <v>1.706</v>
      </c>
      <c r="I1479" s="188" t="s">
        <v>7254</v>
      </c>
      <c r="J1479" s="11">
        <v>45541</v>
      </c>
      <c r="K1479" s="124">
        <v>45545</v>
      </c>
      <c r="L1479" s="124"/>
      <c r="M1479" s="124">
        <v>45545</v>
      </c>
      <c r="N1479" s="124">
        <v>45546</v>
      </c>
      <c r="O1479" s="7">
        <f t="shared" ca="1" si="46"/>
        <v>5</v>
      </c>
      <c r="P1479" s="726" t="s">
        <v>4360</v>
      </c>
      <c r="Q1479" s="124" t="s">
        <v>265</v>
      </c>
      <c r="R1479" s="726" t="s">
        <v>4360</v>
      </c>
      <c r="S1479" s="12" t="e">
        <f t="shared" ca="1" si="47"/>
        <v>#VALUE!</v>
      </c>
      <c r="T1479" s="192" t="s">
        <v>10771</v>
      </c>
      <c r="U1479" s="11" t="s">
        <v>11091</v>
      </c>
      <c r="V1479" s="11"/>
      <c r="W1479" s="11"/>
      <c r="X1479" s="200" t="s">
        <v>11092</v>
      </c>
      <c r="Y1479" s="218" t="s">
        <v>11029</v>
      </c>
      <c r="Z1479" s="218" t="s">
        <v>11029</v>
      </c>
      <c r="AA1479" s="178" t="s">
        <v>11093</v>
      </c>
      <c r="AB1479" s="14" t="s">
        <v>11094</v>
      </c>
      <c r="AC1479" s="14"/>
      <c r="AD1479" s="622" t="s">
        <v>10815</v>
      </c>
      <c r="AE1479" s="928"/>
    </row>
    <row r="1480" spans="1:31">
      <c r="A1480" s="286" t="s">
        <v>6564</v>
      </c>
      <c r="B1480" s="890" t="s">
        <v>11095</v>
      </c>
      <c r="C1480" s="7" t="s">
        <v>256</v>
      </c>
      <c r="D1480" s="7" t="s">
        <v>110</v>
      </c>
      <c r="E1480" s="12" t="s">
        <v>85</v>
      </c>
      <c r="F1480" s="12">
        <v>1</v>
      </c>
      <c r="G1480" s="220">
        <v>1324</v>
      </c>
      <c r="H1480" s="9">
        <v>4.7270000000000003</v>
      </c>
      <c r="I1480" s="188" t="s">
        <v>7254</v>
      </c>
      <c r="J1480" s="11">
        <v>45547</v>
      </c>
      <c r="K1480" s="124">
        <v>45548</v>
      </c>
      <c r="L1480" s="124"/>
      <c r="M1480" s="124" t="s">
        <v>4455</v>
      </c>
      <c r="N1480" s="124" t="s">
        <v>4572</v>
      </c>
      <c r="O1480" s="7" t="e">
        <f t="shared" ca="1" si="46"/>
        <v>#VALUE!</v>
      </c>
      <c r="P1480" s="726" t="s">
        <v>4360</v>
      </c>
      <c r="Q1480" s="124" t="s">
        <v>4580</v>
      </c>
      <c r="R1480" s="726" t="s">
        <v>4360</v>
      </c>
      <c r="S1480" s="12" t="e">
        <f t="shared" ca="1" si="47"/>
        <v>#VALUE!</v>
      </c>
      <c r="T1480" s="192" t="s">
        <v>4575</v>
      </c>
      <c r="U1480" s="11" t="s">
        <v>11096</v>
      </c>
      <c r="V1480" s="11"/>
      <c r="W1480" s="11"/>
      <c r="X1480" s="218" t="s">
        <v>11097</v>
      </c>
      <c r="Y1480" s="218" t="s">
        <v>11098</v>
      </c>
      <c r="Z1480" s="218" t="s">
        <v>11099</v>
      </c>
      <c r="AA1480" s="178" t="s">
        <v>11100</v>
      </c>
      <c r="AB1480" s="14" t="s">
        <v>11101</v>
      </c>
      <c r="AC1480" s="14"/>
      <c r="AD1480" s="622" t="s">
        <v>10815</v>
      </c>
      <c r="AE1480" s="928"/>
    </row>
    <row r="1481" spans="1:31">
      <c r="A1481" s="1512" t="s">
        <v>11102</v>
      </c>
      <c r="B1481" s="890" t="s">
        <v>11103</v>
      </c>
      <c r="C1481" s="7" t="s">
        <v>256</v>
      </c>
      <c r="D1481" s="7" t="s">
        <v>110</v>
      </c>
      <c r="E1481" s="12" t="s">
        <v>85</v>
      </c>
      <c r="F1481" s="12">
        <v>2</v>
      </c>
      <c r="G1481" s="220">
        <v>2920</v>
      </c>
      <c r="H1481" s="9">
        <v>8.2110000000000003</v>
      </c>
      <c r="I1481" s="188" t="s">
        <v>7254</v>
      </c>
      <c r="J1481" s="11">
        <v>45547</v>
      </c>
      <c r="K1481" s="124" t="s">
        <v>4496</v>
      </c>
      <c r="L1481" s="124"/>
      <c r="M1481" s="124" t="s">
        <v>4572</v>
      </c>
      <c r="N1481" s="124">
        <v>45553</v>
      </c>
      <c r="O1481" s="7">
        <f t="shared" ca="1" si="46"/>
        <v>6</v>
      </c>
      <c r="P1481" s="726" t="s">
        <v>4360</v>
      </c>
      <c r="Q1481" s="124" t="s">
        <v>4580</v>
      </c>
      <c r="R1481" s="726" t="s">
        <v>4360</v>
      </c>
      <c r="S1481" s="12" t="e">
        <f t="shared" ca="1" si="47"/>
        <v>#VALUE!</v>
      </c>
      <c r="T1481" s="192" t="s">
        <v>4575</v>
      </c>
      <c r="U1481" s="11" t="s">
        <v>11104</v>
      </c>
      <c r="V1481" s="11"/>
      <c r="W1481" s="11"/>
      <c r="X1481" s="218" t="s">
        <v>11105</v>
      </c>
      <c r="Y1481" s="218" t="s">
        <v>11098</v>
      </c>
      <c r="Z1481" s="218" t="s">
        <v>11106</v>
      </c>
      <c r="AA1481" s="178" t="s">
        <v>11107</v>
      </c>
      <c r="AB1481" s="259" t="s">
        <v>11108</v>
      </c>
      <c r="AC1481" s="146"/>
      <c r="AD1481" s="768" t="s">
        <v>10815</v>
      </c>
      <c r="AE1481" s="1317"/>
    </row>
    <row r="1482" spans="1:31">
      <c r="A1482" s="1512" t="s">
        <v>7201</v>
      </c>
      <c r="B1482" s="890" t="s">
        <v>11109</v>
      </c>
      <c r="C1482" s="7" t="s">
        <v>83</v>
      </c>
      <c r="D1482" s="7" t="s">
        <v>110</v>
      </c>
      <c r="E1482" s="12" t="s">
        <v>85</v>
      </c>
      <c r="F1482" s="12">
        <v>2</v>
      </c>
      <c r="G1482" s="220">
        <v>1042</v>
      </c>
      <c r="H1482" s="9">
        <v>0.42599999999999999</v>
      </c>
      <c r="I1482" s="188" t="s">
        <v>7254</v>
      </c>
      <c r="J1482" s="11">
        <v>45546</v>
      </c>
      <c r="K1482" s="124" t="s">
        <v>4496</v>
      </c>
      <c r="L1482" s="124"/>
      <c r="M1482" s="124" t="s">
        <v>4455</v>
      </c>
      <c r="N1482" s="124">
        <v>45553</v>
      </c>
      <c r="O1482" s="7">
        <f t="shared" ca="1" si="46"/>
        <v>7</v>
      </c>
      <c r="P1482" s="726" t="s">
        <v>4360</v>
      </c>
      <c r="Q1482" s="124" t="s">
        <v>4580</v>
      </c>
      <c r="R1482" s="726" t="s">
        <v>4360</v>
      </c>
      <c r="S1482" s="12" t="e">
        <f t="shared" ca="1" si="47"/>
        <v>#VALUE!</v>
      </c>
      <c r="T1482" s="192" t="s">
        <v>4575</v>
      </c>
      <c r="U1482" s="11" t="s">
        <v>11110</v>
      </c>
      <c r="V1482" s="11"/>
      <c r="W1482" s="11"/>
      <c r="X1482" s="218" t="s">
        <v>11111</v>
      </c>
      <c r="Y1482" s="218" t="s">
        <v>11098</v>
      </c>
      <c r="Z1482" s="218" t="s">
        <v>11112</v>
      </c>
      <c r="AA1482" s="178" t="s">
        <v>11107</v>
      </c>
      <c r="AB1482" s="259" t="s">
        <v>11113</v>
      </c>
      <c r="AC1482" s="146"/>
      <c r="AD1482" s="768"/>
      <c r="AE1482" s="1317"/>
    </row>
    <row r="1483" spans="1:31">
      <c r="A1483" s="286" t="s">
        <v>6564</v>
      </c>
      <c r="B1483" s="936" t="s">
        <v>11114</v>
      </c>
      <c r="C1483" s="124" t="s">
        <v>256</v>
      </c>
      <c r="D1483" s="7" t="s">
        <v>110</v>
      </c>
      <c r="E1483" s="7" t="s">
        <v>85</v>
      </c>
      <c r="F1483" s="25">
        <v>2</v>
      </c>
      <c r="G1483" s="248">
        <v>340</v>
      </c>
      <c r="H1483" s="9">
        <v>1.7470000000000001</v>
      </c>
      <c r="I1483" s="188" t="s">
        <v>7254</v>
      </c>
      <c r="J1483" s="11">
        <v>45531</v>
      </c>
      <c r="K1483" s="11">
        <v>45545</v>
      </c>
      <c r="L1483" s="11"/>
      <c r="M1483" s="124" t="s">
        <v>4496</v>
      </c>
      <c r="N1483" s="124">
        <v>45551</v>
      </c>
      <c r="O1483" s="7">
        <f t="shared" ca="1" si="46"/>
        <v>20</v>
      </c>
      <c r="P1483" s="726" t="s">
        <v>4360</v>
      </c>
      <c r="Q1483" s="124" t="s">
        <v>4563</v>
      </c>
      <c r="R1483" s="726" t="s">
        <v>4360</v>
      </c>
      <c r="S1483" s="12" t="e">
        <f t="shared" ca="1" si="47"/>
        <v>#VALUE!</v>
      </c>
      <c r="T1483" s="192" t="s">
        <v>4575</v>
      </c>
      <c r="U1483" s="11" t="s">
        <v>11115</v>
      </c>
      <c r="V1483" s="11"/>
      <c r="W1483" s="11"/>
      <c r="X1483" s="218" t="s">
        <v>11116</v>
      </c>
      <c r="Y1483" s="218" t="s">
        <v>11098</v>
      </c>
      <c r="Z1483" s="218" t="s">
        <v>11098</v>
      </c>
      <c r="AA1483" s="203" t="s">
        <v>11117</v>
      </c>
      <c r="AB1483" s="259" t="s">
        <v>11118</v>
      </c>
      <c r="AC1483" s="146"/>
      <c r="AD1483" s="768" t="s">
        <v>10815</v>
      </c>
      <c r="AE1483" s="1317"/>
    </row>
    <row r="1484" spans="1:31">
      <c r="A1484" s="1511" t="s">
        <v>3731</v>
      </c>
      <c r="B1484" s="846">
        <v>4700059138</v>
      </c>
      <c r="C1484" s="33" t="s">
        <v>131</v>
      </c>
      <c r="D1484" s="12" t="s">
        <v>1024</v>
      </c>
      <c r="E1484" s="12" t="s">
        <v>85</v>
      </c>
      <c r="F1484" s="12">
        <v>4</v>
      </c>
      <c r="G1484" s="248">
        <v>16155</v>
      </c>
      <c r="H1484" s="9">
        <v>32.134999999999998</v>
      </c>
      <c r="I1484" s="188" t="s">
        <v>7254</v>
      </c>
      <c r="J1484" s="11" t="s">
        <v>4336</v>
      </c>
      <c r="K1484" s="124">
        <f>SUM(F1484:H1484)</f>
        <v>16191.135</v>
      </c>
      <c r="L1484" s="124"/>
      <c r="M1484" s="124" t="s">
        <v>97</v>
      </c>
      <c r="N1484" s="124">
        <v>45547</v>
      </c>
      <c r="O1484" s="7" t="e">
        <f t="shared" ca="1" si="46"/>
        <v>#VALUE!</v>
      </c>
      <c r="P1484" s="726" t="s">
        <v>4360</v>
      </c>
      <c r="Q1484" s="124" t="s">
        <v>265</v>
      </c>
      <c r="R1484" s="726" t="s">
        <v>4360</v>
      </c>
      <c r="S1484" s="12" t="e">
        <f t="shared" ca="1" si="47"/>
        <v>#VALUE!</v>
      </c>
      <c r="T1484" s="192" t="s">
        <v>4575</v>
      </c>
      <c r="U1484" s="11" t="s">
        <v>11119</v>
      </c>
      <c r="V1484" s="11"/>
      <c r="W1484" s="11"/>
      <c r="X1484" s="218" t="s">
        <v>11120</v>
      </c>
      <c r="Y1484" s="218" t="s">
        <v>11121</v>
      </c>
      <c r="Z1484" s="218" t="s">
        <v>11121</v>
      </c>
      <c r="AA1484" s="178" t="s">
        <v>11122</v>
      </c>
      <c r="AB1484" s="14" t="s">
        <v>11123</v>
      </c>
      <c r="AC1484" s="978"/>
      <c r="AD1484" s="1243" t="s">
        <v>10815</v>
      </c>
      <c r="AE1484" s="1019"/>
    </row>
    <row r="1485" spans="1:31">
      <c r="A1485" s="272" t="s">
        <v>11124</v>
      </c>
      <c r="B1485" s="846" t="s">
        <v>11125</v>
      </c>
      <c r="C1485" s="7" t="s">
        <v>83</v>
      </c>
      <c r="D1485" s="7" t="s">
        <v>139</v>
      </c>
      <c r="E1485" s="7" t="s">
        <v>85</v>
      </c>
      <c r="F1485" s="7">
        <v>5</v>
      </c>
      <c r="G1485" s="245">
        <v>2575</v>
      </c>
      <c r="H1485" s="143">
        <v>3.48</v>
      </c>
      <c r="I1485" s="188" t="s">
        <v>11126</v>
      </c>
      <c r="J1485" s="11" t="s">
        <v>4496</v>
      </c>
      <c r="K1485" s="11" t="s">
        <v>4554</v>
      </c>
      <c r="L1485" s="38"/>
      <c r="M1485" s="124" t="s">
        <v>97</v>
      </c>
      <c r="N1485" s="124" t="s">
        <v>4360</v>
      </c>
      <c r="O1485" s="7" t="e">
        <f t="shared" ca="1" si="46"/>
        <v>#VALUE!</v>
      </c>
      <c r="P1485" s="791" t="s">
        <v>4584</v>
      </c>
      <c r="Q1485" s="791" t="s">
        <v>4563</v>
      </c>
      <c r="R1485" s="124" t="s">
        <v>4584</v>
      </c>
      <c r="S1485" s="12" t="e">
        <f t="shared" ca="1" si="47"/>
        <v>#VALUE!</v>
      </c>
      <c r="T1485" s="192" t="s">
        <v>11127</v>
      </c>
      <c r="U1485" s="172" t="s">
        <v>11128</v>
      </c>
      <c r="V1485" s="172"/>
      <c r="W1485" s="172"/>
      <c r="X1485" s="218" t="s">
        <v>11129</v>
      </c>
      <c r="Y1485" s="218" t="s">
        <v>11130</v>
      </c>
      <c r="Z1485" s="218" t="s">
        <v>11130</v>
      </c>
      <c r="AA1485" s="195" t="s">
        <v>10351</v>
      </c>
      <c r="AB1485" s="96" t="s">
        <v>11131</v>
      </c>
      <c r="AC1485" s="96"/>
      <c r="AD1485" s="235"/>
      <c r="AE1485" s="1314"/>
    </row>
    <row r="1486" spans="1:31">
      <c r="A1486" s="278" t="s">
        <v>1535</v>
      </c>
      <c r="B1486" s="846" t="s">
        <v>11132</v>
      </c>
      <c r="C1486" s="7" t="s">
        <v>46</v>
      </c>
      <c r="D1486" s="7" t="s">
        <v>110</v>
      </c>
      <c r="E1486" s="7" t="s">
        <v>267</v>
      </c>
      <c r="F1486" s="25">
        <v>5</v>
      </c>
      <c r="G1486" s="248">
        <v>4980</v>
      </c>
      <c r="H1486" s="256">
        <v>7.0004999999999997</v>
      </c>
      <c r="I1486" s="188" t="s">
        <v>7482</v>
      </c>
      <c r="J1486" s="11" t="s">
        <v>4496</v>
      </c>
      <c r="K1486" s="124">
        <v>45547</v>
      </c>
      <c r="L1486" s="124"/>
      <c r="M1486" s="124">
        <v>45554</v>
      </c>
      <c r="N1486" s="124">
        <v>45558</v>
      </c>
      <c r="O1486" s="7" t="e">
        <f t="shared" ca="1" si="46"/>
        <v>#VALUE!</v>
      </c>
      <c r="P1486" s="726" t="s">
        <v>4575</v>
      </c>
      <c r="Q1486" s="124" t="s">
        <v>4563</v>
      </c>
      <c r="R1486" s="124" t="s">
        <v>4575</v>
      </c>
      <c r="S1486" s="12" t="e">
        <f t="shared" ca="1" si="47"/>
        <v>#VALUE!</v>
      </c>
      <c r="T1486" s="192" t="s">
        <v>4637</v>
      </c>
      <c r="U1486" s="11" t="s">
        <v>11133</v>
      </c>
      <c r="V1486" s="11"/>
      <c r="W1486" s="11"/>
      <c r="X1486" s="200" t="s">
        <v>11134</v>
      </c>
      <c r="Y1486" s="696" t="s">
        <v>11135</v>
      </c>
      <c r="Z1486" s="200" t="s">
        <v>11135</v>
      </c>
      <c r="AA1486" s="203" t="s">
        <v>11136</v>
      </c>
      <c r="AB1486" s="13" t="s">
        <v>11137</v>
      </c>
      <c r="AC1486" s="13"/>
      <c r="AD1486" s="76" t="s">
        <v>10815</v>
      </c>
      <c r="AE1486" s="1287"/>
    </row>
    <row r="1487" spans="1:31" ht="14.25" customHeight="1">
      <c r="A1487" s="278" t="s">
        <v>11138</v>
      </c>
      <c r="B1487" s="846">
        <v>2130960</v>
      </c>
      <c r="C1487" s="7" t="s">
        <v>71</v>
      </c>
      <c r="D1487" s="7" t="s">
        <v>1024</v>
      </c>
      <c r="E1487" s="7" t="s">
        <v>11139</v>
      </c>
      <c r="F1487" s="25">
        <v>2</v>
      </c>
      <c r="G1487" s="248">
        <v>378</v>
      </c>
      <c r="H1487" s="260">
        <v>1.248</v>
      </c>
      <c r="I1487" s="188" t="s">
        <v>11140</v>
      </c>
      <c r="J1487" s="11">
        <v>45558</v>
      </c>
      <c r="K1487" s="124">
        <v>45558</v>
      </c>
      <c r="L1487" s="124"/>
      <c r="M1487" s="124">
        <v>45559</v>
      </c>
      <c r="N1487" s="124" t="s">
        <v>4647</v>
      </c>
      <c r="O1487" s="7" t="e">
        <f t="shared" ca="1" si="46"/>
        <v>#VALUE!</v>
      </c>
      <c r="P1487" s="726">
        <v>45570</v>
      </c>
      <c r="Q1487" s="124">
        <v>45572</v>
      </c>
      <c r="R1487" s="124">
        <v>45570</v>
      </c>
      <c r="S1487" s="12">
        <f t="shared" ca="1" si="47"/>
        <v>12</v>
      </c>
      <c r="T1487" s="192" t="s">
        <v>4637</v>
      </c>
      <c r="U1487" s="11" t="s">
        <v>11141</v>
      </c>
      <c r="V1487" s="11"/>
      <c r="W1487" s="11"/>
      <c r="X1487" s="200" t="s">
        <v>11142</v>
      </c>
      <c r="Y1487" s="200" t="s">
        <v>11143</v>
      </c>
      <c r="Z1487" s="200" t="s">
        <v>11143</v>
      </c>
      <c r="AA1487" s="161" t="s">
        <v>11144</v>
      </c>
      <c r="AB1487" s="13" t="s">
        <v>11145</v>
      </c>
      <c r="AC1487" s="13"/>
      <c r="AD1487" s="76" t="s">
        <v>10815</v>
      </c>
      <c r="AE1487" s="1287"/>
    </row>
    <row r="1488" spans="1:31">
      <c r="A1488" s="287" t="s">
        <v>1517</v>
      </c>
      <c r="B1488" s="890" t="s">
        <v>11146</v>
      </c>
      <c r="C1488" s="35" t="s">
        <v>46</v>
      </c>
      <c r="D1488" s="35" t="s">
        <v>48</v>
      </c>
      <c r="E1488" s="35" t="s">
        <v>85</v>
      </c>
      <c r="F1488" s="35">
        <v>1</v>
      </c>
      <c r="G1488" s="261">
        <v>3300</v>
      </c>
      <c r="H1488" s="254">
        <v>2.2799999999999998</v>
      </c>
      <c r="I1488" s="232" t="s">
        <v>11147</v>
      </c>
      <c r="J1488" s="38" t="s">
        <v>4273</v>
      </c>
      <c r="K1488" s="38" t="s">
        <v>4273</v>
      </c>
      <c r="L1488" s="38"/>
      <c r="M1488" s="253" t="s">
        <v>97</v>
      </c>
      <c r="N1488" s="253" t="s">
        <v>4372</v>
      </c>
      <c r="O1488" s="7" t="e">
        <f t="shared" ca="1" si="46"/>
        <v>#VALUE!</v>
      </c>
      <c r="P1488" s="253" t="s">
        <v>4584</v>
      </c>
      <c r="Q1488" s="791" t="s">
        <v>4549</v>
      </c>
      <c r="R1488" s="253" t="s">
        <v>4584</v>
      </c>
      <c r="S1488" s="12" t="e">
        <f t="shared" ca="1" si="47"/>
        <v>#VALUE!</v>
      </c>
      <c r="T1488" s="213" t="s">
        <v>4446</v>
      </c>
      <c r="U1488" s="38" t="s">
        <v>11148</v>
      </c>
      <c r="V1488" s="38"/>
      <c r="W1488" s="38"/>
      <c r="X1488" s="665" t="s">
        <v>11149</v>
      </c>
      <c r="Y1488" s="665" t="s">
        <v>11150</v>
      </c>
      <c r="Z1488" s="665"/>
      <c r="AA1488" s="195" t="s">
        <v>11151</v>
      </c>
      <c r="AB1488" s="195" t="s">
        <v>11152</v>
      </c>
      <c r="AC1488" s="195"/>
      <c r="AD1488" s="222"/>
      <c r="AE1488" s="1316"/>
    </row>
    <row r="1489" spans="1:31">
      <c r="A1489" s="287" t="s">
        <v>11153</v>
      </c>
      <c r="B1489" s="890" t="s">
        <v>11154</v>
      </c>
      <c r="C1489" s="35" t="s">
        <v>83</v>
      </c>
      <c r="D1489" s="35" t="s">
        <v>1059</v>
      </c>
      <c r="E1489" s="35" t="s">
        <v>85</v>
      </c>
      <c r="F1489" s="35">
        <v>1</v>
      </c>
      <c r="G1489" s="261">
        <v>950</v>
      </c>
      <c r="H1489" s="254">
        <v>1.276</v>
      </c>
      <c r="I1489" s="232" t="s">
        <v>11155</v>
      </c>
      <c r="J1489" s="38" t="s">
        <v>4502</v>
      </c>
      <c r="K1489" s="38" t="s">
        <v>10659</v>
      </c>
      <c r="L1489" s="38"/>
      <c r="M1489" s="253" t="s">
        <v>97</v>
      </c>
      <c r="N1489" s="253" t="s">
        <v>10973</v>
      </c>
      <c r="O1489" s="7" t="e">
        <f t="shared" ca="1" si="46"/>
        <v>#VALUE!</v>
      </c>
      <c r="P1489" s="253" t="s">
        <v>4563</v>
      </c>
      <c r="Q1489" s="791" t="s">
        <v>4539</v>
      </c>
      <c r="R1489" s="253" t="s">
        <v>4563</v>
      </c>
      <c r="S1489" s="12" t="e">
        <f t="shared" ca="1" si="47"/>
        <v>#VALUE!</v>
      </c>
      <c r="T1489" s="213" t="s">
        <v>4446</v>
      </c>
      <c r="U1489" s="38" t="s">
        <v>4614</v>
      </c>
      <c r="V1489" s="38"/>
      <c r="W1489" s="38"/>
      <c r="X1489" s="665" t="s">
        <v>11156</v>
      </c>
      <c r="Y1489" s="665" t="s">
        <v>11157</v>
      </c>
      <c r="Z1489" s="665"/>
      <c r="AA1489" s="195" t="s">
        <v>11151</v>
      </c>
      <c r="AB1489" s="195" t="s">
        <v>11158</v>
      </c>
      <c r="AC1489" s="195"/>
      <c r="AD1489" s="222"/>
      <c r="AE1489" s="1316"/>
    </row>
    <row r="1490" spans="1:31" ht="15" customHeight="1">
      <c r="A1490" s="288" t="s">
        <v>11159</v>
      </c>
      <c r="B1490" s="890">
        <v>2200056389</v>
      </c>
      <c r="C1490" s="7" t="s">
        <v>46</v>
      </c>
      <c r="D1490" s="7" t="s">
        <v>73</v>
      </c>
      <c r="E1490" s="7" t="s">
        <v>49</v>
      </c>
      <c r="F1490" s="7">
        <v>2</v>
      </c>
      <c r="G1490" s="220">
        <v>2920</v>
      </c>
      <c r="H1490" s="254">
        <v>1.69</v>
      </c>
      <c r="I1490" s="188" t="s">
        <v>11160</v>
      </c>
      <c r="J1490" s="11" t="s">
        <v>4580</v>
      </c>
      <c r="K1490" s="11"/>
      <c r="L1490" s="11"/>
      <c r="M1490" s="124"/>
      <c r="N1490" s="124"/>
      <c r="O1490" s="7" t="e">
        <f t="shared" ca="1" si="46"/>
        <v>#VALUE!</v>
      </c>
      <c r="P1490" s="726" t="s">
        <v>4637</v>
      </c>
      <c r="Q1490" s="726" t="s">
        <v>4548</v>
      </c>
      <c r="R1490" s="124" t="s">
        <v>4637</v>
      </c>
      <c r="S1490" s="12" t="e">
        <f t="shared" ca="1" si="47"/>
        <v>#VALUE!</v>
      </c>
      <c r="T1490" s="192" t="s">
        <v>11161</v>
      </c>
      <c r="U1490" s="11" t="s">
        <v>4548</v>
      </c>
      <c r="V1490" s="11"/>
      <c r="W1490" s="11"/>
      <c r="X1490" s="218" t="s">
        <v>11162</v>
      </c>
      <c r="Y1490" s="218" t="s">
        <v>11163</v>
      </c>
      <c r="Z1490" s="218"/>
      <c r="AA1490" s="979" t="s">
        <v>11164</v>
      </c>
      <c r="AB1490" s="96" t="s">
        <v>11165</v>
      </c>
      <c r="AC1490" s="96"/>
      <c r="AD1490" s="235"/>
      <c r="AE1490" s="1314"/>
    </row>
    <row r="1491" spans="1:31">
      <c r="A1491" s="287" t="s">
        <v>11010</v>
      </c>
      <c r="B1491" s="890" t="s">
        <v>11166</v>
      </c>
      <c r="C1491" s="35" t="s">
        <v>256</v>
      </c>
      <c r="D1491" s="35" t="s">
        <v>728</v>
      </c>
      <c r="E1491" s="35" t="s">
        <v>85</v>
      </c>
      <c r="F1491" s="35">
        <v>2</v>
      </c>
      <c r="G1491" s="261">
        <v>535</v>
      </c>
      <c r="H1491" s="254">
        <f>2.37+0.08</f>
        <v>2.4500000000000002</v>
      </c>
      <c r="I1491" s="232" t="s">
        <v>11167</v>
      </c>
      <c r="J1491" s="38" t="s">
        <v>4572</v>
      </c>
      <c r="K1491" s="38" t="s">
        <v>4572</v>
      </c>
      <c r="L1491" s="38"/>
      <c r="M1491" s="253" t="s">
        <v>4580</v>
      </c>
      <c r="N1491" s="253" t="s">
        <v>10943</v>
      </c>
      <c r="O1491" s="7" t="e">
        <f t="shared" ca="1" si="46"/>
        <v>#VALUE!</v>
      </c>
      <c r="P1491" s="791" t="s">
        <v>156</v>
      </c>
      <c r="Q1491" s="791" t="s">
        <v>4637</v>
      </c>
      <c r="R1491" s="253" t="s">
        <v>156</v>
      </c>
      <c r="S1491" s="12" t="e">
        <f t="shared" ca="1" si="47"/>
        <v>#VALUE!</v>
      </c>
      <c r="T1491" s="213" t="s">
        <v>11161</v>
      </c>
      <c r="U1491" s="38" t="s">
        <v>95</v>
      </c>
      <c r="V1491" s="38"/>
      <c r="W1491" s="38"/>
      <c r="X1491" s="665" t="s">
        <v>11168</v>
      </c>
      <c r="Y1491" s="665" t="s">
        <v>11169</v>
      </c>
      <c r="Z1491" s="665" t="s">
        <v>11169</v>
      </c>
      <c r="AA1491" s="195" t="s">
        <v>11170</v>
      </c>
      <c r="AB1491" s="195" t="s">
        <v>11171</v>
      </c>
      <c r="AC1491" s="195"/>
      <c r="AD1491" s="222"/>
      <c r="AE1491" s="1316"/>
    </row>
    <row r="1492" spans="1:31">
      <c r="A1492" s="270" t="s">
        <v>11172</v>
      </c>
      <c r="B1492" s="846" t="s">
        <v>11173</v>
      </c>
      <c r="C1492" s="184" t="s">
        <v>83</v>
      </c>
      <c r="D1492" s="35" t="s">
        <v>73</v>
      </c>
      <c r="E1492" s="35" t="s">
        <v>85</v>
      </c>
      <c r="F1492" s="35">
        <v>1</v>
      </c>
      <c r="G1492" s="261">
        <v>2000</v>
      </c>
      <c r="H1492" s="254">
        <f>158*132*94/1000000</f>
        <v>1.960464</v>
      </c>
      <c r="I1492" s="232" t="s">
        <v>11174</v>
      </c>
      <c r="J1492" s="38" t="s">
        <v>4602</v>
      </c>
      <c r="K1492" s="38" t="s">
        <v>10659</v>
      </c>
      <c r="L1492" s="38"/>
      <c r="M1492" s="253" t="s">
        <v>97</v>
      </c>
      <c r="N1492" s="253" t="s">
        <v>4549</v>
      </c>
      <c r="O1492" s="7" t="e">
        <f t="shared" ca="1" si="46"/>
        <v>#VALUE!</v>
      </c>
      <c r="P1492" s="791" t="s">
        <v>10771</v>
      </c>
      <c r="Q1492" s="791" t="s">
        <v>4360</v>
      </c>
      <c r="R1492" s="253" t="s">
        <v>10771</v>
      </c>
      <c r="S1492" s="12" t="e">
        <f t="shared" ca="1" si="47"/>
        <v>#VALUE!</v>
      </c>
      <c r="T1492" s="213" t="s">
        <v>11161</v>
      </c>
      <c r="U1492" s="38" t="s">
        <v>10980</v>
      </c>
      <c r="V1492" s="38"/>
      <c r="W1492" s="38"/>
      <c r="X1492" s="665" t="s">
        <v>11175</v>
      </c>
      <c r="Y1492" s="665" t="s">
        <v>11176</v>
      </c>
      <c r="Z1492" s="665"/>
      <c r="AA1492" s="240" t="s">
        <v>11177</v>
      </c>
      <c r="AB1492" s="195" t="s">
        <v>11178</v>
      </c>
      <c r="AC1492" s="195"/>
      <c r="AD1492" s="222"/>
      <c r="AE1492" s="1316"/>
    </row>
    <row r="1493" spans="1:31">
      <c r="A1493" s="274" t="s">
        <v>8404</v>
      </c>
      <c r="B1493" s="846" t="s">
        <v>11179</v>
      </c>
      <c r="C1493" s="33" t="s">
        <v>256</v>
      </c>
      <c r="D1493" s="7" t="s">
        <v>189</v>
      </c>
      <c r="E1493" s="7" t="s">
        <v>85</v>
      </c>
      <c r="F1493" s="7">
        <v>1</v>
      </c>
      <c r="G1493" s="220">
        <v>264</v>
      </c>
      <c r="H1493" s="143">
        <v>0.26800000000000002</v>
      </c>
      <c r="I1493" s="188" t="s">
        <v>11180</v>
      </c>
      <c r="J1493" s="11" t="s">
        <v>4572</v>
      </c>
      <c r="K1493" s="11" t="s">
        <v>4572</v>
      </c>
      <c r="L1493" s="11"/>
      <c r="M1493" s="124" t="s">
        <v>4360</v>
      </c>
      <c r="N1493" s="124" t="s">
        <v>10771</v>
      </c>
      <c r="O1493" s="7" t="e">
        <f t="shared" ca="1" si="46"/>
        <v>#VALUE!</v>
      </c>
      <c r="P1493" s="124" t="s">
        <v>4667</v>
      </c>
      <c r="Q1493" s="124" t="s">
        <v>4446</v>
      </c>
      <c r="R1493" s="124" t="s">
        <v>4667</v>
      </c>
      <c r="S1493" s="12" t="e">
        <f t="shared" ca="1" si="47"/>
        <v>#VALUE!</v>
      </c>
      <c r="T1493" s="192" t="s">
        <v>4615</v>
      </c>
      <c r="U1493" s="172" t="s">
        <v>11181</v>
      </c>
      <c r="V1493" s="172"/>
      <c r="W1493" s="172"/>
      <c r="X1493" s="665" t="s">
        <v>11182</v>
      </c>
      <c r="Y1493" s="665" t="s">
        <v>11183</v>
      </c>
      <c r="Z1493" s="665" t="s">
        <v>11183</v>
      </c>
      <c r="AA1493" s="979" t="s">
        <v>11184</v>
      </c>
      <c r="AB1493" s="979" t="s">
        <v>11185</v>
      </c>
      <c r="AC1493" s="980"/>
      <c r="AD1493" s="1244"/>
      <c r="AE1493" s="1318"/>
    </row>
    <row r="1494" spans="1:31">
      <c r="A1494" s="274" t="s">
        <v>11186</v>
      </c>
      <c r="B1494" s="934" t="s">
        <v>11187</v>
      </c>
      <c r="C1494" s="33" t="s">
        <v>83</v>
      </c>
      <c r="D1494" s="7" t="s">
        <v>189</v>
      </c>
      <c r="E1494" s="7" t="s">
        <v>85</v>
      </c>
      <c r="F1494" s="7">
        <v>2</v>
      </c>
      <c r="G1494" s="220">
        <v>1132</v>
      </c>
      <c r="H1494" s="143">
        <v>1.1779999999999999</v>
      </c>
      <c r="I1494" s="188" t="s">
        <v>11180</v>
      </c>
      <c r="J1494" s="11">
        <v>45559</v>
      </c>
      <c r="K1494" s="11">
        <v>45559</v>
      </c>
      <c r="L1494" s="11"/>
      <c r="M1494" s="124" t="s">
        <v>97</v>
      </c>
      <c r="N1494" s="124" t="s">
        <v>4563</v>
      </c>
      <c r="O1494" s="7" t="e">
        <f t="shared" ca="1" si="46"/>
        <v>#VALUE!</v>
      </c>
      <c r="P1494" s="124" t="s">
        <v>4667</v>
      </c>
      <c r="Q1494" s="124" t="s">
        <v>4446</v>
      </c>
      <c r="R1494" s="124" t="s">
        <v>4667</v>
      </c>
      <c r="S1494" s="12" t="e">
        <f t="shared" ca="1" si="47"/>
        <v>#VALUE!</v>
      </c>
      <c r="T1494" s="192" t="s">
        <v>4615</v>
      </c>
      <c r="U1494" s="172" t="s">
        <v>11181</v>
      </c>
      <c r="V1494" s="172"/>
      <c r="W1494" s="172"/>
      <c r="X1494" s="665" t="s">
        <v>11188</v>
      </c>
      <c r="Y1494" s="665" t="s">
        <v>11189</v>
      </c>
      <c r="Z1494" s="665" t="s">
        <v>11189</v>
      </c>
      <c r="AA1494" s="979" t="s">
        <v>11184</v>
      </c>
      <c r="AB1494" s="979" t="s">
        <v>11190</v>
      </c>
      <c r="AC1494" s="980"/>
      <c r="AD1494" s="1244"/>
      <c r="AE1494" s="1318"/>
    </row>
    <row r="1495" spans="1:31">
      <c r="A1495" s="274" t="s">
        <v>11186</v>
      </c>
      <c r="B1495" s="934" t="s">
        <v>11191</v>
      </c>
      <c r="C1495" s="33" t="s">
        <v>83</v>
      </c>
      <c r="D1495" s="7" t="s">
        <v>189</v>
      </c>
      <c r="E1495" s="7" t="s">
        <v>85</v>
      </c>
      <c r="F1495" s="7">
        <v>2</v>
      </c>
      <c r="G1495" s="220">
        <v>1399</v>
      </c>
      <c r="H1495" s="143">
        <v>1.1679999999999999</v>
      </c>
      <c r="I1495" s="188" t="s">
        <v>11180</v>
      </c>
      <c r="J1495" s="11" t="s">
        <v>4360</v>
      </c>
      <c r="K1495" s="11" t="s">
        <v>4360</v>
      </c>
      <c r="L1495" s="11"/>
      <c r="M1495" s="124" t="s">
        <v>97</v>
      </c>
      <c r="N1495" s="124" t="s">
        <v>10870</v>
      </c>
      <c r="O1495" s="7" t="e">
        <f t="shared" ca="1" si="46"/>
        <v>#VALUE!</v>
      </c>
      <c r="P1495" s="124" t="s">
        <v>4667</v>
      </c>
      <c r="Q1495" s="124" t="s">
        <v>4446</v>
      </c>
      <c r="R1495" s="124" t="s">
        <v>4667</v>
      </c>
      <c r="S1495" s="12" t="e">
        <f t="shared" ca="1" si="47"/>
        <v>#VALUE!</v>
      </c>
      <c r="T1495" s="192" t="s">
        <v>4615</v>
      </c>
      <c r="U1495" s="172" t="s">
        <v>11181</v>
      </c>
      <c r="V1495" s="172"/>
      <c r="W1495" s="172"/>
      <c r="X1495" s="665" t="s">
        <v>11192</v>
      </c>
      <c r="Y1495" s="665" t="s">
        <v>11193</v>
      </c>
      <c r="Z1495" s="665" t="s">
        <v>11193</v>
      </c>
      <c r="AA1495" s="979" t="s">
        <v>11184</v>
      </c>
      <c r="AB1495" s="979" t="s">
        <v>11190</v>
      </c>
      <c r="AC1495" s="980"/>
      <c r="AD1495" s="1244"/>
      <c r="AE1495" s="1318"/>
    </row>
    <row r="1496" spans="1:31">
      <c r="A1496" s="1513" t="s">
        <v>397</v>
      </c>
      <c r="B1496" s="890" t="s">
        <v>11194</v>
      </c>
      <c r="C1496" s="7" t="s">
        <v>256</v>
      </c>
      <c r="D1496" s="7" t="s">
        <v>110</v>
      </c>
      <c r="E1496" s="12" t="s">
        <v>85</v>
      </c>
      <c r="F1496" s="12">
        <v>2</v>
      </c>
      <c r="G1496" s="220">
        <v>3150</v>
      </c>
      <c r="H1496" s="9">
        <v>6.6660000000000004</v>
      </c>
      <c r="I1496" s="188" t="s">
        <v>10132</v>
      </c>
      <c r="J1496" s="11" t="s">
        <v>10808</v>
      </c>
      <c r="K1496" s="11" t="s">
        <v>10808</v>
      </c>
      <c r="L1496" s="11"/>
      <c r="M1496" s="124">
        <v>45554</v>
      </c>
      <c r="N1496" s="124">
        <v>45558</v>
      </c>
      <c r="O1496" s="7" t="e">
        <f t="shared" ca="1" si="46"/>
        <v>#VALUE!</v>
      </c>
      <c r="P1496" s="124" t="s">
        <v>121</v>
      </c>
      <c r="Q1496" s="124" t="s">
        <v>4637</v>
      </c>
      <c r="R1496" s="124" t="s">
        <v>121</v>
      </c>
      <c r="S1496" s="12" t="e">
        <f t="shared" ca="1" si="47"/>
        <v>#VALUE!</v>
      </c>
      <c r="T1496" s="192" t="s">
        <v>214</v>
      </c>
      <c r="U1496" s="11" t="s">
        <v>11195</v>
      </c>
      <c r="V1496" s="11"/>
      <c r="W1496" s="11"/>
      <c r="X1496" s="218" t="s">
        <v>11196</v>
      </c>
      <c r="Y1496" s="218" t="s">
        <v>11197</v>
      </c>
      <c r="Z1496" s="218" t="s">
        <v>11198</v>
      </c>
      <c r="AA1496" s="178" t="s">
        <v>11199</v>
      </c>
      <c r="AB1496" s="259" t="s">
        <v>11200</v>
      </c>
      <c r="AC1496" s="146"/>
      <c r="AD1496" s="768" t="s">
        <v>10815</v>
      </c>
      <c r="AE1496" s="1317"/>
    </row>
    <row r="1497" spans="1:31">
      <c r="A1497" s="258" t="s">
        <v>5922</v>
      </c>
      <c r="B1497" s="890" t="s">
        <v>11201</v>
      </c>
      <c r="C1497" s="7" t="s">
        <v>83</v>
      </c>
      <c r="D1497" s="7" t="s">
        <v>110</v>
      </c>
      <c r="E1497" s="12" t="s">
        <v>85</v>
      </c>
      <c r="F1497" s="12">
        <v>1</v>
      </c>
      <c r="G1497" s="220">
        <v>3530</v>
      </c>
      <c r="H1497" s="9">
        <v>5.383</v>
      </c>
      <c r="I1497" s="188" t="s">
        <v>10132</v>
      </c>
      <c r="J1497" s="11">
        <v>45548</v>
      </c>
      <c r="K1497" s="124">
        <v>45548</v>
      </c>
      <c r="L1497" s="124"/>
      <c r="M1497" s="124" t="s">
        <v>97</v>
      </c>
      <c r="N1497" s="124">
        <v>45555</v>
      </c>
      <c r="O1497" s="7">
        <f t="shared" ca="1" si="46"/>
        <v>7</v>
      </c>
      <c r="P1497" s="124" t="s">
        <v>121</v>
      </c>
      <c r="Q1497" s="124" t="s">
        <v>4580</v>
      </c>
      <c r="R1497" s="124" t="s">
        <v>121</v>
      </c>
      <c r="S1497" s="12" t="e">
        <f t="shared" ca="1" si="47"/>
        <v>#VALUE!</v>
      </c>
      <c r="T1497" s="192" t="s">
        <v>214</v>
      </c>
      <c r="U1497" s="11" t="s">
        <v>11202</v>
      </c>
      <c r="V1497" s="11"/>
      <c r="W1497" s="11"/>
      <c r="X1497" s="218" t="s">
        <v>11203</v>
      </c>
      <c r="Y1497" s="218" t="s">
        <v>11197</v>
      </c>
      <c r="Z1497" s="218" t="s">
        <v>11197</v>
      </c>
      <c r="AA1497" s="178" t="s">
        <v>11204</v>
      </c>
      <c r="AB1497" s="14" t="s">
        <v>10623</v>
      </c>
      <c r="AC1497" s="14"/>
      <c r="AD1497" s="622"/>
      <c r="AE1497" s="928"/>
    </row>
    <row r="1498" spans="1:31">
      <c r="A1498" s="1513" t="s">
        <v>9926</v>
      </c>
      <c r="B1498" s="890" t="s">
        <v>11205</v>
      </c>
      <c r="C1498" s="7" t="s">
        <v>256</v>
      </c>
      <c r="D1498" s="7" t="s">
        <v>110</v>
      </c>
      <c r="E1498" s="12" t="s">
        <v>85</v>
      </c>
      <c r="F1498" s="12">
        <v>1</v>
      </c>
      <c r="G1498" s="220">
        <v>355</v>
      </c>
      <c r="H1498" s="9">
        <v>1.76</v>
      </c>
      <c r="I1498" s="188" t="s">
        <v>10132</v>
      </c>
      <c r="J1498" s="11">
        <v>45548</v>
      </c>
      <c r="K1498" s="124">
        <v>45548</v>
      </c>
      <c r="L1498" s="124"/>
      <c r="M1498" s="124" t="s">
        <v>4549</v>
      </c>
      <c r="N1498" s="124" t="s">
        <v>4360</v>
      </c>
      <c r="O1498" s="7" t="e">
        <f t="shared" ca="1" si="46"/>
        <v>#VALUE!</v>
      </c>
      <c r="P1498" s="124" t="s">
        <v>121</v>
      </c>
      <c r="Q1498" s="124" t="s">
        <v>4580</v>
      </c>
      <c r="R1498" s="124" t="s">
        <v>121</v>
      </c>
      <c r="S1498" s="12" t="e">
        <f t="shared" ca="1" si="47"/>
        <v>#VALUE!</v>
      </c>
      <c r="T1498" s="192" t="s">
        <v>214</v>
      </c>
      <c r="U1498" s="11" t="s">
        <v>11206</v>
      </c>
      <c r="V1498" s="11"/>
      <c r="W1498" s="11"/>
      <c r="X1498" s="218" t="s">
        <v>11207</v>
      </c>
      <c r="Y1498" s="218" t="s">
        <v>11197</v>
      </c>
      <c r="Z1498" s="218" t="s">
        <v>11208</v>
      </c>
      <c r="AA1498" s="178" t="s">
        <v>11204</v>
      </c>
      <c r="AB1498" s="14" t="s">
        <v>11209</v>
      </c>
      <c r="AC1498" s="14"/>
      <c r="AD1498" s="622" t="s">
        <v>10815</v>
      </c>
      <c r="AE1498" s="928"/>
    </row>
    <row r="1499" spans="1:31">
      <c r="A1499" s="1513" t="s">
        <v>1375</v>
      </c>
      <c r="B1499" s="890" t="s">
        <v>10721</v>
      </c>
      <c r="C1499" s="7" t="s">
        <v>83</v>
      </c>
      <c r="D1499" s="7" t="s">
        <v>110</v>
      </c>
      <c r="E1499" s="12" t="s">
        <v>85</v>
      </c>
      <c r="F1499" s="12">
        <v>2</v>
      </c>
      <c r="G1499" s="220">
        <v>1751</v>
      </c>
      <c r="H1499" s="9">
        <v>2.2170000000000001</v>
      </c>
      <c r="I1499" s="188" t="s">
        <v>10132</v>
      </c>
      <c r="J1499" s="11">
        <v>45552</v>
      </c>
      <c r="K1499" s="124" t="s">
        <v>4372</v>
      </c>
      <c r="L1499" s="124"/>
      <c r="M1499" s="124" t="s">
        <v>4549</v>
      </c>
      <c r="N1499" s="124">
        <v>45561</v>
      </c>
      <c r="O1499" s="7">
        <f t="shared" ca="1" si="46"/>
        <v>9</v>
      </c>
      <c r="P1499" s="124" t="s">
        <v>121</v>
      </c>
      <c r="Q1499" s="124" t="s">
        <v>4637</v>
      </c>
      <c r="R1499" s="124" t="s">
        <v>121</v>
      </c>
      <c r="S1499" s="12" t="e">
        <f t="shared" ca="1" si="47"/>
        <v>#VALUE!</v>
      </c>
      <c r="T1499" s="192" t="s">
        <v>214</v>
      </c>
      <c r="U1499" s="11" t="s">
        <v>11210</v>
      </c>
      <c r="V1499" s="11"/>
      <c r="W1499" s="11"/>
      <c r="X1499" s="218" t="s">
        <v>11211</v>
      </c>
      <c r="Y1499" s="218" t="s">
        <v>11197</v>
      </c>
      <c r="Z1499" s="218" t="s">
        <v>11212</v>
      </c>
      <c r="AA1499" s="178" t="s">
        <v>11213</v>
      </c>
      <c r="AB1499" s="14" t="s">
        <v>11214</v>
      </c>
      <c r="AC1499" s="14"/>
      <c r="AD1499" s="622"/>
      <c r="AE1499" s="928"/>
    </row>
    <row r="1500" spans="1:31">
      <c r="A1500" s="1513" t="s">
        <v>1551</v>
      </c>
      <c r="B1500" s="890" t="s">
        <v>11215</v>
      </c>
      <c r="C1500" s="7" t="s">
        <v>256</v>
      </c>
      <c r="D1500" s="7" t="s">
        <v>110</v>
      </c>
      <c r="E1500" s="12" t="s">
        <v>85</v>
      </c>
      <c r="F1500" s="12">
        <v>1</v>
      </c>
      <c r="G1500" s="220">
        <v>378</v>
      </c>
      <c r="H1500" s="9">
        <v>0.94099999999999995</v>
      </c>
      <c r="I1500" s="188" t="s">
        <v>10132</v>
      </c>
      <c r="J1500" s="11">
        <v>45553</v>
      </c>
      <c r="K1500" s="124">
        <v>45554</v>
      </c>
      <c r="L1500" s="124"/>
      <c r="M1500" s="124" t="s">
        <v>4554</v>
      </c>
      <c r="N1500" s="124" t="s">
        <v>10973</v>
      </c>
      <c r="O1500" s="7" t="e">
        <f t="shared" ca="1" si="46"/>
        <v>#VALUE!</v>
      </c>
      <c r="P1500" s="124" t="s">
        <v>121</v>
      </c>
      <c r="Q1500" s="124" t="s">
        <v>4637</v>
      </c>
      <c r="R1500" s="124" t="s">
        <v>121</v>
      </c>
      <c r="S1500" s="12" t="e">
        <f t="shared" ca="1" si="47"/>
        <v>#VALUE!</v>
      </c>
      <c r="T1500" s="192" t="s">
        <v>214</v>
      </c>
      <c r="U1500" s="11" t="s">
        <v>11216</v>
      </c>
      <c r="V1500" s="11"/>
      <c r="W1500" s="11"/>
      <c r="X1500" s="218" t="s">
        <v>11217</v>
      </c>
      <c r="Y1500" s="218" t="s">
        <v>11197</v>
      </c>
      <c r="Z1500" s="218" t="s">
        <v>11218</v>
      </c>
      <c r="AA1500" s="178" t="s">
        <v>11219</v>
      </c>
      <c r="AB1500" s="14" t="s">
        <v>11220</v>
      </c>
      <c r="AC1500" s="14"/>
      <c r="AD1500" s="622" t="s">
        <v>10815</v>
      </c>
      <c r="AE1500" s="928"/>
    </row>
    <row r="1501" spans="1:31">
      <c r="A1501" s="1513" t="s">
        <v>3731</v>
      </c>
      <c r="B1501" s="890" t="s">
        <v>11221</v>
      </c>
      <c r="C1501" s="7" t="s">
        <v>46</v>
      </c>
      <c r="D1501" s="7" t="s">
        <v>110</v>
      </c>
      <c r="E1501" s="12" t="s">
        <v>85</v>
      </c>
      <c r="F1501" s="12">
        <v>1</v>
      </c>
      <c r="G1501" s="220">
        <v>830</v>
      </c>
      <c r="H1501" s="262">
        <v>0.876</v>
      </c>
      <c r="I1501" s="188" t="s">
        <v>10132</v>
      </c>
      <c r="J1501" s="11">
        <v>45558</v>
      </c>
      <c r="K1501" s="124">
        <v>45558</v>
      </c>
      <c r="L1501" s="124"/>
      <c r="M1501" s="124" t="s">
        <v>97</v>
      </c>
      <c r="N1501" s="124">
        <v>45562</v>
      </c>
      <c r="O1501" s="7">
        <f t="shared" ca="1" si="46"/>
        <v>4</v>
      </c>
      <c r="P1501" s="124" t="s">
        <v>121</v>
      </c>
      <c r="Q1501" s="124" t="s">
        <v>11222</v>
      </c>
      <c r="R1501" s="124" t="s">
        <v>121</v>
      </c>
      <c r="S1501" s="12" t="e">
        <f t="shared" ca="1" si="47"/>
        <v>#VALUE!</v>
      </c>
      <c r="T1501" s="192" t="s">
        <v>214</v>
      </c>
      <c r="U1501" s="11" t="s">
        <v>11223</v>
      </c>
      <c r="V1501" s="11"/>
      <c r="W1501" s="11"/>
      <c r="X1501" s="218" t="s">
        <v>11224</v>
      </c>
      <c r="Y1501" s="218" t="s">
        <v>11197</v>
      </c>
      <c r="Z1501" s="218" t="s">
        <v>11225</v>
      </c>
      <c r="AA1501" s="178" t="s">
        <v>11219</v>
      </c>
      <c r="AB1501" s="14"/>
      <c r="AC1501" s="14"/>
      <c r="AD1501" s="622"/>
      <c r="AE1501" s="928"/>
    </row>
    <row r="1502" spans="1:31">
      <c r="A1502" s="201" t="s">
        <v>69</v>
      </c>
      <c r="B1502" s="846" t="s">
        <v>11226</v>
      </c>
      <c r="C1502" s="7" t="s">
        <v>9795</v>
      </c>
      <c r="D1502" s="7" t="s">
        <v>1024</v>
      </c>
      <c r="E1502" s="7" t="s">
        <v>85</v>
      </c>
      <c r="F1502" s="25">
        <v>1</v>
      </c>
      <c r="G1502" s="248">
        <v>282</v>
      </c>
      <c r="H1502" s="262">
        <v>1.127</v>
      </c>
      <c r="I1502" s="188" t="s">
        <v>10132</v>
      </c>
      <c r="J1502" s="11">
        <v>45555</v>
      </c>
      <c r="K1502" s="124">
        <v>45555</v>
      </c>
      <c r="L1502" s="124"/>
      <c r="M1502" s="124">
        <v>45558</v>
      </c>
      <c r="N1502" s="124" t="s">
        <v>10973</v>
      </c>
      <c r="O1502" s="7" t="e">
        <f t="shared" ca="1" si="46"/>
        <v>#VALUE!</v>
      </c>
      <c r="P1502" s="124" t="s">
        <v>121</v>
      </c>
      <c r="Q1502" s="124">
        <v>45573</v>
      </c>
      <c r="R1502" s="124" t="s">
        <v>121</v>
      </c>
      <c r="S1502" s="12" t="e">
        <f t="shared" ca="1" si="47"/>
        <v>#VALUE!</v>
      </c>
      <c r="T1502" s="192" t="s">
        <v>214</v>
      </c>
      <c r="U1502" s="11" t="s">
        <v>11227</v>
      </c>
      <c r="V1502" s="11"/>
      <c r="W1502" s="11"/>
      <c r="X1502" s="218" t="s">
        <v>11228</v>
      </c>
      <c r="Y1502" s="218" t="s">
        <v>11197</v>
      </c>
      <c r="Z1502" s="200" t="s">
        <v>11229</v>
      </c>
      <c r="AA1502" s="178" t="s">
        <v>11219</v>
      </c>
      <c r="AB1502" s="13" t="s">
        <v>7754</v>
      </c>
      <c r="AC1502" s="13"/>
      <c r="AD1502" s="76"/>
      <c r="AE1502" s="1287"/>
    </row>
    <row r="1503" spans="1:31">
      <c r="A1503" s="258" t="s">
        <v>11230</v>
      </c>
      <c r="B1503" s="890" t="s">
        <v>11231</v>
      </c>
      <c r="C1503" s="7" t="s">
        <v>83</v>
      </c>
      <c r="D1503" s="12" t="s">
        <v>1024</v>
      </c>
      <c r="E1503" s="12" t="s">
        <v>85</v>
      </c>
      <c r="F1503" s="12">
        <v>11</v>
      </c>
      <c r="G1503" s="220">
        <v>8225</v>
      </c>
      <c r="H1503" s="262">
        <v>10.488</v>
      </c>
      <c r="I1503" s="188" t="s">
        <v>10247</v>
      </c>
      <c r="J1503" s="11">
        <v>45547</v>
      </c>
      <c r="K1503" s="124">
        <v>45555</v>
      </c>
      <c r="L1503" s="124"/>
      <c r="M1503" s="124" t="s">
        <v>4580</v>
      </c>
      <c r="N1503" s="124">
        <v>45562</v>
      </c>
      <c r="O1503" s="7">
        <f t="shared" ca="1" si="46"/>
        <v>15</v>
      </c>
      <c r="P1503" s="124" t="s">
        <v>214</v>
      </c>
      <c r="Q1503" s="124" t="s">
        <v>11222</v>
      </c>
      <c r="R1503" s="124">
        <v>45581</v>
      </c>
      <c r="S1503" s="12">
        <f t="shared" ca="1" si="47"/>
        <v>34</v>
      </c>
      <c r="T1503" s="192" t="s">
        <v>4633</v>
      </c>
      <c r="U1503" s="11" t="s">
        <v>11232</v>
      </c>
      <c r="V1503" s="11"/>
      <c r="W1503" s="11"/>
      <c r="X1503" s="218" t="s">
        <v>11233</v>
      </c>
      <c r="Y1503" s="218" t="s">
        <v>11234</v>
      </c>
      <c r="Z1503" s="218" t="s">
        <v>11234</v>
      </c>
      <c r="AA1503" s="178" t="s">
        <v>11235</v>
      </c>
      <c r="AB1503" s="14" t="s">
        <v>11236</v>
      </c>
      <c r="AC1503" s="14"/>
      <c r="AD1503" s="622" t="s">
        <v>10815</v>
      </c>
      <c r="AE1503" s="928"/>
    </row>
    <row r="1504" spans="1:31">
      <c r="A1504" s="1513" t="s">
        <v>3731</v>
      </c>
      <c r="B1504" s="890" t="s">
        <v>11237</v>
      </c>
      <c r="C1504" s="7" t="s">
        <v>83</v>
      </c>
      <c r="D1504" s="7" t="s">
        <v>1024</v>
      </c>
      <c r="E1504" s="12" t="s">
        <v>85</v>
      </c>
      <c r="F1504" s="12">
        <v>2</v>
      </c>
      <c r="G1504" s="220">
        <v>7305</v>
      </c>
      <c r="H1504" s="262">
        <v>5.2530000000000001</v>
      </c>
      <c r="I1504" s="188" t="s">
        <v>10247</v>
      </c>
      <c r="J1504" s="11">
        <v>45562</v>
      </c>
      <c r="K1504" s="124">
        <v>45562</v>
      </c>
      <c r="L1504" s="124"/>
      <c r="M1504" s="124" t="s">
        <v>97</v>
      </c>
      <c r="N1504" s="124">
        <v>45572</v>
      </c>
      <c r="O1504" s="7">
        <f t="shared" ca="1" si="46"/>
        <v>10</v>
      </c>
      <c r="P1504" s="124" t="s">
        <v>214</v>
      </c>
      <c r="Q1504" s="124" t="s">
        <v>11238</v>
      </c>
      <c r="R1504" s="124" t="s">
        <v>214</v>
      </c>
      <c r="S1504" s="12" t="e">
        <f t="shared" ca="1" si="47"/>
        <v>#VALUE!</v>
      </c>
      <c r="T1504" s="192" t="s">
        <v>4633</v>
      </c>
      <c r="U1504" s="11" t="s">
        <v>11239</v>
      </c>
      <c r="V1504" s="11"/>
      <c r="W1504" s="11"/>
      <c r="X1504" s="218" t="s">
        <v>11240</v>
      </c>
      <c r="Y1504" s="218" t="s">
        <v>11241</v>
      </c>
      <c r="Z1504" s="218" t="s">
        <v>11241</v>
      </c>
      <c r="AA1504" s="178" t="s">
        <v>11242</v>
      </c>
      <c r="AB1504" s="14"/>
      <c r="AC1504" s="14"/>
      <c r="AD1504" s="622"/>
      <c r="AE1504" s="928"/>
    </row>
    <row r="1505" spans="1:31" ht="15.75">
      <c r="A1505" s="263" t="s">
        <v>11243</v>
      </c>
      <c r="B1505" s="936" t="s">
        <v>11244</v>
      </c>
      <c r="C1505" s="124" t="s">
        <v>83</v>
      </c>
      <c r="D1505" s="7" t="s">
        <v>1024</v>
      </c>
      <c r="E1505" s="7" t="s">
        <v>85</v>
      </c>
      <c r="F1505" s="25">
        <v>1</v>
      </c>
      <c r="G1505" s="248">
        <v>840</v>
      </c>
      <c r="H1505" s="9">
        <v>1.361</v>
      </c>
      <c r="I1505" s="188" t="s">
        <v>10247</v>
      </c>
      <c r="J1505" s="11" t="s">
        <v>4330</v>
      </c>
      <c r="K1505" s="11" t="s">
        <v>4563</v>
      </c>
      <c r="L1505" s="11"/>
      <c r="M1505" s="124" t="s">
        <v>97</v>
      </c>
      <c r="N1505" s="124">
        <v>45566</v>
      </c>
      <c r="O1505" s="7" t="e">
        <f t="shared" ca="1" si="46"/>
        <v>#VALUE!</v>
      </c>
      <c r="P1505" s="124" t="s">
        <v>214</v>
      </c>
      <c r="Q1505" s="124" t="s">
        <v>11161</v>
      </c>
      <c r="R1505" s="124" t="s">
        <v>214</v>
      </c>
      <c r="S1505" s="12" t="e">
        <f t="shared" ca="1" si="47"/>
        <v>#VALUE!</v>
      </c>
      <c r="T1505" s="192" t="s">
        <v>4633</v>
      </c>
      <c r="U1505" s="11" t="s">
        <v>11245</v>
      </c>
      <c r="V1505" s="11"/>
      <c r="W1505" s="11"/>
      <c r="X1505" s="218" t="s">
        <v>11246</v>
      </c>
      <c r="Y1505" s="218" t="s">
        <v>11241</v>
      </c>
      <c r="Z1505" s="218" t="s">
        <v>11247</v>
      </c>
      <c r="AA1505" s="203" t="s">
        <v>11248</v>
      </c>
      <c r="AB1505" s="73" t="s">
        <v>11249</v>
      </c>
      <c r="AC1505" s="73"/>
      <c r="AD1505" s="1232"/>
      <c r="AE1505" s="1288"/>
    </row>
    <row r="1506" spans="1:31" ht="30.75">
      <c r="A1506" s="193" t="s">
        <v>11250</v>
      </c>
      <c r="B1506" s="846" t="s">
        <v>11251</v>
      </c>
      <c r="C1506" s="33" t="s">
        <v>256</v>
      </c>
      <c r="D1506" s="7" t="s">
        <v>60</v>
      </c>
      <c r="E1506" s="7" t="s">
        <v>85</v>
      </c>
      <c r="F1506" s="7">
        <v>1</v>
      </c>
      <c r="G1506" s="220">
        <v>813</v>
      </c>
      <c r="H1506" s="143">
        <v>1.5549999999999999</v>
      </c>
      <c r="I1506" s="188" t="s">
        <v>11252</v>
      </c>
      <c r="J1506" s="11" t="s">
        <v>4133</v>
      </c>
      <c r="K1506" s="11" t="s">
        <v>4133</v>
      </c>
      <c r="L1506" s="11"/>
      <c r="M1506" s="124" t="s">
        <v>10808</v>
      </c>
      <c r="N1506" s="124" t="s">
        <v>10870</v>
      </c>
      <c r="O1506" s="7" t="e">
        <f t="shared" ca="1" si="46"/>
        <v>#VALUE!</v>
      </c>
      <c r="P1506" s="726" t="s">
        <v>11253</v>
      </c>
      <c r="Q1506" s="726" t="s">
        <v>11254</v>
      </c>
      <c r="R1506" s="124" t="s">
        <v>4615</v>
      </c>
      <c r="S1506" s="12" t="e">
        <f t="shared" ca="1" si="47"/>
        <v>#VALUE!</v>
      </c>
      <c r="T1506" s="192" t="s">
        <v>4649</v>
      </c>
      <c r="U1506" s="11" t="s">
        <v>11005</v>
      </c>
      <c r="V1506" s="11"/>
      <c r="W1506" s="11"/>
      <c r="X1506" s="218" t="s">
        <v>11255</v>
      </c>
      <c r="Y1506" s="218" t="s">
        <v>11256</v>
      </c>
      <c r="Z1506" s="14" t="s">
        <v>11257</v>
      </c>
      <c r="AA1506" s="24" t="s">
        <v>11258</v>
      </c>
      <c r="AB1506" s="72" t="s">
        <v>11259</v>
      </c>
      <c r="AC1506" s="72"/>
      <c r="AD1506" s="127"/>
      <c r="AE1506" s="1286"/>
    </row>
    <row r="1507" spans="1:31">
      <c r="A1507" s="181" t="s">
        <v>11260</v>
      </c>
      <c r="B1507" s="890">
        <v>1141301460</v>
      </c>
      <c r="C1507" s="7" t="s">
        <v>29</v>
      </c>
      <c r="D1507" s="7" t="s">
        <v>1024</v>
      </c>
      <c r="E1507" s="7" t="s">
        <v>11261</v>
      </c>
      <c r="F1507" s="7">
        <v>1</v>
      </c>
      <c r="G1507" s="220">
        <v>46</v>
      </c>
      <c r="H1507" s="254">
        <v>8.4000000000000005E-2</v>
      </c>
      <c r="I1507" s="188" t="s">
        <v>11140</v>
      </c>
      <c r="J1507" s="11" t="s">
        <v>4602</v>
      </c>
      <c r="K1507" s="11" t="s">
        <v>4602</v>
      </c>
      <c r="L1507" s="11"/>
      <c r="M1507" s="124" t="s">
        <v>4273</v>
      </c>
      <c r="N1507" s="124">
        <v>45551</v>
      </c>
      <c r="O1507" s="7" t="e">
        <f t="shared" ca="1" si="46"/>
        <v>#VALUE!</v>
      </c>
      <c r="P1507" s="726">
        <v>45570</v>
      </c>
      <c r="Q1507" s="726">
        <v>45557</v>
      </c>
      <c r="R1507" s="124">
        <v>45570</v>
      </c>
      <c r="S1507" s="12" t="e">
        <f t="shared" ca="1" si="47"/>
        <v>#VALUE!</v>
      </c>
      <c r="T1507" s="192"/>
      <c r="U1507" s="11" t="s">
        <v>11262</v>
      </c>
      <c r="V1507" s="11"/>
      <c r="W1507" s="11"/>
      <c r="X1507" s="218" t="s">
        <v>11263</v>
      </c>
      <c r="Y1507" s="218" t="s">
        <v>11264</v>
      </c>
      <c r="Z1507" s="218" t="s">
        <v>11264</v>
      </c>
      <c r="AA1507" s="979" t="s">
        <v>11265</v>
      </c>
      <c r="AB1507" s="96" t="s">
        <v>11266</v>
      </c>
      <c r="AC1507" s="96"/>
      <c r="AD1507" s="235"/>
      <c r="AE1507" s="1314"/>
    </row>
    <row r="1508" spans="1:31">
      <c r="A1508" s="181" t="s">
        <v>11267</v>
      </c>
      <c r="B1508" s="890">
        <v>6000000450</v>
      </c>
      <c r="C1508" s="7" t="s">
        <v>29</v>
      </c>
      <c r="D1508" s="7" t="s">
        <v>1024</v>
      </c>
      <c r="E1508" s="7" t="s">
        <v>11261</v>
      </c>
      <c r="F1508" s="7">
        <v>1</v>
      </c>
      <c r="G1508" s="220">
        <v>90</v>
      </c>
      <c r="H1508" s="254">
        <v>1.2769999999999999</v>
      </c>
      <c r="I1508" s="188" t="s">
        <v>10559</v>
      </c>
      <c r="J1508" s="11" t="s">
        <v>4602</v>
      </c>
      <c r="K1508" s="11" t="s">
        <v>4554</v>
      </c>
      <c r="L1508" s="11"/>
      <c r="M1508" s="124" t="s">
        <v>4549</v>
      </c>
      <c r="N1508" s="124">
        <v>45560</v>
      </c>
      <c r="O1508" s="7" t="e">
        <f t="shared" ca="1" si="46"/>
        <v>#VALUE!</v>
      </c>
      <c r="P1508" s="726" t="s">
        <v>4637</v>
      </c>
      <c r="Q1508" s="726">
        <v>45572</v>
      </c>
      <c r="R1508" s="124" t="s">
        <v>4637</v>
      </c>
      <c r="S1508" s="12" t="e">
        <f t="shared" ca="1" si="47"/>
        <v>#VALUE!</v>
      </c>
      <c r="T1508" s="192"/>
      <c r="U1508" s="11" t="s">
        <v>11268</v>
      </c>
      <c r="V1508" s="11"/>
      <c r="W1508" s="11"/>
      <c r="X1508" s="218" t="s">
        <v>11269</v>
      </c>
      <c r="Y1508" s="218" t="s">
        <v>11270</v>
      </c>
      <c r="Z1508" s="218" t="s">
        <v>11270</v>
      </c>
      <c r="AA1508" s="979" t="s">
        <v>11265</v>
      </c>
      <c r="AB1508" s="96" t="s">
        <v>11271</v>
      </c>
      <c r="AC1508" s="96"/>
      <c r="AD1508" s="235"/>
      <c r="AE1508" s="1314"/>
    </row>
    <row r="1509" spans="1:31">
      <c r="A1509" s="181" t="s">
        <v>11272</v>
      </c>
      <c r="B1509" s="890">
        <v>4130002679</v>
      </c>
      <c r="C1509" s="7" t="s">
        <v>46</v>
      </c>
      <c r="D1509" s="7" t="s">
        <v>1024</v>
      </c>
      <c r="E1509" s="7" t="s">
        <v>49</v>
      </c>
      <c r="F1509" s="7">
        <v>1</v>
      </c>
      <c r="G1509" s="220">
        <v>5000</v>
      </c>
      <c r="H1509" s="254">
        <v>12.031000000000001</v>
      </c>
      <c r="I1509" s="188" t="s">
        <v>11273</v>
      </c>
      <c r="J1509" s="11" t="s">
        <v>4554</v>
      </c>
      <c r="K1509" s="11" t="s">
        <v>4554</v>
      </c>
      <c r="L1509" s="11"/>
      <c r="M1509" s="124"/>
      <c r="N1509" s="124" t="s">
        <v>156</v>
      </c>
      <c r="O1509" s="7" t="e">
        <f t="shared" ca="1" si="46"/>
        <v>#VALUE!</v>
      </c>
      <c r="P1509" s="726" t="s">
        <v>4465</v>
      </c>
      <c r="Q1509" s="726" t="s">
        <v>4633</v>
      </c>
      <c r="R1509" s="124" t="s">
        <v>4465</v>
      </c>
      <c r="S1509" s="12" t="e">
        <f t="shared" ca="1" si="47"/>
        <v>#VALUE!</v>
      </c>
      <c r="T1509" s="192" t="s">
        <v>4651</v>
      </c>
      <c r="U1509" s="11" t="s">
        <v>4713</v>
      </c>
      <c r="V1509" s="11"/>
      <c r="W1509" s="11"/>
      <c r="X1509" s="218" t="s">
        <v>11274</v>
      </c>
      <c r="Y1509" s="218" t="s">
        <v>11275</v>
      </c>
      <c r="Z1509" s="218" t="s">
        <v>11275</v>
      </c>
      <c r="AA1509" s="979" t="s">
        <v>11276</v>
      </c>
      <c r="AB1509" s="96" t="s">
        <v>11277</v>
      </c>
      <c r="AC1509" s="96"/>
      <c r="AD1509" s="235"/>
      <c r="AE1509" s="1314"/>
    </row>
    <row r="1510" spans="1:31">
      <c r="A1510" s="181" t="s">
        <v>1535</v>
      </c>
      <c r="B1510" s="890" t="s">
        <v>11278</v>
      </c>
      <c r="C1510" s="7" t="s">
        <v>46</v>
      </c>
      <c r="D1510" s="7" t="s">
        <v>110</v>
      </c>
      <c r="E1510" s="7" t="s">
        <v>893</v>
      </c>
      <c r="F1510" s="7">
        <v>2</v>
      </c>
      <c r="G1510" s="220">
        <v>1529</v>
      </c>
      <c r="H1510" s="254">
        <v>2.0699999999999998</v>
      </c>
      <c r="I1510" s="188" t="s">
        <v>11279</v>
      </c>
      <c r="J1510" s="11">
        <v>45559</v>
      </c>
      <c r="K1510" s="11">
        <v>45559</v>
      </c>
      <c r="L1510" s="11"/>
      <c r="M1510" s="124" t="s">
        <v>4360</v>
      </c>
      <c r="N1510" s="124" t="s">
        <v>4563</v>
      </c>
      <c r="O1510" s="7" t="e">
        <f t="shared" ca="1" si="46"/>
        <v>#VALUE!</v>
      </c>
      <c r="P1510" s="726" t="s">
        <v>4637</v>
      </c>
      <c r="Q1510" s="726" t="s">
        <v>4637</v>
      </c>
      <c r="R1510" s="124" t="s">
        <v>4637</v>
      </c>
      <c r="S1510" s="12" t="e">
        <f t="shared" ca="1" si="47"/>
        <v>#VALUE!</v>
      </c>
      <c r="T1510" s="192" t="s">
        <v>4615</v>
      </c>
      <c r="U1510" s="11" t="s">
        <v>11005</v>
      </c>
      <c r="V1510" s="11"/>
      <c r="W1510" s="11"/>
      <c r="X1510" s="218" t="s">
        <v>11280</v>
      </c>
      <c r="Y1510" s="218" t="s">
        <v>11281</v>
      </c>
      <c r="Z1510" s="218" t="s">
        <v>11281</v>
      </c>
      <c r="AA1510" s="979" t="s">
        <v>11282</v>
      </c>
      <c r="AB1510" s="96" t="s">
        <v>11283</v>
      </c>
      <c r="AC1510" s="96"/>
      <c r="AD1510" s="235" t="s">
        <v>10815</v>
      </c>
      <c r="AE1510" s="1314"/>
    </row>
    <row r="1511" spans="1:31">
      <c r="A1511" s="1513" t="s">
        <v>1247</v>
      </c>
      <c r="B1511" s="890" t="s">
        <v>11284</v>
      </c>
      <c r="C1511" s="293" t="s">
        <v>256</v>
      </c>
      <c r="D1511" s="35" t="s">
        <v>1024</v>
      </c>
      <c r="E1511" s="99" t="s">
        <v>85</v>
      </c>
      <c r="F1511" s="99">
        <v>2</v>
      </c>
      <c r="G1511" s="261">
        <v>1510</v>
      </c>
      <c r="H1511" s="290">
        <v>3.4039999999999999</v>
      </c>
      <c r="I1511" s="232" t="s">
        <v>11285</v>
      </c>
      <c r="J1511" s="38">
        <v>45561</v>
      </c>
      <c r="K1511" s="253">
        <v>45561</v>
      </c>
      <c r="L1511" s="253"/>
      <c r="M1511" s="253" t="s">
        <v>4584</v>
      </c>
      <c r="N1511" s="253">
        <v>45567</v>
      </c>
      <c r="O1511" s="7">
        <f t="shared" ca="1" si="46"/>
        <v>6</v>
      </c>
      <c r="P1511" s="253" t="s">
        <v>4651</v>
      </c>
      <c r="Q1511" s="253" t="s">
        <v>11161</v>
      </c>
      <c r="R1511" s="253" t="s">
        <v>4651</v>
      </c>
      <c r="S1511" s="12" t="e">
        <f t="shared" ca="1" si="47"/>
        <v>#VALUE!</v>
      </c>
      <c r="T1511" s="213" t="s">
        <v>4529</v>
      </c>
      <c r="U1511" s="38" t="s">
        <v>11286</v>
      </c>
      <c r="V1511" s="38"/>
      <c r="W1511" s="38"/>
      <c r="X1511" s="665" t="s">
        <v>11287</v>
      </c>
      <c r="Y1511" s="665" t="s">
        <v>11288</v>
      </c>
      <c r="Z1511" s="665" t="s">
        <v>11289</v>
      </c>
      <c r="AA1511" s="291" t="s">
        <v>11290</v>
      </c>
      <c r="AB1511" s="163" t="s">
        <v>11291</v>
      </c>
      <c r="AC1511" s="163"/>
      <c r="AD1511" s="1245" t="s">
        <v>10815</v>
      </c>
      <c r="AE1511" s="1319"/>
    </row>
    <row r="1512" spans="1:31">
      <c r="A1512" s="1514" t="s">
        <v>3731</v>
      </c>
      <c r="B1512" s="846" t="s">
        <v>11292</v>
      </c>
      <c r="C1512" s="7" t="s">
        <v>83</v>
      </c>
      <c r="D1512" s="7" t="s">
        <v>1024</v>
      </c>
      <c r="E1512" s="12" t="s">
        <v>85</v>
      </c>
      <c r="F1512" s="12">
        <v>1</v>
      </c>
      <c r="G1512" s="220">
        <v>853</v>
      </c>
      <c r="H1512" s="262">
        <v>1.1459999999999999</v>
      </c>
      <c r="I1512" s="188" t="s">
        <v>11285</v>
      </c>
      <c r="J1512" s="11">
        <v>45568</v>
      </c>
      <c r="K1512" s="124">
        <v>45569</v>
      </c>
      <c r="L1512" s="124"/>
      <c r="M1512" s="124" t="s">
        <v>97</v>
      </c>
      <c r="N1512" s="124">
        <v>45573</v>
      </c>
      <c r="O1512" s="7">
        <f t="shared" ca="1" si="46"/>
        <v>5</v>
      </c>
      <c r="P1512" s="124" t="s">
        <v>4651</v>
      </c>
      <c r="Q1512" s="124" t="s">
        <v>11161</v>
      </c>
      <c r="R1512" s="124" t="s">
        <v>4651</v>
      </c>
      <c r="S1512" s="12" t="e">
        <f t="shared" ca="1" si="47"/>
        <v>#VALUE!</v>
      </c>
      <c r="T1512" s="192" t="s">
        <v>4529</v>
      </c>
      <c r="U1512" s="11" t="s">
        <v>11293</v>
      </c>
      <c r="V1512" s="11"/>
      <c r="W1512" s="11"/>
      <c r="X1512" s="218" t="s">
        <v>11294</v>
      </c>
      <c r="Y1512" s="218" t="s">
        <v>11288</v>
      </c>
      <c r="Z1512" s="218" t="s">
        <v>11295</v>
      </c>
      <c r="AA1512" s="178" t="s">
        <v>11296</v>
      </c>
      <c r="AB1512" s="14"/>
      <c r="AC1512" s="14"/>
      <c r="AD1512" s="622" t="s">
        <v>10815</v>
      </c>
      <c r="AE1512" s="928"/>
    </row>
    <row r="1513" spans="1:31">
      <c r="A1513" s="1514" t="s">
        <v>5000</v>
      </c>
      <c r="B1513" s="846" t="s">
        <v>11297</v>
      </c>
      <c r="C1513" s="7" t="s">
        <v>256</v>
      </c>
      <c r="D1513" s="7" t="s">
        <v>110</v>
      </c>
      <c r="E1513" s="12" t="s">
        <v>85</v>
      </c>
      <c r="F1513" s="12">
        <v>2</v>
      </c>
      <c r="G1513" s="220">
        <v>1540</v>
      </c>
      <c r="H1513" s="262">
        <v>1.48</v>
      </c>
      <c r="I1513" s="188" t="s">
        <v>11285</v>
      </c>
      <c r="J1513" s="11">
        <v>45558</v>
      </c>
      <c r="K1513" s="124">
        <v>45560</v>
      </c>
      <c r="L1513" s="124"/>
      <c r="M1513" s="124" t="s">
        <v>4637</v>
      </c>
      <c r="N1513" s="124">
        <v>45573</v>
      </c>
      <c r="O1513" s="7">
        <f t="shared" ca="1" si="46"/>
        <v>15</v>
      </c>
      <c r="P1513" s="124" t="s">
        <v>4651</v>
      </c>
      <c r="Q1513" s="124" t="s">
        <v>11222</v>
      </c>
      <c r="R1513" s="124" t="s">
        <v>4651</v>
      </c>
      <c r="S1513" s="12" t="e">
        <f t="shared" ca="1" si="47"/>
        <v>#VALUE!</v>
      </c>
      <c r="T1513" s="192" t="s">
        <v>4529</v>
      </c>
      <c r="U1513" s="11" t="s">
        <v>11298</v>
      </c>
      <c r="V1513" s="11"/>
      <c r="W1513" s="11"/>
      <c r="X1513" s="218" t="s">
        <v>11299</v>
      </c>
      <c r="Y1513" s="218" t="s">
        <v>11288</v>
      </c>
      <c r="Z1513" s="218" t="s">
        <v>11288</v>
      </c>
      <c r="AA1513" s="178" t="s">
        <v>11300</v>
      </c>
      <c r="AB1513" s="14" t="s">
        <v>11301</v>
      </c>
      <c r="AC1513" s="14"/>
      <c r="AD1513" s="622" t="s">
        <v>10815</v>
      </c>
      <c r="AE1513" s="928"/>
    </row>
    <row r="1514" spans="1:31">
      <c r="A1514" s="1514" t="s">
        <v>7201</v>
      </c>
      <c r="B1514" s="846" t="s">
        <v>11302</v>
      </c>
      <c r="C1514" s="7" t="s">
        <v>83</v>
      </c>
      <c r="D1514" s="7" t="s">
        <v>1024</v>
      </c>
      <c r="E1514" s="12" t="s">
        <v>85</v>
      </c>
      <c r="F1514" s="12">
        <v>6</v>
      </c>
      <c r="G1514" s="220">
        <v>4731</v>
      </c>
      <c r="H1514" s="262">
        <v>1.228</v>
      </c>
      <c r="I1514" s="188" t="s">
        <v>11285</v>
      </c>
      <c r="J1514" s="11">
        <v>45561</v>
      </c>
      <c r="K1514" s="124">
        <v>45562</v>
      </c>
      <c r="L1514" s="124"/>
      <c r="M1514" s="124" t="s">
        <v>4637</v>
      </c>
      <c r="N1514" s="124">
        <v>45573</v>
      </c>
      <c r="O1514" s="7">
        <f t="shared" ca="1" si="46"/>
        <v>12</v>
      </c>
      <c r="P1514" s="124" t="s">
        <v>4651</v>
      </c>
      <c r="Q1514" s="124" t="s">
        <v>11161</v>
      </c>
      <c r="R1514" s="124" t="s">
        <v>4651</v>
      </c>
      <c r="S1514" s="12" t="e">
        <f t="shared" ca="1" si="47"/>
        <v>#VALUE!</v>
      </c>
      <c r="T1514" s="192" t="s">
        <v>4529</v>
      </c>
      <c r="U1514" s="11" t="s">
        <v>11303</v>
      </c>
      <c r="V1514" s="11"/>
      <c r="W1514" s="11"/>
      <c r="X1514" s="218" t="s">
        <v>11304</v>
      </c>
      <c r="Y1514" s="218" t="s">
        <v>11288</v>
      </c>
      <c r="Z1514" s="218" t="s">
        <v>11305</v>
      </c>
      <c r="AA1514" s="178" t="s">
        <v>11290</v>
      </c>
      <c r="AB1514" s="14" t="s">
        <v>11306</v>
      </c>
      <c r="AC1514" s="14"/>
      <c r="AD1514" s="622" t="s">
        <v>10815</v>
      </c>
      <c r="AE1514" s="928"/>
    </row>
    <row r="1515" spans="1:31">
      <c r="A1515" s="1514" t="s">
        <v>7201</v>
      </c>
      <c r="B1515" s="846" t="s">
        <v>11307</v>
      </c>
      <c r="C1515" s="7" t="s">
        <v>83</v>
      </c>
      <c r="D1515" s="7" t="s">
        <v>1024</v>
      </c>
      <c r="E1515" s="12" t="s">
        <v>85</v>
      </c>
      <c r="F1515" s="12">
        <v>3</v>
      </c>
      <c r="G1515" s="220">
        <v>3227</v>
      </c>
      <c r="H1515" s="262">
        <v>0.99099999999999999</v>
      </c>
      <c r="I1515" s="188" t="s">
        <v>11285</v>
      </c>
      <c r="J1515" s="11">
        <v>45561</v>
      </c>
      <c r="K1515" s="124">
        <v>45562</v>
      </c>
      <c r="L1515" s="124"/>
      <c r="M1515" s="124" t="s">
        <v>4637</v>
      </c>
      <c r="N1515" s="124">
        <v>45573</v>
      </c>
      <c r="O1515" s="7">
        <f t="shared" ca="1" si="46"/>
        <v>12</v>
      </c>
      <c r="P1515" s="124" t="s">
        <v>4651</v>
      </c>
      <c r="Q1515" s="124" t="s">
        <v>11161</v>
      </c>
      <c r="R1515" s="124" t="s">
        <v>4651</v>
      </c>
      <c r="S1515" s="12" t="e">
        <f t="shared" ca="1" si="47"/>
        <v>#VALUE!</v>
      </c>
      <c r="T1515" s="192" t="s">
        <v>4529</v>
      </c>
      <c r="U1515" s="11" t="s">
        <v>11308</v>
      </c>
      <c r="V1515" s="11"/>
      <c r="W1515" s="11"/>
      <c r="X1515" s="218" t="s">
        <v>11309</v>
      </c>
      <c r="Y1515" s="218" t="s">
        <v>11288</v>
      </c>
      <c r="Z1515" s="218" t="s">
        <v>11310</v>
      </c>
      <c r="AA1515" s="178" t="s">
        <v>11296</v>
      </c>
      <c r="AB1515" s="14" t="s">
        <v>11311</v>
      </c>
      <c r="AC1515" s="14"/>
      <c r="AD1515" s="622" t="s">
        <v>10815</v>
      </c>
      <c r="AE1515" s="928"/>
    </row>
    <row r="1516" spans="1:31">
      <c r="A1516" s="201" t="s">
        <v>1416</v>
      </c>
      <c r="B1516" s="846" t="s">
        <v>11312</v>
      </c>
      <c r="C1516" s="124" t="s">
        <v>83</v>
      </c>
      <c r="D1516" s="7" t="s">
        <v>60</v>
      </c>
      <c r="E1516" s="7" t="s">
        <v>85</v>
      </c>
      <c r="F1516" s="25">
        <v>1</v>
      </c>
      <c r="G1516" s="248">
        <v>269.61</v>
      </c>
      <c r="H1516" s="5">
        <v>0.47</v>
      </c>
      <c r="I1516" s="188" t="s">
        <v>11313</v>
      </c>
      <c r="J1516" s="11">
        <v>45570</v>
      </c>
      <c r="K1516" s="11">
        <v>45570</v>
      </c>
      <c r="L1516" s="11"/>
      <c r="M1516" s="124" t="s">
        <v>97</v>
      </c>
      <c r="N1516" s="124">
        <v>45575</v>
      </c>
      <c r="O1516" s="7">
        <f t="shared" ca="1" si="46"/>
        <v>5</v>
      </c>
      <c r="P1516" s="124" t="s">
        <v>4581</v>
      </c>
      <c r="Q1516" s="124" t="s">
        <v>4651</v>
      </c>
      <c r="R1516" s="124" t="s">
        <v>4581</v>
      </c>
      <c r="S1516" s="12" t="e">
        <f t="shared" ca="1" si="47"/>
        <v>#VALUE!</v>
      </c>
      <c r="T1516" s="192" t="s">
        <v>10980</v>
      </c>
      <c r="U1516" s="11" t="s">
        <v>54</v>
      </c>
      <c r="V1516" s="11"/>
      <c r="W1516" s="11"/>
      <c r="X1516" s="218" t="s">
        <v>11314</v>
      </c>
      <c r="Y1516" s="218" t="s">
        <v>11315</v>
      </c>
      <c r="Z1516" s="218" t="s">
        <v>11315</v>
      </c>
      <c r="AA1516" s="203" t="s">
        <v>11316</v>
      </c>
      <c r="AB1516" s="1515" t="s">
        <v>11317</v>
      </c>
      <c r="AC1516" s="13"/>
      <c r="AD1516" s="76" t="s">
        <v>10815</v>
      </c>
      <c r="AE1516" s="1287"/>
    </row>
    <row r="1517" spans="1:31">
      <c r="A1517" s="181" t="s">
        <v>4083</v>
      </c>
      <c r="B1517" s="846" t="s">
        <v>11318</v>
      </c>
      <c r="C1517" s="7" t="s">
        <v>256</v>
      </c>
      <c r="D1517" s="7" t="s">
        <v>48</v>
      </c>
      <c r="E1517" s="7" t="s">
        <v>85</v>
      </c>
      <c r="F1517" s="7">
        <v>1</v>
      </c>
      <c r="G1517" s="220">
        <v>286</v>
      </c>
      <c r="H1517" s="143">
        <v>0.79900000000000004</v>
      </c>
      <c r="I1517" s="188" t="s">
        <v>11319</v>
      </c>
      <c r="J1517" s="11" t="s">
        <v>10973</v>
      </c>
      <c r="K1517" s="11" t="s">
        <v>4647</v>
      </c>
      <c r="L1517" s="11"/>
      <c r="M1517" s="124" t="s">
        <v>11222</v>
      </c>
      <c r="N1517" s="124" t="s">
        <v>4446</v>
      </c>
      <c r="O1517" s="7" t="e">
        <f t="shared" ca="1" si="46"/>
        <v>#VALUE!</v>
      </c>
      <c r="P1517" s="726" t="s">
        <v>4649</v>
      </c>
      <c r="Q1517" s="726" t="s">
        <v>11161</v>
      </c>
      <c r="R1517" s="124" t="s">
        <v>4649</v>
      </c>
      <c r="S1517" s="12" t="e">
        <f t="shared" ca="1" si="47"/>
        <v>#VALUE!</v>
      </c>
      <c r="T1517" s="192" t="s">
        <v>11148</v>
      </c>
      <c r="U1517" s="11" t="s">
        <v>138</v>
      </c>
      <c r="V1517" s="11"/>
      <c r="W1517" s="11"/>
      <c r="X1517" s="218">
        <v>4300036553</v>
      </c>
      <c r="Y1517" s="218" t="s">
        <v>11320</v>
      </c>
      <c r="Z1517" s="218"/>
      <c r="AA1517" s="96" t="s">
        <v>9187</v>
      </c>
      <c r="AB1517" s="96" t="s">
        <v>11321</v>
      </c>
      <c r="AC1517" s="96"/>
      <c r="AD1517" s="235"/>
      <c r="AE1517" s="1314"/>
    </row>
    <row r="1518" spans="1:31">
      <c r="A1518" s="181" t="s">
        <v>4083</v>
      </c>
      <c r="B1518" s="846" t="s">
        <v>11322</v>
      </c>
      <c r="C1518" s="7" t="s">
        <v>83</v>
      </c>
      <c r="D1518" s="7" t="s">
        <v>1059</v>
      </c>
      <c r="E1518" s="7" t="s">
        <v>85</v>
      </c>
      <c r="F1518" s="7">
        <v>2</v>
      </c>
      <c r="G1518" s="220">
        <v>396</v>
      </c>
      <c r="H1518" s="143">
        <v>0.92600000000000005</v>
      </c>
      <c r="I1518" s="188" t="s">
        <v>11323</v>
      </c>
      <c r="J1518" s="11" t="s">
        <v>4575</v>
      </c>
      <c r="K1518" s="11" t="s">
        <v>4446</v>
      </c>
      <c r="L1518" s="11"/>
      <c r="M1518" s="124" t="s">
        <v>97</v>
      </c>
      <c r="N1518" s="124" t="s">
        <v>11161</v>
      </c>
      <c r="O1518" s="7" t="e">
        <f t="shared" ca="1" si="46"/>
        <v>#VALUE!</v>
      </c>
      <c r="P1518" s="726" t="s">
        <v>4548</v>
      </c>
      <c r="Q1518" s="726" t="s">
        <v>4548</v>
      </c>
      <c r="R1518" s="124" t="s">
        <v>4548</v>
      </c>
      <c r="S1518" s="12" t="e">
        <f t="shared" ca="1" si="47"/>
        <v>#VALUE!</v>
      </c>
      <c r="T1518" s="192" t="s">
        <v>4581</v>
      </c>
      <c r="U1518" s="11" t="s">
        <v>11324</v>
      </c>
      <c r="V1518" s="11"/>
      <c r="W1518" s="11"/>
      <c r="X1518" s="218" t="s">
        <v>11325</v>
      </c>
      <c r="Y1518" s="218" t="s">
        <v>11326</v>
      </c>
      <c r="Z1518" s="218"/>
      <c r="AA1518" s="96" t="s">
        <v>9187</v>
      </c>
      <c r="AB1518" s="96" t="s">
        <v>11327</v>
      </c>
      <c r="AC1518" s="96"/>
      <c r="AD1518" s="235"/>
      <c r="AE1518" s="1314"/>
    </row>
    <row r="1519" spans="1:31">
      <c r="A1519" s="181" t="s">
        <v>4083</v>
      </c>
      <c r="B1519" s="846" t="s">
        <v>11328</v>
      </c>
      <c r="C1519" s="7" t="s">
        <v>83</v>
      </c>
      <c r="D1519" s="7" t="s">
        <v>73</v>
      </c>
      <c r="E1519" s="7" t="s">
        <v>85</v>
      </c>
      <c r="F1519" s="7">
        <v>1</v>
      </c>
      <c r="G1519" s="220">
        <v>670</v>
      </c>
      <c r="H1519" s="143">
        <v>0.97</v>
      </c>
      <c r="I1519" s="188" t="s">
        <v>11329</v>
      </c>
      <c r="J1519" s="11" t="s">
        <v>4446</v>
      </c>
      <c r="K1519" s="11" t="s">
        <v>156</v>
      </c>
      <c r="L1519" s="11"/>
      <c r="M1519" s="124" t="s">
        <v>97</v>
      </c>
      <c r="N1519" s="124"/>
      <c r="O1519" s="7" t="e">
        <f t="shared" ca="1" si="46"/>
        <v>#VALUE!</v>
      </c>
      <c r="P1519" s="726" t="s">
        <v>4529</v>
      </c>
      <c r="Q1519" s="726" t="s">
        <v>4649</v>
      </c>
      <c r="R1519" s="124" t="s">
        <v>4529</v>
      </c>
      <c r="S1519" s="12" t="e">
        <f t="shared" ca="1" si="47"/>
        <v>#VALUE!</v>
      </c>
      <c r="T1519" s="192" t="s">
        <v>4676</v>
      </c>
      <c r="U1519" s="11" t="s">
        <v>4642</v>
      </c>
      <c r="V1519" s="11"/>
      <c r="W1519" s="11"/>
      <c r="X1519" s="218" t="s">
        <v>11330</v>
      </c>
      <c r="Y1519" s="218" t="s">
        <v>11331</v>
      </c>
      <c r="Z1519" s="218"/>
      <c r="AA1519" s="96" t="s">
        <v>11332</v>
      </c>
      <c r="AB1519" s="96" t="s">
        <v>11333</v>
      </c>
      <c r="AC1519" s="96"/>
      <c r="AD1519" s="235"/>
      <c r="AE1519" s="1314"/>
    </row>
    <row r="1520" spans="1:31" ht="16.5" customHeight="1">
      <c r="A1520" s="219" t="s">
        <v>11334</v>
      </c>
      <c r="B1520" s="846" t="s">
        <v>11335</v>
      </c>
      <c r="C1520" s="7" t="s">
        <v>1454</v>
      </c>
      <c r="D1520" s="7" t="s">
        <v>7803</v>
      </c>
      <c r="E1520" s="7" t="s">
        <v>85</v>
      </c>
      <c r="F1520" s="7">
        <v>1</v>
      </c>
      <c r="G1520" s="220">
        <v>338</v>
      </c>
      <c r="H1520" s="143">
        <f xml:space="preserve"> 249*48*27/1000000</f>
        <v>0.32270399999999999</v>
      </c>
      <c r="I1520" s="188" t="s">
        <v>11336</v>
      </c>
      <c r="J1520" s="11" t="s">
        <v>4637</v>
      </c>
      <c r="K1520" s="11" t="s">
        <v>4637</v>
      </c>
      <c r="L1520" s="11"/>
      <c r="M1520" s="124" t="s">
        <v>97</v>
      </c>
      <c r="N1520" s="124" t="s">
        <v>4446</v>
      </c>
      <c r="O1520" s="7" t="e">
        <f t="shared" ca="1" si="46"/>
        <v>#VALUE!</v>
      </c>
      <c r="P1520" s="726" t="s">
        <v>4643</v>
      </c>
      <c r="Q1520" s="726" t="s">
        <v>214</v>
      </c>
      <c r="R1520" s="124" t="s">
        <v>4643</v>
      </c>
      <c r="S1520" s="12" t="e">
        <f t="shared" ca="1" si="47"/>
        <v>#VALUE!</v>
      </c>
      <c r="T1520" s="192" t="s">
        <v>4581</v>
      </c>
      <c r="U1520" s="11" t="s">
        <v>4677</v>
      </c>
      <c r="V1520" s="11"/>
      <c r="W1520" s="11"/>
      <c r="X1520" s="218" t="s">
        <v>11337</v>
      </c>
      <c r="Y1520" s="218" t="s">
        <v>11338</v>
      </c>
      <c r="Z1520" s="218" t="s">
        <v>11339</v>
      </c>
      <c r="AA1520" s="96" t="s">
        <v>11340</v>
      </c>
      <c r="AB1520" s="96" t="s">
        <v>11341</v>
      </c>
      <c r="AC1520" s="96"/>
      <c r="AD1520" s="235"/>
      <c r="AE1520" s="1314"/>
    </row>
    <row r="1521" spans="1:31">
      <c r="A1521" s="181" t="s">
        <v>1305</v>
      </c>
      <c r="B1521" s="846" t="s">
        <v>11342</v>
      </c>
      <c r="C1521" s="7" t="s">
        <v>29</v>
      </c>
      <c r="D1521" s="7" t="s">
        <v>1024</v>
      </c>
      <c r="E1521" s="7" t="s">
        <v>8484</v>
      </c>
      <c r="F1521" s="7">
        <v>5</v>
      </c>
      <c r="G1521" s="220">
        <v>2865</v>
      </c>
      <c r="H1521" s="143">
        <v>6.1580000000000004</v>
      </c>
      <c r="I1521" s="188" t="s">
        <v>11343</v>
      </c>
      <c r="J1521" s="11">
        <v>45574</v>
      </c>
      <c r="K1521" s="11">
        <v>45574</v>
      </c>
      <c r="L1521" s="11"/>
      <c r="M1521" s="124">
        <v>45575</v>
      </c>
      <c r="N1521" s="124">
        <v>45579</v>
      </c>
      <c r="O1521" s="7">
        <f t="shared" ca="1" si="46"/>
        <v>5</v>
      </c>
      <c r="P1521" s="726" t="s">
        <v>11148</v>
      </c>
      <c r="Q1521" s="726" t="s">
        <v>4651</v>
      </c>
      <c r="R1521" s="124">
        <v>45588</v>
      </c>
      <c r="S1521" s="12">
        <f t="shared" ca="1" si="47"/>
        <v>14</v>
      </c>
      <c r="T1521" s="192" t="s">
        <v>11148</v>
      </c>
      <c r="U1521" s="11" t="s">
        <v>11344</v>
      </c>
      <c r="V1521" s="11"/>
      <c r="W1521" s="11"/>
      <c r="X1521" s="218" t="s">
        <v>11345</v>
      </c>
      <c r="Y1521" s="218" t="s">
        <v>11346</v>
      </c>
      <c r="Z1521" s="218" t="s">
        <v>11346</v>
      </c>
      <c r="AA1521" s="96" t="s">
        <v>11347</v>
      </c>
      <c r="AB1521" s="96" t="s">
        <v>11348</v>
      </c>
      <c r="AC1521" s="96"/>
      <c r="AD1521" s="235"/>
      <c r="AE1521" s="1314"/>
    </row>
    <row r="1522" spans="1:31">
      <c r="A1522" s="193" t="s">
        <v>11349</v>
      </c>
      <c r="B1522" s="934" t="s">
        <v>11350</v>
      </c>
      <c r="C1522" s="7" t="s">
        <v>83</v>
      </c>
      <c r="D1522" s="7" t="s">
        <v>189</v>
      </c>
      <c r="E1522" s="7" t="s">
        <v>85</v>
      </c>
      <c r="F1522" s="7">
        <v>1</v>
      </c>
      <c r="G1522" s="245">
        <v>340</v>
      </c>
      <c r="H1522" s="143">
        <v>2.048</v>
      </c>
      <c r="I1522" s="199" t="s">
        <v>11351</v>
      </c>
      <c r="J1522" s="11" t="s">
        <v>10771</v>
      </c>
      <c r="K1522" s="11" t="s">
        <v>4575</v>
      </c>
      <c r="L1522" s="11"/>
      <c r="M1522" s="124" t="s">
        <v>97</v>
      </c>
      <c r="N1522" s="124" t="s">
        <v>214</v>
      </c>
      <c r="O1522" s="7" t="e">
        <f t="shared" ca="1" si="46"/>
        <v>#VALUE!</v>
      </c>
      <c r="P1522" s="726" t="s">
        <v>4529</v>
      </c>
      <c r="Q1522" s="726" t="s">
        <v>11352</v>
      </c>
      <c r="R1522" s="124" t="s">
        <v>4529</v>
      </c>
      <c r="S1522" s="12" t="e">
        <f t="shared" ca="1" si="47"/>
        <v>#VALUE!</v>
      </c>
      <c r="T1522" s="192" t="s">
        <v>11353</v>
      </c>
      <c r="U1522" s="172" t="s">
        <v>11354</v>
      </c>
      <c r="V1522" s="172"/>
      <c r="W1522" s="172"/>
      <c r="X1522" s="665" t="s">
        <v>11355</v>
      </c>
      <c r="Y1522" s="665" t="s">
        <v>11356</v>
      </c>
      <c r="Z1522" s="665" t="s">
        <v>11356</v>
      </c>
      <c r="AA1522" s="195" t="s">
        <v>9187</v>
      </c>
      <c r="AB1522" s="240" t="s">
        <v>11357</v>
      </c>
      <c r="AC1522" s="737"/>
      <c r="AD1522" s="1242"/>
      <c r="AE1522" s="1315"/>
    </row>
    <row r="1523" spans="1:31">
      <c r="A1523" s="193" t="s">
        <v>11358</v>
      </c>
      <c r="B1523" s="934" t="s">
        <v>11359</v>
      </c>
      <c r="C1523" s="7" t="s">
        <v>83</v>
      </c>
      <c r="D1523" s="7" t="s">
        <v>189</v>
      </c>
      <c r="E1523" s="7" t="s">
        <v>85</v>
      </c>
      <c r="F1523" s="7">
        <v>1</v>
      </c>
      <c r="G1523" s="245">
        <v>343.5</v>
      </c>
      <c r="H1523" s="143">
        <v>0.377</v>
      </c>
      <c r="I1523" s="199" t="s">
        <v>11351</v>
      </c>
      <c r="J1523" s="11" t="s">
        <v>11222</v>
      </c>
      <c r="K1523" s="11" t="s">
        <v>11222</v>
      </c>
      <c r="L1523" s="11"/>
      <c r="M1523" s="124" t="s">
        <v>11161</v>
      </c>
      <c r="N1523" s="124" t="s">
        <v>11161</v>
      </c>
      <c r="O1523" s="7" t="e">
        <f t="shared" ca="1" si="46"/>
        <v>#VALUE!</v>
      </c>
      <c r="P1523" s="726" t="s">
        <v>4529</v>
      </c>
      <c r="Q1523" s="726" t="s">
        <v>11352</v>
      </c>
      <c r="R1523" s="124" t="s">
        <v>4529</v>
      </c>
      <c r="S1523" s="12" t="e">
        <f t="shared" ca="1" si="47"/>
        <v>#VALUE!</v>
      </c>
      <c r="T1523" s="192" t="s">
        <v>11353</v>
      </c>
      <c r="U1523" s="172" t="s">
        <v>11354</v>
      </c>
      <c r="V1523" s="172"/>
      <c r="W1523" s="172"/>
      <c r="X1523" s="665" t="s">
        <v>11360</v>
      </c>
      <c r="Y1523" s="665" t="s">
        <v>11361</v>
      </c>
      <c r="Z1523" s="665" t="s">
        <v>11361</v>
      </c>
      <c r="AA1523" s="195" t="s">
        <v>9187</v>
      </c>
      <c r="AB1523" s="240" t="s">
        <v>11362</v>
      </c>
      <c r="AC1523" s="737"/>
      <c r="AD1523" s="1242"/>
      <c r="AE1523" s="1315"/>
    </row>
    <row r="1524" spans="1:31">
      <c r="A1524" s="193" t="s">
        <v>11363</v>
      </c>
      <c r="B1524" s="934" t="s">
        <v>11364</v>
      </c>
      <c r="C1524" s="7" t="s">
        <v>83</v>
      </c>
      <c r="D1524" s="7" t="s">
        <v>189</v>
      </c>
      <c r="E1524" s="7" t="s">
        <v>85</v>
      </c>
      <c r="F1524" s="7">
        <v>1</v>
      </c>
      <c r="G1524" s="245">
        <v>1560</v>
      </c>
      <c r="H1524" s="143">
        <v>3.4159999999999999</v>
      </c>
      <c r="I1524" s="199" t="s">
        <v>11351</v>
      </c>
      <c r="J1524" s="11" t="s">
        <v>11222</v>
      </c>
      <c r="K1524" s="11" t="s">
        <v>156</v>
      </c>
      <c r="L1524" s="11"/>
      <c r="M1524" s="124" t="s">
        <v>214</v>
      </c>
      <c r="N1524" s="124" t="s">
        <v>4649</v>
      </c>
      <c r="O1524" s="7" t="e">
        <f t="shared" ca="1" si="46"/>
        <v>#VALUE!</v>
      </c>
      <c r="P1524" s="726" t="s">
        <v>4529</v>
      </c>
      <c r="Q1524" s="726" t="s">
        <v>11352</v>
      </c>
      <c r="R1524" s="124" t="s">
        <v>4529</v>
      </c>
      <c r="S1524" s="12" t="e">
        <f t="shared" ca="1" si="47"/>
        <v>#VALUE!</v>
      </c>
      <c r="T1524" s="192" t="s">
        <v>11353</v>
      </c>
      <c r="U1524" s="172" t="s">
        <v>11354</v>
      </c>
      <c r="V1524" s="172"/>
      <c r="W1524" s="172"/>
      <c r="X1524" s="665" t="s">
        <v>11365</v>
      </c>
      <c r="Y1524" s="665" t="s">
        <v>11366</v>
      </c>
      <c r="Z1524" s="665" t="s">
        <v>11366</v>
      </c>
      <c r="AA1524" s="195" t="s">
        <v>9187</v>
      </c>
      <c r="AB1524" s="240" t="s">
        <v>11367</v>
      </c>
      <c r="AC1524" s="737"/>
      <c r="AD1524" s="1242"/>
      <c r="AE1524" s="1315"/>
    </row>
    <row r="1525" spans="1:31">
      <c r="A1525" s="193" t="s">
        <v>1517</v>
      </c>
      <c r="B1525" s="934" t="s">
        <v>11368</v>
      </c>
      <c r="C1525" s="7" t="s">
        <v>83</v>
      </c>
      <c r="D1525" s="7" t="s">
        <v>48</v>
      </c>
      <c r="E1525" s="7" t="s">
        <v>85</v>
      </c>
      <c r="F1525" s="7">
        <v>1</v>
      </c>
      <c r="G1525" s="245">
        <v>350</v>
      </c>
      <c r="H1525" s="143">
        <v>0.33600000000000002</v>
      </c>
      <c r="I1525" s="199" t="s">
        <v>11369</v>
      </c>
      <c r="J1525" s="11" t="s">
        <v>121</v>
      </c>
      <c r="K1525" s="11" t="s">
        <v>214</v>
      </c>
      <c r="L1525" s="11"/>
      <c r="M1525" s="124" t="s">
        <v>97</v>
      </c>
      <c r="N1525" s="124" t="s">
        <v>4643</v>
      </c>
      <c r="O1525" s="7" t="e">
        <f t="shared" ca="1" si="46"/>
        <v>#VALUE!</v>
      </c>
      <c r="P1525" s="726" t="s">
        <v>4676</v>
      </c>
      <c r="Q1525" s="726" t="s">
        <v>10980</v>
      </c>
      <c r="R1525" s="124" t="s">
        <v>4676</v>
      </c>
      <c r="S1525" s="12" t="e">
        <f t="shared" ca="1" si="47"/>
        <v>#VALUE!</v>
      </c>
      <c r="T1525" s="192" t="s">
        <v>11353</v>
      </c>
      <c r="U1525" s="172" t="s">
        <v>11370</v>
      </c>
      <c r="V1525" s="172"/>
      <c r="W1525" s="172"/>
      <c r="X1525" s="665" t="s">
        <v>11371</v>
      </c>
      <c r="Y1525" s="665" t="s">
        <v>11372</v>
      </c>
      <c r="Z1525" s="665"/>
      <c r="AA1525" s="195" t="s">
        <v>9187</v>
      </c>
      <c r="AB1525" s="240" t="s">
        <v>11373</v>
      </c>
      <c r="AC1525" s="737"/>
      <c r="AD1525" s="1242"/>
      <c r="AE1525" s="1315"/>
    </row>
    <row r="1526" spans="1:31">
      <c r="A1526" s="193" t="s">
        <v>10914</v>
      </c>
      <c r="B1526" s="934" t="s">
        <v>11374</v>
      </c>
      <c r="C1526" s="7" t="s">
        <v>46</v>
      </c>
      <c r="D1526" s="7" t="s">
        <v>1593</v>
      </c>
      <c r="E1526" s="7" t="s">
        <v>85</v>
      </c>
      <c r="F1526" s="7">
        <v>8</v>
      </c>
      <c r="G1526" s="245">
        <v>4025</v>
      </c>
      <c r="H1526" s="143">
        <v>4.17</v>
      </c>
      <c r="I1526" s="199" t="s">
        <v>11375</v>
      </c>
      <c r="J1526" s="11" t="s">
        <v>10943</v>
      </c>
      <c r="K1526" s="11" t="s">
        <v>10870</v>
      </c>
      <c r="L1526" s="11"/>
      <c r="M1526" s="124" t="s">
        <v>4446</v>
      </c>
      <c r="N1526" s="124" t="s">
        <v>4446</v>
      </c>
      <c r="O1526" s="7" t="e">
        <f t="shared" ca="1" si="46"/>
        <v>#VALUE!</v>
      </c>
      <c r="P1526" s="726" t="s">
        <v>4529</v>
      </c>
      <c r="Q1526" s="726" t="s">
        <v>10980</v>
      </c>
      <c r="R1526" s="124" t="s">
        <v>4529</v>
      </c>
      <c r="S1526" s="12" t="e">
        <f t="shared" ca="1" si="47"/>
        <v>#VALUE!</v>
      </c>
      <c r="T1526" s="192" t="s">
        <v>11353</v>
      </c>
      <c r="U1526" s="172" t="s">
        <v>64</v>
      </c>
      <c r="V1526" s="172"/>
      <c r="W1526" s="172"/>
      <c r="X1526" s="665" t="s">
        <v>11376</v>
      </c>
      <c r="Y1526" s="665" t="s">
        <v>11377</v>
      </c>
      <c r="Z1526" s="665" t="s">
        <v>11377</v>
      </c>
      <c r="AA1526" s="195" t="s">
        <v>9187</v>
      </c>
      <c r="AB1526" s="240" t="s">
        <v>11378</v>
      </c>
      <c r="AC1526" s="737"/>
      <c r="AD1526" s="1242"/>
      <c r="AE1526" s="1315"/>
    </row>
    <row r="1527" spans="1:31">
      <c r="A1527" s="193" t="s">
        <v>11379</v>
      </c>
      <c r="B1527" s="934" t="s">
        <v>11380</v>
      </c>
      <c r="C1527" s="7" t="s">
        <v>46</v>
      </c>
      <c r="D1527" s="7" t="s">
        <v>139</v>
      </c>
      <c r="E1527" s="7" t="s">
        <v>85</v>
      </c>
      <c r="F1527" s="7">
        <v>1</v>
      </c>
      <c r="G1527" s="245">
        <v>291</v>
      </c>
      <c r="H1527" s="143">
        <v>0.34399999999999997</v>
      </c>
      <c r="I1527" s="199" t="s">
        <v>11381</v>
      </c>
      <c r="J1527" s="11" t="s">
        <v>4615</v>
      </c>
      <c r="K1527" s="11" t="s">
        <v>214</v>
      </c>
      <c r="L1527" s="11"/>
      <c r="M1527" s="124" t="s">
        <v>97</v>
      </c>
      <c r="N1527" s="124" t="s">
        <v>4581</v>
      </c>
      <c r="O1527" s="7" t="e">
        <f t="shared" ca="1" si="46"/>
        <v>#VALUE!</v>
      </c>
      <c r="P1527" s="726" t="s">
        <v>4676</v>
      </c>
      <c r="Q1527" s="726" t="s">
        <v>10980</v>
      </c>
      <c r="R1527" s="124" t="s">
        <v>4676</v>
      </c>
      <c r="S1527" s="12" t="e">
        <f t="shared" ca="1" si="47"/>
        <v>#VALUE!</v>
      </c>
      <c r="T1527" s="192" t="s">
        <v>11353</v>
      </c>
      <c r="U1527" s="172" t="s">
        <v>11181</v>
      </c>
      <c r="V1527" s="172"/>
      <c r="W1527" s="172"/>
      <c r="X1527" s="665" t="s">
        <v>11382</v>
      </c>
      <c r="Y1527" s="665" t="s">
        <v>11383</v>
      </c>
      <c r="Z1527" s="665" t="s">
        <v>11384</v>
      </c>
      <c r="AA1527" s="195" t="s">
        <v>11332</v>
      </c>
      <c r="AB1527" s="240" t="s">
        <v>11385</v>
      </c>
      <c r="AC1527" s="737"/>
      <c r="AD1527" s="1242"/>
      <c r="AE1527" s="1315"/>
    </row>
    <row r="1528" spans="1:31">
      <c r="A1528" s="193" t="s">
        <v>11386</v>
      </c>
      <c r="B1528" s="934">
        <v>2200057243</v>
      </c>
      <c r="C1528" s="7" t="s">
        <v>83</v>
      </c>
      <c r="D1528" s="7" t="s">
        <v>48</v>
      </c>
      <c r="E1528" s="7" t="s">
        <v>85</v>
      </c>
      <c r="F1528" s="7">
        <v>8</v>
      </c>
      <c r="G1528" s="245">
        <v>5532</v>
      </c>
      <c r="H1528" s="143">
        <v>4.92</v>
      </c>
      <c r="I1528" s="199" t="s">
        <v>11387</v>
      </c>
      <c r="J1528" s="11" t="s">
        <v>4446</v>
      </c>
      <c r="K1528" s="11" t="s">
        <v>4651</v>
      </c>
      <c r="L1528" s="11"/>
      <c r="M1528" s="124" t="s">
        <v>97</v>
      </c>
      <c r="N1528" s="124" t="s">
        <v>97</v>
      </c>
      <c r="O1528" s="7" t="e">
        <f t="shared" ca="1" si="46"/>
        <v>#VALUE!</v>
      </c>
      <c r="P1528" s="726" t="s">
        <v>4614</v>
      </c>
      <c r="Q1528" s="726" t="s">
        <v>10980</v>
      </c>
      <c r="R1528" s="124" t="s">
        <v>4614</v>
      </c>
      <c r="S1528" s="12" t="e">
        <f t="shared" ca="1" si="47"/>
        <v>#VALUE!</v>
      </c>
      <c r="T1528" s="192" t="s">
        <v>11353</v>
      </c>
      <c r="U1528" s="172" t="s">
        <v>11354</v>
      </c>
      <c r="V1528" s="172"/>
      <c r="W1528" s="172"/>
      <c r="X1528" s="665" t="s">
        <v>11388</v>
      </c>
      <c r="Y1528" s="665" t="s">
        <v>11389</v>
      </c>
      <c r="Z1528" s="665"/>
      <c r="AA1528" s="195" t="s">
        <v>11332</v>
      </c>
      <c r="AB1528" s="240"/>
      <c r="AC1528" s="737"/>
      <c r="AD1528" s="1242"/>
      <c r="AE1528" s="1315"/>
    </row>
    <row r="1529" spans="1:31">
      <c r="A1529" s="183" t="s">
        <v>11390</v>
      </c>
      <c r="B1529" s="890" t="s">
        <v>11391</v>
      </c>
      <c r="C1529" s="35"/>
      <c r="D1529" s="35" t="s">
        <v>110</v>
      </c>
      <c r="E1529" s="163" t="s">
        <v>11392</v>
      </c>
      <c r="F1529" s="35">
        <v>1</v>
      </c>
      <c r="G1529" s="261">
        <v>1280</v>
      </c>
      <c r="H1529" s="232">
        <v>4.1050000000000004</v>
      </c>
      <c r="I1529" s="232" t="s">
        <v>11393</v>
      </c>
      <c r="J1529" s="38">
        <v>45574</v>
      </c>
      <c r="K1529" s="38">
        <v>45575</v>
      </c>
      <c r="L1529" s="38"/>
      <c r="M1529" s="253" t="s">
        <v>121</v>
      </c>
      <c r="N1529" s="253" t="s">
        <v>4615</v>
      </c>
      <c r="O1529" s="7" t="e">
        <f t="shared" ca="1" si="46"/>
        <v>#VALUE!</v>
      </c>
      <c r="P1529" s="791" t="s">
        <v>10980</v>
      </c>
      <c r="Q1529" s="791" t="s">
        <v>4548</v>
      </c>
      <c r="R1529" s="791" t="s">
        <v>10980</v>
      </c>
      <c r="S1529" s="12" t="e">
        <f t="shared" ca="1" si="47"/>
        <v>#VALUE!</v>
      </c>
      <c r="T1529" s="213" t="s">
        <v>4614</v>
      </c>
      <c r="U1529" s="38" t="s">
        <v>283</v>
      </c>
      <c r="V1529" s="38"/>
      <c r="W1529" s="38"/>
      <c r="X1529" s="665" t="s">
        <v>11394</v>
      </c>
      <c r="Y1529" s="665" t="s">
        <v>11395</v>
      </c>
      <c r="Z1529" s="665" t="s">
        <v>11395</v>
      </c>
      <c r="AA1529" s="780" t="s">
        <v>11396</v>
      </c>
      <c r="AB1529" s="195" t="s">
        <v>11397</v>
      </c>
      <c r="AC1529" s="195"/>
      <c r="AD1529" s="222"/>
      <c r="AE1529" s="1316"/>
    </row>
    <row r="1530" spans="1:31">
      <c r="A1530" s="181" t="s">
        <v>11398</v>
      </c>
      <c r="B1530" s="846" t="s">
        <v>11399</v>
      </c>
      <c r="C1530" s="7" t="s">
        <v>83</v>
      </c>
      <c r="D1530" s="7" t="s">
        <v>189</v>
      </c>
      <c r="E1530" s="7" t="s">
        <v>85</v>
      </c>
      <c r="F1530" s="7">
        <v>1</v>
      </c>
      <c r="G1530" s="245">
        <v>260</v>
      </c>
      <c r="H1530" s="143">
        <v>1.083</v>
      </c>
      <c r="I1530" s="188" t="s">
        <v>11400</v>
      </c>
      <c r="J1530" s="11" t="s">
        <v>4649</v>
      </c>
      <c r="K1530" s="11" t="s">
        <v>4643</v>
      </c>
      <c r="L1530" s="11"/>
      <c r="M1530" s="124" t="s">
        <v>97</v>
      </c>
      <c r="N1530" s="124" t="s">
        <v>4581</v>
      </c>
      <c r="O1530" s="7" t="e">
        <f t="shared" ca="1" si="46"/>
        <v>#VALUE!</v>
      </c>
      <c r="P1530" s="726" t="s">
        <v>4701</v>
      </c>
      <c r="Q1530" s="726" t="s">
        <v>4594</v>
      </c>
      <c r="R1530" s="124" t="s">
        <v>4701</v>
      </c>
      <c r="S1530" s="12" t="e">
        <f t="shared" ca="1" si="47"/>
        <v>#VALUE!</v>
      </c>
      <c r="T1530" s="192" t="s">
        <v>11005</v>
      </c>
      <c r="U1530" s="11" t="s">
        <v>125</v>
      </c>
      <c r="V1530" s="11"/>
      <c r="W1530" s="11"/>
      <c r="X1530" s="218" t="s">
        <v>11401</v>
      </c>
      <c r="Y1530" s="218" t="s">
        <v>11402</v>
      </c>
      <c r="Z1530" s="218" t="s">
        <v>11402</v>
      </c>
      <c r="AA1530" s="195" t="s">
        <v>11403</v>
      </c>
      <c r="AB1530" s="195" t="s">
        <v>11404</v>
      </c>
      <c r="AC1530" s="195"/>
      <c r="AD1530" s="222"/>
      <c r="AE1530" s="1316"/>
    </row>
    <row r="1531" spans="1:31">
      <c r="A1531" s="181" t="s">
        <v>4107</v>
      </c>
      <c r="B1531" s="846" t="s">
        <v>11405</v>
      </c>
      <c r="C1531" s="7" t="s">
        <v>83</v>
      </c>
      <c r="D1531" s="7" t="s">
        <v>73</v>
      </c>
      <c r="E1531" s="7" t="s">
        <v>85</v>
      </c>
      <c r="F1531" s="7">
        <v>2</v>
      </c>
      <c r="G1531" s="245">
        <v>1550</v>
      </c>
      <c r="H1531" s="143">
        <v>1.8</v>
      </c>
      <c r="I1531" s="188" t="s">
        <v>11406</v>
      </c>
      <c r="J1531" s="11">
        <v>45559</v>
      </c>
      <c r="K1531" s="11" t="s">
        <v>4633</v>
      </c>
      <c r="L1531" s="11"/>
      <c r="M1531" s="124" t="s">
        <v>97</v>
      </c>
      <c r="N1531" s="124" t="s">
        <v>4667</v>
      </c>
      <c r="O1531" s="7" t="e">
        <f t="shared" ca="1" si="46"/>
        <v>#VALUE!</v>
      </c>
      <c r="P1531" s="726" t="s">
        <v>11407</v>
      </c>
      <c r="Q1531" s="726" t="s">
        <v>11128</v>
      </c>
      <c r="R1531" s="124" t="s">
        <v>11407</v>
      </c>
      <c r="S1531" s="12" t="e">
        <f t="shared" ca="1" si="47"/>
        <v>#VALUE!</v>
      </c>
      <c r="T1531" s="192" t="s">
        <v>11408</v>
      </c>
      <c r="U1531" s="11" t="s">
        <v>4650</v>
      </c>
      <c r="V1531" s="11"/>
      <c r="W1531" s="11"/>
      <c r="X1531" s="218" t="s">
        <v>11409</v>
      </c>
      <c r="Y1531" s="218" t="s">
        <v>11410</v>
      </c>
      <c r="Z1531" s="218"/>
      <c r="AA1531" s="195" t="s">
        <v>11219</v>
      </c>
      <c r="AB1531" s="195" t="s">
        <v>11411</v>
      </c>
      <c r="AC1531" s="195"/>
      <c r="AD1531" s="222"/>
      <c r="AE1531" s="1316"/>
    </row>
    <row r="1532" spans="1:31">
      <c r="A1532" s="181" t="s">
        <v>4107</v>
      </c>
      <c r="B1532" s="846" t="s">
        <v>11412</v>
      </c>
      <c r="C1532" s="7" t="s">
        <v>83</v>
      </c>
      <c r="D1532" s="7" t="s">
        <v>73</v>
      </c>
      <c r="E1532" s="7" t="s">
        <v>85</v>
      </c>
      <c r="F1532" s="7">
        <v>2</v>
      </c>
      <c r="G1532" s="245">
        <v>560</v>
      </c>
      <c r="H1532" s="143">
        <v>1.92</v>
      </c>
      <c r="I1532" s="188" t="s">
        <v>11406</v>
      </c>
      <c r="J1532" s="11">
        <v>45559</v>
      </c>
      <c r="K1532" s="11" t="s">
        <v>4633</v>
      </c>
      <c r="L1532" s="11"/>
      <c r="M1532" s="124" t="s">
        <v>97</v>
      </c>
      <c r="N1532" s="124" t="s">
        <v>4667</v>
      </c>
      <c r="O1532" s="7" t="e">
        <f t="shared" ca="1" si="46"/>
        <v>#VALUE!</v>
      </c>
      <c r="P1532" s="726" t="s">
        <v>11407</v>
      </c>
      <c r="Q1532" s="726" t="s">
        <v>11128</v>
      </c>
      <c r="R1532" s="124" t="s">
        <v>11407</v>
      </c>
      <c r="S1532" s="12" t="e">
        <f t="shared" ca="1" si="47"/>
        <v>#VALUE!</v>
      </c>
      <c r="T1532" s="192" t="s">
        <v>11408</v>
      </c>
      <c r="U1532" s="11" t="s">
        <v>4650</v>
      </c>
      <c r="V1532" s="11"/>
      <c r="W1532" s="11"/>
      <c r="X1532" s="218" t="s">
        <v>11413</v>
      </c>
      <c r="Y1532" s="218" t="s">
        <v>11414</v>
      </c>
      <c r="Z1532" s="218"/>
      <c r="AA1532" s="195" t="s">
        <v>11219</v>
      </c>
      <c r="AB1532" s="195" t="s">
        <v>11415</v>
      </c>
      <c r="AC1532" s="195"/>
      <c r="AD1532" s="222"/>
      <c r="AE1532" s="1316"/>
    </row>
    <row r="1533" spans="1:31">
      <c r="A1533" s="181" t="s">
        <v>11153</v>
      </c>
      <c r="B1533" s="846" t="s">
        <v>11416</v>
      </c>
      <c r="C1533" s="7" t="s">
        <v>83</v>
      </c>
      <c r="D1533" s="7" t="s">
        <v>73</v>
      </c>
      <c r="E1533" s="7" t="s">
        <v>85</v>
      </c>
      <c r="F1533" s="7">
        <v>2</v>
      </c>
      <c r="G1533" s="245">
        <v>1660</v>
      </c>
      <c r="H1533" s="143">
        <v>3.52</v>
      </c>
      <c r="I1533" s="188" t="s">
        <v>11406</v>
      </c>
      <c r="J1533" s="11" t="s">
        <v>4643</v>
      </c>
      <c r="K1533" s="11" t="s">
        <v>4643</v>
      </c>
      <c r="L1533" s="11"/>
      <c r="M1533" s="124" t="s">
        <v>97</v>
      </c>
      <c r="N1533" s="124" t="s">
        <v>4676</v>
      </c>
      <c r="O1533" s="7" t="e">
        <f t="shared" ca="1" si="46"/>
        <v>#VALUE!</v>
      </c>
      <c r="P1533" s="726" t="s">
        <v>11407</v>
      </c>
      <c r="Q1533" s="726" t="s">
        <v>11128</v>
      </c>
      <c r="R1533" s="124" t="s">
        <v>11407</v>
      </c>
      <c r="S1533" s="12" t="e">
        <f t="shared" ca="1" si="47"/>
        <v>#VALUE!</v>
      </c>
      <c r="T1533" s="192" t="s">
        <v>11408</v>
      </c>
      <c r="U1533" s="11" t="s">
        <v>4650</v>
      </c>
      <c r="V1533" s="11"/>
      <c r="W1533" s="11"/>
      <c r="X1533" s="218" t="s">
        <v>11417</v>
      </c>
      <c r="Y1533" s="218" t="s">
        <v>11418</v>
      </c>
      <c r="Z1533" s="218"/>
      <c r="AA1533" s="195" t="s">
        <v>11219</v>
      </c>
      <c r="AB1533" s="195" t="s">
        <v>11419</v>
      </c>
      <c r="AC1533" s="195"/>
      <c r="AD1533" s="222"/>
      <c r="AE1533" s="1316"/>
    </row>
    <row r="1534" spans="1:31">
      <c r="A1534" s="183" t="s">
        <v>11420</v>
      </c>
      <c r="B1534" s="890" t="s">
        <v>11421</v>
      </c>
      <c r="C1534" s="35" t="s">
        <v>256</v>
      </c>
      <c r="D1534" s="35" t="s">
        <v>1593</v>
      </c>
      <c r="E1534" s="35" t="s">
        <v>85</v>
      </c>
      <c r="F1534" s="35">
        <v>5</v>
      </c>
      <c r="G1534" s="261">
        <v>2522</v>
      </c>
      <c r="H1534" s="254">
        <v>2.91</v>
      </c>
      <c r="I1534" s="232" t="s">
        <v>11422</v>
      </c>
      <c r="J1534" s="38" t="s">
        <v>11222</v>
      </c>
      <c r="K1534" s="38" t="s">
        <v>11222</v>
      </c>
      <c r="L1534" s="38"/>
      <c r="M1534" s="253" t="s">
        <v>97</v>
      </c>
      <c r="N1534" s="253" t="s">
        <v>121</v>
      </c>
      <c r="O1534" s="7" t="e">
        <f t="shared" ca="1" si="46"/>
        <v>#VALUE!</v>
      </c>
      <c r="P1534" s="253" t="s">
        <v>4594</v>
      </c>
      <c r="Q1534" s="253" t="s">
        <v>4684</v>
      </c>
      <c r="R1534" s="253" t="s">
        <v>4594</v>
      </c>
      <c r="S1534" s="12" t="e">
        <f t="shared" ca="1" si="47"/>
        <v>#VALUE!</v>
      </c>
      <c r="T1534" s="213" t="s">
        <v>11408</v>
      </c>
      <c r="U1534" s="38" t="s">
        <v>95</v>
      </c>
      <c r="V1534" s="38"/>
      <c r="W1534" s="38"/>
      <c r="X1534" s="665" t="s">
        <v>11423</v>
      </c>
      <c r="Y1534" s="665" t="s">
        <v>11424</v>
      </c>
      <c r="Z1534" s="665" t="s">
        <v>11424</v>
      </c>
      <c r="AA1534" s="195" t="s">
        <v>11151</v>
      </c>
      <c r="AB1534" s="195" t="s">
        <v>11425</v>
      </c>
      <c r="AC1534" s="195"/>
      <c r="AD1534" s="222"/>
      <c r="AE1534" s="1316"/>
    </row>
    <row r="1535" spans="1:31">
      <c r="A1535" s="295" t="s">
        <v>11426</v>
      </c>
      <c r="B1535" s="890" t="s">
        <v>11427</v>
      </c>
      <c r="C1535" s="35" t="s">
        <v>256</v>
      </c>
      <c r="D1535" s="35" t="s">
        <v>1593</v>
      </c>
      <c r="E1535" s="35" t="s">
        <v>85</v>
      </c>
      <c r="F1535" s="35">
        <v>1</v>
      </c>
      <c r="G1535" s="261">
        <v>1040</v>
      </c>
      <c r="H1535" s="254">
        <v>0.69</v>
      </c>
      <c r="I1535" s="232" t="s">
        <v>11422</v>
      </c>
      <c r="J1535" s="38" t="s">
        <v>10771</v>
      </c>
      <c r="K1535" s="38" t="s">
        <v>11222</v>
      </c>
      <c r="L1535" s="38"/>
      <c r="M1535" s="253" t="s">
        <v>4446</v>
      </c>
      <c r="N1535" s="253" t="s">
        <v>4615</v>
      </c>
      <c r="O1535" s="7" t="e">
        <f t="shared" ca="1" si="46"/>
        <v>#VALUE!</v>
      </c>
      <c r="P1535" s="253" t="s">
        <v>4594</v>
      </c>
      <c r="Q1535" s="253" t="s">
        <v>4684</v>
      </c>
      <c r="R1535" s="253" t="s">
        <v>4594</v>
      </c>
      <c r="S1535" s="12" t="e">
        <f t="shared" ca="1" si="47"/>
        <v>#VALUE!</v>
      </c>
      <c r="T1535" s="213" t="s">
        <v>11005</v>
      </c>
      <c r="U1535" s="38" t="s">
        <v>95</v>
      </c>
      <c r="V1535" s="38"/>
      <c r="W1535" s="38"/>
      <c r="X1535" s="665" t="s">
        <v>11428</v>
      </c>
      <c r="Y1535" s="665" t="s">
        <v>11429</v>
      </c>
      <c r="Z1535" s="665" t="s">
        <v>11429</v>
      </c>
      <c r="AA1535" s="195" t="s">
        <v>11430</v>
      </c>
      <c r="AB1535" s="195" t="s">
        <v>11431</v>
      </c>
      <c r="AC1535" s="195"/>
      <c r="AD1535" s="222"/>
      <c r="AE1535" s="1316"/>
    </row>
    <row r="1536" spans="1:31">
      <c r="A1536" s="183" t="s">
        <v>11124</v>
      </c>
      <c r="B1536" s="937" t="s">
        <v>11432</v>
      </c>
      <c r="C1536" s="35" t="s">
        <v>83</v>
      </c>
      <c r="D1536" s="35" t="s">
        <v>139</v>
      </c>
      <c r="E1536" s="35" t="s">
        <v>85</v>
      </c>
      <c r="F1536" s="35">
        <v>1</v>
      </c>
      <c r="G1536" s="261">
        <v>2270</v>
      </c>
      <c r="H1536" s="254">
        <v>7.8540000000000001</v>
      </c>
      <c r="I1536" s="232" t="s">
        <v>11433</v>
      </c>
      <c r="J1536" s="38" t="s">
        <v>11352</v>
      </c>
      <c r="K1536" s="38" t="s">
        <v>4581</v>
      </c>
      <c r="L1536" s="38"/>
      <c r="M1536" s="253" t="s">
        <v>97</v>
      </c>
      <c r="N1536" s="253" t="s">
        <v>11128</v>
      </c>
      <c r="O1536" s="7" t="e">
        <f t="shared" ca="1" si="46"/>
        <v>#VALUE!</v>
      </c>
      <c r="P1536" s="796" t="s">
        <v>11434</v>
      </c>
      <c r="Q1536" s="796" t="s">
        <v>11434</v>
      </c>
      <c r="R1536" s="253" t="s">
        <v>11434</v>
      </c>
      <c r="S1536" s="12" t="e">
        <f t="shared" ca="1" si="47"/>
        <v>#VALUE!</v>
      </c>
      <c r="T1536" s="213" t="s">
        <v>11408</v>
      </c>
      <c r="U1536" s="38" t="s">
        <v>52</v>
      </c>
      <c r="V1536" s="38"/>
      <c r="W1536" s="38"/>
      <c r="X1536" s="665" t="s">
        <v>11435</v>
      </c>
      <c r="Y1536" s="665" t="s">
        <v>11436</v>
      </c>
      <c r="Z1536" s="665"/>
      <c r="AA1536" s="195" t="s">
        <v>11151</v>
      </c>
      <c r="AB1536" s="195" t="s">
        <v>11437</v>
      </c>
      <c r="AC1536" s="195"/>
      <c r="AD1536" s="222"/>
      <c r="AE1536" s="1316"/>
    </row>
    <row r="1537" spans="1:31">
      <c r="A1537" s="183" t="s">
        <v>11124</v>
      </c>
      <c r="B1537" s="890" t="s">
        <v>11438</v>
      </c>
      <c r="C1537" s="35" t="s">
        <v>46</v>
      </c>
      <c r="D1537" s="35" t="s">
        <v>139</v>
      </c>
      <c r="E1537" s="35" t="s">
        <v>85</v>
      </c>
      <c r="F1537" s="35">
        <v>1</v>
      </c>
      <c r="G1537" s="261">
        <v>2940</v>
      </c>
      <c r="H1537" s="254">
        <v>3.2759999999999998</v>
      </c>
      <c r="I1537" s="232" t="s">
        <v>11439</v>
      </c>
      <c r="J1537" s="38" t="s">
        <v>11352</v>
      </c>
      <c r="K1537" s="38" t="s">
        <v>4581</v>
      </c>
      <c r="L1537" s="38"/>
      <c r="M1537" s="253" t="s">
        <v>97</v>
      </c>
      <c r="N1537" s="253" t="s">
        <v>4574</v>
      </c>
      <c r="O1537" s="7" t="e">
        <f t="shared" ca="1" si="46"/>
        <v>#VALUE!</v>
      </c>
      <c r="P1537" s="796" t="s">
        <v>11434</v>
      </c>
      <c r="Q1537" s="796" t="s">
        <v>4684</v>
      </c>
      <c r="R1537" s="253" t="s">
        <v>11434</v>
      </c>
      <c r="S1537" s="12" t="e">
        <f t="shared" ca="1" si="47"/>
        <v>#VALUE!</v>
      </c>
      <c r="T1537" s="213" t="s">
        <v>11408</v>
      </c>
      <c r="U1537" s="38" t="s">
        <v>52</v>
      </c>
      <c r="V1537" s="38"/>
      <c r="W1537" s="38"/>
      <c r="X1537" s="665" t="s">
        <v>11440</v>
      </c>
      <c r="Y1537" s="665" t="s">
        <v>11436</v>
      </c>
      <c r="Z1537" s="665"/>
      <c r="AA1537" s="195" t="s">
        <v>11151</v>
      </c>
      <c r="AB1537" s="195" t="s">
        <v>11437</v>
      </c>
      <c r="AC1537" s="195"/>
      <c r="AD1537" s="222"/>
      <c r="AE1537" s="1316"/>
    </row>
    <row r="1538" spans="1:31">
      <c r="A1538" s="181" t="s">
        <v>1535</v>
      </c>
      <c r="B1538" s="846" t="s">
        <v>11441</v>
      </c>
      <c r="C1538" s="7" t="s">
        <v>256</v>
      </c>
      <c r="D1538" s="7" t="s">
        <v>110</v>
      </c>
      <c r="E1538" s="7" t="s">
        <v>893</v>
      </c>
      <c r="F1538" s="7">
        <v>4</v>
      </c>
      <c r="G1538" s="294">
        <v>2743</v>
      </c>
      <c r="H1538" s="188">
        <v>3.9580000000000002</v>
      </c>
      <c r="I1538" s="188" t="s">
        <v>11442</v>
      </c>
      <c r="J1538" s="11" t="s">
        <v>4575</v>
      </c>
      <c r="K1538" s="11" t="s">
        <v>4575</v>
      </c>
      <c r="L1538" s="11"/>
      <c r="M1538" s="124"/>
      <c r="N1538" s="124" t="s">
        <v>156</v>
      </c>
      <c r="O1538" s="7" t="e">
        <f t="shared" ref="O1538:O1601" ca="1" si="48">IF(ISBLANK(N1538)=TRUE,TODAY()-J1538,N1538-J1538)</f>
        <v>#VALUE!</v>
      </c>
      <c r="P1538" s="726" t="s">
        <v>11128</v>
      </c>
      <c r="Q1538" s="726" t="s">
        <v>11352</v>
      </c>
      <c r="R1538" s="726" t="s">
        <v>11128</v>
      </c>
      <c r="S1538" s="12" t="e">
        <f t="shared" ref="S1538:S1601" ca="1" si="49">IF(ISBLANK(R1538)=TRUE,TODAY()-J1538,R1538-J1538)</f>
        <v>#VALUE!</v>
      </c>
      <c r="T1538" s="726" t="s">
        <v>11434</v>
      </c>
      <c r="U1538" s="11" t="s">
        <v>4713</v>
      </c>
      <c r="V1538" s="11"/>
      <c r="W1538" s="11"/>
      <c r="X1538" s="218" t="s">
        <v>11443</v>
      </c>
      <c r="Y1538" s="218" t="s">
        <v>11444</v>
      </c>
      <c r="Z1538" s="218" t="s">
        <v>11444</v>
      </c>
      <c r="AA1538" s="161" t="s">
        <v>11445</v>
      </c>
      <c r="AB1538" s="96" t="s">
        <v>11446</v>
      </c>
      <c r="AC1538" s="96"/>
      <c r="AD1538" s="235"/>
      <c r="AE1538" s="1314"/>
    </row>
    <row r="1539" spans="1:31">
      <c r="A1539" s="296" t="s">
        <v>11447</v>
      </c>
      <c r="B1539" s="938" t="s">
        <v>137</v>
      </c>
      <c r="C1539" s="297" t="s">
        <v>83</v>
      </c>
      <c r="D1539" s="298" t="s">
        <v>139</v>
      </c>
      <c r="E1539" s="298" t="s">
        <v>85</v>
      </c>
      <c r="F1539" s="298">
        <v>1</v>
      </c>
      <c r="G1539" s="299">
        <v>6630</v>
      </c>
      <c r="H1539" s="300"/>
      <c r="I1539" s="301"/>
      <c r="J1539" s="303">
        <v>45602</v>
      </c>
      <c r="K1539" s="303"/>
      <c r="L1539" s="303"/>
      <c r="M1539" s="810"/>
      <c r="N1539" s="810"/>
      <c r="O1539" s="7">
        <f t="shared" ca="1" si="48"/>
        <v>503</v>
      </c>
      <c r="P1539" s="797"/>
      <c r="Q1539" s="797"/>
      <c r="R1539" s="810"/>
      <c r="S1539" s="12">
        <f t="shared" ca="1" si="49"/>
        <v>503</v>
      </c>
      <c r="T1539" s="302"/>
      <c r="U1539" s="303"/>
      <c r="V1539" s="303"/>
      <c r="W1539" s="303"/>
      <c r="X1539" s="697"/>
      <c r="Y1539" s="697"/>
      <c r="Z1539" s="698"/>
      <c r="AA1539" s="981" t="s">
        <v>11448</v>
      </c>
      <c r="AB1539" s="304"/>
      <c r="AC1539" s="304"/>
      <c r="AD1539" s="1246"/>
      <c r="AE1539" s="1311"/>
    </row>
    <row r="1540" spans="1:31">
      <c r="A1540" s="1513" t="s">
        <v>5365</v>
      </c>
      <c r="B1540" s="890" t="s">
        <v>10498</v>
      </c>
      <c r="C1540" s="7" t="s">
        <v>83</v>
      </c>
      <c r="D1540" s="7" t="s">
        <v>1024</v>
      </c>
      <c r="E1540" s="12" t="s">
        <v>85</v>
      </c>
      <c r="F1540" s="12">
        <v>2</v>
      </c>
      <c r="G1540" s="220">
        <v>1220</v>
      </c>
      <c r="H1540" s="262">
        <v>1.18</v>
      </c>
      <c r="I1540" s="188" t="s">
        <v>10332</v>
      </c>
      <c r="J1540" s="11">
        <v>45559</v>
      </c>
      <c r="K1540" s="124">
        <v>45565</v>
      </c>
      <c r="L1540" s="124"/>
      <c r="M1540" s="124" t="s">
        <v>97</v>
      </c>
      <c r="N1540" s="124" t="s">
        <v>121</v>
      </c>
      <c r="O1540" s="7" t="e">
        <f t="shared" ca="1" si="48"/>
        <v>#VALUE!</v>
      </c>
      <c r="P1540" s="124" t="s">
        <v>11449</v>
      </c>
      <c r="Q1540" s="124" t="s">
        <v>4651</v>
      </c>
      <c r="R1540" s="124" t="s">
        <v>11449</v>
      </c>
      <c r="S1540" s="12" t="e">
        <f t="shared" ca="1" si="49"/>
        <v>#VALUE!</v>
      </c>
      <c r="T1540" s="192" t="s">
        <v>11450</v>
      </c>
      <c r="U1540" s="11" t="s">
        <v>11451</v>
      </c>
      <c r="V1540" s="11"/>
      <c r="W1540" s="11"/>
      <c r="X1540" s="218" t="s">
        <v>11452</v>
      </c>
      <c r="Y1540" s="218" t="s">
        <v>11453</v>
      </c>
      <c r="Z1540" s="218" t="s">
        <v>11453</v>
      </c>
      <c r="AA1540" s="178" t="s">
        <v>11454</v>
      </c>
      <c r="AB1540" s="161" t="s">
        <v>11455</v>
      </c>
      <c r="AC1540" s="161"/>
      <c r="AD1540" s="1163" t="s">
        <v>10815</v>
      </c>
      <c r="AE1540" s="1320"/>
    </row>
    <row r="1541" spans="1:31">
      <c r="A1541" s="1513" t="s">
        <v>5922</v>
      </c>
      <c r="B1541" s="890" t="s">
        <v>11456</v>
      </c>
      <c r="C1541" s="7" t="s">
        <v>83</v>
      </c>
      <c r="D1541" s="7" t="s">
        <v>1024</v>
      </c>
      <c r="E1541" s="12" t="s">
        <v>85</v>
      </c>
      <c r="F1541" s="12">
        <v>2</v>
      </c>
      <c r="G1541" s="220">
        <v>1295</v>
      </c>
      <c r="H1541" s="262">
        <v>2.5760000000000001</v>
      </c>
      <c r="I1541" s="188" t="s">
        <v>10332</v>
      </c>
      <c r="J1541" s="11">
        <v>45568</v>
      </c>
      <c r="K1541" s="124">
        <v>45574</v>
      </c>
      <c r="L1541" s="124"/>
      <c r="M1541" s="124" t="s">
        <v>121</v>
      </c>
      <c r="N1541" s="124">
        <v>45580</v>
      </c>
      <c r="O1541" s="7">
        <f t="shared" ca="1" si="48"/>
        <v>12</v>
      </c>
      <c r="P1541" s="124" t="s">
        <v>11449</v>
      </c>
      <c r="Q1541" s="124" t="s">
        <v>10980</v>
      </c>
      <c r="R1541" s="124" t="s">
        <v>11449</v>
      </c>
      <c r="S1541" s="12" t="e">
        <f t="shared" ca="1" si="49"/>
        <v>#VALUE!</v>
      </c>
      <c r="T1541" s="192" t="s">
        <v>11450</v>
      </c>
      <c r="U1541" s="11" t="s">
        <v>11457</v>
      </c>
      <c r="V1541" s="11"/>
      <c r="W1541" s="11"/>
      <c r="X1541" s="218" t="s">
        <v>11458</v>
      </c>
      <c r="Y1541" s="218" t="s">
        <v>11453</v>
      </c>
      <c r="Z1541" s="218" t="s">
        <v>11459</v>
      </c>
      <c r="AA1541" s="178" t="s">
        <v>11460</v>
      </c>
      <c r="AB1541" s="14" t="s">
        <v>11461</v>
      </c>
      <c r="AC1541" s="14"/>
      <c r="AD1541" s="622"/>
      <c r="AE1541" s="928"/>
    </row>
    <row r="1542" spans="1:31">
      <c r="A1542" s="1513" t="s">
        <v>11462</v>
      </c>
      <c r="B1542" s="890" t="s">
        <v>11463</v>
      </c>
      <c r="C1542" s="7" t="s">
        <v>83</v>
      </c>
      <c r="D1542" s="7" t="s">
        <v>1024</v>
      </c>
      <c r="E1542" s="12" t="s">
        <v>85</v>
      </c>
      <c r="F1542" s="12">
        <v>2</v>
      </c>
      <c r="G1542" s="220">
        <v>600</v>
      </c>
      <c r="H1542" s="262">
        <v>0.90900000000000003</v>
      </c>
      <c r="I1542" s="188" t="s">
        <v>10332</v>
      </c>
      <c r="J1542" s="11" t="s">
        <v>4446</v>
      </c>
      <c r="K1542" s="124">
        <v>45574</v>
      </c>
      <c r="L1542" s="124"/>
      <c r="M1542" s="124" t="s">
        <v>214</v>
      </c>
      <c r="N1542" s="124">
        <v>45586</v>
      </c>
      <c r="O1542" s="7" t="e">
        <f t="shared" ca="1" si="48"/>
        <v>#VALUE!</v>
      </c>
      <c r="P1542" s="124" t="s">
        <v>11449</v>
      </c>
      <c r="Q1542" s="124" t="s">
        <v>10980</v>
      </c>
      <c r="R1542" s="124" t="s">
        <v>11449</v>
      </c>
      <c r="S1542" s="12" t="e">
        <f t="shared" ca="1" si="49"/>
        <v>#VALUE!</v>
      </c>
      <c r="T1542" s="192" t="s">
        <v>11450</v>
      </c>
      <c r="U1542" s="11" t="s">
        <v>11464</v>
      </c>
      <c r="V1542" s="11"/>
      <c r="W1542" s="11"/>
      <c r="X1542" s="218" t="s">
        <v>11465</v>
      </c>
      <c r="Y1542" s="218" t="s">
        <v>11453</v>
      </c>
      <c r="Z1542" s="218" t="s">
        <v>11466</v>
      </c>
      <c r="AA1542" s="178" t="s">
        <v>11467</v>
      </c>
      <c r="AB1542" s="14" t="s">
        <v>11468</v>
      </c>
      <c r="AC1542" s="14"/>
      <c r="AD1542" s="622"/>
      <c r="AE1542" s="928"/>
    </row>
    <row r="1543" spans="1:31">
      <c r="A1543" s="621" t="s">
        <v>11469</v>
      </c>
      <c r="B1543" s="890" t="s">
        <v>10498</v>
      </c>
      <c r="C1543" s="7" t="s">
        <v>83</v>
      </c>
      <c r="D1543" s="7" t="s">
        <v>1024</v>
      </c>
      <c r="E1543" s="12" t="s">
        <v>85</v>
      </c>
      <c r="F1543" s="12">
        <v>2</v>
      </c>
      <c r="G1543" s="220">
        <v>1223</v>
      </c>
      <c r="H1543" s="262">
        <v>1.395</v>
      </c>
      <c r="I1543" s="188" t="s">
        <v>10332</v>
      </c>
      <c r="J1543" s="11">
        <v>45575</v>
      </c>
      <c r="K1543" s="124" t="s">
        <v>4615</v>
      </c>
      <c r="L1543" s="124"/>
      <c r="M1543" s="124" t="s">
        <v>97</v>
      </c>
      <c r="N1543" s="124">
        <v>45582</v>
      </c>
      <c r="O1543" s="7">
        <f t="shared" ca="1" si="48"/>
        <v>7</v>
      </c>
      <c r="P1543" s="124" t="s">
        <v>11449</v>
      </c>
      <c r="Q1543" s="124" t="s">
        <v>4701</v>
      </c>
      <c r="R1543" s="124" t="s">
        <v>11449</v>
      </c>
      <c r="S1543" s="12" t="e">
        <f t="shared" ca="1" si="49"/>
        <v>#VALUE!</v>
      </c>
      <c r="T1543" s="192" t="s">
        <v>11450</v>
      </c>
      <c r="U1543" s="11" t="s">
        <v>11470</v>
      </c>
      <c r="V1543" s="11"/>
      <c r="W1543" s="11"/>
      <c r="X1543" s="218" t="s">
        <v>11471</v>
      </c>
      <c r="Y1543" s="218" t="s">
        <v>11453</v>
      </c>
      <c r="Z1543" s="218" t="s">
        <v>11472</v>
      </c>
      <c r="AA1543" s="178" t="s">
        <v>11473</v>
      </c>
      <c r="AB1543" s="14"/>
      <c r="AC1543" s="14"/>
      <c r="AD1543" s="622"/>
      <c r="AE1543" s="928"/>
    </row>
    <row r="1544" spans="1:31">
      <c r="A1544" s="1513" t="s">
        <v>3731</v>
      </c>
      <c r="B1544" s="890" t="s">
        <v>11474</v>
      </c>
      <c r="C1544" s="7" t="s">
        <v>83</v>
      </c>
      <c r="D1544" s="7" t="s">
        <v>1024</v>
      </c>
      <c r="E1544" s="12" t="s">
        <v>85</v>
      </c>
      <c r="F1544" s="12">
        <v>1</v>
      </c>
      <c r="G1544" s="220">
        <v>448</v>
      </c>
      <c r="H1544" s="262">
        <v>0.33600000000000002</v>
      </c>
      <c r="I1544" s="188" t="s">
        <v>10332</v>
      </c>
      <c r="J1544" s="11">
        <v>45579</v>
      </c>
      <c r="K1544" s="11">
        <v>45579</v>
      </c>
      <c r="L1544" s="11"/>
      <c r="M1544" s="124" t="s">
        <v>97</v>
      </c>
      <c r="N1544" s="124">
        <v>45588</v>
      </c>
      <c r="O1544" s="7">
        <f t="shared" ca="1" si="48"/>
        <v>9</v>
      </c>
      <c r="P1544" s="124" t="s">
        <v>11449</v>
      </c>
      <c r="Q1544" s="124" t="s">
        <v>4701</v>
      </c>
      <c r="R1544" s="124" t="s">
        <v>11449</v>
      </c>
      <c r="S1544" s="12" t="e">
        <f t="shared" ca="1" si="49"/>
        <v>#VALUE!</v>
      </c>
      <c r="T1544" s="192" t="s">
        <v>11450</v>
      </c>
      <c r="U1544" s="11" t="s">
        <v>11475</v>
      </c>
      <c r="V1544" s="11"/>
      <c r="W1544" s="11"/>
      <c r="X1544" s="218" t="s">
        <v>11476</v>
      </c>
      <c r="Y1544" s="218" t="s">
        <v>11453</v>
      </c>
      <c r="Z1544" s="218" t="s">
        <v>11477</v>
      </c>
      <c r="AA1544" s="178" t="s">
        <v>11219</v>
      </c>
      <c r="AB1544" s="178"/>
      <c r="AC1544" s="178"/>
      <c r="AD1544" s="1247"/>
      <c r="AE1544" s="1321"/>
    </row>
    <row r="1545" spans="1:31">
      <c r="A1545" s="1513" t="s">
        <v>3731</v>
      </c>
      <c r="B1545" s="890" t="s">
        <v>11478</v>
      </c>
      <c r="C1545" s="7" t="s">
        <v>83</v>
      </c>
      <c r="D1545" s="7" t="s">
        <v>1024</v>
      </c>
      <c r="E1545" s="12" t="s">
        <v>85</v>
      </c>
      <c r="F1545" s="12">
        <v>1</v>
      </c>
      <c r="G1545" s="220">
        <v>4860</v>
      </c>
      <c r="H1545" s="262">
        <v>3.0630000000000002</v>
      </c>
      <c r="I1545" s="188" t="s">
        <v>10332</v>
      </c>
      <c r="J1545" s="11">
        <v>45580</v>
      </c>
      <c r="K1545" s="11">
        <v>45580</v>
      </c>
      <c r="L1545" s="11"/>
      <c r="M1545" s="124" t="s">
        <v>97</v>
      </c>
      <c r="N1545" s="124">
        <v>45588</v>
      </c>
      <c r="O1545" s="7">
        <f t="shared" ca="1" si="48"/>
        <v>8</v>
      </c>
      <c r="P1545" s="124" t="s">
        <v>11449</v>
      </c>
      <c r="Q1545" s="124" t="s">
        <v>4701</v>
      </c>
      <c r="R1545" s="124" t="s">
        <v>11449</v>
      </c>
      <c r="S1545" s="12" t="e">
        <f t="shared" ca="1" si="49"/>
        <v>#VALUE!</v>
      </c>
      <c r="T1545" s="192" t="s">
        <v>11450</v>
      </c>
      <c r="U1545" s="11" t="s">
        <v>11479</v>
      </c>
      <c r="V1545" s="11"/>
      <c r="W1545" s="11"/>
      <c r="X1545" s="218" t="s">
        <v>11480</v>
      </c>
      <c r="Y1545" s="218" t="s">
        <v>11453</v>
      </c>
      <c r="Z1545" s="218" t="s">
        <v>11481</v>
      </c>
      <c r="AA1545" s="178" t="s">
        <v>11219</v>
      </c>
      <c r="AB1545" s="14"/>
      <c r="AC1545" s="14"/>
      <c r="AD1545" s="622"/>
      <c r="AE1545" s="928"/>
    </row>
    <row r="1546" spans="1:31">
      <c r="A1546" s="1513" t="s">
        <v>3731</v>
      </c>
      <c r="B1546" s="890" t="s">
        <v>10412</v>
      </c>
      <c r="C1546" s="7" t="s">
        <v>83</v>
      </c>
      <c r="D1546" s="7" t="s">
        <v>1024</v>
      </c>
      <c r="E1546" s="12" t="s">
        <v>85</v>
      </c>
      <c r="F1546" s="12">
        <v>1</v>
      </c>
      <c r="G1546" s="220">
        <v>970</v>
      </c>
      <c r="H1546" s="262">
        <v>2.2959999999999998</v>
      </c>
      <c r="I1546" s="188" t="s">
        <v>10332</v>
      </c>
      <c r="J1546" s="11">
        <v>45580</v>
      </c>
      <c r="K1546" s="11">
        <v>45580</v>
      </c>
      <c r="L1546" s="11"/>
      <c r="M1546" s="124" t="s">
        <v>97</v>
      </c>
      <c r="N1546" s="124">
        <v>45588</v>
      </c>
      <c r="O1546" s="7">
        <f t="shared" ca="1" si="48"/>
        <v>8</v>
      </c>
      <c r="P1546" s="124" t="s">
        <v>11449</v>
      </c>
      <c r="Q1546" s="124" t="s">
        <v>4701</v>
      </c>
      <c r="R1546" s="124" t="s">
        <v>11449</v>
      </c>
      <c r="S1546" s="12" t="e">
        <f t="shared" ca="1" si="49"/>
        <v>#VALUE!</v>
      </c>
      <c r="T1546" s="192" t="s">
        <v>11450</v>
      </c>
      <c r="U1546" s="11" t="s">
        <v>11482</v>
      </c>
      <c r="V1546" s="11"/>
      <c r="W1546" s="11"/>
      <c r="X1546" s="218" t="s">
        <v>11483</v>
      </c>
      <c r="Y1546" s="218" t="s">
        <v>11453</v>
      </c>
      <c r="Z1546" s="218" t="s">
        <v>11484</v>
      </c>
      <c r="AA1546" s="178" t="s">
        <v>11219</v>
      </c>
      <c r="AB1546" s="14"/>
      <c r="AC1546" s="14"/>
      <c r="AD1546" s="622"/>
      <c r="AE1546" s="928"/>
    </row>
    <row r="1547" spans="1:31">
      <c r="A1547" s="1513" t="s">
        <v>397</v>
      </c>
      <c r="B1547" s="890" t="s">
        <v>11485</v>
      </c>
      <c r="C1547" s="7" t="s">
        <v>256</v>
      </c>
      <c r="D1547" s="7" t="s">
        <v>1024</v>
      </c>
      <c r="E1547" s="12" t="s">
        <v>85</v>
      </c>
      <c r="F1547" s="12">
        <v>1</v>
      </c>
      <c r="G1547" s="220">
        <v>340</v>
      </c>
      <c r="H1547" s="262">
        <v>0.57599999999999996</v>
      </c>
      <c r="I1547" s="188" t="s">
        <v>10332</v>
      </c>
      <c r="J1547" s="11">
        <v>45580</v>
      </c>
      <c r="K1547" s="124" t="s">
        <v>214</v>
      </c>
      <c r="L1547" s="124"/>
      <c r="M1547" s="124" t="s">
        <v>4649</v>
      </c>
      <c r="N1547" s="124">
        <v>45588</v>
      </c>
      <c r="O1547" s="7">
        <f t="shared" ca="1" si="48"/>
        <v>8</v>
      </c>
      <c r="P1547" s="124" t="s">
        <v>11449</v>
      </c>
      <c r="Q1547" s="124" t="s">
        <v>4701</v>
      </c>
      <c r="R1547" s="124" t="s">
        <v>11449</v>
      </c>
      <c r="S1547" s="12" t="e">
        <f t="shared" ca="1" si="49"/>
        <v>#VALUE!</v>
      </c>
      <c r="T1547" s="192" t="s">
        <v>11450</v>
      </c>
      <c r="U1547" s="11" t="s">
        <v>11486</v>
      </c>
      <c r="V1547" s="11"/>
      <c r="W1547" s="11"/>
      <c r="X1547" s="218" t="s">
        <v>11487</v>
      </c>
      <c r="Y1547" s="218" t="s">
        <v>11453</v>
      </c>
      <c r="Z1547" s="218" t="s">
        <v>11488</v>
      </c>
      <c r="AA1547" s="178" t="s">
        <v>11219</v>
      </c>
      <c r="AB1547" s="14" t="s">
        <v>11489</v>
      </c>
      <c r="AC1547" s="14"/>
      <c r="AD1547" s="622" t="s">
        <v>10815</v>
      </c>
      <c r="AE1547" s="928"/>
    </row>
    <row r="1548" spans="1:31">
      <c r="A1548" s="1513" t="s">
        <v>1551</v>
      </c>
      <c r="B1548" s="890" t="s">
        <v>11490</v>
      </c>
      <c r="C1548" s="7" t="s">
        <v>256</v>
      </c>
      <c r="D1548" s="7" t="s">
        <v>1024</v>
      </c>
      <c r="E1548" s="12" t="s">
        <v>85</v>
      </c>
      <c r="F1548" s="12">
        <v>1</v>
      </c>
      <c r="G1548" s="220">
        <v>364</v>
      </c>
      <c r="H1548" s="262">
        <v>3.226</v>
      </c>
      <c r="I1548" s="188" t="s">
        <v>10332</v>
      </c>
      <c r="J1548" s="11">
        <v>45582</v>
      </c>
      <c r="K1548" s="11">
        <v>45582</v>
      </c>
      <c r="L1548" s="11"/>
      <c r="M1548" s="124" t="s">
        <v>4649</v>
      </c>
      <c r="N1548" s="124">
        <v>45593</v>
      </c>
      <c r="O1548" s="7">
        <f t="shared" ca="1" si="48"/>
        <v>11</v>
      </c>
      <c r="P1548" s="124" t="s">
        <v>11449</v>
      </c>
      <c r="Q1548" s="124" t="s">
        <v>4701</v>
      </c>
      <c r="R1548" s="124" t="s">
        <v>11449</v>
      </c>
      <c r="S1548" s="12" t="e">
        <f t="shared" ca="1" si="49"/>
        <v>#VALUE!</v>
      </c>
      <c r="T1548" s="192" t="s">
        <v>11450</v>
      </c>
      <c r="U1548" s="11" t="s">
        <v>11491</v>
      </c>
      <c r="V1548" s="11"/>
      <c r="W1548" s="11"/>
      <c r="X1548" s="218" t="s">
        <v>11492</v>
      </c>
      <c r="Y1548" s="218" t="s">
        <v>11453</v>
      </c>
      <c r="Z1548" s="218" t="s">
        <v>11493</v>
      </c>
      <c r="AA1548" s="178" t="s">
        <v>11219</v>
      </c>
      <c r="AB1548" s="14">
        <v>300</v>
      </c>
      <c r="AC1548" s="14"/>
      <c r="AD1548" s="622" t="s">
        <v>10815</v>
      </c>
      <c r="AE1548" s="928"/>
    </row>
    <row r="1549" spans="1:31">
      <c r="A1549" s="1513" t="s">
        <v>3731</v>
      </c>
      <c r="B1549" s="890" t="s">
        <v>11494</v>
      </c>
      <c r="C1549" s="7" t="s">
        <v>83</v>
      </c>
      <c r="D1549" s="7" t="s">
        <v>1024</v>
      </c>
      <c r="E1549" s="12" t="s">
        <v>85</v>
      </c>
      <c r="F1549" s="12">
        <v>1</v>
      </c>
      <c r="G1549" s="220">
        <v>1930</v>
      </c>
      <c r="H1549" s="262">
        <v>1.823</v>
      </c>
      <c r="I1549" s="188" t="s">
        <v>10332</v>
      </c>
      <c r="J1549" s="11">
        <v>45582</v>
      </c>
      <c r="K1549" s="124">
        <v>45582</v>
      </c>
      <c r="L1549" s="124"/>
      <c r="M1549" s="124" t="s">
        <v>97</v>
      </c>
      <c r="N1549" s="124" t="s">
        <v>11352</v>
      </c>
      <c r="O1549" s="7" t="e">
        <f t="shared" ca="1" si="48"/>
        <v>#VALUE!</v>
      </c>
      <c r="P1549" s="124" t="s">
        <v>11449</v>
      </c>
      <c r="Q1549" s="124" t="s">
        <v>4701</v>
      </c>
      <c r="R1549" s="124" t="s">
        <v>11449</v>
      </c>
      <c r="S1549" s="12" t="e">
        <f t="shared" ca="1" si="49"/>
        <v>#VALUE!</v>
      </c>
      <c r="T1549" s="192" t="s">
        <v>11450</v>
      </c>
      <c r="U1549" s="11" t="s">
        <v>11495</v>
      </c>
      <c r="V1549" s="11"/>
      <c r="W1549" s="11"/>
      <c r="X1549" s="218" t="s">
        <v>11496</v>
      </c>
      <c r="Y1549" s="218" t="s">
        <v>11453</v>
      </c>
      <c r="Z1549" s="218" t="s">
        <v>11497</v>
      </c>
      <c r="AA1549" s="178" t="s">
        <v>11219</v>
      </c>
      <c r="AB1549" s="14"/>
      <c r="AC1549" s="14"/>
      <c r="AD1549" s="622"/>
      <c r="AE1549" s="928"/>
    </row>
    <row r="1550" spans="1:31">
      <c r="A1550" s="1513" t="s">
        <v>7205</v>
      </c>
      <c r="B1550" s="890" t="s">
        <v>11498</v>
      </c>
      <c r="C1550" s="7" t="s">
        <v>83</v>
      </c>
      <c r="D1550" s="7" t="s">
        <v>1024</v>
      </c>
      <c r="E1550" s="12" t="s">
        <v>85</v>
      </c>
      <c r="F1550" s="12">
        <v>1</v>
      </c>
      <c r="G1550" s="220">
        <v>545</v>
      </c>
      <c r="H1550" s="262">
        <v>0.38900000000000001</v>
      </c>
      <c r="I1550" s="188" t="s">
        <v>10332</v>
      </c>
      <c r="J1550" s="11">
        <v>45580</v>
      </c>
      <c r="K1550" s="124">
        <v>45582</v>
      </c>
      <c r="L1550" s="124"/>
      <c r="M1550" s="124" t="s">
        <v>97</v>
      </c>
      <c r="N1550" s="124">
        <v>45594</v>
      </c>
      <c r="O1550" s="7">
        <f t="shared" ca="1" si="48"/>
        <v>14</v>
      </c>
      <c r="P1550" s="124" t="s">
        <v>11449</v>
      </c>
      <c r="Q1550" s="124" t="s">
        <v>4701</v>
      </c>
      <c r="R1550" s="124" t="s">
        <v>11449</v>
      </c>
      <c r="S1550" s="12" t="e">
        <f t="shared" ca="1" si="49"/>
        <v>#VALUE!</v>
      </c>
      <c r="T1550" s="192" t="s">
        <v>11450</v>
      </c>
      <c r="U1550" s="11" t="s">
        <v>11499</v>
      </c>
      <c r="V1550" s="11"/>
      <c r="W1550" s="11"/>
      <c r="X1550" s="218" t="s">
        <v>11500</v>
      </c>
      <c r="Y1550" s="218" t="s">
        <v>11453</v>
      </c>
      <c r="Z1550" s="218" t="s">
        <v>11501</v>
      </c>
      <c r="AA1550" s="178" t="s">
        <v>11219</v>
      </c>
      <c r="AB1550" s="14"/>
      <c r="AC1550" s="14"/>
      <c r="AD1550" s="622"/>
      <c r="AE1550" s="928"/>
    </row>
    <row r="1551" spans="1:31">
      <c r="A1551" s="183" t="s">
        <v>3731</v>
      </c>
      <c r="B1551" s="890" t="s">
        <v>11502</v>
      </c>
      <c r="C1551" s="7" t="s">
        <v>83</v>
      </c>
      <c r="D1551" s="7" t="s">
        <v>1024</v>
      </c>
      <c r="E1551" s="12" t="s">
        <v>85</v>
      </c>
      <c r="F1551" s="12">
        <v>1</v>
      </c>
      <c r="G1551" s="220">
        <v>1590</v>
      </c>
      <c r="H1551" s="262">
        <v>3.3159999999999998</v>
      </c>
      <c r="I1551" s="188" t="s">
        <v>10332</v>
      </c>
      <c r="J1551" s="11">
        <v>45586</v>
      </c>
      <c r="K1551" s="124">
        <v>45587</v>
      </c>
      <c r="L1551" s="124"/>
      <c r="M1551" s="124" t="s">
        <v>97</v>
      </c>
      <c r="N1551" s="124">
        <v>45589</v>
      </c>
      <c r="O1551" s="7">
        <f t="shared" ca="1" si="48"/>
        <v>3</v>
      </c>
      <c r="P1551" s="124" t="s">
        <v>11449</v>
      </c>
      <c r="Q1551" s="124" t="s">
        <v>4687</v>
      </c>
      <c r="R1551" s="124" t="s">
        <v>11449</v>
      </c>
      <c r="S1551" s="12" t="e">
        <f t="shared" ca="1" si="49"/>
        <v>#VALUE!</v>
      </c>
      <c r="T1551" s="192" t="s">
        <v>11450</v>
      </c>
      <c r="U1551" s="11" t="s">
        <v>11503</v>
      </c>
      <c r="V1551" s="11"/>
      <c r="W1551" s="11"/>
      <c r="X1551" s="218" t="s">
        <v>11504</v>
      </c>
      <c r="Y1551" s="218" t="s">
        <v>11453</v>
      </c>
      <c r="Z1551" s="218" t="s">
        <v>11505</v>
      </c>
      <c r="AA1551" s="178" t="s">
        <v>11219</v>
      </c>
      <c r="AB1551" s="14"/>
      <c r="AC1551" s="14"/>
      <c r="AD1551" s="622"/>
      <c r="AE1551" s="928"/>
    </row>
    <row r="1552" spans="1:31">
      <c r="A1552" s="263" t="s">
        <v>11506</v>
      </c>
      <c r="B1552" s="890" t="s">
        <v>10721</v>
      </c>
      <c r="C1552" s="7" t="s">
        <v>83</v>
      </c>
      <c r="D1552" s="7" t="s">
        <v>1024</v>
      </c>
      <c r="E1552" s="12" t="s">
        <v>85</v>
      </c>
      <c r="F1552" s="12">
        <v>2</v>
      </c>
      <c r="G1552" s="220">
        <v>1428</v>
      </c>
      <c r="H1552" s="262">
        <v>1.948</v>
      </c>
      <c r="I1552" s="188" t="s">
        <v>10332</v>
      </c>
      <c r="J1552" s="11">
        <v>45579</v>
      </c>
      <c r="K1552" s="124">
        <v>45587</v>
      </c>
      <c r="L1552" s="124"/>
      <c r="M1552" s="811" t="s">
        <v>11352</v>
      </c>
      <c r="N1552" s="124">
        <v>45590</v>
      </c>
      <c r="O1552" s="7">
        <f t="shared" ca="1" si="48"/>
        <v>11</v>
      </c>
      <c r="P1552" s="124" t="s">
        <v>11449</v>
      </c>
      <c r="Q1552" s="124" t="s">
        <v>4687</v>
      </c>
      <c r="R1552" s="124" t="s">
        <v>11449</v>
      </c>
      <c r="S1552" s="12" t="e">
        <f t="shared" ca="1" si="49"/>
        <v>#VALUE!</v>
      </c>
      <c r="T1552" s="192" t="s">
        <v>11450</v>
      </c>
      <c r="U1552" s="11" t="s">
        <v>11507</v>
      </c>
      <c r="V1552" s="11"/>
      <c r="W1552" s="11"/>
      <c r="X1552" s="218" t="s">
        <v>11508</v>
      </c>
      <c r="Y1552" s="218" t="s">
        <v>11453</v>
      </c>
      <c r="Z1552" s="218" t="s">
        <v>11509</v>
      </c>
      <c r="AA1552" s="178" t="s">
        <v>11510</v>
      </c>
      <c r="AB1552" s="14" t="s">
        <v>11511</v>
      </c>
      <c r="AC1552" s="14"/>
      <c r="AD1552" s="622"/>
      <c r="AE1552" s="928"/>
    </row>
    <row r="1553" spans="1:32">
      <c r="A1553" s="263" t="s">
        <v>11512</v>
      </c>
      <c r="B1553" s="890" t="s">
        <v>11513</v>
      </c>
      <c r="C1553" s="7" t="s">
        <v>83</v>
      </c>
      <c r="D1553" s="7" t="s">
        <v>1024</v>
      </c>
      <c r="E1553" s="12" t="s">
        <v>85</v>
      </c>
      <c r="F1553" s="12">
        <v>1</v>
      </c>
      <c r="G1553" s="220">
        <v>1163</v>
      </c>
      <c r="H1553" s="262">
        <v>2.7240000000000002</v>
      </c>
      <c r="I1553" s="188" t="s">
        <v>10332</v>
      </c>
      <c r="J1553" s="11">
        <v>45588</v>
      </c>
      <c r="K1553" s="124">
        <v>45587</v>
      </c>
      <c r="L1553" s="124"/>
      <c r="M1553" s="811" t="s">
        <v>97</v>
      </c>
      <c r="N1553" s="124">
        <v>45593</v>
      </c>
      <c r="O1553" s="7">
        <f t="shared" ca="1" si="48"/>
        <v>5</v>
      </c>
      <c r="P1553" s="124" t="s">
        <v>11449</v>
      </c>
      <c r="Q1553" s="124" t="s">
        <v>11449</v>
      </c>
      <c r="R1553" s="124" t="s">
        <v>11449</v>
      </c>
      <c r="S1553" s="12" t="e">
        <f t="shared" ca="1" si="49"/>
        <v>#VALUE!</v>
      </c>
      <c r="T1553" s="192" t="s">
        <v>11450</v>
      </c>
      <c r="U1553" s="11" t="s">
        <v>11514</v>
      </c>
      <c r="V1553" s="11"/>
      <c r="W1553" s="11"/>
      <c r="X1553" s="218" t="s">
        <v>11515</v>
      </c>
      <c r="Y1553" s="218" t="s">
        <v>11453</v>
      </c>
      <c r="Z1553" s="218" t="s">
        <v>11516</v>
      </c>
      <c r="AA1553" s="178" t="s">
        <v>11219</v>
      </c>
      <c r="AB1553" s="14" t="s">
        <v>11517</v>
      </c>
      <c r="AC1553" s="14"/>
      <c r="AD1553" s="622" t="s">
        <v>10815</v>
      </c>
      <c r="AE1553" s="928"/>
    </row>
    <row r="1554" spans="1:32">
      <c r="A1554" s="623" t="s">
        <v>11518</v>
      </c>
      <c r="B1554" s="890" t="s">
        <v>11519</v>
      </c>
      <c r="C1554" s="7" t="s">
        <v>83</v>
      </c>
      <c r="D1554" s="12" t="s">
        <v>1024</v>
      </c>
      <c r="E1554" s="12" t="s">
        <v>85</v>
      </c>
      <c r="F1554" s="12">
        <v>6</v>
      </c>
      <c r="G1554" s="220">
        <v>4115</v>
      </c>
      <c r="H1554" s="262">
        <v>4.3097000000000003</v>
      </c>
      <c r="I1554" s="188" t="s">
        <v>11520</v>
      </c>
      <c r="J1554" s="11">
        <v>45579</v>
      </c>
      <c r="K1554" s="124">
        <v>45582</v>
      </c>
      <c r="L1554" s="124"/>
      <c r="M1554" s="124" t="s">
        <v>4651</v>
      </c>
      <c r="N1554" s="124" t="s">
        <v>11148</v>
      </c>
      <c r="O1554" s="7" t="e">
        <f t="shared" ca="1" si="48"/>
        <v>#VALUE!</v>
      </c>
      <c r="P1554" s="726" t="s">
        <v>4661</v>
      </c>
      <c r="Q1554" s="124" t="s">
        <v>4701</v>
      </c>
      <c r="R1554" s="726" t="s">
        <v>4661</v>
      </c>
      <c r="S1554" s="12" t="e">
        <f t="shared" ca="1" si="49"/>
        <v>#VALUE!</v>
      </c>
      <c r="T1554" s="192" t="s">
        <v>11450</v>
      </c>
      <c r="U1554" s="11" t="s">
        <v>103</v>
      </c>
      <c r="V1554" s="11"/>
      <c r="W1554" s="11"/>
      <c r="X1554" s="218" t="s">
        <v>11521</v>
      </c>
      <c r="Y1554" s="218" t="s">
        <v>11522</v>
      </c>
      <c r="Z1554" s="218" t="s">
        <v>11522</v>
      </c>
      <c r="AA1554" s="178" t="s">
        <v>11523</v>
      </c>
      <c r="AB1554" s="14" t="s">
        <v>11524</v>
      </c>
      <c r="AC1554" s="14"/>
      <c r="AD1554" s="622" t="s">
        <v>10815</v>
      </c>
      <c r="AE1554" s="928"/>
    </row>
    <row r="1555" spans="1:32">
      <c r="A1555" s="624" t="s">
        <v>11525</v>
      </c>
      <c r="B1555" s="890" t="s">
        <v>11526</v>
      </c>
      <c r="C1555" s="7" t="s">
        <v>83</v>
      </c>
      <c r="D1555" s="7" t="s">
        <v>1024</v>
      </c>
      <c r="E1555" s="12" t="s">
        <v>85</v>
      </c>
      <c r="F1555" s="12">
        <v>3</v>
      </c>
      <c r="G1555" s="220">
        <v>309</v>
      </c>
      <c r="H1555" s="262">
        <v>1.764</v>
      </c>
      <c r="I1555" s="188" t="s">
        <v>11527</v>
      </c>
      <c r="J1555" s="11" t="s">
        <v>4615</v>
      </c>
      <c r="K1555" s="124" t="s">
        <v>4643</v>
      </c>
      <c r="L1555" s="124"/>
      <c r="M1555" s="124" t="s">
        <v>11352</v>
      </c>
      <c r="N1555" s="124" t="s">
        <v>11148</v>
      </c>
      <c r="O1555" s="7" t="e">
        <f t="shared" ca="1" si="48"/>
        <v>#VALUE!</v>
      </c>
      <c r="P1555" s="124" t="s">
        <v>11449</v>
      </c>
      <c r="Q1555" s="124" t="s">
        <v>11353</v>
      </c>
      <c r="R1555" s="124" t="s">
        <v>11449</v>
      </c>
      <c r="S1555" s="12" t="e">
        <f t="shared" ca="1" si="49"/>
        <v>#VALUE!</v>
      </c>
      <c r="T1555" s="192" t="s">
        <v>138</v>
      </c>
      <c r="U1555" s="11" t="s">
        <v>244</v>
      </c>
      <c r="V1555" s="11"/>
      <c r="W1555" s="11"/>
      <c r="X1555" s="218" t="s">
        <v>11528</v>
      </c>
      <c r="Y1555" s="218" t="s">
        <v>11529</v>
      </c>
      <c r="Z1555" s="218" t="s">
        <v>11530</v>
      </c>
      <c r="AA1555" s="178" t="s">
        <v>11531</v>
      </c>
      <c r="AB1555" s="14" t="s">
        <v>11532</v>
      </c>
      <c r="AC1555" s="14"/>
      <c r="AD1555" s="622"/>
      <c r="AE1555" s="928"/>
    </row>
    <row r="1556" spans="1:32">
      <c r="A1556" s="181" t="s">
        <v>4083</v>
      </c>
      <c r="B1556" s="846" t="s">
        <v>11533</v>
      </c>
      <c r="C1556" s="7" t="s">
        <v>83</v>
      </c>
      <c r="D1556" s="7" t="s">
        <v>1059</v>
      </c>
      <c r="E1556" s="7" t="s">
        <v>85</v>
      </c>
      <c r="F1556" s="7">
        <v>1</v>
      </c>
      <c r="G1556" s="220">
        <v>5175</v>
      </c>
      <c r="H1556" s="143">
        <v>10.803000000000001</v>
      </c>
      <c r="I1556" s="188" t="s">
        <v>11534</v>
      </c>
      <c r="J1556" s="11" t="s">
        <v>4651</v>
      </c>
      <c r="K1556" s="11" t="s">
        <v>4581</v>
      </c>
      <c r="L1556" s="11"/>
      <c r="M1556" s="124" t="s">
        <v>97</v>
      </c>
      <c r="N1556" s="124" t="s">
        <v>11408</v>
      </c>
      <c r="O1556" s="7" t="e">
        <f t="shared" ca="1" si="48"/>
        <v>#VALUE!</v>
      </c>
      <c r="P1556" s="124" t="s">
        <v>4642</v>
      </c>
      <c r="Q1556" s="124" t="s">
        <v>4661</v>
      </c>
      <c r="R1556" s="124" t="s">
        <v>4642</v>
      </c>
      <c r="S1556" s="12" t="e">
        <f t="shared" ca="1" si="49"/>
        <v>#VALUE!</v>
      </c>
      <c r="T1556" s="192" t="s">
        <v>11535</v>
      </c>
      <c r="U1556" s="11" t="s">
        <v>104</v>
      </c>
      <c r="V1556" s="11"/>
      <c r="W1556" s="11"/>
      <c r="X1556" s="218" t="s">
        <v>11536</v>
      </c>
      <c r="Y1556" s="218" t="s">
        <v>11537</v>
      </c>
      <c r="Z1556" s="218"/>
      <c r="AA1556" s="244" t="s">
        <v>11184</v>
      </c>
      <c r="AB1556" s="95" t="s">
        <v>11538</v>
      </c>
      <c r="AC1556" s="95"/>
      <c r="AD1556" s="764" t="s">
        <v>11539</v>
      </c>
      <c r="AE1556" s="1322"/>
    </row>
    <row r="1557" spans="1:32">
      <c r="A1557" s="717" t="s">
        <v>11540</v>
      </c>
      <c r="B1557" s="929" t="s">
        <v>11541</v>
      </c>
      <c r="C1557" s="718" t="s">
        <v>83</v>
      </c>
      <c r="D1557" s="718" t="s">
        <v>1380</v>
      </c>
      <c r="E1557" s="718" t="s">
        <v>85</v>
      </c>
      <c r="F1557" s="718">
        <v>6</v>
      </c>
      <c r="G1557" s="719">
        <v>3907</v>
      </c>
      <c r="H1557" s="716">
        <v>11.68</v>
      </c>
      <c r="I1557" s="720" t="s">
        <v>11542</v>
      </c>
      <c r="J1557" s="722" t="s">
        <v>214</v>
      </c>
      <c r="K1557" s="722" t="s">
        <v>4633</v>
      </c>
      <c r="L1557" s="722"/>
      <c r="M1557" s="798" t="s">
        <v>4643</v>
      </c>
      <c r="N1557" s="798" t="s">
        <v>11352</v>
      </c>
      <c r="O1557" s="7" t="e">
        <f t="shared" ca="1" si="48"/>
        <v>#VALUE!</v>
      </c>
      <c r="P1557" s="798" t="s">
        <v>4661</v>
      </c>
      <c r="Q1557" s="798" t="s">
        <v>4687</v>
      </c>
      <c r="R1557" s="798" t="s">
        <v>4661</v>
      </c>
      <c r="S1557" s="12" t="e">
        <f t="shared" ca="1" si="49"/>
        <v>#VALUE!</v>
      </c>
      <c r="T1557" s="721" t="s">
        <v>138</v>
      </c>
      <c r="U1557" s="722" t="s">
        <v>192</v>
      </c>
      <c r="V1557" s="722"/>
      <c r="W1557" s="722"/>
      <c r="X1557" s="724" t="s">
        <v>11543</v>
      </c>
      <c r="Y1557" s="724" t="s">
        <v>11544</v>
      </c>
      <c r="Z1557" s="724" t="s">
        <v>11545</v>
      </c>
      <c r="AA1557" s="725" t="s">
        <v>11177</v>
      </c>
      <c r="AB1557" s="983" t="s">
        <v>11546</v>
      </c>
      <c r="AC1557" s="983"/>
      <c r="AD1557" s="1248" t="s">
        <v>11547</v>
      </c>
      <c r="AE1557" s="1322"/>
    </row>
    <row r="1558" spans="1:32">
      <c r="A1558" s="717" t="s">
        <v>11548</v>
      </c>
      <c r="B1558" s="929" t="s">
        <v>11549</v>
      </c>
      <c r="C1558" s="718" t="s">
        <v>256</v>
      </c>
      <c r="D1558" s="718" t="s">
        <v>7803</v>
      </c>
      <c r="E1558" s="718" t="s">
        <v>85</v>
      </c>
      <c r="F1558" s="718">
        <v>1</v>
      </c>
      <c r="G1558" s="719">
        <v>726</v>
      </c>
      <c r="H1558" s="716">
        <v>0.68899999999999995</v>
      </c>
      <c r="I1558" s="720" t="s">
        <v>11542</v>
      </c>
      <c r="J1558" s="722" t="s">
        <v>4633</v>
      </c>
      <c r="K1558" s="722" t="s">
        <v>4649</v>
      </c>
      <c r="L1558" s="722"/>
      <c r="M1558" s="798" t="s">
        <v>11148</v>
      </c>
      <c r="N1558" s="798" t="s">
        <v>4581</v>
      </c>
      <c r="O1558" s="7" t="e">
        <f t="shared" ca="1" si="48"/>
        <v>#VALUE!</v>
      </c>
      <c r="P1558" s="798" t="s">
        <v>4661</v>
      </c>
      <c r="Q1558" s="798" t="s">
        <v>11012</v>
      </c>
      <c r="R1558" s="798" t="s">
        <v>4661</v>
      </c>
      <c r="S1558" s="12" t="e">
        <f t="shared" ca="1" si="49"/>
        <v>#VALUE!</v>
      </c>
      <c r="T1558" s="721" t="s">
        <v>138</v>
      </c>
      <c r="U1558" s="722" t="s">
        <v>192</v>
      </c>
      <c r="V1558" s="722"/>
      <c r="W1558" s="722"/>
      <c r="X1558" s="724" t="s">
        <v>11550</v>
      </c>
      <c r="Y1558" s="724" t="s">
        <v>11544</v>
      </c>
      <c r="Z1558" s="724" t="s">
        <v>11551</v>
      </c>
      <c r="AA1558" s="725" t="s">
        <v>11177</v>
      </c>
      <c r="AB1558" s="983" t="s">
        <v>11546</v>
      </c>
      <c r="AC1558" s="983"/>
      <c r="AD1558" s="1248"/>
      <c r="AE1558" s="1322"/>
    </row>
    <row r="1559" spans="1:32">
      <c r="A1559" s="181" t="s">
        <v>8704</v>
      </c>
      <c r="B1559" s="846" t="s">
        <v>11552</v>
      </c>
      <c r="C1559" s="7" t="s">
        <v>83</v>
      </c>
      <c r="D1559" s="7" t="s">
        <v>8706</v>
      </c>
      <c r="E1559" s="7" t="s">
        <v>85</v>
      </c>
      <c r="F1559" s="7">
        <v>1</v>
      </c>
      <c r="G1559" s="220">
        <v>294</v>
      </c>
      <c r="H1559" s="143">
        <v>0.87729999999999997</v>
      </c>
      <c r="I1559" s="188" t="s">
        <v>11553</v>
      </c>
      <c r="J1559" s="11" t="s">
        <v>156</v>
      </c>
      <c r="K1559" s="11" t="s">
        <v>4615</v>
      </c>
      <c r="L1559" s="11"/>
      <c r="M1559" s="124" t="s">
        <v>4633</v>
      </c>
      <c r="N1559" s="124" t="s">
        <v>4649</v>
      </c>
      <c r="O1559" s="7" t="e">
        <f t="shared" ca="1" si="48"/>
        <v>#VALUE!</v>
      </c>
      <c r="P1559" s="124" t="s">
        <v>11012</v>
      </c>
      <c r="Q1559" s="124" t="s">
        <v>4684</v>
      </c>
      <c r="R1559" s="124" t="s">
        <v>11012</v>
      </c>
      <c r="S1559" s="12" t="e">
        <f t="shared" ca="1" si="49"/>
        <v>#VALUE!</v>
      </c>
      <c r="T1559" s="192" t="s">
        <v>4661</v>
      </c>
      <c r="U1559" s="11" t="s">
        <v>283</v>
      </c>
      <c r="V1559" s="11"/>
      <c r="W1559" s="11"/>
      <c r="X1559" s="218" t="s">
        <v>11554</v>
      </c>
      <c r="Y1559" s="218" t="s">
        <v>11555</v>
      </c>
      <c r="Z1559" s="218" t="s">
        <v>11556</v>
      </c>
      <c r="AA1559" s="96" t="s">
        <v>11557</v>
      </c>
      <c r="AB1559" s="95" t="s">
        <v>11558</v>
      </c>
      <c r="AC1559" s="95"/>
      <c r="AD1559" s="764"/>
      <c r="AE1559" s="1322"/>
    </row>
    <row r="1560" spans="1:32">
      <c r="A1560" s="181" t="s">
        <v>5129</v>
      </c>
      <c r="B1560" s="846" t="s">
        <v>11559</v>
      </c>
      <c r="C1560" s="7" t="s">
        <v>256</v>
      </c>
      <c r="D1560" s="7" t="s">
        <v>10921</v>
      </c>
      <c r="E1560" s="7" t="s">
        <v>85</v>
      </c>
      <c r="F1560" s="7">
        <v>6</v>
      </c>
      <c r="G1560" s="220">
        <v>963.43</v>
      </c>
      <c r="H1560" s="143">
        <v>1.85</v>
      </c>
      <c r="I1560" s="188" t="s">
        <v>11560</v>
      </c>
      <c r="J1560" s="11" t="s">
        <v>121</v>
      </c>
      <c r="K1560" s="11" t="s">
        <v>121</v>
      </c>
      <c r="L1560" s="11"/>
      <c r="M1560" s="124" t="s">
        <v>4633</v>
      </c>
      <c r="N1560" s="124" t="s">
        <v>4649</v>
      </c>
      <c r="O1560" s="7" t="e">
        <f t="shared" ca="1" si="48"/>
        <v>#VALUE!</v>
      </c>
      <c r="P1560" s="124" t="s">
        <v>11408</v>
      </c>
      <c r="Q1560" s="124" t="s">
        <v>11449</v>
      </c>
      <c r="R1560" s="124" t="s">
        <v>11408</v>
      </c>
      <c r="S1560" s="12" t="e">
        <f t="shared" ca="1" si="49"/>
        <v>#VALUE!</v>
      </c>
      <c r="T1560" s="192" t="s">
        <v>160</v>
      </c>
      <c r="U1560" s="11" t="s">
        <v>174</v>
      </c>
      <c r="V1560" s="11"/>
      <c r="W1560" s="11"/>
      <c r="X1560" s="218" t="s">
        <v>11561</v>
      </c>
      <c r="Y1560" s="218" t="s">
        <v>11562</v>
      </c>
      <c r="Z1560" s="218" t="s">
        <v>11562</v>
      </c>
      <c r="AA1560" s="96" t="s">
        <v>11563</v>
      </c>
      <c r="AB1560" s="95" t="s">
        <v>11564</v>
      </c>
      <c r="AC1560" s="95"/>
      <c r="AD1560" s="764"/>
      <c r="AE1560" s="1322"/>
    </row>
    <row r="1561" spans="1:32">
      <c r="A1561" s="135" t="s">
        <v>11565</v>
      </c>
      <c r="B1561" s="7" t="s">
        <v>11566</v>
      </c>
      <c r="C1561" s="35" t="s">
        <v>83</v>
      </c>
      <c r="D1561" s="35" t="s">
        <v>139</v>
      </c>
      <c r="E1561" s="35" t="s">
        <v>49</v>
      </c>
      <c r="F1561" s="35">
        <v>1</v>
      </c>
      <c r="G1561" s="261">
        <v>659</v>
      </c>
      <c r="H1561" s="254">
        <v>1.4550000000000001</v>
      </c>
      <c r="I1561" s="232" t="s">
        <v>11567</v>
      </c>
      <c r="J1561" s="38" t="s">
        <v>4651</v>
      </c>
      <c r="K1561" s="38" t="s">
        <v>11352</v>
      </c>
      <c r="L1561" s="38"/>
      <c r="M1561" s="253" t="s">
        <v>10980</v>
      </c>
      <c r="N1561" s="253" t="s">
        <v>4676</v>
      </c>
      <c r="O1561" s="7" t="e">
        <f t="shared" ca="1" si="48"/>
        <v>#VALUE!</v>
      </c>
      <c r="P1561" s="791" t="s">
        <v>11005</v>
      </c>
      <c r="Q1561" s="791" t="s">
        <v>11353</v>
      </c>
      <c r="R1561" s="253" t="s">
        <v>11005</v>
      </c>
      <c r="S1561" s="12" t="e">
        <f t="shared" ca="1" si="49"/>
        <v>#VALUE!</v>
      </c>
      <c r="T1561" s="213" t="s">
        <v>4661</v>
      </c>
      <c r="U1561" s="38" t="s">
        <v>4688</v>
      </c>
      <c r="V1561" s="38"/>
      <c r="W1561" s="38"/>
      <c r="X1561" s="665" t="s">
        <v>11568</v>
      </c>
      <c r="Y1561" s="665" t="s">
        <v>11569</v>
      </c>
      <c r="Z1561" s="665"/>
      <c r="AA1561" s="625" t="s">
        <v>11570</v>
      </c>
      <c r="AB1561" s="195" t="s">
        <v>11571</v>
      </c>
      <c r="AC1561" s="195"/>
      <c r="AD1561" s="222"/>
      <c r="AE1561" s="1316"/>
    </row>
    <row r="1562" spans="1:32" s="45" customFormat="1">
      <c r="A1562" s="181" t="s">
        <v>11540</v>
      </c>
      <c r="B1562" s="846" t="s">
        <v>11541</v>
      </c>
      <c r="C1562" s="7" t="s">
        <v>83</v>
      </c>
      <c r="D1562" s="7" t="s">
        <v>1380</v>
      </c>
      <c r="E1562" s="7" t="s">
        <v>85</v>
      </c>
      <c r="F1562" s="7">
        <v>6</v>
      </c>
      <c r="G1562" s="220">
        <v>3907</v>
      </c>
      <c r="H1562" s="143">
        <v>11.68</v>
      </c>
      <c r="I1562" s="188" t="s">
        <v>11542</v>
      </c>
      <c r="J1562" s="11">
        <v>45581</v>
      </c>
      <c r="K1562" s="11" t="s">
        <v>4633</v>
      </c>
      <c r="L1562" s="11"/>
      <c r="M1562" s="124" t="s">
        <v>4643</v>
      </c>
      <c r="N1562" s="124" t="s">
        <v>11352</v>
      </c>
      <c r="O1562" s="7" t="e">
        <f t="shared" ca="1" si="48"/>
        <v>#VALUE!</v>
      </c>
      <c r="P1562" s="124" t="s">
        <v>4661</v>
      </c>
      <c r="Q1562" s="124" t="s">
        <v>4687</v>
      </c>
      <c r="R1562" s="124" t="s">
        <v>4661</v>
      </c>
      <c r="S1562" s="12" t="e">
        <f t="shared" ca="1" si="49"/>
        <v>#VALUE!</v>
      </c>
      <c r="T1562" s="192" t="s">
        <v>138</v>
      </c>
      <c r="U1562" s="11" t="s">
        <v>192</v>
      </c>
      <c r="V1562" s="11"/>
      <c r="W1562" s="11"/>
      <c r="X1562" s="218" t="s">
        <v>11543</v>
      </c>
      <c r="Y1562" s="218" t="s">
        <v>11544</v>
      </c>
      <c r="Z1562" s="218" t="s">
        <v>11545</v>
      </c>
      <c r="AA1562" s="96" t="s">
        <v>11572</v>
      </c>
      <c r="AB1562" s="95" t="s">
        <v>11546</v>
      </c>
      <c r="AC1562" s="982"/>
      <c r="AD1562" s="1249"/>
      <c r="AE1562" s="1323"/>
      <c r="AF1562" s="147"/>
    </row>
    <row r="1563" spans="1:32" s="45" customFormat="1">
      <c r="A1563" s="181" t="s">
        <v>11548</v>
      </c>
      <c r="B1563" s="846" t="s">
        <v>11549</v>
      </c>
      <c r="C1563" s="7" t="s">
        <v>256</v>
      </c>
      <c r="D1563" s="7" t="s">
        <v>7803</v>
      </c>
      <c r="E1563" s="7" t="s">
        <v>85</v>
      </c>
      <c r="F1563" s="7">
        <v>1</v>
      </c>
      <c r="G1563" s="220">
        <v>726</v>
      </c>
      <c r="H1563" s="143">
        <v>0.68899999999999995</v>
      </c>
      <c r="I1563" s="188" t="s">
        <v>11542</v>
      </c>
      <c r="J1563" s="11">
        <v>45582</v>
      </c>
      <c r="K1563" s="11" t="s">
        <v>4649</v>
      </c>
      <c r="L1563" s="11"/>
      <c r="M1563" s="124" t="s">
        <v>11148</v>
      </c>
      <c r="N1563" s="124" t="s">
        <v>4581</v>
      </c>
      <c r="O1563" s="7" t="e">
        <f t="shared" ca="1" si="48"/>
        <v>#VALUE!</v>
      </c>
      <c r="P1563" s="124" t="s">
        <v>4661</v>
      </c>
      <c r="Q1563" s="124" t="s">
        <v>11012</v>
      </c>
      <c r="R1563" s="124" t="s">
        <v>4661</v>
      </c>
      <c r="S1563" s="12" t="e">
        <f t="shared" ca="1" si="49"/>
        <v>#VALUE!</v>
      </c>
      <c r="T1563" s="192" t="s">
        <v>138</v>
      </c>
      <c r="U1563" s="11" t="s">
        <v>192</v>
      </c>
      <c r="V1563" s="11"/>
      <c r="W1563" s="11"/>
      <c r="X1563" s="218" t="s">
        <v>11550</v>
      </c>
      <c r="Y1563" s="218" t="s">
        <v>11544</v>
      </c>
      <c r="Z1563" s="218" t="s">
        <v>11551</v>
      </c>
      <c r="AA1563" s="96" t="s">
        <v>11177</v>
      </c>
      <c r="AB1563" s="95" t="s">
        <v>11546</v>
      </c>
      <c r="AC1563" s="982"/>
      <c r="AD1563" s="1249"/>
      <c r="AE1563" s="1323"/>
      <c r="AF1563" s="147"/>
    </row>
    <row r="1564" spans="1:32">
      <c r="A1564" s="135" t="s">
        <v>7570</v>
      </c>
      <c r="B1564" s="7" t="s">
        <v>11573</v>
      </c>
      <c r="C1564" s="35" t="s">
        <v>83</v>
      </c>
      <c r="D1564" s="35" t="s">
        <v>139</v>
      </c>
      <c r="E1564" s="35" t="s">
        <v>49</v>
      </c>
      <c r="F1564" s="35">
        <v>1</v>
      </c>
      <c r="G1564" s="261">
        <v>1210</v>
      </c>
      <c r="H1564" s="254">
        <v>1.06</v>
      </c>
      <c r="I1564" s="232" t="s">
        <v>11574</v>
      </c>
      <c r="J1564" s="38" t="s">
        <v>11353</v>
      </c>
      <c r="K1564" s="38" t="s">
        <v>4687</v>
      </c>
      <c r="L1564" s="38"/>
      <c r="M1564" s="253" t="s">
        <v>11408</v>
      </c>
      <c r="N1564" s="253" t="s">
        <v>223</v>
      </c>
      <c r="O1564" s="7" t="e">
        <f t="shared" ca="1" si="48"/>
        <v>#VALUE!</v>
      </c>
      <c r="P1564" s="791" t="s">
        <v>160</v>
      </c>
      <c r="Q1564" s="791" t="s">
        <v>160</v>
      </c>
      <c r="R1564" s="253" t="s">
        <v>160</v>
      </c>
      <c r="S1564" s="12" t="e">
        <f t="shared" ca="1" si="49"/>
        <v>#VALUE!</v>
      </c>
      <c r="T1564" s="213" t="s">
        <v>11181</v>
      </c>
      <c r="U1564" s="38" t="s">
        <v>116</v>
      </c>
      <c r="V1564" s="38"/>
      <c r="W1564" s="38"/>
      <c r="X1564" s="665" t="s">
        <v>11575</v>
      </c>
      <c r="Y1564" s="665" t="s">
        <v>11576</v>
      </c>
      <c r="Z1564" s="665"/>
      <c r="AA1564" s="625" t="s">
        <v>11577</v>
      </c>
      <c r="AB1564" s="195" t="s">
        <v>11578</v>
      </c>
      <c r="AC1564" s="195"/>
      <c r="AD1564" s="222"/>
      <c r="AE1564" s="1316"/>
    </row>
    <row r="1565" spans="1:32">
      <c r="A1565" s="135" t="s">
        <v>11579</v>
      </c>
      <c r="B1565" s="7" t="s">
        <v>11580</v>
      </c>
      <c r="C1565" s="35" t="s">
        <v>83</v>
      </c>
      <c r="D1565" s="35" t="s">
        <v>139</v>
      </c>
      <c r="E1565" s="35" t="s">
        <v>49</v>
      </c>
      <c r="F1565" s="35">
        <v>8</v>
      </c>
      <c r="G1565" s="261">
        <v>3985</v>
      </c>
      <c r="H1565" s="254">
        <v>3.9849999999999999</v>
      </c>
      <c r="I1565" s="232" t="s">
        <v>11574</v>
      </c>
      <c r="J1565" s="38" t="s">
        <v>11353</v>
      </c>
      <c r="K1565" s="38" t="s">
        <v>4701</v>
      </c>
      <c r="L1565" s="38"/>
      <c r="M1565" s="253" t="s">
        <v>11408</v>
      </c>
      <c r="N1565" s="253" t="s">
        <v>223</v>
      </c>
      <c r="O1565" s="7" t="e">
        <f t="shared" ca="1" si="48"/>
        <v>#VALUE!</v>
      </c>
      <c r="P1565" s="791" t="s">
        <v>160</v>
      </c>
      <c r="Q1565" s="791" t="s">
        <v>252</v>
      </c>
      <c r="R1565" s="253" t="s">
        <v>160</v>
      </c>
      <c r="S1565" s="12" t="e">
        <f t="shared" ca="1" si="49"/>
        <v>#VALUE!</v>
      </c>
      <c r="T1565" s="213" t="s">
        <v>11181</v>
      </c>
      <c r="U1565" s="38" t="s">
        <v>116</v>
      </c>
      <c r="V1565" s="38"/>
      <c r="W1565" s="38"/>
      <c r="X1565" s="665" t="s">
        <v>11581</v>
      </c>
      <c r="Y1565" s="665" t="s">
        <v>11582</v>
      </c>
      <c r="Z1565" s="665"/>
      <c r="AA1565" s="625" t="s">
        <v>11583</v>
      </c>
      <c r="AB1565" s="195" t="s">
        <v>11584</v>
      </c>
      <c r="AC1565" s="195"/>
      <c r="AD1565" s="222"/>
      <c r="AE1565" s="1316"/>
    </row>
    <row r="1566" spans="1:32">
      <c r="A1566" s="183" t="s">
        <v>11585</v>
      </c>
      <c r="B1566" s="890">
        <v>2200057340</v>
      </c>
      <c r="C1566" s="35" t="s">
        <v>46</v>
      </c>
      <c r="D1566" s="35" t="s">
        <v>48</v>
      </c>
      <c r="E1566" s="35" t="s">
        <v>85</v>
      </c>
      <c r="F1566" s="35">
        <v>1</v>
      </c>
      <c r="G1566" s="261">
        <v>35</v>
      </c>
      <c r="H1566" s="254">
        <v>2.5000000000000001E-2</v>
      </c>
      <c r="I1566" s="232" t="s">
        <v>11586</v>
      </c>
      <c r="J1566" s="38" t="s">
        <v>4676</v>
      </c>
      <c r="K1566" s="38" t="s">
        <v>4676</v>
      </c>
      <c r="L1566" s="38"/>
      <c r="M1566" s="253"/>
      <c r="N1566" s="253"/>
      <c r="O1566" s="7" t="e">
        <f t="shared" ca="1" si="48"/>
        <v>#VALUE!</v>
      </c>
      <c r="P1566" s="796" t="s">
        <v>11450</v>
      </c>
      <c r="Q1566" s="253" t="s">
        <v>11012</v>
      </c>
      <c r="R1566" s="253" t="s">
        <v>11450</v>
      </c>
      <c r="S1566" s="12" t="e">
        <f t="shared" ca="1" si="49"/>
        <v>#VALUE!</v>
      </c>
      <c r="T1566" s="739" t="s">
        <v>11181</v>
      </c>
      <c r="U1566" s="38" t="s">
        <v>151</v>
      </c>
      <c r="V1566" s="38"/>
      <c r="W1566" s="38"/>
      <c r="X1566" s="862" t="s">
        <v>11587</v>
      </c>
      <c r="Y1566" s="665" t="s">
        <v>11588</v>
      </c>
      <c r="Z1566" s="665"/>
      <c r="AA1566" s="979" t="s">
        <v>11589</v>
      </c>
      <c r="AB1566" s="979" t="s">
        <v>11590</v>
      </c>
      <c r="AC1566" s="979"/>
      <c r="AD1566" s="1250" t="s">
        <v>11591</v>
      </c>
      <c r="AE1566" s="1324"/>
    </row>
    <row r="1567" spans="1:32">
      <c r="A1567" s="183" t="s">
        <v>11592</v>
      </c>
      <c r="B1567" s="890">
        <v>2200056965</v>
      </c>
      <c r="C1567" s="35" t="s">
        <v>46</v>
      </c>
      <c r="D1567" s="35" t="s">
        <v>48</v>
      </c>
      <c r="E1567" s="35" t="s">
        <v>85</v>
      </c>
      <c r="F1567" s="35">
        <v>1</v>
      </c>
      <c r="G1567" s="261">
        <v>210</v>
      </c>
      <c r="H1567" s="254">
        <v>0.34200000000000003</v>
      </c>
      <c r="I1567" s="232" t="s">
        <v>11586</v>
      </c>
      <c r="J1567" s="38" t="s">
        <v>4676</v>
      </c>
      <c r="K1567" s="38" t="s">
        <v>4676</v>
      </c>
      <c r="L1567" s="38"/>
      <c r="M1567" s="253"/>
      <c r="N1567" s="253"/>
      <c r="O1567" s="7" t="e">
        <f t="shared" ca="1" si="48"/>
        <v>#VALUE!</v>
      </c>
      <c r="P1567" s="796" t="s">
        <v>11450</v>
      </c>
      <c r="Q1567" s="253" t="s">
        <v>11012</v>
      </c>
      <c r="R1567" s="253" t="s">
        <v>11450</v>
      </c>
      <c r="S1567" s="12" t="e">
        <f t="shared" ca="1" si="49"/>
        <v>#VALUE!</v>
      </c>
      <c r="T1567" s="739" t="s">
        <v>11181</v>
      </c>
      <c r="U1567" s="38" t="s">
        <v>151</v>
      </c>
      <c r="V1567" s="38"/>
      <c r="W1567" s="38"/>
      <c r="X1567" s="862" t="s">
        <v>11593</v>
      </c>
      <c r="Y1567" s="665" t="s">
        <v>11594</v>
      </c>
      <c r="Z1567" s="665"/>
      <c r="AA1567" s="979" t="s">
        <v>11589</v>
      </c>
      <c r="AB1567" s="979" t="s">
        <v>11590</v>
      </c>
      <c r="AC1567" s="979"/>
      <c r="AD1567" s="1250" t="s">
        <v>11591</v>
      </c>
      <c r="AE1567" s="1324"/>
    </row>
    <row r="1568" spans="1:32" ht="23.25" customHeight="1">
      <c r="A1568" s="783" t="s">
        <v>11595</v>
      </c>
      <c r="B1568" s="775">
        <v>13512321062</v>
      </c>
      <c r="C1568" s="7" t="s">
        <v>9795</v>
      </c>
      <c r="D1568" s="7" t="s">
        <v>1024</v>
      </c>
      <c r="E1568" s="7" t="s">
        <v>85</v>
      </c>
      <c r="F1568" s="7">
        <v>2</v>
      </c>
      <c r="G1568" s="220">
        <v>848</v>
      </c>
      <c r="H1568" s="262">
        <v>3.3210000000000002</v>
      </c>
      <c r="I1568" s="188" t="s">
        <v>11596</v>
      </c>
      <c r="J1568" s="11" t="s">
        <v>10870</v>
      </c>
      <c r="K1568" s="124" t="s">
        <v>11161</v>
      </c>
      <c r="L1568" s="124"/>
      <c r="M1568" s="124" t="s">
        <v>11161</v>
      </c>
      <c r="N1568" s="124">
        <v>45581</v>
      </c>
      <c r="O1568" s="7" t="e">
        <f t="shared" ca="1" si="48"/>
        <v>#VALUE!</v>
      </c>
      <c r="P1568" s="726" t="s">
        <v>138</v>
      </c>
      <c r="Q1568" s="726" t="s">
        <v>4465</v>
      </c>
      <c r="R1568" s="726" t="s">
        <v>138</v>
      </c>
      <c r="S1568" s="12" t="e">
        <f t="shared" ca="1" si="49"/>
        <v>#VALUE!</v>
      </c>
      <c r="T1568" s="192" t="s">
        <v>11535</v>
      </c>
      <c r="U1568" s="13" t="s">
        <v>11597</v>
      </c>
      <c r="V1568" s="13"/>
      <c r="W1568" s="13"/>
      <c r="X1568" s="218" t="s">
        <v>11598</v>
      </c>
      <c r="Y1568" s="218" t="s">
        <v>11599</v>
      </c>
      <c r="Z1568" s="218" t="s">
        <v>11599</v>
      </c>
      <c r="AA1568" s="643" t="s">
        <v>11600</v>
      </c>
      <c r="AB1568" s="96" t="s">
        <v>11601</v>
      </c>
      <c r="AC1568" s="96"/>
      <c r="AD1568" s="235" t="s">
        <v>10815</v>
      </c>
      <c r="AE1568" s="1314"/>
    </row>
    <row r="1569" spans="1:31">
      <c r="A1569" s="1513" t="s">
        <v>11602</v>
      </c>
      <c r="B1569" s="890" t="s">
        <v>11603</v>
      </c>
      <c r="C1569" s="4" t="s">
        <v>83</v>
      </c>
      <c r="D1569" s="7" t="s">
        <v>1024</v>
      </c>
      <c r="E1569" s="12" t="s">
        <v>85</v>
      </c>
      <c r="F1569" s="12">
        <v>1</v>
      </c>
      <c r="G1569" s="220">
        <v>178</v>
      </c>
      <c r="H1569" s="262">
        <v>0.42799999999999999</v>
      </c>
      <c r="I1569" s="188" t="s">
        <v>11596</v>
      </c>
      <c r="J1569" s="11" t="s">
        <v>10771</v>
      </c>
      <c r="K1569" s="124" t="s">
        <v>4615</v>
      </c>
      <c r="L1569" s="124"/>
      <c r="M1569" s="124" t="s">
        <v>4649</v>
      </c>
      <c r="N1569" s="124">
        <v>45587</v>
      </c>
      <c r="O1569" s="7" t="e">
        <f t="shared" ca="1" si="48"/>
        <v>#VALUE!</v>
      </c>
      <c r="P1569" s="726" t="s">
        <v>138</v>
      </c>
      <c r="Q1569" s="124" t="s">
        <v>4701</v>
      </c>
      <c r="R1569" s="726" t="s">
        <v>138</v>
      </c>
      <c r="S1569" s="12" t="e">
        <f t="shared" ca="1" si="49"/>
        <v>#VALUE!</v>
      </c>
      <c r="T1569" s="192" t="s">
        <v>11535</v>
      </c>
      <c r="U1569" s="11" t="s">
        <v>11604</v>
      </c>
      <c r="V1569" s="11"/>
      <c r="W1569" s="11"/>
      <c r="X1569" s="218" t="s">
        <v>11605</v>
      </c>
      <c r="Y1569" s="218" t="s">
        <v>11599</v>
      </c>
      <c r="Z1569" s="218" t="s">
        <v>11606</v>
      </c>
      <c r="AA1569" s="178" t="s">
        <v>11607</v>
      </c>
      <c r="AB1569" s="14" t="s">
        <v>11608</v>
      </c>
      <c r="AC1569" s="14"/>
      <c r="AD1569" s="622" t="s">
        <v>10815</v>
      </c>
      <c r="AE1569" s="928"/>
    </row>
    <row r="1570" spans="1:31">
      <c r="A1570" s="263" t="s">
        <v>905</v>
      </c>
      <c r="B1570" s="890" t="s">
        <v>11609</v>
      </c>
      <c r="C1570" s="7" t="s">
        <v>256</v>
      </c>
      <c r="D1570" s="7" t="s">
        <v>1024</v>
      </c>
      <c r="E1570" s="12" t="s">
        <v>85</v>
      </c>
      <c r="F1570" s="12">
        <v>1</v>
      </c>
      <c r="G1570" s="220">
        <v>452</v>
      </c>
      <c r="H1570" s="262">
        <v>0.63700000000000001</v>
      </c>
      <c r="I1570" s="188" t="s">
        <v>11596</v>
      </c>
      <c r="J1570" s="11">
        <v>45601</v>
      </c>
      <c r="K1570" s="11">
        <v>45601</v>
      </c>
      <c r="L1570" s="11"/>
      <c r="M1570" s="124" t="s">
        <v>97</v>
      </c>
      <c r="N1570" s="124" t="s">
        <v>4687</v>
      </c>
      <c r="O1570" s="7" t="e">
        <f t="shared" ca="1" si="48"/>
        <v>#VALUE!</v>
      </c>
      <c r="P1570" s="726" t="s">
        <v>138</v>
      </c>
      <c r="Q1570" s="124" t="s">
        <v>138</v>
      </c>
      <c r="R1570" s="726" t="s">
        <v>138</v>
      </c>
      <c r="S1570" s="12" t="e">
        <f t="shared" ca="1" si="49"/>
        <v>#VALUE!</v>
      </c>
      <c r="T1570" s="192" t="s">
        <v>11535</v>
      </c>
      <c r="U1570" s="11" t="s">
        <v>11610</v>
      </c>
      <c r="V1570" s="11"/>
      <c r="W1570" s="11"/>
      <c r="X1570" s="218" t="s">
        <v>11611</v>
      </c>
      <c r="Y1570" s="218" t="s">
        <v>11599</v>
      </c>
      <c r="Z1570" s="218" t="s">
        <v>11612</v>
      </c>
      <c r="AA1570" s="178" t="s">
        <v>11613</v>
      </c>
      <c r="AB1570" s="14"/>
      <c r="AC1570" s="14"/>
      <c r="AD1570" s="622"/>
      <c r="AE1570" s="928"/>
    </row>
    <row r="1571" spans="1:31">
      <c r="A1571" s="263" t="s">
        <v>6568</v>
      </c>
      <c r="B1571" s="890" t="s">
        <v>11614</v>
      </c>
      <c r="C1571" s="7" t="s">
        <v>83</v>
      </c>
      <c r="D1571" s="7" t="s">
        <v>1024</v>
      </c>
      <c r="E1571" s="12" t="s">
        <v>85</v>
      </c>
      <c r="F1571" s="12">
        <v>4</v>
      </c>
      <c r="G1571" s="220">
        <v>1860</v>
      </c>
      <c r="H1571" s="262">
        <v>2.464</v>
      </c>
      <c r="I1571" s="188" t="s">
        <v>11596</v>
      </c>
      <c r="J1571" s="11">
        <v>45600</v>
      </c>
      <c r="K1571" s="124">
        <v>45602</v>
      </c>
      <c r="L1571" s="124"/>
      <c r="M1571" s="124" t="s">
        <v>97</v>
      </c>
      <c r="N1571" s="124" t="s">
        <v>4687</v>
      </c>
      <c r="O1571" s="7" t="e">
        <f t="shared" ca="1" si="48"/>
        <v>#VALUE!</v>
      </c>
      <c r="P1571" s="726" t="s">
        <v>138</v>
      </c>
      <c r="Q1571" s="124" t="s">
        <v>138</v>
      </c>
      <c r="R1571" s="726" t="s">
        <v>138</v>
      </c>
      <c r="S1571" s="12" t="e">
        <f t="shared" ca="1" si="49"/>
        <v>#VALUE!</v>
      </c>
      <c r="T1571" s="192" t="s">
        <v>11535</v>
      </c>
      <c r="U1571" s="11" t="s">
        <v>11615</v>
      </c>
      <c r="V1571" s="11"/>
      <c r="W1571" s="11"/>
      <c r="X1571" s="218" t="s">
        <v>11616</v>
      </c>
      <c r="Y1571" s="218" t="s">
        <v>11599</v>
      </c>
      <c r="Z1571" s="218" t="s">
        <v>11617</v>
      </c>
      <c r="AA1571" s="178" t="s">
        <v>11613</v>
      </c>
      <c r="AB1571" s="14"/>
      <c r="AC1571" s="14"/>
      <c r="AD1571" s="622"/>
      <c r="AE1571" s="928"/>
    </row>
    <row r="1572" spans="1:31">
      <c r="A1572" s="181" t="s">
        <v>11618</v>
      </c>
      <c r="B1572" s="775" t="s">
        <v>11619</v>
      </c>
      <c r="C1572" s="7" t="s">
        <v>256</v>
      </c>
      <c r="D1572" s="7" t="s">
        <v>189</v>
      </c>
      <c r="E1572" s="7" t="s">
        <v>85</v>
      </c>
      <c r="F1572" s="7">
        <v>1</v>
      </c>
      <c r="G1572" s="220">
        <v>672</v>
      </c>
      <c r="H1572" s="143">
        <v>1.0509999999999999</v>
      </c>
      <c r="I1572" s="188" t="s">
        <v>11620</v>
      </c>
      <c r="J1572" s="11" t="s">
        <v>4581</v>
      </c>
      <c r="K1572" s="11" t="s">
        <v>4614</v>
      </c>
      <c r="L1572" s="11"/>
      <c r="M1572" s="124" t="s">
        <v>11434</v>
      </c>
      <c r="N1572" s="124" t="s">
        <v>11407</v>
      </c>
      <c r="O1572" s="7" t="e">
        <f t="shared" ca="1" si="48"/>
        <v>#VALUE!</v>
      </c>
      <c r="P1572" s="124" t="s">
        <v>160</v>
      </c>
      <c r="Q1572" s="726" t="s">
        <v>4642</v>
      </c>
      <c r="R1572" s="124" t="s">
        <v>160</v>
      </c>
      <c r="S1572" s="12" t="e">
        <f t="shared" ca="1" si="49"/>
        <v>#VALUE!</v>
      </c>
      <c r="T1572" s="192" t="s">
        <v>11535</v>
      </c>
      <c r="U1572" s="11" t="s">
        <v>209</v>
      </c>
      <c r="V1572" s="11"/>
      <c r="W1572" s="11"/>
      <c r="X1572" s="218" t="s">
        <v>11621</v>
      </c>
      <c r="Y1572" s="218" t="s">
        <v>11622</v>
      </c>
      <c r="Z1572" s="218" t="s">
        <v>11622</v>
      </c>
      <c r="AA1572" s="737" t="s">
        <v>11623</v>
      </c>
      <c r="AB1572" s="195" t="s">
        <v>11624</v>
      </c>
      <c r="AC1572" s="195"/>
      <c r="AD1572" s="222" t="s">
        <v>11625</v>
      </c>
      <c r="AE1572" s="1316"/>
    </row>
    <row r="1573" spans="1:31">
      <c r="A1573" s="181" t="s">
        <v>3859</v>
      </c>
      <c r="B1573" s="775" t="s">
        <v>11626</v>
      </c>
      <c r="C1573" s="7" t="s">
        <v>83</v>
      </c>
      <c r="D1573" s="7" t="s">
        <v>189</v>
      </c>
      <c r="E1573" s="7" t="s">
        <v>85</v>
      </c>
      <c r="F1573" s="7">
        <v>2</v>
      </c>
      <c r="G1573" s="220">
        <v>3080</v>
      </c>
      <c r="H1573" s="143">
        <v>2.214</v>
      </c>
      <c r="I1573" s="188" t="s">
        <v>11620</v>
      </c>
      <c r="J1573" s="11" t="s">
        <v>4684</v>
      </c>
      <c r="K1573" s="11" t="s">
        <v>4701</v>
      </c>
      <c r="L1573" s="11"/>
      <c r="M1573" s="124" t="s">
        <v>11434</v>
      </c>
      <c r="N1573" s="124" t="s">
        <v>11434</v>
      </c>
      <c r="O1573" s="7" t="e">
        <f t="shared" ca="1" si="48"/>
        <v>#VALUE!</v>
      </c>
      <c r="P1573" s="124" t="s">
        <v>160</v>
      </c>
      <c r="Q1573" s="726" t="s">
        <v>4660</v>
      </c>
      <c r="R1573" s="124" t="s">
        <v>160</v>
      </c>
      <c r="S1573" s="12" t="e">
        <f t="shared" ca="1" si="49"/>
        <v>#VALUE!</v>
      </c>
      <c r="T1573" s="192" t="s">
        <v>11535</v>
      </c>
      <c r="U1573" s="11" t="s">
        <v>209</v>
      </c>
      <c r="V1573" s="11"/>
      <c r="W1573" s="11"/>
      <c r="X1573" s="218" t="s">
        <v>11627</v>
      </c>
      <c r="Y1573" s="218" t="s">
        <v>11628</v>
      </c>
      <c r="Z1573" s="218" t="s">
        <v>11628</v>
      </c>
      <c r="AA1573" s="737" t="s">
        <v>11629</v>
      </c>
      <c r="AB1573" s="195" t="s">
        <v>11630</v>
      </c>
      <c r="AC1573" s="195"/>
      <c r="AD1573" s="222" t="s">
        <v>11625</v>
      </c>
      <c r="AE1573" s="1316"/>
    </row>
    <row r="1574" spans="1:31">
      <c r="A1574" s="181" t="s">
        <v>4107</v>
      </c>
      <c r="B1574" s="775" t="s">
        <v>11631</v>
      </c>
      <c r="C1574" s="7" t="s">
        <v>83</v>
      </c>
      <c r="D1574" s="7" t="s">
        <v>73</v>
      </c>
      <c r="E1574" s="7" t="s">
        <v>85</v>
      </c>
      <c r="F1574" s="7">
        <v>1</v>
      </c>
      <c r="G1574" s="220">
        <v>948</v>
      </c>
      <c r="H1574" s="143">
        <v>6.032</v>
      </c>
      <c r="I1574" s="188" t="s">
        <v>11632</v>
      </c>
      <c r="J1574" s="11" t="s">
        <v>121</v>
      </c>
      <c r="K1574" s="11" t="s">
        <v>4614</v>
      </c>
      <c r="L1574" s="11"/>
      <c r="M1574" s="124" t="s">
        <v>4574</v>
      </c>
      <c r="N1574" s="124" t="s">
        <v>4701</v>
      </c>
      <c r="O1574" s="7" t="e">
        <f t="shared" ca="1" si="48"/>
        <v>#VALUE!</v>
      </c>
      <c r="P1574" s="124" t="s">
        <v>11450</v>
      </c>
      <c r="Q1574" s="726" t="s">
        <v>11408</v>
      </c>
      <c r="R1574" s="124" t="s">
        <v>11450</v>
      </c>
      <c r="S1574" s="12" t="e">
        <f t="shared" ca="1" si="49"/>
        <v>#VALUE!</v>
      </c>
      <c r="T1574" s="192" t="s">
        <v>11535</v>
      </c>
      <c r="U1574" s="11" t="s">
        <v>150</v>
      </c>
      <c r="V1574" s="11"/>
      <c r="W1574" s="11"/>
      <c r="X1574" s="218" t="s">
        <v>11633</v>
      </c>
      <c r="Y1574" s="218" t="s">
        <v>11634</v>
      </c>
      <c r="Z1574" s="218"/>
      <c r="AA1574" s="737" t="s">
        <v>11184</v>
      </c>
      <c r="AB1574" s="195" t="s">
        <v>11635</v>
      </c>
      <c r="AC1574" s="195"/>
      <c r="AD1574" s="222" t="s">
        <v>11591</v>
      </c>
      <c r="AE1574" s="1316"/>
    </row>
    <row r="1575" spans="1:31">
      <c r="A1575" s="181" t="s">
        <v>4107</v>
      </c>
      <c r="B1575" s="775" t="s">
        <v>11636</v>
      </c>
      <c r="C1575" s="7" t="s">
        <v>83</v>
      </c>
      <c r="D1575" s="7" t="s">
        <v>73</v>
      </c>
      <c r="E1575" s="7" t="s">
        <v>85</v>
      </c>
      <c r="F1575" s="7">
        <v>1</v>
      </c>
      <c r="G1575" s="220">
        <v>2850</v>
      </c>
      <c r="H1575" s="143">
        <v>4.76</v>
      </c>
      <c r="I1575" s="188" t="s">
        <v>11632</v>
      </c>
      <c r="J1575" s="11" t="s">
        <v>121</v>
      </c>
      <c r="K1575" s="11" t="s">
        <v>4614</v>
      </c>
      <c r="L1575" s="11"/>
      <c r="M1575" s="124" t="s">
        <v>4574</v>
      </c>
      <c r="N1575" s="124" t="s">
        <v>4701</v>
      </c>
      <c r="O1575" s="7" t="e">
        <f t="shared" ca="1" si="48"/>
        <v>#VALUE!</v>
      </c>
      <c r="P1575" s="124" t="s">
        <v>11450</v>
      </c>
      <c r="Q1575" s="726" t="s">
        <v>11408</v>
      </c>
      <c r="R1575" s="124" t="s">
        <v>11450</v>
      </c>
      <c r="S1575" s="12" t="e">
        <f t="shared" ca="1" si="49"/>
        <v>#VALUE!</v>
      </c>
      <c r="T1575" s="192" t="s">
        <v>11535</v>
      </c>
      <c r="U1575" s="11" t="s">
        <v>150</v>
      </c>
      <c r="V1575" s="11"/>
      <c r="W1575" s="11"/>
      <c r="X1575" s="218" t="s">
        <v>11637</v>
      </c>
      <c r="Y1575" s="218" t="s">
        <v>11638</v>
      </c>
      <c r="Z1575" s="218"/>
      <c r="AA1575" s="737" t="s">
        <v>11184</v>
      </c>
      <c r="AB1575" s="195" t="s">
        <v>11635</v>
      </c>
      <c r="AC1575" s="195"/>
      <c r="AD1575" s="222" t="s">
        <v>11591</v>
      </c>
      <c r="AE1575" s="1316"/>
    </row>
    <row r="1576" spans="1:31">
      <c r="A1576" s="181" t="s">
        <v>4107</v>
      </c>
      <c r="B1576" s="775" t="s">
        <v>11639</v>
      </c>
      <c r="C1576" s="7" t="s">
        <v>83</v>
      </c>
      <c r="D1576" s="7" t="s">
        <v>73</v>
      </c>
      <c r="E1576" s="7" t="s">
        <v>85</v>
      </c>
      <c r="F1576" s="7">
        <v>1</v>
      </c>
      <c r="G1576" s="220">
        <v>4700</v>
      </c>
      <c r="H1576" s="143">
        <v>8.2460000000000004</v>
      </c>
      <c r="I1576" s="188" t="s">
        <v>11632</v>
      </c>
      <c r="J1576" s="11" t="s">
        <v>121</v>
      </c>
      <c r="K1576" s="11" t="s">
        <v>4614</v>
      </c>
      <c r="L1576" s="11"/>
      <c r="M1576" s="124" t="s">
        <v>4574</v>
      </c>
      <c r="N1576" s="124" t="s">
        <v>4701</v>
      </c>
      <c r="O1576" s="7" t="e">
        <f t="shared" ca="1" si="48"/>
        <v>#VALUE!</v>
      </c>
      <c r="P1576" s="124" t="s">
        <v>11450</v>
      </c>
      <c r="Q1576" s="726" t="s">
        <v>11408</v>
      </c>
      <c r="R1576" s="124" t="s">
        <v>11450</v>
      </c>
      <c r="S1576" s="12" t="e">
        <f t="shared" ca="1" si="49"/>
        <v>#VALUE!</v>
      </c>
      <c r="T1576" s="192" t="s">
        <v>11535</v>
      </c>
      <c r="U1576" s="11" t="s">
        <v>150</v>
      </c>
      <c r="V1576" s="11"/>
      <c r="W1576" s="11"/>
      <c r="X1576" s="218" t="s">
        <v>11640</v>
      </c>
      <c r="Y1576" s="218" t="s">
        <v>11641</v>
      </c>
      <c r="Z1576" s="218"/>
      <c r="AA1576" s="737" t="s">
        <v>11184</v>
      </c>
      <c r="AB1576" s="195" t="s">
        <v>11635</v>
      </c>
      <c r="AC1576" s="195"/>
      <c r="AD1576" s="222" t="s">
        <v>11591</v>
      </c>
      <c r="AE1576" s="1316"/>
    </row>
    <row r="1577" spans="1:31">
      <c r="A1577" s="181" t="s">
        <v>4107</v>
      </c>
      <c r="B1577" s="775" t="s">
        <v>11642</v>
      </c>
      <c r="C1577" s="7" t="s">
        <v>83</v>
      </c>
      <c r="D1577" s="7" t="s">
        <v>73</v>
      </c>
      <c r="E1577" s="7" t="s">
        <v>85</v>
      </c>
      <c r="F1577" s="7">
        <v>1</v>
      </c>
      <c r="G1577" s="220">
        <v>970</v>
      </c>
      <c r="H1577" s="143">
        <v>6.032</v>
      </c>
      <c r="I1577" s="188" t="s">
        <v>11632</v>
      </c>
      <c r="J1577" s="11" t="s">
        <v>121</v>
      </c>
      <c r="K1577" s="11" t="s">
        <v>4614</v>
      </c>
      <c r="L1577" s="11"/>
      <c r="M1577" s="124" t="s">
        <v>4574</v>
      </c>
      <c r="N1577" s="124" t="s">
        <v>4701</v>
      </c>
      <c r="O1577" s="7" t="e">
        <f t="shared" ca="1" si="48"/>
        <v>#VALUE!</v>
      </c>
      <c r="P1577" s="124" t="s">
        <v>11450</v>
      </c>
      <c r="Q1577" s="726" t="s">
        <v>11408</v>
      </c>
      <c r="R1577" s="124" t="s">
        <v>11450</v>
      </c>
      <c r="S1577" s="12" t="e">
        <f t="shared" ca="1" si="49"/>
        <v>#VALUE!</v>
      </c>
      <c r="T1577" s="192" t="s">
        <v>11535</v>
      </c>
      <c r="U1577" s="11" t="s">
        <v>150</v>
      </c>
      <c r="V1577" s="11"/>
      <c r="W1577" s="11"/>
      <c r="X1577" s="218" t="s">
        <v>11643</v>
      </c>
      <c r="Y1577" s="218" t="s">
        <v>11644</v>
      </c>
      <c r="Z1577" s="218"/>
      <c r="AA1577" s="737" t="s">
        <v>11184</v>
      </c>
      <c r="AB1577" s="195" t="s">
        <v>11635</v>
      </c>
      <c r="AC1577" s="195"/>
      <c r="AD1577" s="222" t="s">
        <v>11591</v>
      </c>
      <c r="AE1577" s="1316"/>
    </row>
    <row r="1578" spans="1:31">
      <c r="A1578" s="181" t="s">
        <v>11645</v>
      </c>
      <c r="B1578" s="775" t="s">
        <v>11646</v>
      </c>
      <c r="C1578" s="7" t="s">
        <v>83</v>
      </c>
      <c r="D1578" s="7" t="s">
        <v>73</v>
      </c>
      <c r="E1578" s="7" t="s">
        <v>85</v>
      </c>
      <c r="F1578" s="7">
        <v>1</v>
      </c>
      <c r="G1578" s="220">
        <v>4394</v>
      </c>
      <c r="H1578" s="143">
        <v>1.48</v>
      </c>
      <c r="I1578" s="188" t="s">
        <v>11647</v>
      </c>
      <c r="J1578" s="11" t="s">
        <v>4633</v>
      </c>
      <c r="K1578" s="11" t="s">
        <v>4643</v>
      </c>
      <c r="L1578" s="11"/>
      <c r="M1578" s="124" t="s">
        <v>97</v>
      </c>
      <c r="N1578" s="124" t="s">
        <v>11352</v>
      </c>
      <c r="O1578" s="7" t="e">
        <f t="shared" ca="1" si="48"/>
        <v>#VALUE!</v>
      </c>
      <c r="P1578" s="124" t="s">
        <v>36</v>
      </c>
      <c r="Q1578" s="726" t="s">
        <v>11128</v>
      </c>
      <c r="R1578" s="124" t="s">
        <v>36</v>
      </c>
      <c r="S1578" s="12" t="e">
        <f t="shared" ca="1" si="49"/>
        <v>#VALUE!</v>
      </c>
      <c r="T1578" s="192" t="s">
        <v>4703</v>
      </c>
      <c r="U1578" s="11" t="s">
        <v>244</v>
      </c>
      <c r="V1578" s="11"/>
      <c r="W1578" s="11"/>
      <c r="X1578" s="218" t="s">
        <v>11648</v>
      </c>
      <c r="Y1578" s="218" t="s">
        <v>11649</v>
      </c>
      <c r="Z1578" s="218"/>
      <c r="AA1578" s="239" t="s">
        <v>11650</v>
      </c>
      <c r="AB1578" s="195" t="s">
        <v>11651</v>
      </c>
      <c r="AC1578" s="195"/>
      <c r="AD1578" s="222" t="s">
        <v>11652</v>
      </c>
      <c r="AE1578" s="1316"/>
    </row>
    <row r="1579" spans="1:31">
      <c r="A1579" s="181" t="s">
        <v>11653</v>
      </c>
      <c r="B1579" s="775" t="s">
        <v>11654</v>
      </c>
      <c r="C1579" s="7" t="s">
        <v>46</v>
      </c>
      <c r="D1579" s="7" t="s">
        <v>687</v>
      </c>
      <c r="E1579" s="7" t="s">
        <v>85</v>
      </c>
      <c r="F1579" s="7">
        <v>2</v>
      </c>
      <c r="G1579" s="220">
        <v>550</v>
      </c>
      <c r="H1579" s="143">
        <v>1.2</v>
      </c>
      <c r="I1579" s="188" t="s">
        <v>11655</v>
      </c>
      <c r="J1579" s="11" t="s">
        <v>11407</v>
      </c>
      <c r="K1579" s="11" t="s">
        <v>4687</v>
      </c>
      <c r="L1579" s="11"/>
      <c r="M1579" s="124" t="s">
        <v>97</v>
      </c>
      <c r="N1579" s="124" t="s">
        <v>4661</v>
      </c>
      <c r="O1579" s="7" t="e">
        <f t="shared" ca="1" si="48"/>
        <v>#VALUE!</v>
      </c>
      <c r="P1579" s="124" t="s">
        <v>4703</v>
      </c>
      <c r="Q1579" s="726" t="s">
        <v>11324</v>
      </c>
      <c r="R1579" s="124" t="s">
        <v>4703</v>
      </c>
      <c r="S1579" s="12" t="e">
        <f t="shared" ca="1" si="49"/>
        <v>#VALUE!</v>
      </c>
      <c r="T1579" s="192" t="s">
        <v>4703</v>
      </c>
      <c r="U1579" s="11" t="s">
        <v>244</v>
      </c>
      <c r="V1579" s="11"/>
      <c r="W1579" s="11"/>
      <c r="X1579" s="218" t="s">
        <v>11656</v>
      </c>
      <c r="Y1579" s="218" t="s">
        <v>11657</v>
      </c>
      <c r="Z1579" s="218"/>
      <c r="AA1579" s="239" t="s">
        <v>11658</v>
      </c>
      <c r="AB1579" s="195" t="s">
        <v>11651</v>
      </c>
      <c r="AC1579" s="195"/>
      <c r="AD1579" s="222"/>
      <c r="AE1579" s="1316"/>
    </row>
    <row r="1580" spans="1:31">
      <c r="A1580" s="181" t="s">
        <v>11659</v>
      </c>
      <c r="B1580" s="775" t="s">
        <v>11646</v>
      </c>
      <c r="C1580" s="7" t="s">
        <v>83</v>
      </c>
      <c r="D1580" s="7" t="s">
        <v>73</v>
      </c>
      <c r="E1580" s="7" t="s">
        <v>85</v>
      </c>
      <c r="F1580" s="7">
        <v>1</v>
      </c>
      <c r="G1580" s="220">
        <v>4394</v>
      </c>
      <c r="H1580" s="143">
        <v>1.48</v>
      </c>
      <c r="I1580" s="188" t="s">
        <v>11655</v>
      </c>
      <c r="J1580" s="11" t="s">
        <v>4661</v>
      </c>
      <c r="K1580" s="11" t="s">
        <v>4661</v>
      </c>
      <c r="L1580" s="11"/>
      <c r="M1580" s="124" t="s">
        <v>97</v>
      </c>
      <c r="N1580" s="124" t="s">
        <v>160</v>
      </c>
      <c r="O1580" s="7" t="e">
        <f t="shared" ca="1" si="48"/>
        <v>#VALUE!</v>
      </c>
      <c r="P1580" s="124" t="s">
        <v>4703</v>
      </c>
      <c r="Q1580" s="726" t="s">
        <v>11324</v>
      </c>
      <c r="R1580" s="124" t="s">
        <v>4703</v>
      </c>
      <c r="S1580" s="12" t="e">
        <f t="shared" ca="1" si="49"/>
        <v>#VALUE!</v>
      </c>
      <c r="T1580" s="192" t="s">
        <v>4703</v>
      </c>
      <c r="U1580" s="11" t="s">
        <v>244</v>
      </c>
      <c r="V1580" s="11"/>
      <c r="W1580" s="11"/>
      <c r="X1580" s="218" t="s">
        <v>11660</v>
      </c>
      <c r="Y1580" s="218" t="s">
        <v>11661</v>
      </c>
      <c r="Z1580" s="218"/>
      <c r="AA1580" s="239" t="s">
        <v>11662</v>
      </c>
      <c r="AB1580" s="195" t="s">
        <v>11651</v>
      </c>
      <c r="AC1580" s="195"/>
      <c r="AD1580" s="222"/>
      <c r="AE1580" s="1316"/>
    </row>
    <row r="1581" spans="1:31">
      <c r="A1581" s="644" t="s">
        <v>11663</v>
      </c>
      <c r="B1581" s="939" t="s">
        <v>273</v>
      </c>
      <c r="C1581" s="627" t="s">
        <v>83</v>
      </c>
      <c r="D1581" s="627" t="s">
        <v>1059</v>
      </c>
      <c r="E1581" s="627" t="s">
        <v>85</v>
      </c>
      <c r="F1581" s="627">
        <v>1</v>
      </c>
      <c r="G1581" s="628">
        <v>6400</v>
      </c>
      <c r="H1581" s="629">
        <v>3.2480000000000002</v>
      </c>
      <c r="I1581" s="630"/>
      <c r="J1581" s="633" t="s">
        <v>10980</v>
      </c>
      <c r="K1581" s="808" t="s">
        <v>11181</v>
      </c>
      <c r="L1581" s="895"/>
      <c r="M1581" s="812"/>
      <c r="N1581" s="812"/>
      <c r="O1581" s="7" t="e">
        <f t="shared" ca="1" si="48"/>
        <v>#VALUE!</v>
      </c>
      <c r="P1581" s="799"/>
      <c r="Q1581" s="806"/>
      <c r="R1581" s="812"/>
      <c r="S1581" s="12" t="e">
        <f t="shared" ca="1" si="49"/>
        <v>#VALUE!</v>
      </c>
      <c r="T1581" s="632"/>
      <c r="U1581" s="633"/>
      <c r="V1581" s="633"/>
      <c r="W1581" s="633"/>
      <c r="X1581" s="699"/>
      <c r="Y1581" s="699"/>
      <c r="Z1581" s="699"/>
      <c r="AA1581" s="984" t="s">
        <v>11664</v>
      </c>
      <c r="AB1581" s="635" t="s">
        <v>11665</v>
      </c>
      <c r="AC1581" s="635"/>
      <c r="AD1581" s="1004" t="s">
        <v>11666</v>
      </c>
      <c r="AE1581" s="1314"/>
    </row>
    <row r="1582" spans="1:31">
      <c r="A1582" s="636" t="s">
        <v>11667</v>
      </c>
      <c r="B1582" s="935" t="s">
        <v>11668</v>
      </c>
      <c r="C1582" s="637" t="s">
        <v>83</v>
      </c>
      <c r="D1582" s="223" t="s">
        <v>139</v>
      </c>
      <c r="E1582" s="223" t="s">
        <v>85</v>
      </c>
      <c r="F1582" s="223">
        <v>1</v>
      </c>
      <c r="G1582" s="638">
        <v>3587</v>
      </c>
      <c r="H1582" s="639">
        <v>4.3550000000000004</v>
      </c>
      <c r="I1582" s="640" t="s">
        <v>11669</v>
      </c>
      <c r="J1582" s="642" t="s">
        <v>4684</v>
      </c>
      <c r="K1582" s="642" t="s">
        <v>11434</v>
      </c>
      <c r="L1582" s="642"/>
      <c r="M1582" s="793" t="s">
        <v>97</v>
      </c>
      <c r="N1582" s="793" t="s">
        <v>11181</v>
      </c>
      <c r="O1582" s="7" t="e">
        <f t="shared" ca="1" si="48"/>
        <v>#VALUE!</v>
      </c>
      <c r="P1582" s="800" t="s">
        <v>4688</v>
      </c>
      <c r="Q1582" s="800" t="s">
        <v>11181</v>
      </c>
      <c r="R1582" s="793" t="s">
        <v>4688</v>
      </c>
      <c r="S1582" s="12" t="e">
        <f t="shared" ca="1" si="49"/>
        <v>#VALUE!</v>
      </c>
      <c r="T1582" s="641" t="s">
        <v>4688</v>
      </c>
      <c r="U1582" s="642" t="s">
        <v>174</v>
      </c>
      <c r="V1582" s="642"/>
      <c r="W1582" s="642"/>
      <c r="X1582" s="700" t="s">
        <v>11670</v>
      </c>
      <c r="Y1582" s="700" t="s">
        <v>11671</v>
      </c>
      <c r="Z1582" s="700"/>
      <c r="AA1582" s="659" t="s">
        <v>11672</v>
      </c>
      <c r="AB1582" s="625" t="s">
        <v>11673</v>
      </c>
      <c r="AC1582" s="625"/>
      <c r="AD1582" s="1251"/>
      <c r="AE1582" s="1325"/>
    </row>
    <row r="1583" spans="1:31">
      <c r="A1583" s="181" t="s">
        <v>1535</v>
      </c>
      <c r="B1583" s="775" t="s">
        <v>11674</v>
      </c>
      <c r="C1583" s="7" t="s">
        <v>46</v>
      </c>
      <c r="D1583" s="7" t="s">
        <v>1024</v>
      </c>
      <c r="E1583" s="7" t="s">
        <v>267</v>
      </c>
      <c r="F1583" s="7">
        <v>2</v>
      </c>
      <c r="G1583" s="220">
        <v>1908</v>
      </c>
      <c r="H1583" s="143">
        <v>2.6480000000000001</v>
      </c>
      <c r="I1583" s="188" t="s">
        <v>9271</v>
      </c>
      <c r="J1583" s="11">
        <v>45595</v>
      </c>
      <c r="K1583" s="11">
        <v>45596</v>
      </c>
      <c r="L1583" s="11"/>
      <c r="M1583" s="124">
        <v>45601</v>
      </c>
      <c r="N1583" s="124">
        <v>45602</v>
      </c>
      <c r="O1583" s="7">
        <f t="shared" ca="1" si="48"/>
        <v>7</v>
      </c>
      <c r="P1583" s="124">
        <v>45621</v>
      </c>
      <c r="Q1583" s="726" t="s">
        <v>11535</v>
      </c>
      <c r="R1583" s="124">
        <v>45621</v>
      </c>
      <c r="S1583" s="12">
        <f t="shared" ca="1" si="49"/>
        <v>26</v>
      </c>
      <c r="T1583" s="124">
        <v>45621</v>
      </c>
      <c r="U1583" s="11" t="s">
        <v>103</v>
      </c>
      <c r="V1583" s="11"/>
      <c r="W1583" s="11"/>
      <c r="X1583" s="218" t="s">
        <v>11675</v>
      </c>
      <c r="Y1583" s="218" t="s">
        <v>11676</v>
      </c>
      <c r="Z1583" s="218" t="s">
        <v>11676</v>
      </c>
      <c r="AA1583" s="737" t="s">
        <v>10683</v>
      </c>
      <c r="AB1583" s="195"/>
      <c r="AC1583" s="195"/>
      <c r="AD1583" s="222"/>
      <c r="AE1583" s="1316"/>
    </row>
    <row r="1584" spans="1:31">
      <c r="A1584" s="654" t="s">
        <v>11677</v>
      </c>
      <c r="B1584" s="940" t="s">
        <v>10058</v>
      </c>
      <c r="C1584" s="645" t="s">
        <v>256</v>
      </c>
      <c r="D1584" s="645" t="s">
        <v>110</v>
      </c>
      <c r="E1584" s="646" t="s">
        <v>85</v>
      </c>
      <c r="F1584" s="646">
        <v>1</v>
      </c>
      <c r="G1584" s="647">
        <v>1042</v>
      </c>
      <c r="H1584" s="648">
        <v>0.76600000000000001</v>
      </c>
      <c r="I1584" s="649"/>
      <c r="J1584" s="650">
        <v>45629</v>
      </c>
      <c r="K1584" s="801"/>
      <c r="L1584" s="801"/>
      <c r="M1584" s="801"/>
      <c r="N1584" s="801"/>
      <c r="O1584" s="7">
        <f t="shared" ca="1" si="48"/>
        <v>476</v>
      </c>
      <c r="P1584" s="801"/>
      <c r="Q1584" s="801"/>
      <c r="R1584" s="801"/>
      <c r="S1584" s="12">
        <f t="shared" ca="1" si="49"/>
        <v>476</v>
      </c>
      <c r="T1584" s="815"/>
      <c r="U1584" s="650"/>
      <c r="V1584" s="650"/>
      <c r="W1584" s="650"/>
      <c r="X1584" s="701"/>
      <c r="Y1584" s="701"/>
      <c r="Z1584" s="701"/>
      <c r="AA1584" s="651" t="s">
        <v>11678</v>
      </c>
      <c r="AB1584" s="985"/>
      <c r="AC1584" s="985"/>
      <c r="AD1584" s="1252"/>
      <c r="AE1584" s="928"/>
    </row>
    <row r="1585" spans="1:31">
      <c r="A1585" s="626" t="s">
        <v>11679</v>
      </c>
      <c r="B1585" s="846" t="s">
        <v>11680</v>
      </c>
      <c r="C1585" s="7" t="s">
        <v>46</v>
      </c>
      <c r="D1585" s="7" t="s">
        <v>189</v>
      </c>
      <c r="E1585" s="7" t="s">
        <v>49</v>
      </c>
      <c r="F1585" s="7">
        <v>2</v>
      </c>
      <c r="G1585" s="220">
        <v>451</v>
      </c>
      <c r="H1585" s="143">
        <v>1</v>
      </c>
      <c r="I1585" s="188" t="s">
        <v>11681</v>
      </c>
      <c r="J1585" s="11" t="s">
        <v>11407</v>
      </c>
      <c r="K1585" s="11" t="s">
        <v>11408</v>
      </c>
      <c r="L1585" s="11"/>
      <c r="M1585" s="124" t="s">
        <v>97</v>
      </c>
      <c r="N1585" s="124" t="s">
        <v>11181</v>
      </c>
      <c r="O1585" s="7" t="e">
        <f t="shared" ca="1" si="48"/>
        <v>#VALUE!</v>
      </c>
      <c r="P1585" s="726" t="s">
        <v>11682</v>
      </c>
      <c r="Q1585" s="726" t="s">
        <v>36</v>
      </c>
      <c r="R1585" s="124" t="s">
        <v>11682</v>
      </c>
      <c r="S1585" s="12" t="e">
        <f t="shared" ca="1" si="49"/>
        <v>#VALUE!</v>
      </c>
      <c r="T1585" s="192" t="s">
        <v>4650</v>
      </c>
      <c r="U1585" s="11" t="s">
        <v>143</v>
      </c>
      <c r="V1585" s="11"/>
      <c r="W1585" s="11"/>
      <c r="X1585" s="218" t="s">
        <v>11683</v>
      </c>
      <c r="Y1585" s="218" t="s">
        <v>11684</v>
      </c>
      <c r="Z1585" s="218" t="s">
        <v>11684</v>
      </c>
      <c r="AA1585" s="244" t="s">
        <v>11685</v>
      </c>
      <c r="AB1585" s="238" t="s">
        <v>11686</v>
      </c>
      <c r="AC1585" s="96"/>
      <c r="AD1585" s="235"/>
      <c r="AE1585" s="1314"/>
    </row>
    <row r="1586" spans="1:31">
      <c r="A1586" s="652" t="s">
        <v>8267</v>
      </c>
      <c r="B1586" s="846" t="s">
        <v>11687</v>
      </c>
      <c r="C1586" s="7" t="s">
        <v>46</v>
      </c>
      <c r="D1586" s="7" t="s">
        <v>687</v>
      </c>
      <c r="E1586" s="7" t="s">
        <v>85</v>
      </c>
      <c r="F1586" s="7">
        <v>1</v>
      </c>
      <c r="G1586" s="220">
        <v>385</v>
      </c>
      <c r="H1586" s="143">
        <v>0.97</v>
      </c>
      <c r="I1586" s="653" t="s">
        <v>11688</v>
      </c>
      <c r="J1586" s="11" t="s">
        <v>11535</v>
      </c>
      <c r="K1586" s="38" t="s">
        <v>11324</v>
      </c>
      <c r="L1586" s="38"/>
      <c r="M1586" s="253" t="s">
        <v>97</v>
      </c>
      <c r="N1586" s="253" t="s">
        <v>4713</v>
      </c>
      <c r="O1586" s="7" t="e">
        <f t="shared" ca="1" si="48"/>
        <v>#VALUE!</v>
      </c>
      <c r="P1586" s="253" t="s">
        <v>274</v>
      </c>
      <c r="Q1586" s="253" t="s">
        <v>64</v>
      </c>
      <c r="R1586" s="253" t="s">
        <v>274</v>
      </c>
      <c r="S1586" s="12" t="e">
        <f t="shared" ca="1" si="49"/>
        <v>#VALUE!</v>
      </c>
      <c r="T1586" s="213" t="s">
        <v>114</v>
      </c>
      <c r="U1586" s="38" t="s">
        <v>11682</v>
      </c>
      <c r="V1586" s="38"/>
      <c r="W1586" s="38"/>
      <c r="X1586" s="665" t="s">
        <v>11689</v>
      </c>
      <c r="Y1586" s="665" t="s">
        <v>11690</v>
      </c>
      <c r="Z1586" s="665" t="s">
        <v>11691</v>
      </c>
      <c r="AA1586" s="979" t="s">
        <v>11692</v>
      </c>
      <c r="AB1586" s="979" t="s">
        <v>11651</v>
      </c>
      <c r="AC1586" s="979"/>
      <c r="AD1586" s="1250"/>
      <c r="AE1586" s="1324"/>
    </row>
    <row r="1587" spans="1:31">
      <c r="A1587" s="626" t="s">
        <v>11540</v>
      </c>
      <c r="B1587" s="846" t="s">
        <v>11693</v>
      </c>
      <c r="C1587" s="7" t="s">
        <v>83</v>
      </c>
      <c r="D1587" s="7" t="s">
        <v>7803</v>
      </c>
      <c r="E1587" s="7" t="s">
        <v>85</v>
      </c>
      <c r="F1587" s="7">
        <v>6</v>
      </c>
      <c r="G1587" s="220">
        <v>3901</v>
      </c>
      <c r="H1587" s="143">
        <v>11.68</v>
      </c>
      <c r="I1587" s="188" t="s">
        <v>11694</v>
      </c>
      <c r="J1587" s="11" t="s">
        <v>4661</v>
      </c>
      <c r="K1587" s="11" t="s">
        <v>4661</v>
      </c>
      <c r="L1587" s="11"/>
      <c r="M1587" s="124" t="s">
        <v>138</v>
      </c>
      <c r="N1587" s="124" t="s">
        <v>160</v>
      </c>
      <c r="O1587" s="7" t="e">
        <f t="shared" ca="1" si="48"/>
        <v>#VALUE!</v>
      </c>
      <c r="P1587" s="726" t="s">
        <v>11354</v>
      </c>
      <c r="Q1587" s="726" t="s">
        <v>11324</v>
      </c>
      <c r="R1587" s="124" t="s">
        <v>11354</v>
      </c>
      <c r="S1587" s="12" t="e">
        <f t="shared" ca="1" si="49"/>
        <v>#VALUE!</v>
      </c>
      <c r="T1587" s="192" t="s">
        <v>4650</v>
      </c>
      <c r="U1587" s="11" t="s">
        <v>300</v>
      </c>
      <c r="V1587" s="11"/>
      <c r="W1587" s="11"/>
      <c r="X1587" s="218" t="s">
        <v>11695</v>
      </c>
      <c r="Y1587" s="218" t="s">
        <v>11696</v>
      </c>
      <c r="Z1587" s="218" t="s">
        <v>11697</v>
      </c>
      <c r="AA1587" s="244" t="s">
        <v>11698</v>
      </c>
      <c r="AB1587" s="238" t="s">
        <v>11699</v>
      </c>
      <c r="AC1587" s="96"/>
      <c r="AD1587" s="235" t="s">
        <v>11700</v>
      </c>
      <c r="AE1587" s="1314"/>
    </row>
    <row r="1588" spans="1:31">
      <c r="A1588" s="263" t="s">
        <v>2303</v>
      </c>
      <c r="B1588" s="890" t="s">
        <v>10955</v>
      </c>
      <c r="C1588" s="35" t="s">
        <v>256</v>
      </c>
      <c r="D1588" s="35" t="s">
        <v>7803</v>
      </c>
      <c r="E1588" s="35" t="s">
        <v>49</v>
      </c>
      <c r="F1588" s="35">
        <v>1</v>
      </c>
      <c r="G1588" s="261">
        <v>890</v>
      </c>
      <c r="H1588" s="254">
        <v>2.351</v>
      </c>
      <c r="I1588" s="232" t="s">
        <v>11694</v>
      </c>
      <c r="J1588" s="38" t="s">
        <v>160</v>
      </c>
      <c r="K1588" s="38" t="s">
        <v>160</v>
      </c>
      <c r="L1588" s="38"/>
      <c r="M1588" s="253" t="s">
        <v>11181</v>
      </c>
      <c r="N1588" s="253" t="s">
        <v>11181</v>
      </c>
      <c r="O1588" s="7" t="e">
        <f t="shared" ca="1" si="48"/>
        <v>#VALUE!</v>
      </c>
      <c r="P1588" s="791" t="s">
        <v>11354</v>
      </c>
      <c r="Q1588" s="791" t="s">
        <v>4703</v>
      </c>
      <c r="R1588" s="253" t="s">
        <v>11354</v>
      </c>
      <c r="S1588" s="12" t="e">
        <f t="shared" ca="1" si="49"/>
        <v>#VALUE!</v>
      </c>
      <c r="T1588" s="213" t="s">
        <v>4650</v>
      </c>
      <c r="U1588" s="38" t="s">
        <v>300</v>
      </c>
      <c r="V1588" s="38"/>
      <c r="W1588" s="38"/>
      <c r="X1588" s="665" t="s">
        <v>11701</v>
      </c>
      <c r="Y1588" s="665" t="s">
        <v>11702</v>
      </c>
      <c r="Z1588" s="665" t="s">
        <v>11703</v>
      </c>
      <c r="AA1588" s="659" t="s">
        <v>11704</v>
      </c>
      <c r="AB1588" s="195" t="s">
        <v>11651</v>
      </c>
      <c r="AC1588" s="195"/>
      <c r="AD1588" s="222" t="s">
        <v>11705</v>
      </c>
      <c r="AE1588" s="1316"/>
    </row>
    <row r="1589" spans="1:31">
      <c r="A1589" s="658" t="s">
        <v>11706</v>
      </c>
      <c r="B1589" s="941" t="s">
        <v>11707</v>
      </c>
      <c r="C1589" s="627" t="s">
        <v>46</v>
      </c>
      <c r="D1589" s="627" t="s">
        <v>687</v>
      </c>
      <c r="E1589" s="627" t="s">
        <v>85</v>
      </c>
      <c r="F1589" s="627">
        <v>2</v>
      </c>
      <c r="G1589" s="628">
        <v>5271</v>
      </c>
      <c r="H1589" s="629">
        <v>6.6349999999999998</v>
      </c>
      <c r="I1589" s="634"/>
      <c r="J1589" s="633" t="s">
        <v>4677</v>
      </c>
      <c r="K1589" s="633" t="s">
        <v>125</v>
      </c>
      <c r="L1589" s="633"/>
      <c r="M1589" s="812"/>
      <c r="N1589" s="812"/>
      <c r="O1589" s="7" t="e">
        <f t="shared" ca="1" si="48"/>
        <v>#VALUE!</v>
      </c>
      <c r="P1589" s="802"/>
      <c r="Q1589" s="806"/>
      <c r="R1589" s="812"/>
      <c r="S1589" s="12" t="e">
        <f t="shared" ca="1" si="49"/>
        <v>#VALUE!</v>
      </c>
      <c r="T1589" s="632"/>
      <c r="U1589" s="633"/>
      <c r="V1589" s="633"/>
      <c r="W1589" s="633"/>
      <c r="X1589" s="699"/>
      <c r="Y1589" s="699"/>
      <c r="Z1589" s="699"/>
      <c r="AA1589" s="635" t="s">
        <v>11708</v>
      </c>
      <c r="AB1589" s="635" t="s">
        <v>11709</v>
      </c>
      <c r="AC1589" s="635"/>
      <c r="AD1589" s="1004"/>
      <c r="AE1589" s="1314"/>
    </row>
    <row r="1590" spans="1:31">
      <c r="A1590" s="258" t="s">
        <v>11710</v>
      </c>
      <c r="B1590" s="890" t="s">
        <v>4416</v>
      </c>
      <c r="C1590" s="7" t="s">
        <v>83</v>
      </c>
      <c r="D1590" s="7" t="s">
        <v>1024</v>
      </c>
      <c r="E1590" s="12" t="s">
        <v>85</v>
      </c>
      <c r="F1590" s="12">
        <v>1</v>
      </c>
      <c r="G1590" s="220">
        <v>180</v>
      </c>
      <c r="H1590" s="262">
        <v>1.907</v>
      </c>
      <c r="I1590" s="188" t="s">
        <v>11711</v>
      </c>
      <c r="J1590" s="11">
        <v>45591</v>
      </c>
      <c r="K1590" s="11">
        <v>45594</v>
      </c>
      <c r="L1590" s="11"/>
      <c r="M1590" s="726" t="s">
        <v>11012</v>
      </c>
      <c r="N1590" s="124">
        <v>45608</v>
      </c>
      <c r="O1590" s="7">
        <f t="shared" ca="1" si="48"/>
        <v>17</v>
      </c>
      <c r="P1590" s="124" t="s">
        <v>66</v>
      </c>
      <c r="Q1590" s="11" t="s">
        <v>11712</v>
      </c>
      <c r="R1590" s="124" t="s">
        <v>66</v>
      </c>
      <c r="S1590" s="12" t="e">
        <f t="shared" ca="1" si="49"/>
        <v>#VALUE!</v>
      </c>
      <c r="T1590" s="192" t="s">
        <v>127</v>
      </c>
      <c r="U1590" s="11" t="s">
        <v>11713</v>
      </c>
      <c r="V1590" s="11"/>
      <c r="W1590" s="11"/>
      <c r="X1590" s="218" t="s">
        <v>11714</v>
      </c>
      <c r="Y1590" s="702" t="s">
        <v>11715</v>
      </c>
      <c r="Z1590" s="703" t="s">
        <v>11716</v>
      </c>
      <c r="AA1590" s="656" t="s">
        <v>11717</v>
      </c>
      <c r="AB1590" s="259" t="s">
        <v>11718</v>
      </c>
      <c r="AC1590" s="772"/>
      <c r="AD1590" s="1253" t="s">
        <v>10815</v>
      </c>
      <c r="AE1590" s="1326"/>
    </row>
    <row r="1591" spans="1:31">
      <c r="A1591" s="263" t="s">
        <v>11719</v>
      </c>
      <c r="B1591" s="890" t="s">
        <v>11463</v>
      </c>
      <c r="C1591" s="7" t="s">
        <v>83</v>
      </c>
      <c r="D1591" s="7" t="s">
        <v>1024</v>
      </c>
      <c r="E1591" s="12" t="s">
        <v>85</v>
      </c>
      <c r="F1591" s="12">
        <v>2</v>
      </c>
      <c r="G1591" s="220">
        <v>624</v>
      </c>
      <c r="H1591" s="262">
        <v>1.242</v>
      </c>
      <c r="I1591" s="188" t="s">
        <v>11711</v>
      </c>
      <c r="J1591" s="11">
        <v>45593</v>
      </c>
      <c r="K1591" s="11">
        <v>45593</v>
      </c>
      <c r="L1591" s="11"/>
      <c r="M1591" s="726" t="s">
        <v>11012</v>
      </c>
      <c r="N1591" s="124">
        <v>45608</v>
      </c>
      <c r="O1591" s="7">
        <f t="shared" ca="1" si="48"/>
        <v>15</v>
      </c>
      <c r="P1591" s="124" t="s">
        <v>66</v>
      </c>
      <c r="Q1591" s="11" t="s">
        <v>11712</v>
      </c>
      <c r="R1591" s="124" t="s">
        <v>66</v>
      </c>
      <c r="S1591" s="12" t="e">
        <f t="shared" ca="1" si="49"/>
        <v>#VALUE!</v>
      </c>
      <c r="T1591" s="192" t="s">
        <v>127</v>
      </c>
      <c r="U1591" s="11" t="s">
        <v>11720</v>
      </c>
      <c r="V1591" s="11"/>
      <c r="W1591" s="11"/>
      <c r="X1591" s="218" t="s">
        <v>11721</v>
      </c>
      <c r="Y1591" s="702" t="s">
        <v>11715</v>
      </c>
      <c r="Z1591" s="704" t="s">
        <v>11715</v>
      </c>
      <c r="AA1591" s="656" t="s">
        <v>11722</v>
      </c>
      <c r="AB1591" s="259" t="s">
        <v>11723</v>
      </c>
      <c r="AC1591" s="772"/>
      <c r="AD1591" s="1253" t="s">
        <v>10815</v>
      </c>
      <c r="AE1591" s="1326"/>
    </row>
    <row r="1592" spans="1:31">
      <c r="A1592" s="263" t="s">
        <v>11724</v>
      </c>
      <c r="B1592" s="890" t="s">
        <v>11725</v>
      </c>
      <c r="C1592" s="7" t="s">
        <v>256</v>
      </c>
      <c r="D1592" s="7" t="s">
        <v>1024</v>
      </c>
      <c r="E1592" s="12" t="s">
        <v>85</v>
      </c>
      <c r="F1592" s="12">
        <v>2</v>
      </c>
      <c r="G1592" s="220">
        <v>554</v>
      </c>
      <c r="H1592" s="262">
        <v>2.2170000000000001</v>
      </c>
      <c r="I1592" s="188" t="s">
        <v>11711</v>
      </c>
      <c r="J1592" s="11">
        <v>45602</v>
      </c>
      <c r="K1592" s="11">
        <v>45602</v>
      </c>
      <c r="L1592" s="11"/>
      <c r="M1592" s="124">
        <v>45614</v>
      </c>
      <c r="N1592" s="124">
        <v>45616</v>
      </c>
      <c r="O1592" s="7">
        <f t="shared" ca="1" si="48"/>
        <v>14</v>
      </c>
      <c r="P1592" s="124" t="s">
        <v>66</v>
      </c>
      <c r="Q1592" s="11" t="s">
        <v>11726</v>
      </c>
      <c r="R1592" s="124" t="s">
        <v>66</v>
      </c>
      <c r="S1592" s="12" t="e">
        <f t="shared" ca="1" si="49"/>
        <v>#VALUE!</v>
      </c>
      <c r="T1592" s="192" t="s">
        <v>127</v>
      </c>
      <c r="U1592" s="11" t="s">
        <v>11727</v>
      </c>
      <c r="V1592" s="11"/>
      <c r="W1592" s="11"/>
      <c r="X1592" s="218" t="s">
        <v>11728</v>
      </c>
      <c r="Y1592" s="702" t="s">
        <v>11715</v>
      </c>
      <c r="Z1592" s="705" t="s">
        <v>11729</v>
      </c>
      <c r="AA1592" s="178" t="s">
        <v>11730</v>
      </c>
      <c r="AB1592" s="259" t="s">
        <v>11731</v>
      </c>
      <c r="AC1592" s="146"/>
      <c r="AD1592" s="768" t="s">
        <v>10815</v>
      </c>
      <c r="AE1592" s="1317"/>
    </row>
    <row r="1593" spans="1:31">
      <c r="A1593" s="263" t="s">
        <v>11732</v>
      </c>
      <c r="B1593" s="936" t="s">
        <v>10721</v>
      </c>
      <c r="C1593" s="7" t="s">
        <v>46</v>
      </c>
      <c r="D1593" s="7" t="s">
        <v>1024</v>
      </c>
      <c r="E1593" s="12" t="s">
        <v>85</v>
      </c>
      <c r="F1593" s="12">
        <v>2</v>
      </c>
      <c r="G1593" s="220">
        <v>1434</v>
      </c>
      <c r="H1593" s="262">
        <v>1.8520000000000001</v>
      </c>
      <c r="I1593" s="188" t="s">
        <v>11711</v>
      </c>
      <c r="J1593" s="11" t="s">
        <v>4687</v>
      </c>
      <c r="K1593" s="124">
        <v>45604</v>
      </c>
      <c r="L1593" s="124"/>
      <c r="M1593" s="124" t="s">
        <v>223</v>
      </c>
      <c r="N1593" s="124">
        <v>45611</v>
      </c>
      <c r="O1593" s="7" t="e">
        <f t="shared" ca="1" si="48"/>
        <v>#VALUE!</v>
      </c>
      <c r="P1593" s="124" t="s">
        <v>66</v>
      </c>
      <c r="Q1593" s="11" t="s">
        <v>11726</v>
      </c>
      <c r="R1593" s="124" t="s">
        <v>66</v>
      </c>
      <c r="S1593" s="12" t="e">
        <f t="shared" ca="1" si="49"/>
        <v>#VALUE!</v>
      </c>
      <c r="T1593" s="192" t="s">
        <v>127</v>
      </c>
      <c r="U1593" s="11" t="s">
        <v>11733</v>
      </c>
      <c r="V1593" s="11"/>
      <c r="W1593" s="11"/>
      <c r="X1593" s="218" t="s">
        <v>11734</v>
      </c>
      <c r="Y1593" s="702" t="s">
        <v>11715</v>
      </c>
      <c r="Z1593" s="705" t="s">
        <v>11735</v>
      </c>
      <c r="AA1593" s="123" t="s">
        <v>11736</v>
      </c>
      <c r="AB1593" s="986" t="s">
        <v>11737</v>
      </c>
      <c r="AC1593" s="986"/>
      <c r="AD1593" s="1254"/>
      <c r="AE1593" s="1327"/>
    </row>
    <row r="1594" spans="1:31">
      <c r="A1594" s="263" t="s">
        <v>11738</v>
      </c>
      <c r="B1594" s="890" t="s">
        <v>11739</v>
      </c>
      <c r="C1594" s="7" t="s">
        <v>46</v>
      </c>
      <c r="D1594" s="7" t="s">
        <v>1024</v>
      </c>
      <c r="E1594" s="12" t="s">
        <v>85</v>
      </c>
      <c r="F1594" s="12">
        <v>1</v>
      </c>
      <c r="G1594" s="220">
        <v>255</v>
      </c>
      <c r="H1594" s="262">
        <v>0.63</v>
      </c>
      <c r="I1594" s="188" t="s">
        <v>11711</v>
      </c>
      <c r="J1594" s="11" t="s">
        <v>4687</v>
      </c>
      <c r="K1594" s="11" t="s">
        <v>4687</v>
      </c>
      <c r="L1594" s="11"/>
      <c r="M1594" s="124" t="s">
        <v>97</v>
      </c>
      <c r="N1594" s="124">
        <v>45615</v>
      </c>
      <c r="O1594" s="7" t="e">
        <f t="shared" ca="1" si="48"/>
        <v>#VALUE!</v>
      </c>
      <c r="P1594" s="124" t="s">
        <v>66</v>
      </c>
      <c r="Q1594" s="11" t="s">
        <v>11726</v>
      </c>
      <c r="R1594" s="124" t="s">
        <v>66</v>
      </c>
      <c r="S1594" s="12" t="e">
        <f t="shared" ca="1" si="49"/>
        <v>#VALUE!</v>
      </c>
      <c r="T1594" s="192" t="s">
        <v>127</v>
      </c>
      <c r="U1594" s="11" t="s">
        <v>11740</v>
      </c>
      <c r="V1594" s="11"/>
      <c r="W1594" s="11"/>
      <c r="X1594" s="218" t="s">
        <v>11741</v>
      </c>
      <c r="Y1594" s="702" t="s">
        <v>11715</v>
      </c>
      <c r="Z1594" s="705" t="s">
        <v>11742</v>
      </c>
      <c r="AA1594" s="178" t="s">
        <v>11743</v>
      </c>
      <c r="AB1594" s="14" t="s">
        <v>11744</v>
      </c>
      <c r="AC1594" s="14"/>
      <c r="AD1594" s="622" t="s">
        <v>10815</v>
      </c>
      <c r="AE1594" s="928"/>
    </row>
    <row r="1595" spans="1:31">
      <c r="A1595" s="263" t="s">
        <v>516</v>
      </c>
      <c r="B1595" s="890" t="s">
        <v>11745</v>
      </c>
      <c r="C1595" s="7" t="s">
        <v>46</v>
      </c>
      <c r="D1595" s="7" t="s">
        <v>110</v>
      </c>
      <c r="E1595" s="12" t="s">
        <v>85</v>
      </c>
      <c r="F1595" s="12">
        <v>1</v>
      </c>
      <c r="G1595" s="220">
        <v>439</v>
      </c>
      <c r="H1595" s="262">
        <v>1.379</v>
      </c>
      <c r="I1595" s="188" t="s">
        <v>11711</v>
      </c>
      <c r="J1595" s="11">
        <v>45607</v>
      </c>
      <c r="K1595" s="11">
        <v>45607</v>
      </c>
      <c r="L1595" s="11"/>
      <c r="M1595" s="124">
        <v>45609</v>
      </c>
      <c r="N1595" s="124">
        <v>45611</v>
      </c>
      <c r="O1595" s="7">
        <f t="shared" ca="1" si="48"/>
        <v>4</v>
      </c>
      <c r="P1595" s="124" t="s">
        <v>66</v>
      </c>
      <c r="Q1595" s="11" t="s">
        <v>11726</v>
      </c>
      <c r="R1595" s="124" t="s">
        <v>66</v>
      </c>
      <c r="S1595" s="12" t="e">
        <f t="shared" ca="1" si="49"/>
        <v>#VALUE!</v>
      </c>
      <c r="T1595" s="192" t="s">
        <v>127</v>
      </c>
      <c r="U1595" s="11" t="s">
        <v>11746</v>
      </c>
      <c r="V1595" s="11"/>
      <c r="W1595" s="11"/>
      <c r="X1595" s="218" t="s">
        <v>11747</v>
      </c>
      <c r="Y1595" s="702" t="s">
        <v>11715</v>
      </c>
      <c r="Z1595" s="705" t="s">
        <v>11748</v>
      </c>
      <c r="AA1595" s="178" t="s">
        <v>11749</v>
      </c>
      <c r="AB1595" s="14" t="s">
        <v>11750</v>
      </c>
      <c r="AC1595" s="14"/>
      <c r="AD1595" s="622"/>
      <c r="AE1595" s="928"/>
    </row>
    <row r="1596" spans="1:31">
      <c r="A1596" s="263" t="s">
        <v>1830</v>
      </c>
      <c r="B1596" s="890" t="s">
        <v>11751</v>
      </c>
      <c r="C1596" s="7" t="s">
        <v>256</v>
      </c>
      <c r="D1596" s="7" t="s">
        <v>110</v>
      </c>
      <c r="E1596" s="12" t="s">
        <v>85</v>
      </c>
      <c r="F1596" s="12">
        <v>1</v>
      </c>
      <c r="G1596" s="220">
        <v>436</v>
      </c>
      <c r="H1596" s="262">
        <v>0.62</v>
      </c>
      <c r="I1596" s="188" t="s">
        <v>11711</v>
      </c>
      <c r="J1596" s="11">
        <v>45607</v>
      </c>
      <c r="K1596" s="11" t="s">
        <v>11408</v>
      </c>
      <c r="L1596" s="11"/>
      <c r="M1596" s="124">
        <v>45611</v>
      </c>
      <c r="N1596" s="124">
        <v>45616</v>
      </c>
      <c r="O1596" s="7">
        <f t="shared" ca="1" si="48"/>
        <v>9</v>
      </c>
      <c r="P1596" s="124" t="s">
        <v>66</v>
      </c>
      <c r="Q1596" s="11" t="s">
        <v>11726</v>
      </c>
      <c r="R1596" s="124" t="s">
        <v>66</v>
      </c>
      <c r="S1596" s="12" t="e">
        <f t="shared" ca="1" si="49"/>
        <v>#VALUE!</v>
      </c>
      <c r="T1596" s="192" t="s">
        <v>127</v>
      </c>
      <c r="U1596" s="11" t="s">
        <v>11752</v>
      </c>
      <c r="V1596" s="11"/>
      <c r="W1596" s="11"/>
      <c r="X1596" s="218" t="s">
        <v>11753</v>
      </c>
      <c r="Y1596" s="702" t="s">
        <v>11715</v>
      </c>
      <c r="Z1596" s="705" t="s">
        <v>11754</v>
      </c>
      <c r="AA1596" s="178" t="s">
        <v>11743</v>
      </c>
      <c r="AB1596" s="14" t="s">
        <v>11755</v>
      </c>
      <c r="AC1596" s="14"/>
      <c r="AD1596" s="622" t="s">
        <v>10815</v>
      </c>
      <c r="AE1596" s="928"/>
    </row>
    <row r="1597" spans="1:31">
      <c r="A1597" s="263" t="s">
        <v>11738</v>
      </c>
      <c r="B1597" s="890" t="s">
        <v>11756</v>
      </c>
      <c r="C1597" s="7" t="s">
        <v>46</v>
      </c>
      <c r="D1597" s="7" t="s">
        <v>110</v>
      </c>
      <c r="E1597" s="12" t="s">
        <v>85</v>
      </c>
      <c r="F1597" s="12">
        <v>1</v>
      </c>
      <c r="G1597" s="220">
        <v>487</v>
      </c>
      <c r="H1597" s="262">
        <v>1.052</v>
      </c>
      <c r="I1597" s="188" t="s">
        <v>11711</v>
      </c>
      <c r="J1597" s="11">
        <v>45608</v>
      </c>
      <c r="K1597" s="11">
        <v>45610</v>
      </c>
      <c r="L1597" s="11"/>
      <c r="M1597" s="124" t="s">
        <v>97</v>
      </c>
      <c r="N1597" s="124">
        <v>45616</v>
      </c>
      <c r="O1597" s="7">
        <f t="shared" ca="1" si="48"/>
        <v>8</v>
      </c>
      <c r="P1597" s="124" t="s">
        <v>66</v>
      </c>
      <c r="Q1597" s="11" t="s">
        <v>11726</v>
      </c>
      <c r="R1597" s="124" t="s">
        <v>66</v>
      </c>
      <c r="S1597" s="12" t="e">
        <f t="shared" ca="1" si="49"/>
        <v>#VALUE!</v>
      </c>
      <c r="T1597" s="192" t="s">
        <v>127</v>
      </c>
      <c r="U1597" s="11" t="s">
        <v>11757</v>
      </c>
      <c r="V1597" s="11"/>
      <c r="W1597" s="11"/>
      <c r="X1597" s="218" t="s">
        <v>11758</v>
      </c>
      <c r="Y1597" s="702" t="s">
        <v>11715</v>
      </c>
      <c r="Z1597" s="705" t="s">
        <v>11759</v>
      </c>
      <c r="AA1597" s="178" t="s">
        <v>11760</v>
      </c>
      <c r="AB1597" s="14" t="s">
        <v>11761</v>
      </c>
      <c r="AC1597" s="14"/>
      <c r="AD1597" s="622" t="s">
        <v>10815</v>
      </c>
      <c r="AE1597" s="928"/>
    </row>
    <row r="1598" spans="1:31">
      <c r="A1598" s="183" t="s">
        <v>7362</v>
      </c>
      <c r="B1598" s="890" t="s">
        <v>11762</v>
      </c>
      <c r="C1598" s="35" t="s">
        <v>46</v>
      </c>
      <c r="D1598" s="35" t="s">
        <v>189</v>
      </c>
      <c r="E1598" s="35" t="s">
        <v>85</v>
      </c>
      <c r="F1598" s="35">
        <v>2</v>
      </c>
      <c r="G1598" s="261">
        <v>3920</v>
      </c>
      <c r="H1598" s="655">
        <v>2.3740000000000001</v>
      </c>
      <c r="I1598" s="232" t="s">
        <v>11763</v>
      </c>
      <c r="J1598" s="38" t="s">
        <v>4687</v>
      </c>
      <c r="K1598" s="38" t="s">
        <v>11408</v>
      </c>
      <c r="L1598" s="38"/>
      <c r="M1598" s="253" t="s">
        <v>97</v>
      </c>
      <c r="N1598" s="253" t="s">
        <v>11181</v>
      </c>
      <c r="O1598" s="7" t="e">
        <f t="shared" ca="1" si="48"/>
        <v>#VALUE!</v>
      </c>
      <c r="P1598" s="791" t="s">
        <v>11370</v>
      </c>
      <c r="Q1598" s="791" t="s">
        <v>64</v>
      </c>
      <c r="R1598" s="253" t="s">
        <v>11370</v>
      </c>
      <c r="S1598" s="12" t="e">
        <f t="shared" ca="1" si="49"/>
        <v>#VALUE!</v>
      </c>
      <c r="T1598" s="213" t="s">
        <v>54</v>
      </c>
      <c r="U1598" s="38" t="s">
        <v>209</v>
      </c>
      <c r="V1598" s="38"/>
      <c r="W1598" s="38"/>
      <c r="X1598" s="665" t="s">
        <v>11764</v>
      </c>
      <c r="Y1598" s="665" t="s">
        <v>11765</v>
      </c>
      <c r="Z1598" s="665" t="s">
        <v>11766</v>
      </c>
      <c r="AA1598" s="240" t="s">
        <v>11767</v>
      </c>
      <c r="AB1598" s="195" t="s">
        <v>11768</v>
      </c>
      <c r="AC1598" s="195"/>
      <c r="AD1598" s="222"/>
      <c r="AE1598" s="1316"/>
    </row>
    <row r="1599" spans="1:31">
      <c r="A1599" s="183" t="s">
        <v>11769</v>
      </c>
      <c r="B1599" s="890" t="s">
        <v>11770</v>
      </c>
      <c r="C1599" s="35" t="s">
        <v>256</v>
      </c>
      <c r="D1599" s="35" t="s">
        <v>189</v>
      </c>
      <c r="E1599" s="35" t="s">
        <v>85</v>
      </c>
      <c r="F1599" s="35">
        <v>1</v>
      </c>
      <c r="G1599" s="261">
        <v>260</v>
      </c>
      <c r="H1599" s="655">
        <v>1.8240000000000001</v>
      </c>
      <c r="I1599" s="232" t="s">
        <v>11763</v>
      </c>
      <c r="J1599" s="38" t="s">
        <v>11408</v>
      </c>
      <c r="K1599" s="38">
        <v>45614</v>
      </c>
      <c r="L1599" s="38"/>
      <c r="M1599" s="253" t="s">
        <v>4703</v>
      </c>
      <c r="N1599" s="253" t="s">
        <v>4703</v>
      </c>
      <c r="O1599" s="7" t="e">
        <f t="shared" ca="1" si="48"/>
        <v>#VALUE!</v>
      </c>
      <c r="P1599" s="791" t="s">
        <v>11370</v>
      </c>
      <c r="Q1599" s="791" t="s">
        <v>64</v>
      </c>
      <c r="R1599" s="253" t="s">
        <v>11370</v>
      </c>
      <c r="S1599" s="12" t="e">
        <f t="shared" ca="1" si="49"/>
        <v>#VALUE!</v>
      </c>
      <c r="T1599" s="213" t="s">
        <v>54</v>
      </c>
      <c r="U1599" s="38" t="s">
        <v>209</v>
      </c>
      <c r="V1599" s="38"/>
      <c r="W1599" s="38"/>
      <c r="X1599" s="665" t="s">
        <v>11771</v>
      </c>
      <c r="Y1599" s="665" t="s">
        <v>11772</v>
      </c>
      <c r="Z1599" s="665" t="s">
        <v>11772</v>
      </c>
      <c r="AA1599" s="240" t="s">
        <v>11773</v>
      </c>
      <c r="AB1599" s="195" t="s">
        <v>11774</v>
      </c>
      <c r="AC1599" s="195"/>
      <c r="AD1599" s="222"/>
      <c r="AE1599" s="1316"/>
    </row>
    <row r="1600" spans="1:31">
      <c r="A1600" s="183" t="s">
        <v>11358</v>
      </c>
      <c r="B1600" s="890" t="s">
        <v>11775</v>
      </c>
      <c r="C1600" s="35" t="s">
        <v>46</v>
      </c>
      <c r="D1600" s="35" t="s">
        <v>189</v>
      </c>
      <c r="E1600" s="35" t="s">
        <v>85</v>
      </c>
      <c r="F1600" s="35">
        <v>1</v>
      </c>
      <c r="G1600" s="261">
        <v>291.39999999999998</v>
      </c>
      <c r="H1600" s="655">
        <v>1</v>
      </c>
      <c r="I1600" s="232" t="s">
        <v>11776</v>
      </c>
      <c r="J1600" s="38" t="s">
        <v>4661</v>
      </c>
      <c r="K1600" s="38" t="s">
        <v>4661</v>
      </c>
      <c r="L1600" s="38"/>
      <c r="M1600" s="253" t="s">
        <v>138</v>
      </c>
      <c r="N1600" s="253" t="s">
        <v>138</v>
      </c>
      <c r="O1600" s="7" t="e">
        <f t="shared" ca="1" si="48"/>
        <v>#VALUE!</v>
      </c>
      <c r="P1600" s="791" t="s">
        <v>11370</v>
      </c>
      <c r="Q1600" s="791" t="s">
        <v>64</v>
      </c>
      <c r="R1600" s="253" t="s">
        <v>11370</v>
      </c>
      <c r="S1600" s="12" t="e">
        <f t="shared" ca="1" si="49"/>
        <v>#VALUE!</v>
      </c>
      <c r="T1600" s="213" t="s">
        <v>54</v>
      </c>
      <c r="U1600" s="38" t="s">
        <v>209</v>
      </c>
      <c r="V1600" s="38"/>
      <c r="W1600" s="38"/>
      <c r="X1600" s="665" t="s">
        <v>11777</v>
      </c>
      <c r="Y1600" s="665" t="s">
        <v>11778</v>
      </c>
      <c r="Z1600" s="665" t="s">
        <v>11778</v>
      </c>
      <c r="AA1600" s="240" t="s">
        <v>11779</v>
      </c>
      <c r="AB1600" s="195" t="s">
        <v>11780</v>
      </c>
      <c r="AC1600" s="195"/>
      <c r="AD1600" s="222"/>
      <c r="AE1600" s="1316"/>
    </row>
    <row r="1601" spans="1:33">
      <c r="A1601" s="183" t="s">
        <v>11781</v>
      </c>
      <c r="B1601" s="890" t="s">
        <v>11191</v>
      </c>
      <c r="C1601" s="35" t="s">
        <v>46</v>
      </c>
      <c r="D1601" s="35" t="s">
        <v>189</v>
      </c>
      <c r="E1601" s="35" t="s">
        <v>85</v>
      </c>
      <c r="F1601" s="35">
        <v>1</v>
      </c>
      <c r="G1601" s="261">
        <v>1034</v>
      </c>
      <c r="H1601" s="655">
        <v>1</v>
      </c>
      <c r="I1601" s="232" t="s">
        <v>11782</v>
      </c>
      <c r="J1601" s="38">
        <v>45624</v>
      </c>
      <c r="K1601" s="38">
        <v>45624</v>
      </c>
      <c r="L1601" s="38"/>
      <c r="M1601" s="253" t="s">
        <v>97</v>
      </c>
      <c r="N1601" s="253" t="s">
        <v>274</v>
      </c>
      <c r="O1601" s="7" t="e">
        <f t="shared" ca="1" si="48"/>
        <v>#VALUE!</v>
      </c>
      <c r="P1601" s="791" t="s">
        <v>283</v>
      </c>
      <c r="Q1601" s="791" t="s">
        <v>125</v>
      </c>
      <c r="R1601" s="253" t="s">
        <v>283</v>
      </c>
      <c r="S1601" s="12" t="e">
        <f t="shared" ca="1" si="49"/>
        <v>#VALUE!</v>
      </c>
      <c r="T1601" s="213" t="s">
        <v>104</v>
      </c>
      <c r="U1601" s="38" t="s">
        <v>115</v>
      </c>
      <c r="V1601" s="38"/>
      <c r="W1601" s="38"/>
      <c r="X1601" s="665" t="s">
        <v>11783</v>
      </c>
      <c r="Y1601" s="665" t="s">
        <v>11784</v>
      </c>
      <c r="Z1601" s="665" t="s">
        <v>11784</v>
      </c>
      <c r="AA1601" s="240" t="s">
        <v>11785</v>
      </c>
      <c r="AB1601" s="195" t="s">
        <v>11786</v>
      </c>
      <c r="AC1601" s="195"/>
      <c r="AD1601" s="222" t="s">
        <v>11787</v>
      </c>
      <c r="AE1601" s="1316"/>
    </row>
    <row r="1602" spans="1:33">
      <c r="A1602" s="657" t="s">
        <v>11788</v>
      </c>
      <c r="B1602" s="846" t="s">
        <v>11789</v>
      </c>
      <c r="C1602" s="4" t="s">
        <v>46</v>
      </c>
      <c r="D1602" s="7" t="s">
        <v>139</v>
      </c>
      <c r="E1602" s="7" t="s">
        <v>85</v>
      </c>
      <c r="F1602" s="7">
        <v>1</v>
      </c>
      <c r="G1602" s="220">
        <v>960</v>
      </c>
      <c r="H1602" s="143">
        <v>1.369</v>
      </c>
      <c r="I1602" s="188" t="s">
        <v>11790</v>
      </c>
      <c r="J1602" s="11" t="s">
        <v>170</v>
      </c>
      <c r="K1602" s="11">
        <v>45624</v>
      </c>
      <c r="L1602" s="11"/>
      <c r="M1602" s="124" t="s">
        <v>97</v>
      </c>
      <c r="N1602" s="124" t="s">
        <v>95</v>
      </c>
      <c r="O1602" s="7" t="e">
        <f t="shared" ref="O1602:O1665" ca="1" si="50">IF(ISBLANK(N1602)=TRUE,TODAY()-J1602,N1602-J1602)</f>
        <v>#VALUE!</v>
      </c>
      <c r="P1602" s="726" t="s">
        <v>66</v>
      </c>
      <c r="Q1602" s="726" t="s">
        <v>66</v>
      </c>
      <c r="R1602" s="726" t="s">
        <v>66</v>
      </c>
      <c r="S1602" s="12" t="e">
        <f t="shared" ref="S1602:S1665" ca="1" si="51">IF(ISBLANK(R1602)=TRUE,TODAY()-J1602,R1602-J1602)</f>
        <v>#VALUE!</v>
      </c>
      <c r="T1602" s="192" t="s">
        <v>283</v>
      </c>
      <c r="U1602" s="11" t="s">
        <v>103</v>
      </c>
      <c r="V1602" s="11"/>
      <c r="W1602" s="11"/>
      <c r="X1602" s="218" t="s">
        <v>11791</v>
      </c>
      <c r="Y1602" s="218" t="s">
        <v>11792</v>
      </c>
      <c r="Z1602" s="218"/>
      <c r="AA1602" s="244" t="s">
        <v>11793</v>
      </c>
      <c r="AB1602" s="96" t="s">
        <v>11794</v>
      </c>
      <c r="AC1602" s="96"/>
      <c r="AD1602" s="235"/>
      <c r="AE1602" s="1314"/>
    </row>
    <row r="1603" spans="1:33">
      <c r="A1603" s="201" t="s">
        <v>11795</v>
      </c>
      <c r="B1603" s="846" t="s">
        <v>11796</v>
      </c>
      <c r="C1603" s="4" t="s">
        <v>46</v>
      </c>
      <c r="D1603" s="7" t="s">
        <v>139</v>
      </c>
      <c r="E1603" s="7" t="s">
        <v>85</v>
      </c>
      <c r="F1603" s="7">
        <v>2</v>
      </c>
      <c r="G1603" s="220">
        <v>775</v>
      </c>
      <c r="H1603" s="143">
        <v>1.044</v>
      </c>
      <c r="I1603" s="188" t="s">
        <v>11790</v>
      </c>
      <c r="J1603" s="11" t="s">
        <v>170</v>
      </c>
      <c r="K1603" s="11" t="s">
        <v>170</v>
      </c>
      <c r="L1603" s="11"/>
      <c r="M1603" s="124" t="s">
        <v>97</v>
      </c>
      <c r="N1603" s="124" t="s">
        <v>274</v>
      </c>
      <c r="O1603" s="7" t="e">
        <f t="shared" ca="1" si="50"/>
        <v>#VALUE!</v>
      </c>
      <c r="P1603" s="726" t="s">
        <v>66</v>
      </c>
      <c r="Q1603" s="726" t="s">
        <v>66</v>
      </c>
      <c r="R1603" s="726" t="s">
        <v>66</v>
      </c>
      <c r="S1603" s="12" t="e">
        <f t="shared" ca="1" si="51"/>
        <v>#VALUE!</v>
      </c>
      <c r="T1603" s="192" t="s">
        <v>283</v>
      </c>
      <c r="U1603" s="11" t="s">
        <v>103</v>
      </c>
      <c r="V1603" s="11"/>
      <c r="W1603" s="11"/>
      <c r="X1603" s="218" t="s">
        <v>11797</v>
      </c>
      <c r="Y1603" s="218" t="s">
        <v>11792</v>
      </c>
      <c r="Z1603" s="218"/>
      <c r="AA1603" s="244" t="s">
        <v>11793</v>
      </c>
      <c r="AB1603" s="96" t="s">
        <v>11794</v>
      </c>
      <c r="AC1603" s="96"/>
      <c r="AD1603" s="235"/>
      <c r="AE1603" s="1314"/>
    </row>
    <row r="1604" spans="1:33">
      <c r="A1604" s="201" t="s">
        <v>11795</v>
      </c>
      <c r="B1604" s="846" t="s">
        <v>11798</v>
      </c>
      <c r="C1604" s="4" t="s">
        <v>46</v>
      </c>
      <c r="D1604" s="7" t="s">
        <v>139</v>
      </c>
      <c r="E1604" s="7" t="s">
        <v>85</v>
      </c>
      <c r="F1604" s="7">
        <v>5</v>
      </c>
      <c r="G1604" s="220">
        <v>3630</v>
      </c>
      <c r="H1604" s="143">
        <v>3.9009999999999998</v>
      </c>
      <c r="I1604" s="188" t="s">
        <v>11790</v>
      </c>
      <c r="J1604" s="11" t="s">
        <v>11354</v>
      </c>
      <c r="K1604" s="11" t="s">
        <v>11354</v>
      </c>
      <c r="L1604" s="11"/>
      <c r="M1604" s="124" t="s">
        <v>97</v>
      </c>
      <c r="N1604" s="124" t="s">
        <v>274</v>
      </c>
      <c r="O1604" s="7" t="e">
        <f t="shared" ca="1" si="50"/>
        <v>#VALUE!</v>
      </c>
      <c r="P1604" s="726" t="s">
        <v>66</v>
      </c>
      <c r="Q1604" s="726" t="s">
        <v>66</v>
      </c>
      <c r="R1604" s="726" t="s">
        <v>66</v>
      </c>
      <c r="S1604" s="12" t="e">
        <f t="shared" ca="1" si="51"/>
        <v>#VALUE!</v>
      </c>
      <c r="T1604" s="192" t="s">
        <v>283</v>
      </c>
      <c r="U1604" s="11" t="s">
        <v>3823</v>
      </c>
      <c r="V1604" s="11"/>
      <c r="W1604" s="11"/>
      <c r="X1604" s="218" t="s">
        <v>11799</v>
      </c>
      <c r="Y1604" s="218" t="s">
        <v>11800</v>
      </c>
      <c r="Z1604" s="218"/>
      <c r="AA1604" s="244" t="s">
        <v>11801</v>
      </c>
      <c r="AB1604" s="96" t="s">
        <v>11802</v>
      </c>
      <c r="AC1604" s="96"/>
      <c r="AD1604" s="235"/>
      <c r="AE1604" s="1314"/>
    </row>
    <row r="1605" spans="1:33">
      <c r="A1605" s="228" t="s">
        <v>11803</v>
      </c>
      <c r="B1605" s="890" t="s">
        <v>11804</v>
      </c>
      <c r="C1605" s="35" t="s">
        <v>46</v>
      </c>
      <c r="D1605" s="35" t="s">
        <v>73</v>
      </c>
      <c r="E1605" s="35" t="s">
        <v>85</v>
      </c>
      <c r="F1605" s="35">
        <v>1</v>
      </c>
      <c r="G1605" s="261">
        <v>820</v>
      </c>
      <c r="H1605" s="143">
        <v>0.84</v>
      </c>
      <c r="I1605" s="232" t="s">
        <v>11688</v>
      </c>
      <c r="J1605" s="38" t="s">
        <v>11012</v>
      </c>
      <c r="K1605" s="38"/>
      <c r="L1605" s="38"/>
      <c r="M1605" s="253"/>
      <c r="N1605" s="253" t="s">
        <v>36</v>
      </c>
      <c r="O1605" s="7" t="e">
        <f t="shared" ca="1" si="50"/>
        <v>#VALUE!</v>
      </c>
      <c r="P1605" s="791" t="s">
        <v>274</v>
      </c>
      <c r="Q1605" s="791" t="s">
        <v>64</v>
      </c>
      <c r="R1605" s="124" t="s">
        <v>274</v>
      </c>
      <c r="S1605" s="12" t="e">
        <f t="shared" ca="1" si="51"/>
        <v>#VALUE!</v>
      </c>
      <c r="T1605" s="213" t="s">
        <v>54</v>
      </c>
      <c r="U1605" s="38" t="s">
        <v>4708</v>
      </c>
      <c r="V1605" s="38"/>
      <c r="W1605" s="38"/>
      <c r="X1605" s="665" t="s">
        <v>11805</v>
      </c>
      <c r="Y1605" s="665" t="s">
        <v>11806</v>
      </c>
      <c r="Z1605" s="665"/>
      <c r="AA1605" s="979" t="s">
        <v>11807</v>
      </c>
      <c r="AB1605" s="195"/>
      <c r="AC1605" s="195"/>
      <c r="AD1605" s="222"/>
      <c r="AE1605" s="1316"/>
    </row>
    <row r="1606" spans="1:33">
      <c r="A1606" s="228" t="s">
        <v>11808</v>
      </c>
      <c r="B1606" s="890" t="s">
        <v>11809</v>
      </c>
      <c r="C1606" s="35" t="s">
        <v>46</v>
      </c>
      <c r="D1606" s="35" t="s">
        <v>48</v>
      </c>
      <c r="E1606" s="35" t="s">
        <v>85</v>
      </c>
      <c r="F1606" s="35">
        <v>2</v>
      </c>
      <c r="G1606" s="261">
        <v>1210</v>
      </c>
      <c r="H1606" s="143">
        <v>2.31</v>
      </c>
      <c r="I1606" s="232" t="s">
        <v>11810</v>
      </c>
      <c r="J1606" s="38" t="s">
        <v>4688</v>
      </c>
      <c r="K1606" s="38"/>
      <c r="L1606" s="38"/>
      <c r="M1606" s="253"/>
      <c r="N1606" s="253" t="s">
        <v>4660</v>
      </c>
      <c r="O1606" s="7" t="e">
        <f t="shared" ca="1" si="50"/>
        <v>#VALUE!</v>
      </c>
      <c r="P1606" s="791" t="s">
        <v>95</v>
      </c>
      <c r="Q1606" s="791" t="s">
        <v>11354</v>
      </c>
      <c r="R1606" s="124" t="s">
        <v>95</v>
      </c>
      <c r="S1606" s="12" t="e">
        <f t="shared" ca="1" si="51"/>
        <v>#VALUE!</v>
      </c>
      <c r="T1606" s="213" t="s">
        <v>54</v>
      </c>
      <c r="U1606" s="38" t="s">
        <v>11811</v>
      </c>
      <c r="V1606" s="38"/>
      <c r="W1606" s="38"/>
      <c r="X1606" s="665" t="s">
        <v>11812</v>
      </c>
      <c r="Y1606" s="665"/>
      <c r="Z1606" s="665"/>
      <c r="AA1606" s="979" t="s">
        <v>11813</v>
      </c>
      <c r="AB1606" s="195"/>
      <c r="AC1606" s="195"/>
      <c r="AD1606" s="222"/>
      <c r="AE1606" s="1316"/>
    </row>
    <row r="1607" spans="1:33">
      <c r="A1607" s="228" t="s">
        <v>1535</v>
      </c>
      <c r="B1607" s="890" t="s">
        <v>11814</v>
      </c>
      <c r="C1607" s="35" t="s">
        <v>46</v>
      </c>
      <c r="D1607" s="35" t="s">
        <v>1024</v>
      </c>
      <c r="E1607" s="35" t="s">
        <v>267</v>
      </c>
      <c r="F1607" s="35">
        <v>5</v>
      </c>
      <c r="G1607" s="261">
        <v>4900</v>
      </c>
      <c r="H1607" s="143">
        <v>6.6559999999999997</v>
      </c>
      <c r="I1607" s="232" t="s">
        <v>124</v>
      </c>
      <c r="J1607" s="38">
        <v>45611</v>
      </c>
      <c r="K1607" s="38">
        <v>45611</v>
      </c>
      <c r="L1607" s="38"/>
      <c r="M1607" s="253">
        <v>45615</v>
      </c>
      <c r="N1607" s="253">
        <v>45616</v>
      </c>
      <c r="O1607" s="7">
        <f t="shared" ca="1" si="50"/>
        <v>5</v>
      </c>
      <c r="P1607" s="791">
        <v>45637</v>
      </c>
      <c r="Q1607" s="791">
        <v>45631</v>
      </c>
      <c r="R1607" s="124">
        <v>45637</v>
      </c>
      <c r="S1607" s="12">
        <f t="shared" ca="1" si="51"/>
        <v>26</v>
      </c>
      <c r="T1607" s="213" t="s">
        <v>54</v>
      </c>
      <c r="U1607" s="38">
        <v>45670</v>
      </c>
      <c r="V1607" s="38"/>
      <c r="W1607" s="38"/>
      <c r="X1607" s="665" t="s">
        <v>11815</v>
      </c>
      <c r="Y1607" s="665" t="s">
        <v>11816</v>
      </c>
      <c r="Z1607" s="665" t="s">
        <v>11816</v>
      </c>
      <c r="AA1607" s="979" t="s">
        <v>10683</v>
      </c>
      <c r="AB1607" s="195"/>
      <c r="AC1607" s="195"/>
      <c r="AD1607" s="222"/>
      <c r="AE1607" s="1316"/>
    </row>
    <row r="1608" spans="1:33">
      <c r="A1608" s="228" t="s">
        <v>1535</v>
      </c>
      <c r="B1608" s="890" t="s">
        <v>10622</v>
      </c>
      <c r="C1608" s="35" t="s">
        <v>46</v>
      </c>
      <c r="D1608" s="35" t="s">
        <v>1024</v>
      </c>
      <c r="E1608" s="35" t="s">
        <v>267</v>
      </c>
      <c r="F1608" s="35">
        <v>4</v>
      </c>
      <c r="G1608" s="261">
        <v>4920</v>
      </c>
      <c r="H1608" s="143">
        <v>6.9</v>
      </c>
      <c r="I1608" s="232" t="s">
        <v>124</v>
      </c>
      <c r="J1608" s="38">
        <v>45617</v>
      </c>
      <c r="K1608" s="38">
        <v>45617</v>
      </c>
      <c r="L1608" s="38"/>
      <c r="M1608" s="253">
        <v>45621</v>
      </c>
      <c r="N1608" s="253">
        <v>45620</v>
      </c>
      <c r="O1608" s="7">
        <f t="shared" ca="1" si="50"/>
        <v>3</v>
      </c>
      <c r="P1608" s="791">
        <v>45637</v>
      </c>
      <c r="Q1608" s="791">
        <v>45631</v>
      </c>
      <c r="R1608" s="124">
        <v>45637</v>
      </c>
      <c r="S1608" s="12">
        <f t="shared" ca="1" si="51"/>
        <v>20</v>
      </c>
      <c r="T1608" s="213" t="s">
        <v>54</v>
      </c>
      <c r="U1608" s="38">
        <v>45670</v>
      </c>
      <c r="V1608" s="38"/>
      <c r="W1608" s="38"/>
      <c r="X1608" s="665" t="s">
        <v>11817</v>
      </c>
      <c r="Y1608" s="665" t="s">
        <v>11818</v>
      </c>
      <c r="Z1608" s="665" t="s">
        <v>11818</v>
      </c>
      <c r="AA1608" s="979" t="s">
        <v>10683</v>
      </c>
      <c r="AB1608" s="195"/>
      <c r="AC1608" s="195"/>
      <c r="AD1608" s="222"/>
      <c r="AE1608" s="1316"/>
    </row>
    <row r="1609" spans="1:33">
      <c r="A1609" s="263" t="s">
        <v>11738</v>
      </c>
      <c r="B1609" s="890" t="s">
        <v>11819</v>
      </c>
      <c r="C1609" s="7" t="s">
        <v>46</v>
      </c>
      <c r="D1609" s="7" t="s">
        <v>1024</v>
      </c>
      <c r="E1609" s="12" t="s">
        <v>85</v>
      </c>
      <c r="F1609" s="12">
        <v>1</v>
      </c>
      <c r="G1609" s="220">
        <v>588</v>
      </c>
      <c r="H1609" s="262">
        <v>2.581</v>
      </c>
      <c r="I1609" s="188" t="s">
        <v>11820</v>
      </c>
      <c r="J1609" s="11" t="s">
        <v>11407</v>
      </c>
      <c r="K1609" s="124">
        <v>45614</v>
      </c>
      <c r="L1609" s="124"/>
      <c r="M1609" s="124" t="s">
        <v>97</v>
      </c>
      <c r="N1609" s="124">
        <v>45618</v>
      </c>
      <c r="O1609" s="7" t="e">
        <f t="shared" ca="1" si="50"/>
        <v>#VALUE!</v>
      </c>
      <c r="P1609" s="124" t="s">
        <v>283</v>
      </c>
      <c r="Q1609" s="11" t="s">
        <v>11821</v>
      </c>
      <c r="R1609" s="124" t="s">
        <v>283</v>
      </c>
      <c r="S1609" s="12" t="e">
        <f t="shared" ca="1" si="51"/>
        <v>#VALUE!</v>
      </c>
      <c r="T1609" s="192" t="s">
        <v>116</v>
      </c>
      <c r="U1609" s="11" t="s">
        <v>11822</v>
      </c>
      <c r="V1609" s="11"/>
      <c r="W1609" s="11"/>
      <c r="X1609" s="218" t="s">
        <v>11823</v>
      </c>
      <c r="Y1609" s="218" t="s">
        <v>11824</v>
      </c>
      <c r="Z1609" s="706" t="s">
        <v>11825</v>
      </c>
      <c r="AA1609" s="178" t="s">
        <v>11826</v>
      </c>
      <c r="AB1609" s="14" t="s">
        <v>11827</v>
      </c>
      <c r="AC1609" s="673"/>
      <c r="AD1609" s="1255" t="s">
        <v>10815</v>
      </c>
      <c r="AE1609" s="1328"/>
      <c r="AF1609" s="2"/>
      <c r="AG1609" s="2"/>
    </row>
    <row r="1610" spans="1:33">
      <c r="A1610" s="263" t="s">
        <v>11828</v>
      </c>
      <c r="B1610" s="890" t="s">
        <v>11829</v>
      </c>
      <c r="C1610" s="7" t="s">
        <v>46</v>
      </c>
      <c r="D1610" s="7" t="s">
        <v>1024</v>
      </c>
      <c r="E1610" s="12" t="s">
        <v>85</v>
      </c>
      <c r="F1610" s="12">
        <v>1</v>
      </c>
      <c r="G1610" s="220">
        <v>365</v>
      </c>
      <c r="H1610" s="262">
        <v>1.2529999999999999</v>
      </c>
      <c r="I1610" s="188" t="s">
        <v>11820</v>
      </c>
      <c r="J1610" s="11" t="s">
        <v>4687</v>
      </c>
      <c r="K1610" s="11">
        <v>45607</v>
      </c>
      <c r="L1610" s="11"/>
      <c r="M1610" s="124">
        <v>45611</v>
      </c>
      <c r="N1610" s="124">
        <v>45622</v>
      </c>
      <c r="O1610" s="7" t="e">
        <f t="shared" ca="1" si="50"/>
        <v>#VALUE!</v>
      </c>
      <c r="P1610" s="124" t="s">
        <v>283</v>
      </c>
      <c r="Q1610" s="11" t="s">
        <v>11830</v>
      </c>
      <c r="R1610" s="124" t="s">
        <v>283</v>
      </c>
      <c r="S1610" s="12" t="e">
        <f t="shared" ca="1" si="51"/>
        <v>#VALUE!</v>
      </c>
      <c r="T1610" s="192" t="s">
        <v>116</v>
      </c>
      <c r="U1610" s="11" t="s">
        <v>11831</v>
      </c>
      <c r="V1610" s="11"/>
      <c r="W1610" s="11"/>
      <c r="X1610" s="218" t="s">
        <v>11832</v>
      </c>
      <c r="Y1610" s="218" t="s">
        <v>11824</v>
      </c>
      <c r="Z1610" s="706" t="s">
        <v>11824</v>
      </c>
      <c r="AA1610" s="178" t="s">
        <v>11833</v>
      </c>
      <c r="AB1610" s="14" t="s">
        <v>11834</v>
      </c>
      <c r="AC1610" s="673"/>
      <c r="AD1610" s="1255" t="s">
        <v>10815</v>
      </c>
      <c r="AE1610" s="1328"/>
      <c r="AF1610" s="2"/>
      <c r="AG1610" s="2"/>
    </row>
    <row r="1611" spans="1:33">
      <c r="A1611" s="263" t="s">
        <v>11828</v>
      </c>
      <c r="B1611" s="890" t="s">
        <v>11835</v>
      </c>
      <c r="C1611" s="7" t="s">
        <v>46</v>
      </c>
      <c r="D1611" s="7" t="s">
        <v>1024</v>
      </c>
      <c r="E1611" s="12" t="s">
        <v>85</v>
      </c>
      <c r="F1611" s="12">
        <v>1</v>
      </c>
      <c r="G1611" s="220">
        <v>592</v>
      </c>
      <c r="H1611" s="262">
        <v>2.3330000000000002</v>
      </c>
      <c r="I1611" s="188" t="s">
        <v>11820</v>
      </c>
      <c r="J1611" s="11">
        <v>45608</v>
      </c>
      <c r="K1611" s="11" t="s">
        <v>11408</v>
      </c>
      <c r="L1611" s="11"/>
      <c r="M1611" s="124">
        <v>45616</v>
      </c>
      <c r="N1611" s="124">
        <v>45624</v>
      </c>
      <c r="O1611" s="7">
        <f t="shared" ca="1" si="50"/>
        <v>16</v>
      </c>
      <c r="P1611" s="124" t="s">
        <v>283</v>
      </c>
      <c r="Q1611" s="11" t="s">
        <v>11821</v>
      </c>
      <c r="R1611" s="124" t="s">
        <v>283</v>
      </c>
      <c r="S1611" s="12" t="e">
        <f t="shared" ca="1" si="51"/>
        <v>#VALUE!</v>
      </c>
      <c r="T1611" s="192" t="s">
        <v>116</v>
      </c>
      <c r="U1611" s="11" t="s">
        <v>11836</v>
      </c>
      <c r="V1611" s="11"/>
      <c r="W1611" s="11"/>
      <c r="X1611" s="218" t="s">
        <v>11837</v>
      </c>
      <c r="Y1611" s="218" t="s">
        <v>11824</v>
      </c>
      <c r="Z1611" s="706" t="s">
        <v>11838</v>
      </c>
      <c r="AA1611" s="178" t="s">
        <v>11839</v>
      </c>
      <c r="AB1611" s="14" t="s">
        <v>11840</v>
      </c>
      <c r="AC1611" s="673"/>
      <c r="AD1611" s="1255" t="s">
        <v>10815</v>
      </c>
      <c r="AE1611" s="1328"/>
      <c r="AF1611" s="2"/>
      <c r="AG1611" s="2"/>
    </row>
    <row r="1612" spans="1:33">
      <c r="A1612" s="263" t="s">
        <v>11841</v>
      </c>
      <c r="B1612" s="890" t="s">
        <v>11842</v>
      </c>
      <c r="C1612" s="7" t="s">
        <v>46</v>
      </c>
      <c r="D1612" s="7" t="s">
        <v>110</v>
      </c>
      <c r="E1612" s="12" t="s">
        <v>85</v>
      </c>
      <c r="F1612" s="12">
        <v>1</v>
      </c>
      <c r="G1612" s="220">
        <v>2004</v>
      </c>
      <c r="H1612" s="262">
        <v>4.266</v>
      </c>
      <c r="I1612" s="188" t="s">
        <v>11820</v>
      </c>
      <c r="J1612" s="11">
        <v>45609</v>
      </c>
      <c r="K1612" s="124">
        <v>45614</v>
      </c>
      <c r="L1612" s="124"/>
      <c r="M1612" s="124" t="s">
        <v>97</v>
      </c>
      <c r="N1612" s="124">
        <v>45622</v>
      </c>
      <c r="O1612" s="7">
        <f t="shared" ca="1" si="50"/>
        <v>13</v>
      </c>
      <c r="P1612" s="124" t="s">
        <v>283</v>
      </c>
      <c r="Q1612" s="11" t="s">
        <v>11821</v>
      </c>
      <c r="R1612" s="124" t="s">
        <v>283</v>
      </c>
      <c r="S1612" s="12" t="e">
        <f t="shared" ca="1" si="51"/>
        <v>#VALUE!</v>
      </c>
      <c r="T1612" s="192" t="s">
        <v>116</v>
      </c>
      <c r="U1612" s="11" t="s">
        <v>11843</v>
      </c>
      <c r="V1612" s="11"/>
      <c r="W1612" s="11"/>
      <c r="X1612" s="218" t="s">
        <v>11844</v>
      </c>
      <c r="Y1612" s="218" t="s">
        <v>11824</v>
      </c>
      <c r="Z1612" s="706" t="s">
        <v>11845</v>
      </c>
      <c r="AA1612" s="178" t="s">
        <v>11846</v>
      </c>
      <c r="AB1612" s="14"/>
      <c r="AC1612" s="673"/>
      <c r="AD1612" s="1255" t="s">
        <v>10815</v>
      </c>
      <c r="AE1612" s="1328"/>
      <c r="AF1612" s="2"/>
      <c r="AG1612" s="2"/>
    </row>
    <row r="1613" spans="1:33">
      <c r="A1613" s="263" t="s">
        <v>11847</v>
      </c>
      <c r="B1613" s="890" t="s">
        <v>11848</v>
      </c>
      <c r="C1613" s="7" t="s">
        <v>256</v>
      </c>
      <c r="D1613" s="7" t="s">
        <v>110</v>
      </c>
      <c r="E1613" s="12" t="s">
        <v>85</v>
      </c>
      <c r="F1613" s="12">
        <v>1</v>
      </c>
      <c r="G1613" s="220">
        <v>321</v>
      </c>
      <c r="H1613" s="262">
        <v>1.9650000000000001</v>
      </c>
      <c r="I1613" s="188" t="s">
        <v>11820</v>
      </c>
      <c r="J1613" s="11">
        <v>45610</v>
      </c>
      <c r="K1613" s="124" t="s">
        <v>11450</v>
      </c>
      <c r="L1613" s="124"/>
      <c r="M1613" s="124">
        <v>45616</v>
      </c>
      <c r="N1613" s="124">
        <v>45618</v>
      </c>
      <c r="O1613" s="7">
        <f t="shared" ca="1" si="50"/>
        <v>8</v>
      </c>
      <c r="P1613" s="124" t="s">
        <v>283</v>
      </c>
      <c r="Q1613" s="11" t="s">
        <v>11821</v>
      </c>
      <c r="R1613" s="124" t="s">
        <v>283</v>
      </c>
      <c r="S1613" s="12" t="e">
        <f t="shared" ca="1" si="51"/>
        <v>#VALUE!</v>
      </c>
      <c r="T1613" s="192" t="s">
        <v>116</v>
      </c>
      <c r="U1613" s="11" t="s">
        <v>11849</v>
      </c>
      <c r="V1613" s="11"/>
      <c r="W1613" s="11"/>
      <c r="X1613" s="218" t="s">
        <v>11850</v>
      </c>
      <c r="Y1613" s="218" t="s">
        <v>11824</v>
      </c>
      <c r="Z1613" s="706" t="s">
        <v>11851</v>
      </c>
      <c r="AA1613" s="178" t="s">
        <v>11852</v>
      </c>
      <c r="AB1613" s="14" t="s">
        <v>11853</v>
      </c>
      <c r="AC1613" s="673"/>
      <c r="AD1613" s="1255" t="s">
        <v>10815</v>
      </c>
      <c r="AE1613" s="1328"/>
      <c r="AF1613" s="2"/>
      <c r="AG1613" s="2"/>
    </row>
    <row r="1614" spans="1:33">
      <c r="A1614" s="624" t="s">
        <v>11854</v>
      </c>
      <c r="B1614" s="890" t="s">
        <v>11855</v>
      </c>
      <c r="C1614" s="7" t="s">
        <v>256</v>
      </c>
      <c r="D1614" s="7" t="s">
        <v>110</v>
      </c>
      <c r="E1614" s="12" t="s">
        <v>85</v>
      </c>
      <c r="F1614" s="12">
        <v>1</v>
      </c>
      <c r="G1614" s="220">
        <v>573</v>
      </c>
      <c r="H1614" s="262">
        <v>0.878</v>
      </c>
      <c r="I1614" s="188" t="s">
        <v>11820</v>
      </c>
      <c r="J1614" s="11">
        <v>45611</v>
      </c>
      <c r="K1614" s="124">
        <v>45614</v>
      </c>
      <c r="L1614" s="124"/>
      <c r="M1614" s="124" t="s">
        <v>4688</v>
      </c>
      <c r="N1614" s="124" t="s">
        <v>4703</v>
      </c>
      <c r="O1614" s="7" t="e">
        <f t="shared" ca="1" si="50"/>
        <v>#VALUE!</v>
      </c>
      <c r="P1614" s="124" t="s">
        <v>283</v>
      </c>
      <c r="Q1614" s="11" t="s">
        <v>11821</v>
      </c>
      <c r="R1614" s="124" t="s">
        <v>283</v>
      </c>
      <c r="S1614" s="12" t="e">
        <f t="shared" ca="1" si="51"/>
        <v>#VALUE!</v>
      </c>
      <c r="T1614" s="192" t="s">
        <v>116</v>
      </c>
      <c r="U1614" s="11" t="s">
        <v>11856</v>
      </c>
      <c r="V1614" s="11"/>
      <c r="W1614" s="11"/>
      <c r="X1614" s="218" t="s">
        <v>11857</v>
      </c>
      <c r="Y1614" s="218" t="s">
        <v>11824</v>
      </c>
      <c r="Z1614" s="706" t="s">
        <v>11858</v>
      </c>
      <c r="AA1614" s="178" t="s">
        <v>11859</v>
      </c>
      <c r="AB1614" s="14" t="s">
        <v>11860</v>
      </c>
      <c r="AC1614" s="673"/>
      <c r="AD1614" s="1255" t="s">
        <v>10815</v>
      </c>
      <c r="AE1614" s="1328"/>
      <c r="AF1614" s="2"/>
      <c r="AG1614" s="2"/>
    </row>
    <row r="1615" spans="1:33">
      <c r="A1615" s="263" t="s">
        <v>6363</v>
      </c>
      <c r="B1615" s="890" t="s">
        <v>11861</v>
      </c>
      <c r="C1615" s="7" t="s">
        <v>46</v>
      </c>
      <c r="D1615" s="7" t="s">
        <v>110</v>
      </c>
      <c r="E1615" s="12" t="s">
        <v>85</v>
      </c>
      <c r="F1615" s="12">
        <v>3</v>
      </c>
      <c r="G1615" s="220">
        <v>3201</v>
      </c>
      <c r="H1615" s="262">
        <v>10.597</v>
      </c>
      <c r="I1615" s="188" t="s">
        <v>11820</v>
      </c>
      <c r="J1615" s="11">
        <v>45611</v>
      </c>
      <c r="K1615" s="124">
        <v>45614</v>
      </c>
      <c r="L1615" s="124"/>
      <c r="M1615" s="124" t="s">
        <v>97</v>
      </c>
      <c r="N1615" s="124">
        <v>45621</v>
      </c>
      <c r="O1615" s="7">
        <f t="shared" ca="1" si="50"/>
        <v>10</v>
      </c>
      <c r="P1615" s="124" t="s">
        <v>283</v>
      </c>
      <c r="Q1615" s="11" t="s">
        <v>11821</v>
      </c>
      <c r="R1615" s="124" t="s">
        <v>283</v>
      </c>
      <c r="S1615" s="12" t="e">
        <f t="shared" ca="1" si="51"/>
        <v>#VALUE!</v>
      </c>
      <c r="T1615" s="192" t="s">
        <v>116</v>
      </c>
      <c r="U1615" s="11" t="s">
        <v>11862</v>
      </c>
      <c r="V1615" s="11"/>
      <c r="W1615" s="11"/>
      <c r="X1615" s="218" t="s">
        <v>11863</v>
      </c>
      <c r="Y1615" s="218" t="s">
        <v>11824</v>
      </c>
      <c r="Z1615" s="706" t="s">
        <v>11864</v>
      </c>
      <c r="AA1615" s="178" t="s">
        <v>11865</v>
      </c>
      <c r="AB1615" s="14"/>
      <c r="AC1615" s="673"/>
      <c r="AD1615" s="1255" t="s">
        <v>97</v>
      </c>
      <c r="AE1615" s="1328"/>
      <c r="AF1615" s="2"/>
      <c r="AG1615" s="2"/>
    </row>
    <row r="1616" spans="1:33">
      <c r="A1616" s="263" t="s">
        <v>6394</v>
      </c>
      <c r="B1616" s="890" t="s">
        <v>11866</v>
      </c>
      <c r="C1616" s="7" t="s">
        <v>256</v>
      </c>
      <c r="D1616" s="7" t="s">
        <v>110</v>
      </c>
      <c r="E1616" s="12" t="s">
        <v>85</v>
      </c>
      <c r="F1616" s="12">
        <v>1</v>
      </c>
      <c r="G1616" s="220">
        <v>2714</v>
      </c>
      <c r="H1616" s="262">
        <v>3.01</v>
      </c>
      <c r="I1616" s="188" t="s">
        <v>11820</v>
      </c>
      <c r="J1616" s="11">
        <v>45614</v>
      </c>
      <c r="K1616" s="124">
        <v>45615</v>
      </c>
      <c r="L1616" s="124"/>
      <c r="M1616" s="124">
        <v>45616</v>
      </c>
      <c r="N1616" s="124">
        <v>45617</v>
      </c>
      <c r="O1616" s="7">
        <f t="shared" ca="1" si="50"/>
        <v>3</v>
      </c>
      <c r="P1616" s="124" t="s">
        <v>283</v>
      </c>
      <c r="Q1616" s="11" t="s">
        <v>11821</v>
      </c>
      <c r="R1616" s="124" t="s">
        <v>283</v>
      </c>
      <c r="S1616" s="12" t="e">
        <f t="shared" ca="1" si="51"/>
        <v>#VALUE!</v>
      </c>
      <c r="T1616" s="192" t="s">
        <v>116</v>
      </c>
      <c r="U1616" s="11" t="s">
        <v>11867</v>
      </c>
      <c r="V1616" s="11"/>
      <c r="W1616" s="11"/>
      <c r="X1616" s="218" t="s">
        <v>11868</v>
      </c>
      <c r="Y1616" s="218" t="s">
        <v>11824</v>
      </c>
      <c r="Z1616" s="706" t="s">
        <v>11869</v>
      </c>
      <c r="AA1616" s="178" t="s">
        <v>11865</v>
      </c>
      <c r="AB1616" s="14" t="s">
        <v>11870</v>
      </c>
      <c r="AC1616" s="673"/>
      <c r="AD1616" s="1255" t="s">
        <v>10815</v>
      </c>
      <c r="AE1616" s="1328"/>
      <c r="AF1616" s="2"/>
      <c r="AG1616" s="2"/>
    </row>
    <row r="1617" spans="1:33">
      <c r="A1617" s="263" t="s">
        <v>7114</v>
      </c>
      <c r="B1617" s="890" t="s">
        <v>11871</v>
      </c>
      <c r="C1617" s="7" t="s">
        <v>46</v>
      </c>
      <c r="D1617" s="7" t="s">
        <v>110</v>
      </c>
      <c r="E1617" s="12" t="s">
        <v>85</v>
      </c>
      <c r="F1617" s="12">
        <v>1</v>
      </c>
      <c r="G1617" s="220">
        <v>468</v>
      </c>
      <c r="H1617" s="262">
        <v>1.23</v>
      </c>
      <c r="I1617" s="188" t="s">
        <v>11820</v>
      </c>
      <c r="J1617" s="11">
        <v>45614</v>
      </c>
      <c r="K1617" s="124">
        <v>45615</v>
      </c>
      <c r="L1617" s="124"/>
      <c r="M1617" s="124">
        <v>45616</v>
      </c>
      <c r="N1617" s="124">
        <v>45618</v>
      </c>
      <c r="O1617" s="7">
        <f t="shared" ca="1" si="50"/>
        <v>4</v>
      </c>
      <c r="P1617" s="124" t="s">
        <v>283</v>
      </c>
      <c r="Q1617" s="11" t="s">
        <v>11821</v>
      </c>
      <c r="R1617" s="124" t="s">
        <v>283</v>
      </c>
      <c r="S1617" s="12" t="e">
        <f t="shared" ca="1" si="51"/>
        <v>#VALUE!</v>
      </c>
      <c r="T1617" s="192" t="s">
        <v>116</v>
      </c>
      <c r="U1617" s="11" t="s">
        <v>11872</v>
      </c>
      <c r="V1617" s="11"/>
      <c r="W1617" s="11"/>
      <c r="X1617" s="218" t="s">
        <v>11873</v>
      </c>
      <c r="Y1617" s="218" t="s">
        <v>11824</v>
      </c>
      <c r="Z1617" s="706" t="s">
        <v>11874</v>
      </c>
      <c r="AA1617" s="178" t="s">
        <v>11865</v>
      </c>
      <c r="AB1617" s="14" t="s">
        <v>11875</v>
      </c>
      <c r="AC1617" s="673"/>
      <c r="AD1617" s="1255" t="s">
        <v>97</v>
      </c>
      <c r="AE1617" s="1328"/>
      <c r="AF1617" s="2"/>
      <c r="AG1617" s="2"/>
    </row>
    <row r="1618" spans="1:33">
      <c r="A1618" s="263" t="s">
        <v>11876</v>
      </c>
      <c r="B1618" s="890" t="s">
        <v>11877</v>
      </c>
      <c r="C1618" s="7" t="s">
        <v>46</v>
      </c>
      <c r="D1618" s="7" t="s">
        <v>110</v>
      </c>
      <c r="E1618" s="12" t="s">
        <v>85</v>
      </c>
      <c r="F1618" s="12">
        <v>1</v>
      </c>
      <c r="G1618" s="220">
        <v>830</v>
      </c>
      <c r="H1618" s="262">
        <v>1.107</v>
      </c>
      <c r="I1618" s="188" t="s">
        <v>11820</v>
      </c>
      <c r="J1618" s="11">
        <v>45617</v>
      </c>
      <c r="K1618" s="11">
        <v>45617</v>
      </c>
      <c r="L1618" s="11"/>
      <c r="M1618" s="124" t="s">
        <v>97</v>
      </c>
      <c r="N1618" s="124">
        <v>45624</v>
      </c>
      <c r="O1618" s="7">
        <f t="shared" ca="1" si="50"/>
        <v>7</v>
      </c>
      <c r="P1618" s="124" t="s">
        <v>283</v>
      </c>
      <c r="Q1618" s="11" t="s">
        <v>11821</v>
      </c>
      <c r="R1618" s="124" t="s">
        <v>283</v>
      </c>
      <c r="S1618" s="12" t="e">
        <f t="shared" ca="1" si="51"/>
        <v>#VALUE!</v>
      </c>
      <c r="T1618" s="192" t="s">
        <v>116</v>
      </c>
      <c r="U1618" s="11" t="s">
        <v>11878</v>
      </c>
      <c r="V1618" s="11"/>
      <c r="W1618" s="11"/>
      <c r="X1618" s="218" t="s">
        <v>11879</v>
      </c>
      <c r="Y1618" s="218" t="s">
        <v>11824</v>
      </c>
      <c r="Z1618" s="706" t="s">
        <v>11880</v>
      </c>
      <c r="AA1618" s="178" t="s">
        <v>11881</v>
      </c>
      <c r="AB1618" s="14"/>
      <c r="AC1618" s="673"/>
      <c r="AD1618" s="1255" t="s">
        <v>10815</v>
      </c>
      <c r="AE1618" s="1328"/>
      <c r="AF1618" s="2"/>
      <c r="AG1618" s="2"/>
    </row>
    <row r="1619" spans="1:33">
      <c r="A1619" s="263" t="s">
        <v>11876</v>
      </c>
      <c r="B1619" s="890" t="s">
        <v>11882</v>
      </c>
      <c r="C1619" s="35" t="s">
        <v>46</v>
      </c>
      <c r="D1619" s="35" t="s">
        <v>110</v>
      </c>
      <c r="E1619" s="99" t="s">
        <v>85</v>
      </c>
      <c r="F1619" s="99">
        <v>4</v>
      </c>
      <c r="G1619" s="261">
        <v>3524</v>
      </c>
      <c r="H1619" s="290">
        <v>2.96</v>
      </c>
      <c r="I1619" s="232" t="s">
        <v>11820</v>
      </c>
      <c r="J1619" s="38">
        <v>45619</v>
      </c>
      <c r="K1619" s="38">
        <v>45621</v>
      </c>
      <c r="L1619" s="38"/>
      <c r="M1619" s="253" t="s">
        <v>97</v>
      </c>
      <c r="N1619" s="253">
        <v>45624</v>
      </c>
      <c r="O1619" s="7">
        <f t="shared" ca="1" si="50"/>
        <v>5</v>
      </c>
      <c r="P1619" s="124" t="s">
        <v>283</v>
      </c>
      <c r="Q1619" s="38" t="s">
        <v>11821</v>
      </c>
      <c r="R1619" s="124" t="s">
        <v>283</v>
      </c>
      <c r="S1619" s="12" t="e">
        <f t="shared" ca="1" si="51"/>
        <v>#VALUE!</v>
      </c>
      <c r="T1619" s="192" t="s">
        <v>116</v>
      </c>
      <c r="U1619" s="11" t="s">
        <v>11883</v>
      </c>
      <c r="V1619" s="38"/>
      <c r="W1619" s="38"/>
      <c r="X1619" s="665" t="s">
        <v>11884</v>
      </c>
      <c r="Y1619" s="218" t="s">
        <v>11824</v>
      </c>
      <c r="Z1619" s="707" t="s">
        <v>11885</v>
      </c>
      <c r="AA1619" s="291" t="s">
        <v>11886</v>
      </c>
      <c r="AB1619" s="163"/>
      <c r="AC1619" s="246"/>
      <c r="AD1619" s="1256" t="s">
        <v>10815</v>
      </c>
      <c r="AE1619" s="1329"/>
      <c r="AF1619" s="2"/>
      <c r="AG1619" s="2"/>
    </row>
    <row r="1620" spans="1:33">
      <c r="A1620" s="626" t="s">
        <v>3731</v>
      </c>
      <c r="B1620" s="890" t="s">
        <v>11887</v>
      </c>
      <c r="C1620" s="7" t="s">
        <v>46</v>
      </c>
      <c r="D1620" s="7" t="s">
        <v>110</v>
      </c>
      <c r="E1620" s="12" t="s">
        <v>85</v>
      </c>
      <c r="F1620" s="12">
        <v>2</v>
      </c>
      <c r="G1620" s="220">
        <v>5355</v>
      </c>
      <c r="H1620" s="262">
        <v>6.9589999999999996</v>
      </c>
      <c r="I1620" s="188" t="s">
        <v>11820</v>
      </c>
      <c r="J1620" s="11">
        <v>45622</v>
      </c>
      <c r="K1620" s="11">
        <v>45622</v>
      </c>
      <c r="L1620" s="11"/>
      <c r="M1620" s="124" t="s">
        <v>97</v>
      </c>
      <c r="N1620" s="124">
        <v>45628</v>
      </c>
      <c r="O1620" s="7">
        <f t="shared" ca="1" si="50"/>
        <v>6</v>
      </c>
      <c r="P1620" s="124" t="s">
        <v>283</v>
      </c>
      <c r="Q1620" s="38" t="s">
        <v>11821</v>
      </c>
      <c r="R1620" s="124" t="s">
        <v>283</v>
      </c>
      <c r="S1620" s="12" t="e">
        <f t="shared" ca="1" si="51"/>
        <v>#VALUE!</v>
      </c>
      <c r="T1620" s="192" t="s">
        <v>116</v>
      </c>
      <c r="U1620" s="11" t="s">
        <v>11888</v>
      </c>
      <c r="V1620" s="11"/>
      <c r="W1620" s="11"/>
      <c r="X1620" s="218" t="s">
        <v>11889</v>
      </c>
      <c r="Y1620" s="218" t="s">
        <v>11824</v>
      </c>
      <c r="Z1620" s="706" t="s">
        <v>11890</v>
      </c>
      <c r="AA1620" s="178" t="s">
        <v>11213</v>
      </c>
      <c r="AB1620" s="14"/>
      <c r="AC1620" s="673"/>
      <c r="AD1620" s="1255" t="s">
        <v>97</v>
      </c>
      <c r="AE1620" s="1328"/>
      <c r="AF1620" s="2"/>
      <c r="AG1620" s="2"/>
    </row>
    <row r="1621" spans="1:33">
      <c r="A1621" s="660" t="s">
        <v>11891</v>
      </c>
      <c r="B1621" s="890" t="s">
        <v>11892</v>
      </c>
      <c r="C1621" s="33" t="s">
        <v>46</v>
      </c>
      <c r="D1621" s="12" t="s">
        <v>110</v>
      </c>
      <c r="E1621" s="12" t="s">
        <v>85</v>
      </c>
      <c r="F1621" s="661">
        <v>7</v>
      </c>
      <c r="G1621" s="662">
        <v>3659</v>
      </c>
      <c r="H1621" s="262">
        <v>4.54</v>
      </c>
      <c r="I1621" s="188" t="s">
        <v>11820</v>
      </c>
      <c r="J1621" s="11">
        <v>45622</v>
      </c>
      <c r="K1621" s="804">
        <v>45622</v>
      </c>
      <c r="L1621" s="804"/>
      <c r="M1621" s="124" t="s">
        <v>97</v>
      </c>
      <c r="N1621" s="124">
        <v>45625</v>
      </c>
      <c r="O1621" s="7">
        <f t="shared" ca="1" si="50"/>
        <v>3</v>
      </c>
      <c r="P1621" s="124" t="s">
        <v>283</v>
      </c>
      <c r="Q1621" s="11" t="s">
        <v>11821</v>
      </c>
      <c r="R1621" s="124" t="s">
        <v>283</v>
      </c>
      <c r="S1621" s="12" t="e">
        <f t="shared" ca="1" si="51"/>
        <v>#VALUE!</v>
      </c>
      <c r="T1621" s="192" t="s">
        <v>116</v>
      </c>
      <c r="U1621" s="11" t="s">
        <v>11893</v>
      </c>
      <c r="V1621" s="11"/>
      <c r="W1621" s="11"/>
      <c r="X1621" s="218" t="s">
        <v>11894</v>
      </c>
      <c r="Y1621" s="218" t="s">
        <v>11824</v>
      </c>
      <c r="Z1621" s="706" t="s">
        <v>11895</v>
      </c>
      <c r="AA1621" s="178" t="s">
        <v>11896</v>
      </c>
      <c r="AB1621" s="14"/>
      <c r="AC1621" s="673"/>
      <c r="AD1621" s="1255" t="s">
        <v>97</v>
      </c>
      <c r="AE1621" s="1328"/>
      <c r="AF1621" s="2"/>
      <c r="AG1621" s="2"/>
    </row>
    <row r="1622" spans="1:33">
      <c r="A1622" s="663" t="s">
        <v>11897</v>
      </c>
      <c r="B1622" s="846" t="s">
        <v>10498</v>
      </c>
      <c r="C1622" s="33" t="s">
        <v>46</v>
      </c>
      <c r="D1622" s="7" t="s">
        <v>110</v>
      </c>
      <c r="E1622" s="120" t="s">
        <v>85</v>
      </c>
      <c r="F1622" s="12">
        <v>1</v>
      </c>
      <c r="G1622" s="965">
        <v>800</v>
      </c>
      <c r="H1622" s="262">
        <v>0.69899999999999995</v>
      </c>
      <c r="I1622" s="188" t="s">
        <v>11820</v>
      </c>
      <c r="J1622" s="11">
        <v>45625</v>
      </c>
      <c r="K1622" s="11">
        <v>45625</v>
      </c>
      <c r="L1622" s="11"/>
      <c r="M1622" s="124" t="s">
        <v>97</v>
      </c>
      <c r="N1622" s="124" t="s">
        <v>4650</v>
      </c>
      <c r="O1622" s="7" t="e">
        <f t="shared" ca="1" si="50"/>
        <v>#VALUE!</v>
      </c>
      <c r="P1622" s="124" t="s">
        <v>283</v>
      </c>
      <c r="Q1622" s="124" t="s">
        <v>244</v>
      </c>
      <c r="R1622" s="124" t="s">
        <v>283</v>
      </c>
      <c r="S1622" s="12" t="e">
        <f t="shared" ca="1" si="51"/>
        <v>#VALUE!</v>
      </c>
      <c r="T1622" s="192" t="s">
        <v>116</v>
      </c>
      <c r="U1622" s="11" t="s">
        <v>11898</v>
      </c>
      <c r="V1622" s="11"/>
      <c r="W1622" s="11"/>
      <c r="X1622" s="218" t="s">
        <v>11899</v>
      </c>
      <c r="Y1622" s="218" t="s">
        <v>11824</v>
      </c>
      <c r="Z1622" s="218" t="s">
        <v>11900</v>
      </c>
      <c r="AA1622" s="178" t="s">
        <v>11901</v>
      </c>
      <c r="AB1622" s="14"/>
      <c r="AC1622" s="673"/>
      <c r="AD1622" s="1255" t="s">
        <v>97</v>
      </c>
      <c r="AE1622" s="1328"/>
      <c r="AF1622" s="2"/>
      <c r="AG1622" s="2"/>
    </row>
    <row r="1623" spans="1:33">
      <c r="A1623" s="263" t="s">
        <v>11902</v>
      </c>
      <c r="B1623" s="890" t="s">
        <v>11903</v>
      </c>
      <c r="C1623" s="7" t="s">
        <v>46</v>
      </c>
      <c r="D1623" s="7" t="s">
        <v>110</v>
      </c>
      <c r="E1623" s="12" t="s">
        <v>85</v>
      </c>
      <c r="F1623" s="12">
        <v>1</v>
      </c>
      <c r="G1623" s="220">
        <v>256</v>
      </c>
      <c r="H1623" s="666">
        <v>0.47</v>
      </c>
      <c r="I1623" s="188" t="s">
        <v>11904</v>
      </c>
      <c r="J1623" s="11">
        <v>45617</v>
      </c>
      <c r="K1623" s="11">
        <v>45617</v>
      </c>
      <c r="L1623" s="11"/>
      <c r="M1623" s="124" t="s">
        <v>97</v>
      </c>
      <c r="N1623" s="124" t="s">
        <v>66</v>
      </c>
      <c r="O1623" s="7" t="e">
        <f t="shared" ca="1" si="50"/>
        <v>#VALUE!</v>
      </c>
      <c r="P1623" s="11" t="s">
        <v>218</v>
      </c>
      <c r="Q1623" s="11" t="s">
        <v>11821</v>
      </c>
      <c r="R1623" s="11" t="s">
        <v>218</v>
      </c>
      <c r="S1623" s="12" t="e">
        <f t="shared" ca="1" si="51"/>
        <v>#VALUE!</v>
      </c>
      <c r="T1623" s="192" t="s">
        <v>11905</v>
      </c>
      <c r="U1623" s="12" t="s">
        <v>11906</v>
      </c>
      <c r="V1623" s="12"/>
      <c r="W1623" s="12"/>
      <c r="X1623" s="218" t="s">
        <v>11907</v>
      </c>
      <c r="Y1623" s="218" t="s">
        <v>11908</v>
      </c>
      <c r="Z1623" s="218" t="s">
        <v>11908</v>
      </c>
      <c r="AA1623" s="178" t="s">
        <v>11909</v>
      </c>
      <c r="AB1623" s="14" t="s">
        <v>11910</v>
      </c>
      <c r="AC1623" s="673"/>
      <c r="AD1623" s="1255" t="s">
        <v>10815</v>
      </c>
      <c r="AE1623" s="1328"/>
      <c r="AF1623" s="2"/>
      <c r="AG1623" s="2"/>
    </row>
    <row r="1624" spans="1:33">
      <c r="A1624" s="263" t="s">
        <v>11911</v>
      </c>
      <c r="B1624" s="890" t="s">
        <v>10721</v>
      </c>
      <c r="C1624" s="7" t="s">
        <v>46</v>
      </c>
      <c r="D1624" s="7" t="s">
        <v>110</v>
      </c>
      <c r="E1624" s="12" t="s">
        <v>85</v>
      </c>
      <c r="F1624" s="12">
        <v>2</v>
      </c>
      <c r="G1624" s="220">
        <v>1496</v>
      </c>
      <c r="H1624" s="666">
        <f>0.932+1.287</f>
        <v>2.2189999999999999</v>
      </c>
      <c r="I1624" s="188" t="s">
        <v>9646</v>
      </c>
      <c r="J1624" s="11">
        <v>45623</v>
      </c>
      <c r="K1624" s="124" t="s">
        <v>4650</v>
      </c>
      <c r="L1624" s="124"/>
      <c r="M1624" s="124" t="s">
        <v>114</v>
      </c>
      <c r="N1624" s="124" t="s">
        <v>54</v>
      </c>
      <c r="O1624" s="7" t="e">
        <f t="shared" ca="1" si="50"/>
        <v>#VALUE!</v>
      </c>
      <c r="P1624" s="11" t="s">
        <v>218</v>
      </c>
      <c r="Q1624" s="124" t="s">
        <v>244</v>
      </c>
      <c r="R1624" s="11" t="s">
        <v>218</v>
      </c>
      <c r="S1624" s="12" t="e">
        <f t="shared" ca="1" si="51"/>
        <v>#VALUE!</v>
      </c>
      <c r="T1624" s="192" t="s">
        <v>11905</v>
      </c>
      <c r="U1624" s="12" t="s">
        <v>11912</v>
      </c>
      <c r="V1624" s="12"/>
      <c r="W1624" s="12"/>
      <c r="X1624" s="218" t="s">
        <v>11913</v>
      </c>
      <c r="Y1624" s="218" t="s">
        <v>11908</v>
      </c>
      <c r="Z1624" s="218" t="s">
        <v>11914</v>
      </c>
      <c r="AA1624" s="178" t="s">
        <v>11915</v>
      </c>
      <c r="AB1624" s="14" t="s">
        <v>11916</v>
      </c>
      <c r="AC1624" s="673"/>
      <c r="AD1624" s="1255" t="s">
        <v>10815</v>
      </c>
      <c r="AE1624" s="1328"/>
      <c r="AF1624" s="2"/>
      <c r="AG1624" s="2"/>
    </row>
    <row r="1625" spans="1:33">
      <c r="A1625" s="263" t="s">
        <v>11917</v>
      </c>
      <c r="B1625" s="890" t="s">
        <v>11918</v>
      </c>
      <c r="C1625" s="7" t="s">
        <v>46</v>
      </c>
      <c r="D1625" s="7" t="s">
        <v>110</v>
      </c>
      <c r="E1625" s="12" t="s">
        <v>85</v>
      </c>
      <c r="F1625" s="12">
        <v>1</v>
      </c>
      <c r="G1625" s="220">
        <v>392</v>
      </c>
      <c r="H1625" s="262">
        <v>0.58299999999999996</v>
      </c>
      <c r="I1625" s="188" t="s">
        <v>11919</v>
      </c>
      <c r="J1625" s="11">
        <v>45624</v>
      </c>
      <c r="K1625" s="11">
        <v>45624</v>
      </c>
      <c r="L1625" s="11"/>
      <c r="M1625" s="124" t="s">
        <v>11354</v>
      </c>
      <c r="N1625" s="124">
        <v>45631</v>
      </c>
      <c r="O1625" s="7">
        <f t="shared" ca="1" si="50"/>
        <v>7</v>
      </c>
      <c r="P1625" s="11" t="s">
        <v>218</v>
      </c>
      <c r="Q1625" s="11" t="s">
        <v>11920</v>
      </c>
      <c r="R1625" s="11" t="s">
        <v>218</v>
      </c>
      <c r="S1625" s="12" t="e">
        <f t="shared" ca="1" si="51"/>
        <v>#VALUE!</v>
      </c>
      <c r="T1625" s="192" t="s">
        <v>11905</v>
      </c>
      <c r="U1625" s="12" t="s">
        <v>11921</v>
      </c>
      <c r="V1625" s="252"/>
      <c r="W1625" s="252"/>
      <c r="X1625" s="667" t="s">
        <v>11922</v>
      </c>
      <c r="Y1625" s="218" t="s">
        <v>11908</v>
      </c>
      <c r="Z1625" s="218" t="s">
        <v>11923</v>
      </c>
      <c r="AA1625" s="178" t="s">
        <v>11924</v>
      </c>
      <c r="AB1625" s="14" t="s">
        <v>11925</v>
      </c>
      <c r="AC1625" s="978"/>
      <c r="AD1625" s="1243" t="s">
        <v>10815</v>
      </c>
      <c r="AE1625" s="1019"/>
      <c r="AF1625" s="2"/>
      <c r="AG1625" s="2"/>
    </row>
    <row r="1626" spans="1:33">
      <c r="A1626" s="263" t="s">
        <v>11926</v>
      </c>
      <c r="B1626" s="890" t="s">
        <v>11927</v>
      </c>
      <c r="C1626" s="7" t="s">
        <v>46</v>
      </c>
      <c r="D1626" s="4" t="s">
        <v>110</v>
      </c>
      <c r="E1626" s="12" t="s">
        <v>85</v>
      </c>
      <c r="F1626" s="12">
        <v>1</v>
      </c>
      <c r="G1626" s="220">
        <v>438</v>
      </c>
      <c r="H1626" s="262">
        <v>0.21</v>
      </c>
      <c r="I1626" s="188" t="s">
        <v>11919</v>
      </c>
      <c r="J1626" s="11">
        <v>45625</v>
      </c>
      <c r="K1626" s="124">
        <v>45631</v>
      </c>
      <c r="L1626" s="124"/>
      <c r="M1626" s="124" t="s">
        <v>97</v>
      </c>
      <c r="N1626" s="124" t="s">
        <v>125</v>
      </c>
      <c r="O1626" s="7" t="e">
        <f t="shared" ca="1" si="50"/>
        <v>#VALUE!</v>
      </c>
      <c r="P1626" s="11" t="s">
        <v>218</v>
      </c>
      <c r="Q1626" s="11" t="s">
        <v>11920</v>
      </c>
      <c r="R1626" s="11" t="s">
        <v>218</v>
      </c>
      <c r="S1626" s="12" t="e">
        <f t="shared" ca="1" si="51"/>
        <v>#VALUE!</v>
      </c>
      <c r="T1626" s="192" t="s">
        <v>11905</v>
      </c>
      <c r="U1626" s="12" t="s">
        <v>11928</v>
      </c>
      <c r="V1626" s="12"/>
      <c r="W1626" s="12"/>
      <c r="X1626" s="218" t="s">
        <v>11929</v>
      </c>
      <c r="Y1626" s="218" t="s">
        <v>11908</v>
      </c>
      <c r="Z1626" s="218" t="s">
        <v>11930</v>
      </c>
      <c r="AA1626" s="178" t="s">
        <v>11931</v>
      </c>
      <c r="AB1626" s="14"/>
      <c r="AC1626" s="673"/>
      <c r="AD1626" s="1255" t="s">
        <v>10815</v>
      </c>
      <c r="AE1626" s="1328"/>
      <c r="AF1626" s="2"/>
      <c r="AG1626" s="2"/>
    </row>
    <row r="1627" spans="1:33">
      <c r="A1627" s="263" t="s">
        <v>329</v>
      </c>
      <c r="B1627" s="890" t="s">
        <v>11932</v>
      </c>
      <c r="C1627" s="7" t="s">
        <v>46</v>
      </c>
      <c r="D1627" s="7" t="s">
        <v>110</v>
      </c>
      <c r="E1627" s="12" t="s">
        <v>85</v>
      </c>
      <c r="F1627" s="12">
        <v>1</v>
      </c>
      <c r="G1627" s="220">
        <v>3950</v>
      </c>
      <c r="H1627" s="262">
        <v>5.891</v>
      </c>
      <c r="I1627" s="188" t="s">
        <v>11919</v>
      </c>
      <c r="J1627" s="11">
        <v>45629</v>
      </c>
      <c r="K1627" s="124">
        <v>45629</v>
      </c>
      <c r="L1627" s="124"/>
      <c r="M1627" s="124" t="s">
        <v>97</v>
      </c>
      <c r="N1627" s="124" t="s">
        <v>125</v>
      </c>
      <c r="O1627" s="7" t="e">
        <f t="shared" ca="1" si="50"/>
        <v>#VALUE!</v>
      </c>
      <c r="P1627" s="11" t="s">
        <v>218</v>
      </c>
      <c r="Q1627" s="11" t="s">
        <v>11920</v>
      </c>
      <c r="R1627" s="11" t="s">
        <v>218</v>
      </c>
      <c r="S1627" s="12" t="e">
        <f t="shared" ca="1" si="51"/>
        <v>#VALUE!</v>
      </c>
      <c r="T1627" s="192" t="s">
        <v>11905</v>
      </c>
      <c r="U1627" s="12" t="s">
        <v>11933</v>
      </c>
      <c r="V1627" s="12"/>
      <c r="W1627" s="12"/>
      <c r="X1627" s="218" t="s">
        <v>11934</v>
      </c>
      <c r="Y1627" s="218" t="s">
        <v>11908</v>
      </c>
      <c r="Z1627" s="218" t="s">
        <v>11935</v>
      </c>
      <c r="AA1627" s="178" t="s">
        <v>11936</v>
      </c>
      <c r="AB1627" s="14"/>
      <c r="AC1627" s="673"/>
      <c r="AD1627" s="1255" t="s">
        <v>10815</v>
      </c>
      <c r="AE1627" s="1328"/>
      <c r="AF1627" s="2"/>
      <c r="AG1627" s="2"/>
    </row>
    <row r="1628" spans="1:33">
      <c r="A1628" s="263" t="s">
        <v>329</v>
      </c>
      <c r="B1628" s="942" t="s">
        <v>11937</v>
      </c>
      <c r="C1628" s="7" t="s">
        <v>46</v>
      </c>
      <c r="D1628" s="7" t="s">
        <v>110</v>
      </c>
      <c r="E1628" s="12" t="s">
        <v>85</v>
      </c>
      <c r="F1628" s="12">
        <v>2</v>
      </c>
      <c r="G1628" s="220">
        <v>355</v>
      </c>
      <c r="H1628" s="262">
        <f>0.381+3.322</f>
        <v>3.7030000000000003</v>
      </c>
      <c r="I1628" s="188" t="s">
        <v>11938</v>
      </c>
      <c r="J1628" s="11">
        <v>45631</v>
      </c>
      <c r="K1628" s="124" t="s">
        <v>95</v>
      </c>
      <c r="L1628" s="124"/>
      <c r="M1628" s="124" t="s">
        <v>97</v>
      </c>
      <c r="N1628" s="124" t="s">
        <v>125</v>
      </c>
      <c r="O1628" s="7" t="e">
        <f t="shared" ca="1" si="50"/>
        <v>#VALUE!</v>
      </c>
      <c r="P1628" s="11" t="s">
        <v>218</v>
      </c>
      <c r="Q1628" s="124" t="s">
        <v>244</v>
      </c>
      <c r="R1628" s="11" t="s">
        <v>218</v>
      </c>
      <c r="S1628" s="12" t="e">
        <f t="shared" ca="1" si="51"/>
        <v>#VALUE!</v>
      </c>
      <c r="T1628" s="192" t="s">
        <v>11905</v>
      </c>
      <c r="U1628" s="11" t="s">
        <v>11939</v>
      </c>
      <c r="V1628" s="11"/>
      <c r="W1628" s="11"/>
      <c r="X1628" s="218" t="s">
        <v>11940</v>
      </c>
      <c r="Y1628" s="218" t="s">
        <v>11908</v>
      </c>
      <c r="Z1628" s="218" t="s">
        <v>11941</v>
      </c>
      <c r="AA1628" s="178" t="s">
        <v>11942</v>
      </c>
      <c r="AB1628" s="14"/>
      <c r="AC1628" s="673"/>
      <c r="AD1628" s="1255" t="s">
        <v>10815</v>
      </c>
      <c r="AE1628" s="1328"/>
      <c r="AF1628" s="2"/>
      <c r="AG1628" s="2"/>
    </row>
    <row r="1629" spans="1:33">
      <c r="A1629" s="263" t="s">
        <v>11738</v>
      </c>
      <c r="B1629" s="942" t="s">
        <v>11943</v>
      </c>
      <c r="C1629" s="7" t="s">
        <v>46</v>
      </c>
      <c r="D1629" s="7" t="s">
        <v>110</v>
      </c>
      <c r="E1629" s="12" t="s">
        <v>85</v>
      </c>
      <c r="F1629" s="12">
        <v>1</v>
      </c>
      <c r="G1629" s="220">
        <v>446</v>
      </c>
      <c r="H1629" s="262">
        <v>0.89100000000000001</v>
      </c>
      <c r="I1629" s="188" t="s">
        <v>11938</v>
      </c>
      <c r="J1629" s="11" t="s">
        <v>66</v>
      </c>
      <c r="K1629" s="124" t="s">
        <v>114</v>
      </c>
      <c r="L1629" s="124"/>
      <c r="M1629" s="124" t="s">
        <v>97</v>
      </c>
      <c r="N1629" s="124" t="s">
        <v>54</v>
      </c>
      <c r="O1629" s="7" t="e">
        <f t="shared" ca="1" si="50"/>
        <v>#VALUE!</v>
      </c>
      <c r="P1629" s="11" t="s">
        <v>218</v>
      </c>
      <c r="Q1629" s="124" t="s">
        <v>244</v>
      </c>
      <c r="R1629" s="11" t="s">
        <v>218</v>
      </c>
      <c r="S1629" s="12" t="e">
        <f t="shared" ca="1" si="51"/>
        <v>#VALUE!</v>
      </c>
      <c r="T1629" s="192" t="s">
        <v>11905</v>
      </c>
      <c r="U1629" s="11" t="s">
        <v>11944</v>
      </c>
      <c r="V1629" s="11"/>
      <c r="W1629" s="11"/>
      <c r="X1629" s="218" t="s">
        <v>11945</v>
      </c>
      <c r="Y1629" s="218" t="s">
        <v>11908</v>
      </c>
      <c r="Z1629" s="218" t="s">
        <v>11946</v>
      </c>
      <c r="AA1629" s="178" t="s">
        <v>11947</v>
      </c>
      <c r="AB1629" s="14"/>
      <c r="AC1629" s="673"/>
      <c r="AD1629" s="1255" t="s">
        <v>10815</v>
      </c>
      <c r="AE1629" s="1328"/>
      <c r="AF1629" s="2"/>
      <c r="AG1629" s="2"/>
    </row>
    <row r="1630" spans="1:33">
      <c r="A1630" s="623" t="s">
        <v>11948</v>
      </c>
      <c r="B1630" s="890" t="s">
        <v>11949</v>
      </c>
      <c r="C1630" s="7" t="s">
        <v>256</v>
      </c>
      <c r="D1630" s="7" t="s">
        <v>60</v>
      </c>
      <c r="E1630" s="12" t="s">
        <v>85</v>
      </c>
      <c r="F1630" s="12">
        <v>3</v>
      </c>
      <c r="G1630" s="220">
        <v>301.39999999999998</v>
      </c>
      <c r="H1630" s="262">
        <v>2.218</v>
      </c>
      <c r="I1630" s="188" t="s">
        <v>11950</v>
      </c>
      <c r="J1630" s="11">
        <v>45617</v>
      </c>
      <c r="K1630" s="124">
        <v>45622</v>
      </c>
      <c r="L1630" s="124"/>
      <c r="M1630" s="23" t="s">
        <v>4677</v>
      </c>
      <c r="N1630" s="124">
        <v>45630</v>
      </c>
      <c r="O1630" s="7">
        <f t="shared" ca="1" si="50"/>
        <v>13</v>
      </c>
      <c r="P1630" s="726" t="s">
        <v>194</v>
      </c>
      <c r="Q1630" s="124" t="s">
        <v>88</v>
      </c>
      <c r="R1630" s="124" t="s">
        <v>194</v>
      </c>
      <c r="S1630" s="12" t="e">
        <f t="shared" ca="1" si="51"/>
        <v>#VALUE!</v>
      </c>
      <c r="T1630" s="192" t="s">
        <v>165</v>
      </c>
      <c r="U1630" s="11" t="s">
        <v>11951</v>
      </c>
      <c r="V1630" s="11"/>
      <c r="W1630" s="11"/>
      <c r="X1630" s="218" t="s">
        <v>11952</v>
      </c>
      <c r="Y1630" s="218" t="s">
        <v>11953</v>
      </c>
      <c r="Z1630" s="218" t="s">
        <v>11953</v>
      </c>
      <c r="AA1630" s="178" t="s">
        <v>11954</v>
      </c>
      <c r="AB1630" s="178" t="s">
        <v>11955</v>
      </c>
      <c r="AC1630" s="656"/>
      <c r="AD1630" s="1257" t="s">
        <v>10815</v>
      </c>
      <c r="AE1630" s="1330"/>
      <c r="AF1630" s="2"/>
      <c r="AG1630" s="2"/>
    </row>
    <row r="1631" spans="1:33">
      <c r="A1631" s="664" t="s">
        <v>11956</v>
      </c>
      <c r="B1631" s="741" t="s">
        <v>11957</v>
      </c>
      <c r="C1631" s="14" t="s">
        <v>11958</v>
      </c>
      <c r="D1631" s="7" t="s">
        <v>189</v>
      </c>
      <c r="E1631" s="7" t="s">
        <v>85</v>
      </c>
      <c r="F1631" s="7">
        <v>3</v>
      </c>
      <c r="G1631" s="220">
        <v>418</v>
      </c>
      <c r="H1631" s="143">
        <v>1</v>
      </c>
      <c r="I1631" s="653" t="s">
        <v>11959</v>
      </c>
      <c r="J1631" s="11">
        <v>45602</v>
      </c>
      <c r="K1631" s="38" t="s">
        <v>4677</v>
      </c>
      <c r="L1631" s="38"/>
      <c r="M1631" s="253" t="s">
        <v>66</v>
      </c>
      <c r="N1631" s="253" t="s">
        <v>54</v>
      </c>
      <c r="O1631" s="7" t="e">
        <f t="shared" ca="1" si="50"/>
        <v>#VALUE!</v>
      </c>
      <c r="P1631" s="253" t="s">
        <v>11960</v>
      </c>
      <c r="Q1631" s="253" t="s">
        <v>174</v>
      </c>
      <c r="R1631" s="253" t="s">
        <v>11960</v>
      </c>
      <c r="S1631" s="12" t="e">
        <f t="shared" ca="1" si="51"/>
        <v>#VALUE!</v>
      </c>
      <c r="T1631" s="213" t="s">
        <v>186</v>
      </c>
      <c r="U1631" s="38" t="s">
        <v>11961</v>
      </c>
      <c r="V1631" s="38"/>
      <c r="W1631" s="38"/>
      <c r="X1631" s="665" t="s">
        <v>11962</v>
      </c>
      <c r="Y1631" s="665" t="s">
        <v>11963</v>
      </c>
      <c r="Z1631" s="665" t="s">
        <v>11963</v>
      </c>
      <c r="AA1631" s="195" t="s">
        <v>11964</v>
      </c>
      <c r="AB1631" s="195" t="s">
        <v>11965</v>
      </c>
      <c r="AC1631" s="242"/>
      <c r="AD1631" s="1258"/>
      <c r="AE1631" s="1331"/>
      <c r="AF1631" s="2"/>
      <c r="AG1631" s="2"/>
    </row>
    <row r="1632" spans="1:33">
      <c r="A1632" s="664" t="s">
        <v>11966</v>
      </c>
      <c r="B1632" s="741" t="s">
        <v>11967</v>
      </c>
      <c r="C1632" s="7" t="s">
        <v>256</v>
      </c>
      <c r="D1632" s="7" t="s">
        <v>189</v>
      </c>
      <c r="E1632" s="7" t="s">
        <v>85</v>
      </c>
      <c r="F1632" s="7">
        <v>3</v>
      </c>
      <c r="G1632" s="220">
        <v>743.14</v>
      </c>
      <c r="H1632" s="143">
        <v>4.6859999999999999</v>
      </c>
      <c r="I1632" s="653" t="s">
        <v>11959</v>
      </c>
      <c r="J1632" s="11" t="s">
        <v>11354</v>
      </c>
      <c r="K1632" s="38" t="s">
        <v>274</v>
      </c>
      <c r="L1632" s="38"/>
      <c r="M1632" s="253" t="s">
        <v>114</v>
      </c>
      <c r="N1632" s="253" t="s">
        <v>125</v>
      </c>
      <c r="O1632" s="7" t="e">
        <f t="shared" ca="1" si="50"/>
        <v>#VALUE!</v>
      </c>
      <c r="P1632" s="253" t="s">
        <v>11960</v>
      </c>
      <c r="Q1632" s="253" t="s">
        <v>174</v>
      </c>
      <c r="R1632" s="253" t="s">
        <v>11960</v>
      </c>
      <c r="S1632" s="12" t="e">
        <f t="shared" ca="1" si="51"/>
        <v>#VALUE!</v>
      </c>
      <c r="T1632" s="213" t="s">
        <v>186</v>
      </c>
      <c r="U1632" s="38" t="s">
        <v>11961</v>
      </c>
      <c r="V1632" s="38"/>
      <c r="W1632" s="38"/>
      <c r="X1632" s="665" t="s">
        <v>11968</v>
      </c>
      <c r="Y1632" s="665" t="s">
        <v>11969</v>
      </c>
      <c r="Z1632" s="665" t="s">
        <v>11969</v>
      </c>
      <c r="AA1632" s="195" t="s">
        <v>11970</v>
      </c>
      <c r="AB1632" s="195"/>
      <c r="AC1632" s="242"/>
      <c r="AD1632" s="1258"/>
      <c r="AE1632" s="1331"/>
      <c r="AF1632" s="2"/>
      <c r="AG1632" s="2"/>
    </row>
    <row r="1633" spans="1:33">
      <c r="A1633" s="664" t="s">
        <v>11971</v>
      </c>
      <c r="B1633" s="741" t="s">
        <v>11972</v>
      </c>
      <c r="C1633" s="7" t="s">
        <v>46</v>
      </c>
      <c r="D1633" s="7" t="s">
        <v>687</v>
      </c>
      <c r="E1633" s="7" t="s">
        <v>85</v>
      </c>
      <c r="F1633" s="7">
        <v>2</v>
      </c>
      <c r="G1633" s="220">
        <v>5000</v>
      </c>
      <c r="H1633" s="143">
        <v>2.38</v>
      </c>
      <c r="I1633" s="653" t="s">
        <v>11973</v>
      </c>
      <c r="J1633" s="11" t="s">
        <v>11408</v>
      </c>
      <c r="K1633" s="38" t="s">
        <v>11450</v>
      </c>
      <c r="L1633" s="38"/>
      <c r="M1633" s="253" t="s">
        <v>97</v>
      </c>
      <c r="N1633" s="253" t="s">
        <v>11181</v>
      </c>
      <c r="O1633" s="7" t="e">
        <f t="shared" ca="1" si="50"/>
        <v>#VALUE!</v>
      </c>
      <c r="P1633" s="253" t="s">
        <v>151</v>
      </c>
      <c r="Q1633" s="253" t="s">
        <v>11324</v>
      </c>
      <c r="R1633" s="253" t="s">
        <v>151</v>
      </c>
      <c r="S1633" s="12" t="e">
        <f t="shared" ca="1" si="51"/>
        <v>#VALUE!</v>
      </c>
      <c r="T1633" s="213" t="s">
        <v>164</v>
      </c>
      <c r="U1633" s="38" t="s">
        <v>244</v>
      </c>
      <c r="V1633" s="38"/>
      <c r="W1633" s="38"/>
      <c r="X1633" s="665" t="s">
        <v>11974</v>
      </c>
      <c r="Y1633" s="665" t="s">
        <v>11975</v>
      </c>
      <c r="Z1633" s="665"/>
      <c r="AA1633" s="240" t="s">
        <v>11199</v>
      </c>
      <c r="AB1633" s="195" t="s">
        <v>11976</v>
      </c>
      <c r="AC1633" s="242"/>
      <c r="AD1633" s="1258"/>
      <c r="AE1633" s="1331"/>
      <c r="AF1633" s="2"/>
      <c r="AG1633" s="2"/>
    </row>
    <row r="1634" spans="1:33">
      <c r="A1634" s="664" t="s">
        <v>11977</v>
      </c>
      <c r="B1634" s="741" t="s">
        <v>11978</v>
      </c>
      <c r="C1634" s="7" t="s">
        <v>46</v>
      </c>
      <c r="D1634" s="7" t="s">
        <v>687</v>
      </c>
      <c r="E1634" s="7" t="s">
        <v>85</v>
      </c>
      <c r="F1634" s="7">
        <v>1</v>
      </c>
      <c r="G1634" s="220">
        <v>335</v>
      </c>
      <c r="H1634" s="143">
        <v>0.88</v>
      </c>
      <c r="I1634" s="653" t="s">
        <v>11979</v>
      </c>
      <c r="J1634" s="11">
        <v>45625</v>
      </c>
      <c r="K1634" s="38">
        <v>45629</v>
      </c>
      <c r="L1634" s="38"/>
      <c r="M1634" s="253" t="s">
        <v>97</v>
      </c>
      <c r="N1634" s="253" t="s">
        <v>11370</v>
      </c>
      <c r="O1634" s="7" t="e">
        <f t="shared" ca="1" si="50"/>
        <v>#VALUE!</v>
      </c>
      <c r="P1634" s="253" t="s">
        <v>164</v>
      </c>
      <c r="Q1634" s="253" t="s">
        <v>127</v>
      </c>
      <c r="R1634" s="253" t="s">
        <v>164</v>
      </c>
      <c r="S1634" s="12" t="e">
        <f t="shared" ca="1" si="51"/>
        <v>#VALUE!</v>
      </c>
      <c r="T1634" s="213" t="s">
        <v>53</v>
      </c>
      <c r="U1634" s="38" t="s">
        <v>11980</v>
      </c>
      <c r="V1634" s="38"/>
      <c r="W1634" s="38"/>
      <c r="X1634" s="665" t="s">
        <v>11981</v>
      </c>
      <c r="Y1634" s="665" t="s">
        <v>11982</v>
      </c>
      <c r="Z1634" s="665"/>
      <c r="AA1634" s="240" t="s">
        <v>11199</v>
      </c>
      <c r="AB1634" s="195" t="s">
        <v>11983</v>
      </c>
      <c r="AC1634" s="242"/>
      <c r="AD1634" s="1258"/>
      <c r="AE1634" s="1331"/>
      <c r="AF1634" s="2"/>
      <c r="AG1634" s="2"/>
    </row>
    <row r="1635" spans="1:33">
      <c r="A1635" s="664" t="s">
        <v>11984</v>
      </c>
      <c r="B1635" s="741" t="s">
        <v>11985</v>
      </c>
      <c r="C1635" s="7" t="s">
        <v>46</v>
      </c>
      <c r="D1635" s="7" t="s">
        <v>687</v>
      </c>
      <c r="E1635" s="7" t="s">
        <v>85</v>
      </c>
      <c r="F1635" s="7">
        <v>2</v>
      </c>
      <c r="G1635" s="220">
        <v>409</v>
      </c>
      <c r="H1635" s="143">
        <v>0.63</v>
      </c>
      <c r="I1635" s="653" t="s">
        <v>11979</v>
      </c>
      <c r="J1635" s="11" t="s">
        <v>4677</v>
      </c>
      <c r="K1635" s="38">
        <v>45632</v>
      </c>
      <c r="L1635" s="38"/>
      <c r="M1635" s="253" t="s">
        <v>97</v>
      </c>
      <c r="N1635" s="253" t="s">
        <v>66</v>
      </c>
      <c r="O1635" s="7" t="e">
        <f t="shared" ca="1" si="50"/>
        <v>#VALUE!</v>
      </c>
      <c r="P1635" s="253" t="s">
        <v>164</v>
      </c>
      <c r="Q1635" s="253" t="s">
        <v>127</v>
      </c>
      <c r="R1635" s="253" t="s">
        <v>164</v>
      </c>
      <c r="S1635" s="12" t="e">
        <f t="shared" ca="1" si="51"/>
        <v>#VALUE!</v>
      </c>
      <c r="T1635" s="213" t="s">
        <v>218</v>
      </c>
      <c r="U1635" s="38" t="s">
        <v>11980</v>
      </c>
      <c r="V1635" s="38"/>
      <c r="W1635" s="38"/>
      <c r="X1635" s="665" t="s">
        <v>11986</v>
      </c>
      <c r="Y1635" s="665" t="s">
        <v>11987</v>
      </c>
      <c r="Z1635" s="665"/>
      <c r="AA1635" s="240" t="s">
        <v>11199</v>
      </c>
      <c r="AB1635" s="195" t="s">
        <v>11988</v>
      </c>
      <c r="AC1635" s="242"/>
      <c r="AD1635" s="1258"/>
      <c r="AE1635" s="1331"/>
      <c r="AF1635" s="45"/>
      <c r="AG1635" s="45"/>
    </row>
    <row r="1636" spans="1:33">
      <c r="A1636" s="652" t="s">
        <v>1517</v>
      </c>
      <c r="B1636" s="846" t="s">
        <v>11989</v>
      </c>
      <c r="C1636" s="7" t="s">
        <v>46</v>
      </c>
      <c r="D1636" s="7" t="s">
        <v>48</v>
      </c>
      <c r="E1636" s="7" t="s">
        <v>85</v>
      </c>
      <c r="F1636" s="7">
        <v>2</v>
      </c>
      <c r="G1636" s="220">
        <v>3400</v>
      </c>
      <c r="H1636" s="143">
        <v>0.999</v>
      </c>
      <c r="I1636" s="653" t="s">
        <v>11990</v>
      </c>
      <c r="J1636" s="11" t="s">
        <v>4688</v>
      </c>
      <c r="K1636" s="38" t="s">
        <v>4703</v>
      </c>
      <c r="L1636" s="38"/>
      <c r="M1636" s="253" t="s">
        <v>97</v>
      </c>
      <c r="N1636" s="253" t="s">
        <v>11354</v>
      </c>
      <c r="O1636" s="7" t="e">
        <f t="shared" ca="1" si="50"/>
        <v>#VALUE!</v>
      </c>
      <c r="P1636" s="253" t="s">
        <v>127</v>
      </c>
      <c r="Q1636" s="791" t="s">
        <v>114</v>
      </c>
      <c r="R1636" s="253" t="s">
        <v>127</v>
      </c>
      <c r="S1636" s="12" t="e">
        <f t="shared" ca="1" si="51"/>
        <v>#VALUE!</v>
      </c>
      <c r="T1636" s="213" t="s">
        <v>88</v>
      </c>
      <c r="U1636" s="38" t="s">
        <v>96</v>
      </c>
      <c r="V1636" s="38"/>
      <c r="W1636" s="38"/>
      <c r="X1636" s="665" t="s">
        <v>11991</v>
      </c>
      <c r="Y1636" s="665" t="s">
        <v>11992</v>
      </c>
      <c r="Z1636" s="665"/>
      <c r="AA1636" s="240" t="s">
        <v>11993</v>
      </c>
      <c r="AB1636" s="195" t="s">
        <v>11994</v>
      </c>
      <c r="AC1636" s="242"/>
      <c r="AD1636" s="1258"/>
      <c r="AE1636" s="1331"/>
      <c r="AF1636" s="2"/>
      <c r="AG1636" s="2"/>
    </row>
    <row r="1637" spans="1:33">
      <c r="A1637" s="664" t="s">
        <v>11995</v>
      </c>
      <c r="B1637" s="741" t="s">
        <v>11996</v>
      </c>
      <c r="C1637" s="7" t="s">
        <v>256</v>
      </c>
      <c r="D1637" s="7" t="s">
        <v>1217</v>
      </c>
      <c r="E1637" s="7" t="s">
        <v>85</v>
      </c>
      <c r="F1637" s="7">
        <v>8</v>
      </c>
      <c r="G1637" s="220">
        <v>3008</v>
      </c>
      <c r="H1637" s="143">
        <v>3.71</v>
      </c>
      <c r="I1637" s="653" t="s">
        <v>11997</v>
      </c>
      <c r="J1637" s="11" t="s">
        <v>4465</v>
      </c>
      <c r="K1637" s="38" t="s">
        <v>4643</v>
      </c>
      <c r="L1637" s="38"/>
      <c r="M1637" s="253" t="s">
        <v>97</v>
      </c>
      <c r="N1637" s="253" t="s">
        <v>11148</v>
      </c>
      <c r="O1637" s="7" t="e">
        <f t="shared" ca="1" si="50"/>
        <v>#VALUE!</v>
      </c>
      <c r="P1637" s="253" t="s">
        <v>4650</v>
      </c>
      <c r="Q1637" s="253" t="s">
        <v>11012</v>
      </c>
      <c r="R1637" s="253" t="s">
        <v>4650</v>
      </c>
      <c r="S1637" s="12" t="e">
        <f t="shared" ca="1" si="51"/>
        <v>#VALUE!</v>
      </c>
      <c r="T1637" s="213" t="s">
        <v>164</v>
      </c>
      <c r="U1637" s="38" t="s">
        <v>209</v>
      </c>
      <c r="V1637" s="38"/>
      <c r="W1637" s="38"/>
      <c r="X1637" s="665" t="s">
        <v>11998</v>
      </c>
      <c r="Y1637" s="665" t="s">
        <v>11999</v>
      </c>
      <c r="Z1637" s="665" t="s">
        <v>11999</v>
      </c>
      <c r="AA1637" s="240" t="s">
        <v>11219</v>
      </c>
      <c r="AB1637" s="240" t="s">
        <v>12000</v>
      </c>
      <c r="AC1637" s="738"/>
      <c r="AD1637" s="1259"/>
      <c r="AE1637" s="1332"/>
      <c r="AF1637" s="147"/>
      <c r="AG1637" s="147"/>
    </row>
    <row r="1638" spans="1:33">
      <c r="A1638" s="664" t="s">
        <v>12001</v>
      </c>
      <c r="B1638" s="741" t="s">
        <v>12002</v>
      </c>
      <c r="C1638" s="7" t="s">
        <v>256</v>
      </c>
      <c r="D1638" s="7" t="s">
        <v>1593</v>
      </c>
      <c r="E1638" s="7" t="s">
        <v>85</v>
      </c>
      <c r="F1638" s="7">
        <v>5</v>
      </c>
      <c r="G1638" s="220">
        <v>2513</v>
      </c>
      <c r="H1638" s="143">
        <v>2.98</v>
      </c>
      <c r="I1638" s="653" t="s">
        <v>12003</v>
      </c>
      <c r="J1638" s="11" t="s">
        <v>11407</v>
      </c>
      <c r="K1638" s="38" t="s">
        <v>4661</v>
      </c>
      <c r="L1638" s="38"/>
      <c r="M1638" s="253" t="s">
        <v>97</v>
      </c>
      <c r="N1638" s="253" t="s">
        <v>11181</v>
      </c>
      <c r="O1638" s="7" t="e">
        <f t="shared" ca="1" si="50"/>
        <v>#VALUE!</v>
      </c>
      <c r="P1638" s="253" t="s">
        <v>114</v>
      </c>
      <c r="Q1638" s="253" t="s">
        <v>4677</v>
      </c>
      <c r="R1638" s="253" t="s">
        <v>114</v>
      </c>
      <c r="S1638" s="12" t="e">
        <f t="shared" ca="1" si="51"/>
        <v>#VALUE!</v>
      </c>
      <c r="T1638" s="213" t="s">
        <v>174</v>
      </c>
      <c r="U1638" s="38" t="s">
        <v>12004</v>
      </c>
      <c r="V1638" s="38"/>
      <c r="W1638" s="38"/>
      <c r="X1638" s="665" t="s">
        <v>12005</v>
      </c>
      <c r="Y1638" s="665" t="s">
        <v>12006</v>
      </c>
      <c r="Z1638" s="665" t="s">
        <v>12006</v>
      </c>
      <c r="AA1638" s="195" t="s">
        <v>11199</v>
      </c>
      <c r="AB1638" s="195" t="s">
        <v>12007</v>
      </c>
      <c r="AC1638" s="242"/>
      <c r="AD1638" s="1258" t="s">
        <v>12008</v>
      </c>
      <c r="AE1638" s="1331"/>
      <c r="AF1638" s="147"/>
      <c r="AG1638" s="147"/>
    </row>
    <row r="1639" spans="1:33">
      <c r="A1639" s="664" t="s">
        <v>12009</v>
      </c>
      <c r="B1639" s="741" t="s">
        <v>12010</v>
      </c>
      <c r="C1639" s="7" t="s">
        <v>256</v>
      </c>
      <c r="D1639" s="7" t="s">
        <v>7803</v>
      </c>
      <c r="E1639" s="7" t="s">
        <v>85</v>
      </c>
      <c r="F1639" s="7">
        <v>1</v>
      </c>
      <c r="G1639" s="220">
        <v>430</v>
      </c>
      <c r="H1639" s="143">
        <v>2.2080000000000002</v>
      </c>
      <c r="I1639" s="653" t="s">
        <v>12011</v>
      </c>
      <c r="J1639" s="11" t="s">
        <v>160</v>
      </c>
      <c r="K1639" s="38" t="s">
        <v>11324</v>
      </c>
      <c r="L1639" s="38"/>
      <c r="M1639" s="253" t="s">
        <v>4688</v>
      </c>
      <c r="N1639" s="253" t="s">
        <v>4703</v>
      </c>
      <c r="O1639" s="7" t="e">
        <f t="shared" ca="1" si="50"/>
        <v>#VALUE!</v>
      </c>
      <c r="P1639" s="253" t="s">
        <v>244</v>
      </c>
      <c r="Q1639" s="253" t="s">
        <v>274</v>
      </c>
      <c r="R1639" s="253" t="s">
        <v>244</v>
      </c>
      <c r="S1639" s="12" t="e">
        <f t="shared" ca="1" si="51"/>
        <v>#VALUE!</v>
      </c>
      <c r="T1639" s="213" t="s">
        <v>192</v>
      </c>
      <c r="U1639" s="38" t="s">
        <v>344</v>
      </c>
      <c r="V1639" s="38"/>
      <c r="W1639" s="38"/>
      <c r="X1639" s="665" t="s">
        <v>12012</v>
      </c>
      <c r="Y1639" s="665" t="s">
        <v>12013</v>
      </c>
      <c r="Z1639" s="665" t="s">
        <v>12014</v>
      </c>
      <c r="AA1639" s="240" t="s">
        <v>11199</v>
      </c>
      <c r="AB1639" s="195" t="s">
        <v>12015</v>
      </c>
      <c r="AC1639" s="242"/>
      <c r="AD1639" s="1258" t="s">
        <v>12016</v>
      </c>
      <c r="AE1639" s="1331"/>
      <c r="AF1639" s="147"/>
      <c r="AG1639" s="147"/>
    </row>
    <row r="1640" spans="1:33">
      <c r="A1640" s="263" t="s">
        <v>12017</v>
      </c>
      <c r="B1640" s="890" t="s">
        <v>12018</v>
      </c>
      <c r="C1640" s="35" t="s">
        <v>256</v>
      </c>
      <c r="D1640" s="35" t="s">
        <v>349</v>
      </c>
      <c r="E1640" s="35" t="s">
        <v>85</v>
      </c>
      <c r="F1640" s="35">
        <v>3</v>
      </c>
      <c r="G1640" s="261">
        <v>1068.9000000000001</v>
      </c>
      <c r="H1640" s="254">
        <v>6.5659999999999998</v>
      </c>
      <c r="I1640" s="232" t="s">
        <v>12019</v>
      </c>
      <c r="J1640" s="38">
        <v>45625</v>
      </c>
      <c r="K1640" s="38" t="s">
        <v>95</v>
      </c>
      <c r="L1640" s="38"/>
      <c r="M1640" s="253" t="s">
        <v>95</v>
      </c>
      <c r="N1640" s="253" t="s">
        <v>66</v>
      </c>
      <c r="O1640" s="7" t="e">
        <f t="shared" ca="1" si="50"/>
        <v>#VALUE!</v>
      </c>
      <c r="P1640" s="253" t="s">
        <v>11811</v>
      </c>
      <c r="Q1640" s="791" t="s">
        <v>192</v>
      </c>
      <c r="R1640" s="253" t="s">
        <v>8504</v>
      </c>
      <c r="S1640" s="12" t="e">
        <f t="shared" ca="1" si="51"/>
        <v>#VALUE!</v>
      </c>
      <c r="T1640" s="213" t="s">
        <v>315</v>
      </c>
      <c r="U1640" s="38" t="s">
        <v>9213</v>
      </c>
      <c r="V1640" s="38"/>
      <c r="W1640" s="38"/>
      <c r="X1640" s="665" t="s">
        <v>12020</v>
      </c>
      <c r="Y1640" s="665" t="s">
        <v>12021</v>
      </c>
      <c r="Z1640" s="665" t="s">
        <v>12021</v>
      </c>
      <c r="AA1640" s="240" t="s">
        <v>12022</v>
      </c>
      <c r="AB1640" s="195" t="s">
        <v>12023</v>
      </c>
      <c r="AC1640" s="242"/>
      <c r="AD1640" s="1258"/>
      <c r="AE1640" s="1331"/>
      <c r="AF1640" s="2"/>
      <c r="AG1640" s="2"/>
    </row>
    <row r="1641" spans="1:33">
      <c r="A1641" s="626" t="s">
        <v>12024</v>
      </c>
      <c r="B1641" s="846" t="s">
        <v>12025</v>
      </c>
      <c r="C1641" s="7" t="s">
        <v>46</v>
      </c>
      <c r="D1641" s="7" t="s">
        <v>1292</v>
      </c>
      <c r="E1641" s="7" t="s">
        <v>85</v>
      </c>
      <c r="F1641" s="7">
        <v>1</v>
      </c>
      <c r="G1641" s="220">
        <v>943.48</v>
      </c>
      <c r="H1641" s="143">
        <v>3.9289999999999998</v>
      </c>
      <c r="I1641" s="188" t="s">
        <v>12026</v>
      </c>
      <c r="J1641" s="11">
        <v>45632</v>
      </c>
      <c r="K1641" s="11" t="s">
        <v>11370</v>
      </c>
      <c r="L1641" s="11"/>
      <c r="M1641" s="124" t="s">
        <v>97</v>
      </c>
      <c r="N1641" s="124" t="s">
        <v>125</v>
      </c>
      <c r="O1641" s="7" t="e">
        <f t="shared" ca="1" si="50"/>
        <v>#VALUE!</v>
      </c>
      <c r="P1641" s="124" t="s">
        <v>194</v>
      </c>
      <c r="Q1641" s="726" t="s">
        <v>9033</v>
      </c>
      <c r="R1641" s="124" t="s">
        <v>194</v>
      </c>
      <c r="S1641" s="12" t="e">
        <f t="shared" ca="1" si="51"/>
        <v>#VALUE!</v>
      </c>
      <c r="T1641" s="192" t="s">
        <v>209</v>
      </c>
      <c r="U1641" s="11" t="s">
        <v>9207</v>
      </c>
      <c r="V1641" s="11"/>
      <c r="W1641" s="11"/>
      <c r="X1641" s="218" t="s">
        <v>12027</v>
      </c>
      <c r="Y1641" s="218" t="s">
        <v>12028</v>
      </c>
      <c r="Z1641" s="218" t="s">
        <v>12028</v>
      </c>
      <c r="AA1641" s="244" t="s">
        <v>12029</v>
      </c>
      <c r="AB1641" s="96" t="s">
        <v>12030</v>
      </c>
      <c r="AC1641" s="96"/>
      <c r="AD1641" s="235"/>
      <c r="AE1641" s="1314"/>
      <c r="AF1641" s="2"/>
      <c r="AG1641" s="2"/>
    </row>
    <row r="1642" spans="1:33">
      <c r="A1642" s="626" t="s">
        <v>12031</v>
      </c>
      <c r="B1642" s="846" t="s">
        <v>12032</v>
      </c>
      <c r="C1642" s="7" t="s">
        <v>256</v>
      </c>
      <c r="D1642" s="7" t="s">
        <v>48</v>
      </c>
      <c r="E1642" s="7" t="s">
        <v>85</v>
      </c>
      <c r="F1642" s="7">
        <v>2</v>
      </c>
      <c r="G1642" s="220">
        <v>841</v>
      </c>
      <c r="H1642" s="143">
        <v>4.72</v>
      </c>
      <c r="I1642" s="188" t="s">
        <v>12033</v>
      </c>
      <c r="J1642" s="11" t="s">
        <v>4661</v>
      </c>
      <c r="K1642" s="11" t="s">
        <v>4660</v>
      </c>
      <c r="L1642" s="11"/>
      <c r="M1642" s="124" t="s">
        <v>97</v>
      </c>
      <c r="N1642" s="124" t="s">
        <v>95</v>
      </c>
      <c r="O1642" s="7" t="e">
        <f t="shared" ca="1" si="50"/>
        <v>#VALUE!</v>
      </c>
      <c r="P1642" s="124" t="s">
        <v>127</v>
      </c>
      <c r="Q1642" s="726" t="s">
        <v>66</v>
      </c>
      <c r="R1642" s="124" t="s">
        <v>127</v>
      </c>
      <c r="S1642" s="12" t="e">
        <f t="shared" ca="1" si="51"/>
        <v>#VALUE!</v>
      </c>
      <c r="T1642" s="192" t="s">
        <v>174</v>
      </c>
      <c r="U1642" s="11" t="s">
        <v>12034</v>
      </c>
      <c r="V1642" s="11"/>
      <c r="W1642" s="11"/>
      <c r="X1642" s="218" t="s">
        <v>12035</v>
      </c>
      <c r="Y1642" s="218" t="s">
        <v>12036</v>
      </c>
      <c r="Z1642" s="218"/>
      <c r="AA1642" s="95" t="s">
        <v>12037</v>
      </c>
      <c r="AB1642" s="96" t="s">
        <v>12038</v>
      </c>
      <c r="AC1642" s="96"/>
      <c r="AD1642" s="235"/>
      <c r="AE1642" s="1314"/>
      <c r="AF1642" s="2"/>
      <c r="AG1642" s="2"/>
    </row>
    <row r="1643" spans="1:33">
      <c r="A1643" s="626" t="s">
        <v>12039</v>
      </c>
      <c r="B1643" s="846" t="s">
        <v>11809</v>
      </c>
      <c r="C1643" s="7" t="s">
        <v>46</v>
      </c>
      <c r="D1643" s="7" t="s">
        <v>48</v>
      </c>
      <c r="E1643" s="7" t="s">
        <v>85</v>
      </c>
      <c r="F1643" s="7">
        <v>1</v>
      </c>
      <c r="G1643" s="220">
        <v>1</v>
      </c>
      <c r="H1643" s="143">
        <v>1.21</v>
      </c>
      <c r="I1643" s="188" t="s">
        <v>12040</v>
      </c>
      <c r="J1643" s="11" t="s">
        <v>66</v>
      </c>
      <c r="K1643" s="11" t="s">
        <v>66</v>
      </c>
      <c r="L1643" s="11"/>
      <c r="M1643" s="124" t="s">
        <v>97</v>
      </c>
      <c r="N1643" s="124" t="s">
        <v>11905</v>
      </c>
      <c r="O1643" s="7" t="e">
        <f t="shared" ca="1" si="50"/>
        <v>#VALUE!</v>
      </c>
      <c r="P1643" s="124" t="s">
        <v>95</v>
      </c>
      <c r="Q1643" s="726" t="s">
        <v>95</v>
      </c>
      <c r="R1643" s="124" t="s">
        <v>95</v>
      </c>
      <c r="S1643" s="12" t="e">
        <f t="shared" ca="1" si="51"/>
        <v>#VALUE!</v>
      </c>
      <c r="T1643" s="192" t="s">
        <v>54</v>
      </c>
      <c r="U1643" s="11" t="s">
        <v>165</v>
      </c>
      <c r="V1643" s="11"/>
      <c r="W1643" s="11"/>
      <c r="X1643" s="218" t="s">
        <v>12041</v>
      </c>
      <c r="Y1643" s="218" t="s">
        <v>12042</v>
      </c>
      <c r="Z1643" s="218"/>
      <c r="AA1643" s="95" t="s">
        <v>12043</v>
      </c>
      <c r="AB1643" s="96"/>
      <c r="AC1643" s="96"/>
      <c r="AD1643" s="235"/>
      <c r="AE1643" s="1314"/>
      <c r="AF1643" s="2"/>
      <c r="AG1643" s="2"/>
    </row>
    <row r="1644" spans="1:33">
      <c r="A1644" s="201" t="s">
        <v>12044</v>
      </c>
      <c r="B1644" s="846">
        <v>4130002731</v>
      </c>
      <c r="C1644" s="7" t="s">
        <v>46</v>
      </c>
      <c r="D1644" s="7" t="s">
        <v>110</v>
      </c>
      <c r="E1644" s="7" t="s">
        <v>49</v>
      </c>
      <c r="F1644" s="7">
        <v>1</v>
      </c>
      <c r="G1644" s="220">
        <v>480</v>
      </c>
      <c r="H1644" s="143"/>
      <c r="I1644" s="188" t="s">
        <v>208</v>
      </c>
      <c r="J1644" s="11">
        <v>45622</v>
      </c>
      <c r="K1644" s="11">
        <v>45623</v>
      </c>
      <c r="L1644" s="11"/>
      <c r="M1644" s="124"/>
      <c r="N1644" s="124"/>
      <c r="O1644" s="7">
        <f t="shared" ca="1" si="50"/>
        <v>483</v>
      </c>
      <c r="P1644" s="124">
        <v>45648</v>
      </c>
      <c r="Q1644" s="726">
        <v>45644</v>
      </c>
      <c r="R1644" s="124">
        <v>45648</v>
      </c>
      <c r="S1644" s="12">
        <f t="shared" ca="1" si="51"/>
        <v>26</v>
      </c>
      <c r="T1644" s="192">
        <v>45656</v>
      </c>
      <c r="U1644" s="11" t="s">
        <v>12045</v>
      </c>
      <c r="V1644" s="11"/>
      <c r="W1644" s="11"/>
      <c r="X1644" s="218" t="s">
        <v>12046</v>
      </c>
      <c r="Y1644" s="218" t="s">
        <v>12047</v>
      </c>
      <c r="Z1644" s="218" t="s">
        <v>12047</v>
      </c>
      <c r="AA1644" s="95" t="s">
        <v>10565</v>
      </c>
      <c r="AB1644" s="96"/>
      <c r="AC1644" s="96"/>
      <c r="AD1644" s="235"/>
      <c r="AE1644" s="1314"/>
      <c r="AF1644" s="2"/>
      <c r="AG1644" s="2"/>
    </row>
    <row r="1645" spans="1:33">
      <c r="A1645" s="652" t="s">
        <v>12048</v>
      </c>
      <c r="B1645" s="846" t="s">
        <v>12049</v>
      </c>
      <c r="C1645" s="184" t="s">
        <v>46</v>
      </c>
      <c r="D1645" s="35" t="s">
        <v>189</v>
      </c>
      <c r="E1645" s="7" t="s">
        <v>85</v>
      </c>
      <c r="F1645" s="35">
        <v>1</v>
      </c>
      <c r="G1645" s="669">
        <v>1280</v>
      </c>
      <c r="H1645" s="254">
        <v>1</v>
      </c>
      <c r="I1645" s="232" t="s">
        <v>12050</v>
      </c>
      <c r="J1645" s="38" t="s">
        <v>54</v>
      </c>
      <c r="K1645" s="38" t="s">
        <v>151</v>
      </c>
      <c r="L1645" s="38"/>
      <c r="M1645" s="253" t="s">
        <v>104</v>
      </c>
      <c r="N1645" s="253" t="s">
        <v>88</v>
      </c>
      <c r="O1645" s="7" t="e">
        <f t="shared" ca="1" si="50"/>
        <v>#VALUE!</v>
      </c>
      <c r="P1645" s="253" t="s">
        <v>165</v>
      </c>
      <c r="Q1645" s="791" t="s">
        <v>11960</v>
      </c>
      <c r="R1645" s="253" t="s">
        <v>165</v>
      </c>
      <c r="S1645" s="12" t="e">
        <f t="shared" ca="1" si="51"/>
        <v>#VALUE!</v>
      </c>
      <c r="T1645" s="213" t="s">
        <v>175</v>
      </c>
      <c r="U1645" s="38" t="s">
        <v>360</v>
      </c>
      <c r="V1645" s="38"/>
      <c r="W1645" s="38"/>
      <c r="X1645" s="665" t="s">
        <v>12051</v>
      </c>
      <c r="Y1645" s="665" t="s">
        <v>12052</v>
      </c>
      <c r="Z1645" s="676" t="s">
        <v>12052</v>
      </c>
      <c r="AA1645" s="244" t="s">
        <v>12053</v>
      </c>
      <c r="AB1645" s="239" t="s">
        <v>12054</v>
      </c>
      <c r="AC1645" s="767"/>
      <c r="AD1645" s="1260"/>
      <c r="AE1645" s="1333"/>
    </row>
    <row r="1646" spans="1:33">
      <c r="A1646" s="652" t="s">
        <v>4303</v>
      </c>
      <c r="B1646" s="846" t="s">
        <v>12055</v>
      </c>
      <c r="C1646" s="184" t="s">
        <v>46</v>
      </c>
      <c r="D1646" s="35" t="s">
        <v>189</v>
      </c>
      <c r="E1646" s="7" t="s">
        <v>85</v>
      </c>
      <c r="F1646" s="35">
        <v>3</v>
      </c>
      <c r="G1646" s="669">
        <v>1380</v>
      </c>
      <c r="H1646" s="254">
        <v>2.105</v>
      </c>
      <c r="I1646" s="232" t="s">
        <v>12056</v>
      </c>
      <c r="J1646" s="38" t="s">
        <v>88</v>
      </c>
      <c r="K1646" s="38" t="s">
        <v>116</v>
      </c>
      <c r="L1646" s="38"/>
      <c r="M1646" s="253" t="s">
        <v>53</v>
      </c>
      <c r="N1646" s="253" t="s">
        <v>53</v>
      </c>
      <c r="O1646" s="7" t="e">
        <f t="shared" ca="1" si="50"/>
        <v>#VALUE!</v>
      </c>
      <c r="P1646" s="253" t="s">
        <v>12034</v>
      </c>
      <c r="Q1646" s="791" t="s">
        <v>4708</v>
      </c>
      <c r="R1646" s="253" t="s">
        <v>12034</v>
      </c>
      <c r="S1646" s="12" t="e">
        <f t="shared" ca="1" si="51"/>
        <v>#VALUE!</v>
      </c>
      <c r="T1646" s="213" t="s">
        <v>11980</v>
      </c>
      <c r="U1646" s="38" t="s">
        <v>12057</v>
      </c>
      <c r="V1646" s="38"/>
      <c r="W1646" s="38"/>
      <c r="X1646" s="665" t="s">
        <v>12058</v>
      </c>
      <c r="Y1646" s="665" t="s">
        <v>12059</v>
      </c>
      <c r="Z1646" s="676" t="s">
        <v>12059</v>
      </c>
      <c r="AA1646" s="244" t="s">
        <v>12060</v>
      </c>
      <c r="AB1646" s="239" t="s">
        <v>12061</v>
      </c>
      <c r="AC1646" s="767"/>
      <c r="AD1646" s="1260"/>
      <c r="AE1646" s="1333"/>
    </row>
    <row r="1647" spans="1:33">
      <c r="A1647" s="181" t="s">
        <v>12062</v>
      </c>
      <c r="B1647" s="943" t="s">
        <v>12063</v>
      </c>
      <c r="C1647" s="7" t="s">
        <v>46</v>
      </c>
      <c r="D1647" s="7" t="s">
        <v>687</v>
      </c>
      <c r="E1647" s="7" t="s">
        <v>85</v>
      </c>
      <c r="F1647" s="7">
        <v>1</v>
      </c>
      <c r="G1647" s="248">
        <v>1980</v>
      </c>
      <c r="H1647" s="143">
        <v>1.1000000000000001</v>
      </c>
      <c r="I1647" s="188" t="s">
        <v>12064</v>
      </c>
      <c r="J1647" s="11" t="s">
        <v>174</v>
      </c>
      <c r="K1647" s="26" t="s">
        <v>174</v>
      </c>
      <c r="L1647" s="26"/>
      <c r="M1647" s="124" t="s">
        <v>97</v>
      </c>
      <c r="N1647" s="124"/>
      <c r="O1647" s="7" t="e">
        <f t="shared" ca="1" si="50"/>
        <v>#VALUE!</v>
      </c>
      <c r="P1647" s="726" t="s">
        <v>315</v>
      </c>
      <c r="Q1647" s="726" t="s">
        <v>209</v>
      </c>
      <c r="R1647" s="124" t="s">
        <v>315</v>
      </c>
      <c r="S1647" s="12" t="e">
        <f t="shared" ca="1" si="51"/>
        <v>#VALUE!</v>
      </c>
      <c r="T1647" s="192" t="s">
        <v>126</v>
      </c>
      <c r="U1647" s="11" t="s">
        <v>344</v>
      </c>
      <c r="V1647" s="11"/>
      <c r="W1647" s="11"/>
      <c r="X1647" s="218" t="s">
        <v>12065</v>
      </c>
      <c r="Y1647" s="218" t="s">
        <v>12066</v>
      </c>
      <c r="Z1647" s="218"/>
      <c r="AA1647" s="244" t="s">
        <v>12067</v>
      </c>
      <c r="AB1647" s="96" t="s">
        <v>12068</v>
      </c>
      <c r="AC1647" s="109"/>
      <c r="AD1647" s="1261"/>
      <c r="AE1647" s="1334"/>
    </row>
    <row r="1648" spans="1:33">
      <c r="A1648" s="181" t="s">
        <v>4083</v>
      </c>
      <c r="B1648" s="943" t="s">
        <v>12069</v>
      </c>
      <c r="C1648" s="7" t="s">
        <v>46</v>
      </c>
      <c r="D1648" s="7" t="s">
        <v>687</v>
      </c>
      <c r="E1648" s="7" t="s">
        <v>85</v>
      </c>
      <c r="F1648" s="7">
        <v>2</v>
      </c>
      <c r="G1648" s="248">
        <v>1290</v>
      </c>
      <c r="H1648" s="143">
        <v>1.637</v>
      </c>
      <c r="I1648" s="188" t="s">
        <v>12064</v>
      </c>
      <c r="J1648" s="11" t="s">
        <v>53</v>
      </c>
      <c r="K1648" s="26" t="s">
        <v>218</v>
      </c>
      <c r="L1648" s="26"/>
      <c r="M1648" s="124"/>
      <c r="N1648" s="124"/>
      <c r="O1648" s="7" t="e">
        <f t="shared" ca="1" si="50"/>
        <v>#VALUE!</v>
      </c>
      <c r="P1648" s="726" t="s">
        <v>315</v>
      </c>
      <c r="Q1648" s="726" t="s">
        <v>12070</v>
      </c>
      <c r="R1648" s="124" t="s">
        <v>315</v>
      </c>
      <c r="S1648" s="12" t="e">
        <f t="shared" ca="1" si="51"/>
        <v>#VALUE!</v>
      </c>
      <c r="T1648" s="192" t="s">
        <v>126</v>
      </c>
      <c r="U1648" s="11" t="s">
        <v>344</v>
      </c>
      <c r="V1648" s="11"/>
      <c r="W1648" s="11"/>
      <c r="X1648" s="218" t="s">
        <v>12071</v>
      </c>
      <c r="Y1648" s="218"/>
      <c r="Z1648" s="218"/>
      <c r="AA1648" s="244" t="s">
        <v>12072</v>
      </c>
      <c r="AB1648" s="96" t="s">
        <v>12068</v>
      </c>
      <c r="AC1648" s="109"/>
      <c r="AD1648" s="1261"/>
      <c r="AE1648" s="1334"/>
    </row>
    <row r="1649" spans="1:31">
      <c r="A1649" s="181" t="s">
        <v>4083</v>
      </c>
      <c r="B1649" s="943" t="s">
        <v>12073</v>
      </c>
      <c r="C1649" s="7" t="s">
        <v>256</v>
      </c>
      <c r="D1649" s="7" t="s">
        <v>73</v>
      </c>
      <c r="E1649" s="7" t="s">
        <v>85</v>
      </c>
      <c r="F1649" s="7">
        <v>1</v>
      </c>
      <c r="G1649" s="248">
        <v>850</v>
      </c>
      <c r="H1649" s="143">
        <v>1.706</v>
      </c>
      <c r="I1649" s="188" t="s">
        <v>12064</v>
      </c>
      <c r="J1649" s="11" t="s">
        <v>53</v>
      </c>
      <c r="K1649" s="26" t="s">
        <v>218</v>
      </c>
      <c r="L1649" s="26"/>
      <c r="M1649" s="124" t="s">
        <v>97</v>
      </c>
      <c r="N1649" s="124"/>
      <c r="O1649" s="7" t="e">
        <f t="shared" ca="1" si="50"/>
        <v>#VALUE!</v>
      </c>
      <c r="P1649" s="726" t="s">
        <v>315</v>
      </c>
      <c r="Q1649" s="726" t="s">
        <v>12070</v>
      </c>
      <c r="R1649" s="124" t="s">
        <v>315</v>
      </c>
      <c r="S1649" s="12" t="e">
        <f t="shared" ca="1" si="51"/>
        <v>#VALUE!</v>
      </c>
      <c r="T1649" s="192" t="s">
        <v>126</v>
      </c>
      <c r="U1649" s="11" t="s">
        <v>344</v>
      </c>
      <c r="V1649" s="11"/>
      <c r="W1649" s="11"/>
      <c r="X1649" s="218" t="s">
        <v>12074</v>
      </c>
      <c r="Y1649" s="218" t="s">
        <v>12075</v>
      </c>
      <c r="Z1649" s="218"/>
      <c r="AA1649" s="244" t="s">
        <v>12076</v>
      </c>
      <c r="AB1649" s="96" t="s">
        <v>12077</v>
      </c>
      <c r="AC1649" s="109"/>
      <c r="AD1649" s="1261"/>
      <c r="AE1649" s="1334"/>
    </row>
    <row r="1650" spans="1:31">
      <c r="A1650" s="1514" t="s">
        <v>4083</v>
      </c>
      <c r="B1650" s="846" t="s">
        <v>12078</v>
      </c>
      <c r="C1650" s="7" t="s">
        <v>256</v>
      </c>
      <c r="D1650" s="7" t="s">
        <v>1059</v>
      </c>
      <c r="E1650" s="7" t="s">
        <v>85</v>
      </c>
      <c r="F1650" s="7">
        <v>1</v>
      </c>
      <c r="G1650" s="248">
        <v>2650</v>
      </c>
      <c r="H1650" s="143">
        <v>4.7190000000000003</v>
      </c>
      <c r="I1650" s="188" t="s">
        <v>12079</v>
      </c>
      <c r="J1650" s="11" t="s">
        <v>53</v>
      </c>
      <c r="K1650" s="26" t="s">
        <v>218</v>
      </c>
      <c r="L1650" s="26"/>
      <c r="M1650" s="124" t="s">
        <v>97</v>
      </c>
      <c r="N1650" s="124"/>
      <c r="O1650" s="7" t="e">
        <f t="shared" ca="1" si="50"/>
        <v>#VALUE!</v>
      </c>
      <c r="P1650" s="726" t="s">
        <v>143</v>
      </c>
      <c r="Q1650" s="726" t="s">
        <v>143</v>
      </c>
      <c r="R1650" s="124" t="s">
        <v>143</v>
      </c>
      <c r="S1650" s="12" t="e">
        <f t="shared" ca="1" si="51"/>
        <v>#VALUE!</v>
      </c>
      <c r="T1650" s="192" t="s">
        <v>175</v>
      </c>
      <c r="U1650" s="11" t="s">
        <v>407</v>
      </c>
      <c r="V1650" s="11"/>
      <c r="W1650" s="11"/>
      <c r="X1650" s="218" t="s">
        <v>12080</v>
      </c>
      <c r="Y1650" s="218" t="s">
        <v>12081</v>
      </c>
      <c r="Z1650" s="218"/>
      <c r="AA1650" s="244" t="s">
        <v>12082</v>
      </c>
      <c r="AB1650" s="238" t="s">
        <v>11651</v>
      </c>
      <c r="AC1650" s="109"/>
      <c r="AD1650" s="1261"/>
      <c r="AE1650" s="1334"/>
    </row>
    <row r="1651" spans="1:31">
      <c r="A1651" s="1514" t="s">
        <v>12083</v>
      </c>
      <c r="B1651" s="846" t="s">
        <v>12084</v>
      </c>
      <c r="C1651" s="7" t="s">
        <v>256</v>
      </c>
      <c r="D1651" s="7" t="s">
        <v>5451</v>
      </c>
      <c r="E1651" s="7" t="s">
        <v>85</v>
      </c>
      <c r="F1651" s="7">
        <v>1</v>
      </c>
      <c r="G1651" s="248">
        <v>282.13400000000001</v>
      </c>
      <c r="H1651" s="143">
        <v>0.372</v>
      </c>
      <c r="I1651" s="188" t="s">
        <v>12085</v>
      </c>
      <c r="J1651" s="11">
        <v>45631</v>
      </c>
      <c r="K1651" s="26" t="s">
        <v>95</v>
      </c>
      <c r="L1651" s="26"/>
      <c r="M1651" s="124" t="s">
        <v>125</v>
      </c>
      <c r="N1651" s="124" t="s">
        <v>54</v>
      </c>
      <c r="O1651" s="7" t="e">
        <f t="shared" ca="1" si="50"/>
        <v>#VALUE!</v>
      </c>
      <c r="P1651" s="726" t="s">
        <v>11811</v>
      </c>
      <c r="Q1651" s="726" t="s">
        <v>184</v>
      </c>
      <c r="R1651" s="124" t="s">
        <v>11811</v>
      </c>
      <c r="S1651" s="12" t="e">
        <f t="shared" ca="1" si="51"/>
        <v>#VALUE!</v>
      </c>
      <c r="T1651" s="192" t="s">
        <v>315</v>
      </c>
      <c r="U1651" s="11" t="s">
        <v>9474</v>
      </c>
      <c r="V1651" s="11"/>
      <c r="W1651" s="11"/>
      <c r="X1651" s="218" t="s">
        <v>12086</v>
      </c>
      <c r="Y1651" s="218" t="s">
        <v>12087</v>
      </c>
      <c r="Z1651" s="218" t="s">
        <v>12087</v>
      </c>
      <c r="AA1651" s="244" t="s">
        <v>12088</v>
      </c>
      <c r="AB1651" s="238" t="s">
        <v>12030</v>
      </c>
      <c r="AC1651" s="109"/>
      <c r="AD1651" s="1261"/>
      <c r="AE1651" s="1334"/>
    </row>
    <row r="1652" spans="1:31">
      <c r="A1652" s="624" t="s">
        <v>12089</v>
      </c>
      <c r="B1652" s="890" t="s">
        <v>12090</v>
      </c>
      <c r="C1652" s="35" t="s">
        <v>83</v>
      </c>
      <c r="D1652" s="35" t="s">
        <v>48</v>
      </c>
      <c r="E1652" s="35" t="s">
        <v>85</v>
      </c>
      <c r="F1652" s="35">
        <v>1</v>
      </c>
      <c r="G1652" s="261">
        <v>1696</v>
      </c>
      <c r="H1652" s="254">
        <v>2.7759999999999998</v>
      </c>
      <c r="I1652" s="232" t="s">
        <v>12091</v>
      </c>
      <c r="J1652" s="38" t="s">
        <v>66</v>
      </c>
      <c r="K1652" s="38" t="s">
        <v>116</v>
      </c>
      <c r="L1652" s="38"/>
      <c r="M1652" s="253"/>
      <c r="N1652" s="253"/>
      <c r="O1652" s="7" t="e">
        <f t="shared" ca="1" si="50"/>
        <v>#VALUE!</v>
      </c>
      <c r="P1652" s="791" t="s">
        <v>4708</v>
      </c>
      <c r="Q1652" s="791" t="s">
        <v>103</v>
      </c>
      <c r="R1652" s="791" t="s">
        <v>4708</v>
      </c>
      <c r="S1652" s="12" t="e">
        <f t="shared" ca="1" si="51"/>
        <v>#VALUE!</v>
      </c>
      <c r="T1652" s="213" t="s">
        <v>175</v>
      </c>
      <c r="U1652" s="38"/>
      <c r="V1652" s="38"/>
      <c r="W1652" s="38"/>
      <c r="X1652" s="665" t="s">
        <v>12092</v>
      </c>
      <c r="Y1652" s="665" t="s">
        <v>12093</v>
      </c>
      <c r="Z1652" s="665"/>
      <c r="AA1652" s="979" t="s">
        <v>12094</v>
      </c>
      <c r="AB1652" s="195" t="s">
        <v>12095</v>
      </c>
      <c r="AC1652" s="242"/>
      <c r="AD1652" s="1258"/>
      <c r="AE1652" s="1331"/>
    </row>
    <row r="1653" spans="1:31">
      <c r="A1653" s="263" t="s">
        <v>7201</v>
      </c>
      <c r="B1653" s="890" t="s">
        <v>12096</v>
      </c>
      <c r="C1653" s="7" t="s">
        <v>46</v>
      </c>
      <c r="D1653" s="7" t="s">
        <v>110</v>
      </c>
      <c r="E1653" s="12" t="s">
        <v>85</v>
      </c>
      <c r="F1653" s="12">
        <v>1</v>
      </c>
      <c r="G1653" s="220">
        <v>664</v>
      </c>
      <c r="H1653" s="262">
        <v>0.63500000000000001</v>
      </c>
      <c r="I1653" s="188" t="s">
        <v>9959</v>
      </c>
      <c r="J1653" s="11">
        <v>45623</v>
      </c>
      <c r="K1653" s="11">
        <v>45624</v>
      </c>
      <c r="L1653" s="11"/>
      <c r="M1653" s="124" t="s">
        <v>125</v>
      </c>
      <c r="N1653" s="124" t="s">
        <v>151</v>
      </c>
      <c r="O1653" s="7" t="e">
        <f t="shared" ca="1" si="50"/>
        <v>#VALUE!</v>
      </c>
      <c r="P1653" s="11" t="s">
        <v>232</v>
      </c>
      <c r="Q1653" s="11" t="s">
        <v>12097</v>
      </c>
      <c r="R1653" s="11" t="s">
        <v>232</v>
      </c>
      <c r="S1653" s="12" t="e">
        <f t="shared" ca="1" si="51"/>
        <v>#VALUE!</v>
      </c>
      <c r="T1653" s="196" t="s">
        <v>234</v>
      </c>
      <c r="U1653" s="12" t="s">
        <v>12098</v>
      </c>
      <c r="V1653" s="12"/>
      <c r="W1653" s="12"/>
      <c r="X1653" s="218" t="s">
        <v>12099</v>
      </c>
      <c r="Y1653" s="218" t="s">
        <v>12100</v>
      </c>
      <c r="Z1653" s="218" t="s">
        <v>12100</v>
      </c>
      <c r="AA1653" s="178" t="s">
        <v>12101</v>
      </c>
      <c r="AB1653" s="14" t="s">
        <v>12102</v>
      </c>
      <c r="AC1653" s="673"/>
      <c r="AD1653" s="1255"/>
      <c r="AE1653" s="1328"/>
    </row>
    <row r="1654" spans="1:31">
      <c r="A1654" s="263" t="s">
        <v>9334</v>
      </c>
      <c r="B1654" s="890" t="s">
        <v>12103</v>
      </c>
      <c r="C1654" s="7" t="s">
        <v>256</v>
      </c>
      <c r="D1654" s="7" t="s">
        <v>110</v>
      </c>
      <c r="E1654" s="12" t="s">
        <v>85</v>
      </c>
      <c r="F1654" s="12">
        <v>1</v>
      </c>
      <c r="G1654" s="220">
        <v>342</v>
      </c>
      <c r="H1654" s="670">
        <v>0.32200000000000001</v>
      </c>
      <c r="I1654" s="188" t="s">
        <v>9959</v>
      </c>
      <c r="J1654" s="11">
        <v>45629</v>
      </c>
      <c r="K1654" s="124" t="s">
        <v>4650</v>
      </c>
      <c r="L1654" s="124"/>
      <c r="M1654" s="124" t="s">
        <v>125</v>
      </c>
      <c r="N1654" s="124">
        <v>45642</v>
      </c>
      <c r="O1654" s="7">
        <f t="shared" ca="1" si="50"/>
        <v>13</v>
      </c>
      <c r="P1654" s="11" t="s">
        <v>232</v>
      </c>
      <c r="Q1654" s="11" t="s">
        <v>12104</v>
      </c>
      <c r="R1654" s="11" t="s">
        <v>232</v>
      </c>
      <c r="S1654" s="12" t="e">
        <f t="shared" ca="1" si="51"/>
        <v>#VALUE!</v>
      </c>
      <c r="T1654" s="196" t="s">
        <v>234</v>
      </c>
      <c r="U1654" s="12" t="s">
        <v>12105</v>
      </c>
      <c r="V1654" s="12"/>
      <c r="W1654" s="12"/>
      <c r="X1654" s="218" t="s">
        <v>12106</v>
      </c>
      <c r="Y1654" s="218" t="s">
        <v>12100</v>
      </c>
      <c r="Z1654" s="218" t="s">
        <v>12107</v>
      </c>
      <c r="AA1654" s="178" t="s">
        <v>12108</v>
      </c>
      <c r="AB1654" s="14" t="s">
        <v>12109</v>
      </c>
      <c r="AC1654" s="673"/>
      <c r="AD1654" s="1255"/>
      <c r="AE1654" s="1328"/>
    </row>
    <row r="1655" spans="1:31">
      <c r="A1655" s="624" t="s">
        <v>6408</v>
      </c>
      <c r="B1655" s="890" t="s">
        <v>11614</v>
      </c>
      <c r="C1655" s="7" t="s">
        <v>46</v>
      </c>
      <c r="D1655" s="7" t="s">
        <v>110</v>
      </c>
      <c r="E1655" s="12" t="s">
        <v>85</v>
      </c>
      <c r="F1655" s="12">
        <v>7</v>
      </c>
      <c r="G1655" s="220">
        <v>2773</v>
      </c>
      <c r="H1655" s="262">
        <v>5.1349999999999998</v>
      </c>
      <c r="I1655" s="188" t="s">
        <v>12110</v>
      </c>
      <c r="J1655" s="11">
        <v>45625</v>
      </c>
      <c r="K1655" s="124" t="s">
        <v>54</v>
      </c>
      <c r="L1655" s="124"/>
      <c r="M1655" s="124" t="s">
        <v>97</v>
      </c>
      <c r="N1655" s="124">
        <v>45649</v>
      </c>
      <c r="O1655" s="7">
        <f t="shared" ca="1" si="50"/>
        <v>24</v>
      </c>
      <c r="P1655" s="11" t="s">
        <v>126</v>
      </c>
      <c r="Q1655" s="11" t="s">
        <v>12111</v>
      </c>
      <c r="R1655" s="11" t="s">
        <v>126</v>
      </c>
      <c r="S1655" s="12" t="e">
        <f t="shared" ca="1" si="51"/>
        <v>#VALUE!</v>
      </c>
      <c r="T1655" s="192" t="s">
        <v>300</v>
      </c>
      <c r="U1655" s="12" t="s">
        <v>12112</v>
      </c>
      <c r="V1655" s="12"/>
      <c r="W1655" s="12"/>
      <c r="X1655" s="218" t="s">
        <v>12113</v>
      </c>
      <c r="Y1655" s="218" t="s">
        <v>12114</v>
      </c>
      <c r="Z1655" s="218" t="s">
        <v>12115</v>
      </c>
      <c r="AA1655" s="178" t="s">
        <v>12116</v>
      </c>
      <c r="AB1655" s="14" t="s">
        <v>12117</v>
      </c>
      <c r="AC1655" s="673"/>
      <c r="AD1655" s="1255"/>
      <c r="AE1655" s="1328"/>
    </row>
    <row r="1656" spans="1:31">
      <c r="A1656" s="263" t="s">
        <v>329</v>
      </c>
      <c r="B1656" s="890" t="s">
        <v>12118</v>
      </c>
      <c r="C1656" s="7" t="s">
        <v>46</v>
      </c>
      <c r="D1656" s="7" t="s">
        <v>110</v>
      </c>
      <c r="E1656" s="12" t="s">
        <v>85</v>
      </c>
      <c r="F1656" s="12">
        <v>2</v>
      </c>
      <c r="G1656" s="220">
        <v>270</v>
      </c>
      <c r="H1656" s="670">
        <v>0.49099999999999999</v>
      </c>
      <c r="I1656" s="188" t="s">
        <v>12110</v>
      </c>
      <c r="J1656" s="11">
        <v>45630</v>
      </c>
      <c r="K1656" s="124" t="s">
        <v>54</v>
      </c>
      <c r="L1656" s="124"/>
      <c r="M1656" s="124" t="s">
        <v>97</v>
      </c>
      <c r="N1656" s="124">
        <v>45645</v>
      </c>
      <c r="O1656" s="7">
        <f t="shared" ca="1" si="50"/>
        <v>15</v>
      </c>
      <c r="P1656" s="11" t="s">
        <v>126</v>
      </c>
      <c r="Q1656" s="11" t="s">
        <v>12104</v>
      </c>
      <c r="R1656" s="11" t="s">
        <v>126</v>
      </c>
      <c r="S1656" s="12" t="e">
        <f t="shared" ca="1" si="51"/>
        <v>#VALUE!</v>
      </c>
      <c r="T1656" s="192" t="s">
        <v>300</v>
      </c>
      <c r="U1656" s="14" t="s">
        <v>12119</v>
      </c>
      <c r="V1656" s="14"/>
      <c r="W1656" s="14"/>
      <c r="X1656" s="218" t="s">
        <v>12120</v>
      </c>
      <c r="Y1656" s="218" t="s">
        <v>12114</v>
      </c>
      <c r="Z1656" s="218" t="s">
        <v>12114</v>
      </c>
      <c r="AA1656" s="178" t="s">
        <v>12121</v>
      </c>
      <c r="AB1656" s="14" t="s">
        <v>12122</v>
      </c>
      <c r="AC1656" s="673"/>
      <c r="AD1656" s="1255"/>
      <c r="AE1656" s="1328"/>
    </row>
    <row r="1657" spans="1:31">
      <c r="A1657" s="263" t="s">
        <v>10718</v>
      </c>
      <c r="B1657" s="890" t="s">
        <v>12123</v>
      </c>
      <c r="C1657" s="7" t="s">
        <v>256</v>
      </c>
      <c r="D1657" s="7" t="s">
        <v>110</v>
      </c>
      <c r="E1657" s="12" t="s">
        <v>85</v>
      </c>
      <c r="F1657" s="12">
        <v>1</v>
      </c>
      <c r="G1657" s="220">
        <v>563</v>
      </c>
      <c r="H1657" s="262">
        <v>1.5549999999999999</v>
      </c>
      <c r="I1657" s="188" t="s">
        <v>12110</v>
      </c>
      <c r="J1657" s="11" t="s">
        <v>127</v>
      </c>
      <c r="K1657" s="11" t="s">
        <v>127</v>
      </c>
      <c r="L1657" s="11"/>
      <c r="M1657" s="124">
        <v>45643</v>
      </c>
      <c r="N1657" s="124">
        <v>45645</v>
      </c>
      <c r="O1657" s="7" t="e">
        <f t="shared" ca="1" si="50"/>
        <v>#VALUE!</v>
      </c>
      <c r="P1657" s="11" t="s">
        <v>126</v>
      </c>
      <c r="Q1657" s="11" t="s">
        <v>12111</v>
      </c>
      <c r="R1657" s="11" t="s">
        <v>126</v>
      </c>
      <c r="S1657" s="12" t="e">
        <f t="shared" ca="1" si="51"/>
        <v>#VALUE!</v>
      </c>
      <c r="T1657" s="192" t="s">
        <v>300</v>
      </c>
      <c r="U1657" s="12" t="s">
        <v>12112</v>
      </c>
      <c r="V1657" s="12"/>
      <c r="W1657" s="12"/>
      <c r="X1657" s="218" t="s">
        <v>12124</v>
      </c>
      <c r="Y1657" s="218" t="s">
        <v>12114</v>
      </c>
      <c r="Z1657" s="218" t="s">
        <v>12125</v>
      </c>
      <c r="AA1657" s="178" t="s">
        <v>12126</v>
      </c>
      <c r="AB1657" s="14" t="s">
        <v>12127</v>
      </c>
      <c r="AC1657" s="673"/>
      <c r="AD1657" s="1255"/>
      <c r="AE1657" s="1328"/>
    </row>
    <row r="1658" spans="1:31">
      <c r="A1658" s="263" t="s">
        <v>397</v>
      </c>
      <c r="B1658" s="890" t="s">
        <v>12128</v>
      </c>
      <c r="C1658" s="7" t="s">
        <v>256</v>
      </c>
      <c r="D1658" s="7" t="s">
        <v>110</v>
      </c>
      <c r="E1658" s="12" t="s">
        <v>85</v>
      </c>
      <c r="F1658" s="12">
        <v>1</v>
      </c>
      <c r="G1658" s="220">
        <v>981</v>
      </c>
      <c r="H1658" s="262">
        <v>4.9219999999999997</v>
      </c>
      <c r="I1658" s="188" t="s">
        <v>12110</v>
      </c>
      <c r="J1658" s="11">
        <v>45642</v>
      </c>
      <c r="K1658" s="124">
        <v>45642</v>
      </c>
      <c r="L1658" s="124"/>
      <c r="M1658" s="124">
        <v>45644</v>
      </c>
      <c r="N1658" s="124">
        <v>45645</v>
      </c>
      <c r="O1658" s="7">
        <f t="shared" ca="1" si="50"/>
        <v>3</v>
      </c>
      <c r="P1658" s="11" t="s">
        <v>126</v>
      </c>
      <c r="Q1658" s="11" t="s">
        <v>12111</v>
      </c>
      <c r="R1658" s="11" t="s">
        <v>126</v>
      </c>
      <c r="S1658" s="12" t="e">
        <f t="shared" ca="1" si="51"/>
        <v>#VALUE!</v>
      </c>
      <c r="T1658" s="192" t="s">
        <v>300</v>
      </c>
      <c r="U1658" s="12" t="s">
        <v>12112</v>
      </c>
      <c r="V1658" s="12"/>
      <c r="W1658" s="12"/>
      <c r="X1658" s="218" t="s">
        <v>12129</v>
      </c>
      <c r="Y1658" s="218" t="s">
        <v>12114</v>
      </c>
      <c r="Z1658" s="218" t="s">
        <v>12130</v>
      </c>
      <c r="AA1658" s="178" t="s">
        <v>12131</v>
      </c>
      <c r="AB1658" s="14" t="s">
        <v>12132</v>
      </c>
      <c r="AC1658" s="673"/>
      <c r="AD1658" s="1255"/>
      <c r="AE1658" s="1328"/>
    </row>
    <row r="1659" spans="1:31">
      <c r="A1659" s="263" t="s">
        <v>12133</v>
      </c>
      <c r="B1659" s="890" t="s">
        <v>12134</v>
      </c>
      <c r="C1659" s="7" t="s">
        <v>46</v>
      </c>
      <c r="D1659" s="7" t="s">
        <v>60</v>
      </c>
      <c r="E1659" s="12" t="s">
        <v>85</v>
      </c>
      <c r="F1659" s="12">
        <v>3</v>
      </c>
      <c r="G1659" s="220">
        <v>1795</v>
      </c>
      <c r="H1659" s="262">
        <v>2.4695999999999998</v>
      </c>
      <c r="I1659" s="188" t="s">
        <v>11950</v>
      </c>
      <c r="J1659" s="11">
        <v>45618</v>
      </c>
      <c r="K1659" s="11">
        <v>45618</v>
      </c>
      <c r="L1659" s="11"/>
      <c r="M1659" s="124" t="s">
        <v>97</v>
      </c>
      <c r="N1659" s="124">
        <v>45635</v>
      </c>
      <c r="O1659" s="7">
        <f t="shared" ca="1" si="50"/>
        <v>17</v>
      </c>
      <c r="P1659" s="726" t="s">
        <v>194</v>
      </c>
      <c r="Q1659" s="124" t="s">
        <v>88</v>
      </c>
      <c r="R1659" s="124" t="s">
        <v>194</v>
      </c>
      <c r="S1659" s="12" t="e">
        <f t="shared" ca="1" si="51"/>
        <v>#VALUE!</v>
      </c>
      <c r="T1659" s="192" t="s">
        <v>12135</v>
      </c>
      <c r="U1659" s="11" t="s">
        <v>11951</v>
      </c>
      <c r="V1659" s="11"/>
      <c r="W1659" s="11"/>
      <c r="X1659" s="218" t="s">
        <v>12136</v>
      </c>
      <c r="Y1659" s="218" t="s">
        <v>12137</v>
      </c>
      <c r="Z1659" s="218" t="s">
        <v>12137</v>
      </c>
      <c r="AA1659" s="178" t="s">
        <v>12138</v>
      </c>
      <c r="AB1659" s="178" t="s">
        <v>12139</v>
      </c>
      <c r="AC1659" s="656"/>
      <c r="AD1659" s="1257" t="s">
        <v>10815</v>
      </c>
      <c r="AE1659" s="1330"/>
    </row>
    <row r="1660" spans="1:31">
      <c r="A1660" s="201" t="s">
        <v>12140</v>
      </c>
      <c r="B1660" s="846" t="s">
        <v>12141</v>
      </c>
      <c r="C1660" s="4" t="s">
        <v>46</v>
      </c>
      <c r="D1660" s="7" t="s">
        <v>340</v>
      </c>
      <c r="E1660" s="7" t="s">
        <v>85</v>
      </c>
      <c r="F1660" s="7">
        <v>2</v>
      </c>
      <c r="G1660" s="220">
        <v>4060</v>
      </c>
      <c r="H1660" s="143">
        <v>3.8409</v>
      </c>
      <c r="I1660" s="188" t="s">
        <v>12142</v>
      </c>
      <c r="J1660" s="11" t="s">
        <v>88</v>
      </c>
      <c r="K1660" s="11" t="s">
        <v>184</v>
      </c>
      <c r="L1660" s="11"/>
      <c r="M1660" s="124" t="s">
        <v>97</v>
      </c>
      <c r="N1660" s="124" t="s">
        <v>4708</v>
      </c>
      <c r="O1660" s="7" t="e">
        <f t="shared" ca="1" si="50"/>
        <v>#VALUE!</v>
      </c>
      <c r="P1660" s="124" t="s">
        <v>300</v>
      </c>
      <c r="Q1660" s="726" t="s">
        <v>11980</v>
      </c>
      <c r="R1660" s="124" t="s">
        <v>300</v>
      </c>
      <c r="S1660" s="12" t="e">
        <f t="shared" ca="1" si="51"/>
        <v>#VALUE!</v>
      </c>
      <c r="T1660" s="192" t="s">
        <v>12135</v>
      </c>
      <c r="U1660" s="11"/>
      <c r="V1660" s="11"/>
      <c r="W1660" s="11"/>
      <c r="X1660" s="218" t="s">
        <v>12143</v>
      </c>
      <c r="Y1660" s="218" t="s">
        <v>12144</v>
      </c>
      <c r="Z1660" s="218"/>
      <c r="AA1660" s="244" t="s">
        <v>12145</v>
      </c>
      <c r="AB1660" s="96" t="s">
        <v>12146</v>
      </c>
      <c r="AC1660" s="109"/>
      <c r="AD1660" s="1261"/>
      <c r="AE1660" s="1334"/>
    </row>
    <row r="1661" spans="1:31">
      <c r="A1661" s="201" t="s">
        <v>12147</v>
      </c>
      <c r="B1661" s="846" t="s">
        <v>12148</v>
      </c>
      <c r="C1661" s="4" t="s">
        <v>83</v>
      </c>
      <c r="D1661" s="7" t="s">
        <v>687</v>
      </c>
      <c r="E1661" s="7" t="s">
        <v>85</v>
      </c>
      <c r="F1661" s="7">
        <v>1</v>
      </c>
      <c r="G1661" s="220">
        <v>1700</v>
      </c>
      <c r="H1661" s="143">
        <v>6.2</v>
      </c>
      <c r="I1661" s="188" t="s">
        <v>12149</v>
      </c>
      <c r="J1661" s="11" t="s">
        <v>53</v>
      </c>
      <c r="K1661" s="11" t="s">
        <v>218</v>
      </c>
      <c r="L1661" s="11"/>
      <c r="M1661" s="124"/>
      <c r="N1661" s="124"/>
      <c r="O1661" s="7" t="e">
        <f t="shared" ca="1" si="50"/>
        <v>#VALUE!</v>
      </c>
      <c r="P1661" s="124" t="s">
        <v>11980</v>
      </c>
      <c r="Q1661" s="726" t="s">
        <v>12070</v>
      </c>
      <c r="R1661" s="124" t="s">
        <v>11980</v>
      </c>
      <c r="S1661" s="12" t="e">
        <f t="shared" ca="1" si="51"/>
        <v>#VALUE!</v>
      </c>
      <c r="T1661" s="192" t="s">
        <v>12135</v>
      </c>
      <c r="U1661" s="11" t="s">
        <v>354</v>
      </c>
      <c r="V1661" s="11"/>
      <c r="W1661" s="11"/>
      <c r="X1661" s="218" t="s">
        <v>12150</v>
      </c>
      <c r="Y1661" s="218" t="s">
        <v>12151</v>
      </c>
      <c r="Z1661" s="218"/>
      <c r="AA1661" s="244" t="s">
        <v>12152</v>
      </c>
      <c r="AB1661" s="96" t="s">
        <v>11651</v>
      </c>
      <c r="AC1661" s="109"/>
      <c r="AD1661" s="1261"/>
      <c r="AE1661" s="1334"/>
    </row>
    <row r="1662" spans="1:31">
      <c r="A1662" s="201" t="s">
        <v>12153</v>
      </c>
      <c r="B1662" s="846" t="s">
        <v>12154</v>
      </c>
      <c r="C1662" s="4" t="s">
        <v>46</v>
      </c>
      <c r="D1662" s="7" t="s">
        <v>12155</v>
      </c>
      <c r="E1662" s="7" t="s">
        <v>85</v>
      </c>
      <c r="F1662" s="7">
        <v>1</v>
      </c>
      <c r="G1662" s="220">
        <v>286</v>
      </c>
      <c r="H1662" s="143">
        <v>0.56999999999999995</v>
      </c>
      <c r="I1662" s="188" t="s">
        <v>12156</v>
      </c>
      <c r="J1662" s="11" t="s">
        <v>186</v>
      </c>
      <c r="K1662" s="11" t="s">
        <v>12070</v>
      </c>
      <c r="L1662" s="11"/>
      <c r="M1662" s="124" t="s">
        <v>97</v>
      </c>
      <c r="N1662" s="124"/>
      <c r="O1662" s="7" t="e">
        <f t="shared" ca="1" si="50"/>
        <v>#VALUE!</v>
      </c>
      <c r="P1662" s="124" t="s">
        <v>126</v>
      </c>
      <c r="Q1662" s="726" t="s">
        <v>232</v>
      </c>
      <c r="R1662" s="124" t="s">
        <v>126</v>
      </c>
      <c r="S1662" s="12" t="e">
        <f t="shared" ca="1" si="51"/>
        <v>#VALUE!</v>
      </c>
      <c r="T1662" s="192" t="s">
        <v>234</v>
      </c>
      <c r="U1662" s="11" t="s">
        <v>11951</v>
      </c>
      <c r="V1662" s="11"/>
      <c r="W1662" s="11"/>
      <c r="X1662" s="218" t="s">
        <v>12157</v>
      </c>
      <c r="Y1662" s="218" t="s">
        <v>12158</v>
      </c>
      <c r="Z1662" s="218"/>
      <c r="AA1662" s="244" t="s">
        <v>12159</v>
      </c>
      <c r="AB1662" s="96" t="s">
        <v>12160</v>
      </c>
      <c r="AC1662" s="109"/>
      <c r="AD1662" s="1261"/>
      <c r="AE1662" s="1334"/>
    </row>
    <row r="1663" spans="1:31">
      <c r="A1663" s="201" t="s">
        <v>12161</v>
      </c>
      <c r="B1663" s="846" t="s">
        <v>12162</v>
      </c>
      <c r="C1663" s="4" t="s">
        <v>83</v>
      </c>
      <c r="D1663" s="7" t="s">
        <v>687</v>
      </c>
      <c r="E1663" s="7" t="s">
        <v>85</v>
      </c>
      <c r="F1663" s="7">
        <v>3</v>
      </c>
      <c r="G1663" s="220">
        <v>1246</v>
      </c>
      <c r="H1663" s="143">
        <v>2.5099999999999998</v>
      </c>
      <c r="I1663" s="188" t="s">
        <v>12064</v>
      </c>
      <c r="J1663" s="11" t="s">
        <v>116</v>
      </c>
      <c r="K1663" s="11" t="s">
        <v>174</v>
      </c>
      <c r="L1663" s="11"/>
      <c r="M1663" s="124"/>
      <c r="N1663" s="124"/>
      <c r="O1663" s="7" t="e">
        <f t="shared" ca="1" si="50"/>
        <v>#VALUE!</v>
      </c>
      <c r="P1663" s="124" t="s">
        <v>315</v>
      </c>
      <c r="Q1663" s="726" t="s">
        <v>12070</v>
      </c>
      <c r="R1663" s="124" t="s">
        <v>315</v>
      </c>
      <c r="S1663" s="12" t="e">
        <f t="shared" ca="1" si="51"/>
        <v>#VALUE!</v>
      </c>
      <c r="T1663" s="192" t="s">
        <v>234</v>
      </c>
      <c r="U1663" s="11" t="s">
        <v>344</v>
      </c>
      <c r="V1663" s="11"/>
      <c r="W1663" s="11"/>
      <c r="X1663" s="218" t="s">
        <v>12163</v>
      </c>
      <c r="Y1663" s="218" t="s">
        <v>12164</v>
      </c>
      <c r="Z1663" s="218"/>
      <c r="AA1663" s="244" t="s">
        <v>12165</v>
      </c>
      <c r="AB1663" s="96" t="s">
        <v>12166</v>
      </c>
      <c r="AC1663" s="109"/>
      <c r="AD1663" s="1261"/>
      <c r="AE1663" s="1334"/>
    </row>
    <row r="1664" spans="1:31">
      <c r="A1664" s="201" t="s">
        <v>1262</v>
      </c>
      <c r="B1664" s="846" t="s">
        <v>12167</v>
      </c>
      <c r="C1664" s="4" t="s">
        <v>256</v>
      </c>
      <c r="D1664" s="7" t="s">
        <v>349</v>
      </c>
      <c r="E1664" s="7" t="s">
        <v>85</v>
      </c>
      <c r="F1664" s="7">
        <v>1</v>
      </c>
      <c r="G1664" s="220">
        <v>297</v>
      </c>
      <c r="H1664" s="143">
        <v>9.1999999999999998E-2</v>
      </c>
      <c r="I1664" s="188" t="s">
        <v>12168</v>
      </c>
      <c r="J1664" s="11" t="s">
        <v>11370</v>
      </c>
      <c r="K1664" s="11" t="s">
        <v>151</v>
      </c>
      <c r="L1664" s="11"/>
      <c r="M1664" s="124" t="s">
        <v>88</v>
      </c>
      <c r="N1664" s="124" t="s">
        <v>174</v>
      </c>
      <c r="O1664" s="7" t="e">
        <f t="shared" ca="1" si="50"/>
        <v>#VALUE!</v>
      </c>
      <c r="P1664" s="124" t="s">
        <v>11980</v>
      </c>
      <c r="Q1664" s="726" t="s">
        <v>192</v>
      </c>
      <c r="R1664" s="124" t="s">
        <v>11980</v>
      </c>
      <c r="S1664" s="12" t="e">
        <f t="shared" ca="1" si="51"/>
        <v>#VALUE!</v>
      </c>
      <c r="T1664" s="192" t="s">
        <v>234</v>
      </c>
      <c r="U1664" s="11" t="s">
        <v>9474</v>
      </c>
      <c r="V1664" s="11"/>
      <c r="W1664" s="11"/>
      <c r="X1664" s="218" t="s">
        <v>12169</v>
      </c>
      <c r="Y1664" s="218" t="s">
        <v>12170</v>
      </c>
      <c r="Z1664" s="218" t="s">
        <v>12170</v>
      </c>
      <c r="AA1664" s="244" t="s">
        <v>12171</v>
      </c>
      <c r="AB1664" s="96" t="s">
        <v>12172</v>
      </c>
      <c r="AC1664" s="109"/>
      <c r="AD1664" s="1261"/>
      <c r="AE1664" s="1334"/>
    </row>
    <row r="1665" spans="1:33">
      <c r="A1665" s="201" t="s">
        <v>12173</v>
      </c>
      <c r="B1665" s="846" t="s">
        <v>12174</v>
      </c>
      <c r="C1665" s="4" t="s">
        <v>256</v>
      </c>
      <c r="D1665" s="7" t="s">
        <v>349</v>
      </c>
      <c r="E1665" s="7" t="s">
        <v>85</v>
      </c>
      <c r="F1665" s="7">
        <v>1</v>
      </c>
      <c r="G1665" s="220">
        <v>473.09679999999997</v>
      </c>
      <c r="H1665" s="143">
        <v>1.5</v>
      </c>
      <c r="I1665" s="188" t="s">
        <v>12168</v>
      </c>
      <c r="J1665" s="11" t="s">
        <v>66</v>
      </c>
      <c r="K1665" s="11" t="s">
        <v>66</v>
      </c>
      <c r="L1665" s="11"/>
      <c r="M1665" s="124" t="s">
        <v>54</v>
      </c>
      <c r="N1665" s="124" t="s">
        <v>127</v>
      </c>
      <c r="O1665" s="7" t="e">
        <f t="shared" ca="1" si="50"/>
        <v>#VALUE!</v>
      </c>
      <c r="P1665" s="124" t="s">
        <v>11980</v>
      </c>
      <c r="Q1665" s="726" t="s">
        <v>8487</v>
      </c>
      <c r="R1665" s="124" t="s">
        <v>11980</v>
      </c>
      <c r="S1665" s="12" t="e">
        <f t="shared" ca="1" si="51"/>
        <v>#VALUE!</v>
      </c>
      <c r="T1665" s="192" t="s">
        <v>234</v>
      </c>
      <c r="U1665" s="11" t="s">
        <v>9474</v>
      </c>
      <c r="V1665" s="11"/>
      <c r="W1665" s="11"/>
      <c r="X1665" s="218" t="s">
        <v>12175</v>
      </c>
      <c r="Y1665" s="218" t="s">
        <v>12176</v>
      </c>
      <c r="Z1665" s="218" t="s">
        <v>12177</v>
      </c>
      <c r="AA1665" s="244" t="s">
        <v>12178</v>
      </c>
      <c r="AB1665" s="96" t="s">
        <v>11558</v>
      </c>
      <c r="AC1665" s="109"/>
      <c r="AD1665" s="1261"/>
      <c r="AE1665" s="1334"/>
    </row>
    <row r="1666" spans="1:33">
      <c r="A1666" s="201" t="s">
        <v>5305</v>
      </c>
      <c r="B1666" s="846" t="s">
        <v>12179</v>
      </c>
      <c r="C1666" s="4" t="s">
        <v>256</v>
      </c>
      <c r="D1666" s="7" t="s">
        <v>10610</v>
      </c>
      <c r="E1666" s="7" t="s">
        <v>85</v>
      </c>
      <c r="F1666" s="7">
        <v>22</v>
      </c>
      <c r="G1666" s="220">
        <v>7899.5</v>
      </c>
      <c r="H1666" s="143">
        <v>15.31</v>
      </c>
      <c r="I1666" s="188" t="s">
        <v>12180</v>
      </c>
      <c r="J1666" s="11" t="s">
        <v>11408</v>
      </c>
      <c r="K1666" s="11" t="s">
        <v>11181</v>
      </c>
      <c r="L1666" s="11"/>
      <c r="M1666" s="124" t="s">
        <v>97</v>
      </c>
      <c r="N1666" s="124" t="s">
        <v>174</v>
      </c>
      <c r="O1666" s="7" t="e">
        <f t="shared" ref="O1666:O1729" ca="1" si="52">IF(ISBLANK(N1666)=TRUE,TODAY()-J1666,N1666-J1666)</f>
        <v>#VALUE!</v>
      </c>
      <c r="P1666" s="124" t="s">
        <v>12034</v>
      </c>
      <c r="Q1666" s="726" t="s">
        <v>11811</v>
      </c>
      <c r="R1666" s="124" t="s">
        <v>12034</v>
      </c>
      <c r="S1666" s="12" t="e">
        <f t="shared" ref="S1666:S1722" ca="1" si="53">IF(ISBLANK(R1666)=TRUE,TODAY()-J1666,R1666-J1666)</f>
        <v>#VALUE!</v>
      </c>
      <c r="T1666" s="192" t="s">
        <v>115</v>
      </c>
      <c r="U1666" s="11" t="s">
        <v>310</v>
      </c>
      <c r="V1666" s="11"/>
      <c r="W1666" s="11"/>
      <c r="X1666" s="218" t="s">
        <v>12181</v>
      </c>
      <c r="Y1666" s="218" t="s">
        <v>12182</v>
      </c>
      <c r="Z1666" s="218"/>
      <c r="AA1666" s="244" t="s">
        <v>12183</v>
      </c>
      <c r="AB1666" s="96" t="s">
        <v>12184</v>
      </c>
      <c r="AC1666" s="109"/>
      <c r="AD1666" s="1261"/>
      <c r="AE1666" s="1334"/>
    </row>
    <row r="1667" spans="1:33">
      <c r="A1667" s="183" t="s">
        <v>12185</v>
      </c>
      <c r="B1667" s="890" t="s">
        <v>12186</v>
      </c>
      <c r="C1667" s="35" t="s">
        <v>46</v>
      </c>
      <c r="D1667" s="7" t="s">
        <v>139</v>
      </c>
      <c r="E1667" s="35" t="s">
        <v>85</v>
      </c>
      <c r="F1667" s="35">
        <v>1</v>
      </c>
      <c r="G1667" s="261">
        <v>1020</v>
      </c>
      <c r="H1667" s="671">
        <v>3.1459999999999999</v>
      </c>
      <c r="I1667" s="188" t="s">
        <v>12187</v>
      </c>
      <c r="J1667" s="38" t="s">
        <v>194</v>
      </c>
      <c r="K1667" s="11" t="s">
        <v>12070</v>
      </c>
      <c r="L1667" s="11"/>
      <c r="M1667" s="11" t="s">
        <v>97</v>
      </c>
      <c r="N1667" s="124" t="s">
        <v>11980</v>
      </c>
      <c r="O1667" s="7" t="e">
        <f t="shared" ca="1" si="52"/>
        <v>#VALUE!</v>
      </c>
      <c r="P1667" s="124" t="s">
        <v>11980</v>
      </c>
      <c r="Q1667" s="124" t="s">
        <v>126</v>
      </c>
      <c r="R1667" s="124" t="s">
        <v>11980</v>
      </c>
      <c r="S1667" s="12" t="e">
        <f t="shared" ca="1" si="53"/>
        <v>#VALUE!</v>
      </c>
      <c r="T1667" s="213" t="s">
        <v>300</v>
      </c>
      <c r="U1667" s="11" t="s">
        <v>12188</v>
      </c>
      <c r="V1667" s="11"/>
      <c r="W1667" s="11"/>
      <c r="X1667" s="218" t="s">
        <v>12189</v>
      </c>
      <c r="Y1667" s="218" t="s">
        <v>12190</v>
      </c>
      <c r="Z1667" s="218"/>
      <c r="AA1667" s="195" t="s">
        <v>12191</v>
      </c>
      <c r="AB1667" s="979" t="s">
        <v>12192</v>
      </c>
      <c r="AC1667" s="987"/>
      <c r="AD1667" s="1262"/>
      <c r="AE1667" s="1335"/>
    </row>
    <row r="1668" spans="1:33">
      <c r="A1668" s="183" t="s">
        <v>6098</v>
      </c>
      <c r="B1668" s="890" t="s">
        <v>12193</v>
      </c>
      <c r="C1668" s="35" t="s">
        <v>46</v>
      </c>
      <c r="D1668" s="7" t="s">
        <v>139</v>
      </c>
      <c r="E1668" s="35" t="s">
        <v>85</v>
      </c>
      <c r="F1668" s="35">
        <v>1</v>
      </c>
      <c r="G1668" s="261">
        <v>1007</v>
      </c>
      <c r="H1668" s="671">
        <v>0.377</v>
      </c>
      <c r="I1668" s="188" t="s">
        <v>12187</v>
      </c>
      <c r="J1668" s="38" t="s">
        <v>194</v>
      </c>
      <c r="K1668" s="11" t="s">
        <v>12070</v>
      </c>
      <c r="L1668" s="11"/>
      <c r="M1668" s="11" t="s">
        <v>97</v>
      </c>
      <c r="N1668" s="124" t="s">
        <v>11980</v>
      </c>
      <c r="O1668" s="7" t="e">
        <f t="shared" ca="1" si="52"/>
        <v>#VALUE!</v>
      </c>
      <c r="P1668" s="124" t="s">
        <v>11980</v>
      </c>
      <c r="Q1668" s="124" t="s">
        <v>126</v>
      </c>
      <c r="R1668" s="124" t="s">
        <v>11980</v>
      </c>
      <c r="S1668" s="12" t="e">
        <f t="shared" ca="1" si="53"/>
        <v>#VALUE!</v>
      </c>
      <c r="T1668" s="213" t="s">
        <v>300</v>
      </c>
      <c r="U1668" s="11" t="s">
        <v>12188</v>
      </c>
      <c r="V1668" s="11"/>
      <c r="W1668" s="11"/>
      <c r="X1668" s="218" t="s">
        <v>12194</v>
      </c>
      <c r="Y1668" s="218" t="s">
        <v>12190</v>
      </c>
      <c r="Z1668" s="218"/>
      <c r="AA1668" s="195" t="s">
        <v>12195</v>
      </c>
      <c r="AB1668" s="979" t="s">
        <v>12192</v>
      </c>
      <c r="AC1668" s="987"/>
      <c r="AD1668" s="1262"/>
      <c r="AE1668" s="1335"/>
    </row>
    <row r="1669" spans="1:33">
      <c r="A1669" s="263" t="s">
        <v>12196</v>
      </c>
      <c r="B1669" s="890" t="s">
        <v>12197</v>
      </c>
      <c r="C1669" s="35" t="s">
        <v>29</v>
      </c>
      <c r="D1669" s="35" t="s">
        <v>110</v>
      </c>
      <c r="E1669" s="35" t="s">
        <v>12198</v>
      </c>
      <c r="F1669" s="35">
        <v>2</v>
      </c>
      <c r="G1669" s="261">
        <v>1118</v>
      </c>
      <c r="H1669" s="143"/>
      <c r="I1669" s="232" t="s">
        <v>12199</v>
      </c>
      <c r="J1669" s="38">
        <v>45635</v>
      </c>
      <c r="K1669" s="38">
        <v>45635</v>
      </c>
      <c r="L1669" s="38"/>
      <c r="M1669" s="253">
        <v>45637</v>
      </c>
      <c r="N1669" s="253"/>
      <c r="O1669" s="7">
        <f t="shared" ca="1" si="52"/>
        <v>470</v>
      </c>
      <c r="P1669" s="253">
        <v>45655</v>
      </c>
      <c r="Q1669" s="791">
        <v>45650</v>
      </c>
      <c r="R1669" s="253">
        <v>45655</v>
      </c>
      <c r="S1669" s="12">
        <f t="shared" ca="1" si="53"/>
        <v>20</v>
      </c>
      <c r="T1669" s="253">
        <v>45660</v>
      </c>
      <c r="U1669" s="38" t="s">
        <v>115</v>
      </c>
      <c r="V1669" s="38"/>
      <c r="W1669" s="38"/>
      <c r="X1669" s="665" t="s">
        <v>12200</v>
      </c>
      <c r="Y1669" s="665" t="s">
        <v>12201</v>
      </c>
      <c r="Z1669" s="665" t="s">
        <v>12201</v>
      </c>
      <c r="AA1669" s="979" t="s">
        <v>10648</v>
      </c>
      <c r="AB1669" s="195"/>
      <c r="AC1669" s="242"/>
      <c r="AD1669" s="1258"/>
      <c r="AE1669" s="1331"/>
    </row>
    <row r="1670" spans="1:33">
      <c r="A1670" s="263" t="s">
        <v>12196</v>
      </c>
      <c r="B1670" s="890" t="s">
        <v>12202</v>
      </c>
      <c r="C1670" s="35" t="s">
        <v>29</v>
      </c>
      <c r="D1670" s="35" t="s">
        <v>110</v>
      </c>
      <c r="E1670" s="35" t="s">
        <v>12198</v>
      </c>
      <c r="F1670" s="35">
        <v>2</v>
      </c>
      <c r="G1670" s="261">
        <v>1120</v>
      </c>
      <c r="H1670" s="143"/>
      <c r="I1670" s="232" t="s">
        <v>12199</v>
      </c>
      <c r="J1670" s="38">
        <v>45635</v>
      </c>
      <c r="K1670" s="38">
        <v>45635</v>
      </c>
      <c r="L1670" s="38"/>
      <c r="M1670" s="253">
        <v>45637</v>
      </c>
      <c r="N1670" s="253"/>
      <c r="O1670" s="7">
        <f t="shared" ca="1" si="52"/>
        <v>470</v>
      </c>
      <c r="P1670" s="253">
        <v>45655</v>
      </c>
      <c r="Q1670" s="791">
        <v>45650</v>
      </c>
      <c r="R1670" s="253">
        <v>45655</v>
      </c>
      <c r="S1670" s="12">
        <f t="shared" ca="1" si="53"/>
        <v>20</v>
      </c>
      <c r="T1670" s="253">
        <v>45660</v>
      </c>
      <c r="U1670" s="38" t="s">
        <v>115</v>
      </c>
      <c r="V1670" s="38"/>
      <c r="W1670" s="38"/>
      <c r="X1670" s="665" t="s">
        <v>12203</v>
      </c>
      <c r="Y1670" s="665" t="s">
        <v>12204</v>
      </c>
      <c r="Z1670" s="665" t="s">
        <v>12204</v>
      </c>
      <c r="AA1670" s="979" t="s">
        <v>10648</v>
      </c>
      <c r="AB1670" s="195"/>
      <c r="AC1670" s="242"/>
      <c r="AD1670" s="1258"/>
      <c r="AE1670" s="1331"/>
    </row>
    <row r="1671" spans="1:33">
      <c r="A1671" s="263" t="s">
        <v>205</v>
      </c>
      <c r="B1671" s="890"/>
      <c r="C1671" s="35" t="s">
        <v>131</v>
      </c>
      <c r="D1671" s="35" t="s">
        <v>110</v>
      </c>
      <c r="E1671" s="35" t="s">
        <v>49</v>
      </c>
      <c r="F1671" s="35">
        <v>3</v>
      </c>
      <c r="G1671" s="261">
        <v>2908.28</v>
      </c>
      <c r="H1671" s="143"/>
      <c r="I1671" s="232" t="s">
        <v>12205</v>
      </c>
      <c r="J1671" s="38">
        <v>45638</v>
      </c>
      <c r="K1671" s="38">
        <v>45638</v>
      </c>
      <c r="L1671" s="38"/>
      <c r="M1671" s="253">
        <v>45642</v>
      </c>
      <c r="N1671" s="253">
        <v>45643</v>
      </c>
      <c r="O1671" s="7">
        <f t="shared" ca="1" si="52"/>
        <v>5</v>
      </c>
      <c r="P1671" s="253">
        <v>45679</v>
      </c>
      <c r="Q1671" s="791">
        <v>45721</v>
      </c>
      <c r="R1671" s="253">
        <v>45679</v>
      </c>
      <c r="S1671" s="12">
        <f t="shared" ca="1" si="53"/>
        <v>41</v>
      </c>
      <c r="T1671" s="253">
        <v>45680</v>
      </c>
      <c r="U1671" s="38" t="s">
        <v>12206</v>
      </c>
      <c r="V1671" s="38"/>
      <c r="W1671" s="38"/>
      <c r="X1671" s="665" t="s">
        <v>12207</v>
      </c>
      <c r="Y1671" s="665" t="s">
        <v>12208</v>
      </c>
      <c r="Z1671" s="665" t="s">
        <v>12208</v>
      </c>
      <c r="AA1671" s="979" t="s">
        <v>4939</v>
      </c>
      <c r="AB1671" s="195"/>
      <c r="AC1671" s="242"/>
      <c r="AD1671" s="1258"/>
      <c r="AE1671" s="1331"/>
    </row>
    <row r="1672" spans="1:33">
      <c r="A1672" s="624" t="s">
        <v>11876</v>
      </c>
      <c r="B1672" s="890" t="s">
        <v>12209</v>
      </c>
      <c r="C1672" s="7" t="s">
        <v>46</v>
      </c>
      <c r="D1672" s="7" t="s">
        <v>1024</v>
      </c>
      <c r="E1672" s="12" t="s">
        <v>85</v>
      </c>
      <c r="F1672" s="12">
        <v>1</v>
      </c>
      <c r="G1672" s="220">
        <v>805</v>
      </c>
      <c r="H1672" s="262">
        <v>2.496</v>
      </c>
      <c r="I1672" s="188" t="s">
        <v>12210</v>
      </c>
      <c r="J1672" s="11">
        <v>45650</v>
      </c>
      <c r="K1672" s="11">
        <v>45658</v>
      </c>
      <c r="L1672" s="11"/>
      <c r="M1672" s="124" t="s">
        <v>97</v>
      </c>
      <c r="N1672" s="124">
        <v>45664</v>
      </c>
      <c r="O1672" s="7">
        <f t="shared" ca="1" si="52"/>
        <v>14</v>
      </c>
      <c r="P1672" s="11" t="s">
        <v>12211</v>
      </c>
      <c r="Q1672" s="11" t="s">
        <v>232</v>
      </c>
      <c r="R1672" s="672" t="s">
        <v>12211</v>
      </c>
      <c r="S1672" s="12" t="e">
        <f t="shared" ca="1" si="53"/>
        <v>#VALUE!</v>
      </c>
      <c r="T1672" s="196" t="s">
        <v>12212</v>
      </c>
      <c r="U1672" s="12" t="s">
        <v>12213</v>
      </c>
      <c r="V1672" s="12"/>
      <c r="W1672" s="12"/>
      <c r="X1672" s="218" t="s">
        <v>12214</v>
      </c>
      <c r="Y1672" s="218" t="s">
        <v>12215</v>
      </c>
      <c r="Z1672" s="218" t="s">
        <v>12216</v>
      </c>
      <c r="AA1672" s="178" t="s">
        <v>12217</v>
      </c>
      <c r="AB1672" s="14" t="s">
        <v>12218</v>
      </c>
      <c r="AC1672" s="673"/>
      <c r="AD1672" s="1255"/>
      <c r="AE1672" s="1328"/>
    </row>
    <row r="1673" spans="1:33">
      <c r="A1673" s="263" t="s">
        <v>7219</v>
      </c>
      <c r="B1673" s="890" t="s">
        <v>12219</v>
      </c>
      <c r="C1673" s="7" t="s">
        <v>256</v>
      </c>
      <c r="D1673" s="7" t="s">
        <v>1024</v>
      </c>
      <c r="E1673" s="12" t="s">
        <v>85</v>
      </c>
      <c r="F1673" s="12">
        <v>1</v>
      </c>
      <c r="G1673" s="220">
        <v>2000</v>
      </c>
      <c r="H1673" s="262">
        <v>6.3639999999999999</v>
      </c>
      <c r="I1673" s="188" t="s">
        <v>12210</v>
      </c>
      <c r="J1673" s="11">
        <v>45645</v>
      </c>
      <c r="K1673" s="124">
        <v>45646</v>
      </c>
      <c r="L1673" s="124"/>
      <c r="M1673" s="124">
        <v>45665</v>
      </c>
      <c r="N1673" s="124">
        <v>45666</v>
      </c>
      <c r="O1673" s="7">
        <f t="shared" ca="1" si="52"/>
        <v>21</v>
      </c>
      <c r="P1673" s="11" t="s">
        <v>12211</v>
      </c>
      <c r="Q1673" s="11" t="s">
        <v>232</v>
      </c>
      <c r="R1673" s="672" t="s">
        <v>12211</v>
      </c>
      <c r="S1673" s="12" t="e">
        <f t="shared" ca="1" si="53"/>
        <v>#VALUE!</v>
      </c>
      <c r="T1673" s="196" t="s">
        <v>12212</v>
      </c>
      <c r="U1673" s="12" t="s">
        <v>12213</v>
      </c>
      <c r="V1673" s="12"/>
      <c r="W1673" s="12"/>
      <c r="X1673" s="218" t="s">
        <v>12220</v>
      </c>
      <c r="Y1673" s="218" t="s">
        <v>12215</v>
      </c>
      <c r="Z1673" s="218" t="s">
        <v>12221</v>
      </c>
      <c r="AA1673" s="178" t="s">
        <v>12222</v>
      </c>
      <c r="AB1673" s="14"/>
      <c r="AC1673" s="673"/>
      <c r="AD1673" s="1255"/>
      <c r="AE1673" s="1328"/>
    </row>
    <row r="1674" spans="1:33">
      <c r="A1674" s="624" t="s">
        <v>12223</v>
      </c>
      <c r="B1674" s="890" t="s">
        <v>12224</v>
      </c>
      <c r="C1674" s="7" t="s">
        <v>256</v>
      </c>
      <c r="D1674" s="7" t="s">
        <v>1024</v>
      </c>
      <c r="E1674" s="12" t="s">
        <v>85</v>
      </c>
      <c r="F1674" s="12">
        <v>2</v>
      </c>
      <c r="G1674" s="220">
        <v>545</v>
      </c>
      <c r="H1674" s="262">
        <v>3.1</v>
      </c>
      <c r="I1674" s="188" t="s">
        <v>12210</v>
      </c>
      <c r="J1674" s="11" t="s">
        <v>11811</v>
      </c>
      <c r="K1674" s="124">
        <v>45663</v>
      </c>
      <c r="L1674" s="124"/>
      <c r="M1674" s="124">
        <v>45665</v>
      </c>
      <c r="N1674" s="124">
        <v>45666</v>
      </c>
      <c r="O1674" s="7" t="e">
        <f t="shared" ca="1" si="52"/>
        <v>#VALUE!</v>
      </c>
      <c r="P1674" s="11" t="s">
        <v>12211</v>
      </c>
      <c r="Q1674" s="11" t="s">
        <v>234</v>
      </c>
      <c r="R1674" s="672" t="s">
        <v>12211</v>
      </c>
      <c r="S1674" s="12" t="e">
        <f t="shared" ca="1" si="53"/>
        <v>#VALUE!</v>
      </c>
      <c r="T1674" s="196" t="s">
        <v>12212</v>
      </c>
      <c r="U1674" s="12" t="s">
        <v>12213</v>
      </c>
      <c r="V1674" s="12"/>
      <c r="W1674" s="12"/>
      <c r="X1674" s="218" t="s">
        <v>12225</v>
      </c>
      <c r="Y1674" s="218" t="s">
        <v>12215</v>
      </c>
      <c r="Z1674" s="218" t="s">
        <v>12215</v>
      </c>
      <c r="AA1674" s="178" t="s">
        <v>12226</v>
      </c>
      <c r="AB1674" s="14"/>
      <c r="AC1674" s="673"/>
      <c r="AD1674" s="1255"/>
      <c r="AE1674" s="1328"/>
    </row>
    <row r="1675" spans="1:33">
      <c r="A1675" s="1514" t="s">
        <v>4083</v>
      </c>
      <c r="B1675" s="846" t="s">
        <v>12227</v>
      </c>
      <c r="C1675" s="7" t="s">
        <v>46</v>
      </c>
      <c r="D1675" s="7" t="s">
        <v>687</v>
      </c>
      <c r="E1675" s="7" t="s">
        <v>85</v>
      </c>
      <c r="F1675" s="7">
        <v>2</v>
      </c>
      <c r="G1675" s="220">
        <v>945</v>
      </c>
      <c r="H1675" s="143">
        <v>1.587</v>
      </c>
      <c r="I1675" s="188" t="s">
        <v>12064</v>
      </c>
      <c r="J1675" s="11" t="s">
        <v>184</v>
      </c>
      <c r="K1675" s="11" t="s">
        <v>176</v>
      </c>
      <c r="L1675" s="11"/>
      <c r="M1675" s="124"/>
      <c r="N1675" s="124"/>
      <c r="O1675" s="7" t="e">
        <f t="shared" ca="1" si="52"/>
        <v>#VALUE!</v>
      </c>
      <c r="P1675" s="726" t="s">
        <v>315</v>
      </c>
      <c r="Q1675" s="726" t="s">
        <v>209</v>
      </c>
      <c r="R1675" s="124" t="s">
        <v>315</v>
      </c>
      <c r="S1675" s="12" t="e">
        <f t="shared" ca="1" si="53"/>
        <v>#VALUE!</v>
      </c>
      <c r="T1675" s="192" t="s">
        <v>12212</v>
      </c>
      <c r="U1675" s="11" t="s">
        <v>344</v>
      </c>
      <c r="V1675" s="11"/>
      <c r="W1675" s="11"/>
      <c r="X1675" s="218" t="s">
        <v>12228</v>
      </c>
      <c r="Y1675" s="218"/>
      <c r="Z1675" s="218"/>
      <c r="AA1675" s="244" t="s">
        <v>12229</v>
      </c>
      <c r="AB1675" s="96" t="s">
        <v>11651</v>
      </c>
      <c r="AC1675" s="109"/>
      <c r="AD1675" s="1261"/>
      <c r="AE1675" s="1334"/>
      <c r="AF1675" s="2"/>
      <c r="AG1675" s="2"/>
    </row>
    <row r="1676" spans="1:33">
      <c r="A1676" s="1514" t="s">
        <v>12230</v>
      </c>
      <c r="B1676" s="846">
        <v>4070057884</v>
      </c>
      <c r="C1676" s="7" t="s">
        <v>46</v>
      </c>
      <c r="D1676" s="7" t="s">
        <v>110</v>
      </c>
      <c r="E1676" s="7" t="s">
        <v>49</v>
      </c>
      <c r="F1676" s="7">
        <v>1</v>
      </c>
      <c r="G1676" s="220">
        <v>432</v>
      </c>
      <c r="H1676" s="143"/>
      <c r="I1676" s="188" t="s">
        <v>12205</v>
      </c>
      <c r="J1676" s="11">
        <v>45659</v>
      </c>
      <c r="K1676" s="11">
        <v>45649</v>
      </c>
      <c r="L1676" s="11"/>
      <c r="M1676" s="124" t="s">
        <v>97</v>
      </c>
      <c r="N1676" s="124" t="s">
        <v>97</v>
      </c>
      <c r="O1676" s="7" t="e">
        <f t="shared" ca="1" si="52"/>
        <v>#VALUE!</v>
      </c>
      <c r="P1676" s="726">
        <v>45679</v>
      </c>
      <c r="Q1676" s="726">
        <v>45721</v>
      </c>
      <c r="R1676" s="124">
        <v>45679</v>
      </c>
      <c r="S1676" s="12">
        <f t="shared" ca="1" si="53"/>
        <v>20</v>
      </c>
      <c r="T1676" s="192" t="s">
        <v>12212</v>
      </c>
      <c r="U1676" s="11" t="s">
        <v>12231</v>
      </c>
      <c r="V1676" s="11"/>
      <c r="W1676" s="11"/>
      <c r="X1676" s="218" t="s">
        <v>12232</v>
      </c>
      <c r="Y1676" s="218" t="s">
        <v>12233</v>
      </c>
      <c r="Z1676" s="218" t="s">
        <v>12233</v>
      </c>
      <c r="AA1676" s="244" t="s">
        <v>10565</v>
      </c>
      <c r="AB1676" s="96"/>
      <c r="AC1676" s="109"/>
      <c r="AD1676" s="1261"/>
      <c r="AE1676" s="1334"/>
      <c r="AF1676" s="2"/>
      <c r="AG1676" s="2"/>
    </row>
    <row r="1677" spans="1:33" s="2" customFormat="1">
      <c r="A1677" s="263" t="s">
        <v>12234</v>
      </c>
      <c r="B1677" s="890" t="s">
        <v>12235</v>
      </c>
      <c r="C1677" s="7" t="s">
        <v>46</v>
      </c>
      <c r="D1677" s="7" t="s">
        <v>1024</v>
      </c>
      <c r="E1677" s="12" t="s">
        <v>85</v>
      </c>
      <c r="F1677" s="12">
        <v>1</v>
      </c>
      <c r="G1677" s="220">
        <v>295</v>
      </c>
      <c r="H1677" s="262">
        <v>0.25600000000000001</v>
      </c>
      <c r="I1677" s="188" t="s">
        <v>12236</v>
      </c>
      <c r="J1677" s="11">
        <v>45645</v>
      </c>
      <c r="K1677" s="124" t="s">
        <v>8487</v>
      </c>
      <c r="L1677" s="124"/>
      <c r="M1677" s="124">
        <v>45667</v>
      </c>
      <c r="N1677" s="124">
        <v>45671</v>
      </c>
      <c r="O1677" s="7">
        <f t="shared" ca="1" si="52"/>
        <v>26</v>
      </c>
      <c r="P1677" s="11" t="s">
        <v>12237</v>
      </c>
      <c r="Q1677" s="11" t="s">
        <v>193</v>
      </c>
      <c r="R1677" s="11" t="s">
        <v>12237</v>
      </c>
      <c r="S1677" s="12" t="e">
        <f t="shared" ca="1" si="53"/>
        <v>#VALUE!</v>
      </c>
      <c r="T1677" s="192" t="s">
        <v>193</v>
      </c>
      <c r="U1677" s="12" t="s">
        <v>12238</v>
      </c>
      <c r="V1677" s="12"/>
      <c r="W1677" s="12"/>
      <c r="X1677" s="218" t="s">
        <v>12239</v>
      </c>
      <c r="Y1677" s="218" t="s">
        <v>12240</v>
      </c>
      <c r="Z1677" s="218" t="s">
        <v>12241</v>
      </c>
      <c r="AA1677" s="123" t="s">
        <v>12242</v>
      </c>
      <c r="AB1677" s="14" t="s">
        <v>12243</v>
      </c>
      <c r="AC1677" s="673"/>
      <c r="AD1677" s="1255"/>
      <c r="AE1677" s="1328"/>
    </row>
    <row r="1678" spans="1:33" s="2" customFormat="1">
      <c r="A1678" s="624" t="s">
        <v>329</v>
      </c>
      <c r="B1678" s="890" t="s">
        <v>12244</v>
      </c>
      <c r="C1678" s="7" t="s">
        <v>46</v>
      </c>
      <c r="D1678" s="7" t="s">
        <v>110</v>
      </c>
      <c r="E1678" s="12" t="s">
        <v>85</v>
      </c>
      <c r="F1678" s="12">
        <v>2</v>
      </c>
      <c r="G1678" s="220">
        <v>295</v>
      </c>
      <c r="H1678" s="262">
        <v>1.5189999999999999</v>
      </c>
      <c r="I1678" s="188" t="s">
        <v>12236</v>
      </c>
      <c r="J1678" s="11">
        <v>45639</v>
      </c>
      <c r="K1678" s="11">
        <v>45664</v>
      </c>
      <c r="L1678" s="11"/>
      <c r="M1678" s="124" t="s">
        <v>97</v>
      </c>
      <c r="N1678" s="124">
        <v>45672</v>
      </c>
      <c r="O1678" s="7">
        <f t="shared" ca="1" si="52"/>
        <v>33</v>
      </c>
      <c r="P1678" s="11" t="s">
        <v>12237</v>
      </c>
      <c r="Q1678" s="11" t="s">
        <v>193</v>
      </c>
      <c r="R1678" s="11" t="s">
        <v>12237</v>
      </c>
      <c r="S1678" s="12" t="e">
        <f t="shared" ca="1" si="53"/>
        <v>#VALUE!</v>
      </c>
      <c r="T1678" s="192" t="s">
        <v>193</v>
      </c>
      <c r="U1678" s="12" t="s">
        <v>12238</v>
      </c>
      <c r="V1678" s="252"/>
      <c r="W1678" s="252"/>
      <c r="X1678" s="667" t="s">
        <v>12245</v>
      </c>
      <c r="Y1678" s="218" t="s">
        <v>12240</v>
      </c>
      <c r="Z1678" s="218" t="s">
        <v>12246</v>
      </c>
      <c r="AA1678" s="178" t="s">
        <v>12247</v>
      </c>
      <c r="AB1678" s="14"/>
      <c r="AC1678" s="673"/>
      <c r="AD1678" s="1255"/>
      <c r="AE1678" s="1328"/>
    </row>
    <row r="1679" spans="1:33" s="2" customFormat="1">
      <c r="A1679" s="263" t="s">
        <v>11738</v>
      </c>
      <c r="B1679" s="890" t="s">
        <v>12248</v>
      </c>
      <c r="C1679" s="7" t="s">
        <v>46</v>
      </c>
      <c r="D1679" s="7" t="s">
        <v>1024</v>
      </c>
      <c r="E1679" s="12" t="s">
        <v>85</v>
      </c>
      <c r="F1679" s="12">
        <v>1</v>
      </c>
      <c r="G1679" s="220">
        <v>448</v>
      </c>
      <c r="H1679" s="262">
        <v>1.147</v>
      </c>
      <c r="I1679" s="188" t="s">
        <v>12236</v>
      </c>
      <c r="J1679" s="11">
        <v>45645</v>
      </c>
      <c r="K1679" s="124">
        <v>45659</v>
      </c>
      <c r="L1679" s="124"/>
      <c r="M1679" s="124" t="s">
        <v>97</v>
      </c>
      <c r="N1679" s="124">
        <v>45671</v>
      </c>
      <c r="O1679" s="7">
        <f t="shared" ca="1" si="52"/>
        <v>26</v>
      </c>
      <c r="P1679" s="11" t="s">
        <v>12237</v>
      </c>
      <c r="Q1679" s="11" t="s">
        <v>193</v>
      </c>
      <c r="R1679" s="11" t="s">
        <v>12237</v>
      </c>
      <c r="S1679" s="12" t="e">
        <f t="shared" ca="1" si="53"/>
        <v>#VALUE!</v>
      </c>
      <c r="T1679" s="192" t="s">
        <v>193</v>
      </c>
      <c r="U1679" s="12" t="s">
        <v>12238</v>
      </c>
      <c r="V1679" s="252"/>
      <c r="W1679" s="252"/>
      <c r="X1679" s="667" t="s">
        <v>12249</v>
      </c>
      <c r="Y1679" s="218" t="s">
        <v>12240</v>
      </c>
      <c r="Z1679" s="218" t="s">
        <v>12240</v>
      </c>
      <c r="AA1679" s="123" t="s">
        <v>12250</v>
      </c>
      <c r="AB1679" s="14"/>
      <c r="AC1679" s="673"/>
      <c r="AD1679" s="1255"/>
      <c r="AE1679" s="1328"/>
    </row>
    <row r="1680" spans="1:33" s="2" customFormat="1">
      <c r="A1680" s="624" t="s">
        <v>7586</v>
      </c>
      <c r="B1680" s="890" t="s">
        <v>12251</v>
      </c>
      <c r="C1680" s="7" t="s">
        <v>46</v>
      </c>
      <c r="D1680" s="7" t="s">
        <v>1024</v>
      </c>
      <c r="E1680" s="12" t="s">
        <v>85</v>
      </c>
      <c r="F1680" s="12">
        <v>1</v>
      </c>
      <c r="G1680" s="220">
        <v>667</v>
      </c>
      <c r="H1680" s="262">
        <v>0.82599999999999996</v>
      </c>
      <c r="I1680" s="188" t="s">
        <v>12236</v>
      </c>
      <c r="J1680" s="11">
        <v>45653</v>
      </c>
      <c r="K1680" s="11">
        <v>45660</v>
      </c>
      <c r="L1680" s="11"/>
      <c r="M1680" s="726">
        <v>45666</v>
      </c>
      <c r="N1680" s="124">
        <v>45674</v>
      </c>
      <c r="O1680" s="7">
        <f t="shared" ca="1" si="52"/>
        <v>21</v>
      </c>
      <c r="P1680" s="11" t="s">
        <v>12237</v>
      </c>
      <c r="Q1680" s="11" t="s">
        <v>193</v>
      </c>
      <c r="R1680" s="11" t="s">
        <v>12237</v>
      </c>
      <c r="S1680" s="12" t="e">
        <f t="shared" ca="1" si="53"/>
        <v>#VALUE!</v>
      </c>
      <c r="T1680" s="192" t="s">
        <v>193</v>
      </c>
      <c r="U1680" s="12" t="s">
        <v>12238</v>
      </c>
      <c r="V1680" s="252"/>
      <c r="W1680" s="252"/>
      <c r="X1680" s="667" t="s">
        <v>12252</v>
      </c>
      <c r="Y1680" s="218" t="s">
        <v>12240</v>
      </c>
      <c r="Z1680" s="218" t="s">
        <v>12253</v>
      </c>
      <c r="AA1680" s="178" t="s">
        <v>12254</v>
      </c>
      <c r="AB1680" s="14"/>
      <c r="AC1680" s="673"/>
      <c r="AD1680" s="1255"/>
      <c r="AE1680" s="1328"/>
    </row>
    <row r="1681" spans="1:177" s="2" customFormat="1">
      <c r="A1681" s="263" t="s">
        <v>7114</v>
      </c>
      <c r="B1681" s="890" t="s">
        <v>12255</v>
      </c>
      <c r="C1681" s="7" t="s">
        <v>46</v>
      </c>
      <c r="D1681" s="7" t="s">
        <v>1024</v>
      </c>
      <c r="E1681" s="12" t="s">
        <v>85</v>
      </c>
      <c r="F1681" s="12">
        <v>1</v>
      </c>
      <c r="G1681" s="220">
        <v>275</v>
      </c>
      <c r="H1681" s="262">
        <v>0.746</v>
      </c>
      <c r="I1681" s="188" t="s">
        <v>12236</v>
      </c>
      <c r="J1681" s="11">
        <v>45645</v>
      </c>
      <c r="K1681" s="11">
        <v>45664</v>
      </c>
      <c r="L1681" s="11"/>
      <c r="M1681" s="124">
        <v>45667</v>
      </c>
      <c r="N1681" s="124">
        <v>45670</v>
      </c>
      <c r="O1681" s="7">
        <f t="shared" ca="1" si="52"/>
        <v>25</v>
      </c>
      <c r="P1681" s="11" t="s">
        <v>12237</v>
      </c>
      <c r="Q1681" s="11" t="s">
        <v>193</v>
      </c>
      <c r="R1681" s="11" t="s">
        <v>12237</v>
      </c>
      <c r="S1681" s="12" t="e">
        <f t="shared" ca="1" si="53"/>
        <v>#VALUE!</v>
      </c>
      <c r="T1681" s="192" t="s">
        <v>193</v>
      </c>
      <c r="U1681" s="12" t="s">
        <v>12238</v>
      </c>
      <c r="V1681" s="252"/>
      <c r="W1681" s="252"/>
      <c r="X1681" s="667" t="s">
        <v>12256</v>
      </c>
      <c r="Y1681" s="218" t="s">
        <v>12240</v>
      </c>
      <c r="Z1681" s="218" t="s">
        <v>12257</v>
      </c>
      <c r="AA1681" s="178" t="s">
        <v>12258</v>
      </c>
      <c r="AB1681" s="14"/>
      <c r="AC1681" s="673"/>
      <c r="AD1681" s="1255"/>
      <c r="AE1681" s="1328"/>
    </row>
    <row r="1682" spans="1:177" s="2" customFormat="1">
      <c r="A1682" s="624" t="s">
        <v>329</v>
      </c>
      <c r="B1682" s="890">
        <v>4700062756</v>
      </c>
      <c r="C1682" s="7" t="s">
        <v>131</v>
      </c>
      <c r="D1682" s="7" t="s">
        <v>110</v>
      </c>
      <c r="E1682" s="12" t="s">
        <v>85</v>
      </c>
      <c r="F1682" s="12">
        <v>1</v>
      </c>
      <c r="G1682" s="220">
        <v>2280</v>
      </c>
      <c r="H1682" s="262">
        <v>10.71</v>
      </c>
      <c r="I1682" s="188" t="s">
        <v>12236</v>
      </c>
      <c r="J1682" s="11" t="s">
        <v>315</v>
      </c>
      <c r="K1682" s="124">
        <v>45666</v>
      </c>
      <c r="L1682" s="124"/>
      <c r="M1682" s="124" t="s">
        <v>97</v>
      </c>
      <c r="N1682" s="124">
        <v>45672</v>
      </c>
      <c r="O1682" s="7" t="e">
        <f t="shared" ca="1" si="52"/>
        <v>#VALUE!</v>
      </c>
      <c r="P1682" s="11" t="s">
        <v>12237</v>
      </c>
      <c r="Q1682" s="11" t="s">
        <v>193</v>
      </c>
      <c r="R1682" s="11" t="s">
        <v>12237</v>
      </c>
      <c r="S1682" s="12" t="e">
        <f t="shared" ca="1" si="53"/>
        <v>#VALUE!</v>
      </c>
      <c r="T1682" s="192" t="s">
        <v>193</v>
      </c>
      <c r="U1682" s="99" t="s">
        <v>12238</v>
      </c>
      <c r="V1682" s="1215"/>
      <c r="W1682" s="1215"/>
      <c r="X1682" s="674" t="s">
        <v>12259</v>
      </c>
      <c r="Y1682" s="218" t="s">
        <v>12240</v>
      </c>
      <c r="Z1682" s="218" t="s">
        <v>12260</v>
      </c>
      <c r="AA1682" s="291" t="s">
        <v>12261</v>
      </c>
      <c r="AB1682" s="14" t="s">
        <v>12262</v>
      </c>
      <c r="AC1682" s="673"/>
      <c r="AD1682" s="1255"/>
      <c r="AE1682" s="1328"/>
    </row>
    <row r="1683" spans="1:177" s="2" customFormat="1">
      <c r="A1683" s="626" t="s">
        <v>11876</v>
      </c>
      <c r="B1683" s="846" t="s">
        <v>12263</v>
      </c>
      <c r="C1683" s="7" t="s">
        <v>46</v>
      </c>
      <c r="D1683" s="7" t="s">
        <v>1024</v>
      </c>
      <c r="E1683" s="12" t="s">
        <v>85</v>
      </c>
      <c r="F1683" s="12">
        <v>4</v>
      </c>
      <c r="G1683" s="220">
        <v>3524</v>
      </c>
      <c r="H1683" s="262">
        <v>2.8610000000000002</v>
      </c>
      <c r="I1683" s="188" t="s">
        <v>9020</v>
      </c>
      <c r="J1683" s="11" t="s">
        <v>143</v>
      </c>
      <c r="K1683" s="124">
        <v>45666</v>
      </c>
      <c r="L1683" s="124"/>
      <c r="M1683" s="124" t="s">
        <v>97</v>
      </c>
      <c r="N1683" s="124">
        <v>45671</v>
      </c>
      <c r="O1683" s="7" t="e">
        <f t="shared" ca="1" si="52"/>
        <v>#VALUE!</v>
      </c>
      <c r="P1683" s="11" t="s">
        <v>193</v>
      </c>
      <c r="Q1683" s="11" t="s">
        <v>12004</v>
      </c>
      <c r="R1683" s="11" t="s">
        <v>193</v>
      </c>
      <c r="S1683" s="12" t="e">
        <f t="shared" ca="1" si="53"/>
        <v>#VALUE!</v>
      </c>
      <c r="T1683" s="192" t="s">
        <v>260</v>
      </c>
      <c r="U1683" s="12" t="s">
        <v>12264</v>
      </c>
      <c r="V1683" s="12"/>
      <c r="W1683" s="12"/>
      <c r="X1683" s="218" t="s">
        <v>12265</v>
      </c>
      <c r="Y1683" s="218" t="s">
        <v>12266</v>
      </c>
      <c r="Z1683" s="218" t="s">
        <v>12266</v>
      </c>
      <c r="AA1683" s="178" t="s">
        <v>12267</v>
      </c>
      <c r="AB1683" s="14" t="s">
        <v>12268</v>
      </c>
      <c r="AC1683" s="14"/>
      <c r="AD1683" s="622"/>
      <c r="AE1683" s="928"/>
    </row>
    <row r="1684" spans="1:177" s="2" customFormat="1">
      <c r="A1684" s="626" t="s">
        <v>12269</v>
      </c>
      <c r="B1684" s="846" t="s">
        <v>12270</v>
      </c>
      <c r="C1684" s="7" t="s">
        <v>256</v>
      </c>
      <c r="D1684" s="7" t="s">
        <v>1024</v>
      </c>
      <c r="E1684" s="12" t="s">
        <v>85</v>
      </c>
      <c r="F1684" s="12">
        <v>2</v>
      </c>
      <c r="G1684" s="220">
        <v>1780</v>
      </c>
      <c r="H1684" s="262">
        <v>2.1680000000000001</v>
      </c>
      <c r="I1684" s="188" t="s">
        <v>9020</v>
      </c>
      <c r="J1684" s="11">
        <v>45645</v>
      </c>
      <c r="K1684" s="124">
        <v>45670</v>
      </c>
      <c r="L1684" s="124"/>
      <c r="M1684" s="124">
        <v>45672</v>
      </c>
      <c r="N1684" s="124">
        <v>45674</v>
      </c>
      <c r="O1684" s="7">
        <f t="shared" ca="1" si="52"/>
        <v>29</v>
      </c>
      <c r="P1684" s="11" t="s">
        <v>193</v>
      </c>
      <c r="Q1684" s="11" t="s">
        <v>260</v>
      </c>
      <c r="R1684" s="11" t="s">
        <v>193</v>
      </c>
      <c r="S1684" s="12" t="e">
        <f t="shared" ca="1" si="53"/>
        <v>#VALUE!</v>
      </c>
      <c r="T1684" s="192" t="s">
        <v>260</v>
      </c>
      <c r="U1684" s="12" t="s">
        <v>12271</v>
      </c>
      <c r="V1684" s="12"/>
      <c r="W1684" s="12"/>
      <c r="X1684" s="218" t="s">
        <v>12272</v>
      </c>
      <c r="Y1684" s="218" t="s">
        <v>12266</v>
      </c>
      <c r="Z1684" s="218" t="s">
        <v>12273</v>
      </c>
      <c r="AA1684" s="178" t="s">
        <v>12274</v>
      </c>
      <c r="AB1684" s="14" t="s">
        <v>12275</v>
      </c>
      <c r="AC1684" s="14"/>
      <c r="AD1684" s="622"/>
      <c r="AE1684" s="928"/>
    </row>
    <row r="1685" spans="1:177" s="2" customFormat="1">
      <c r="A1685" s="626" t="s">
        <v>11738</v>
      </c>
      <c r="B1685" s="846" t="s">
        <v>12276</v>
      </c>
      <c r="C1685" s="7" t="s">
        <v>46</v>
      </c>
      <c r="D1685" s="7" t="s">
        <v>1024</v>
      </c>
      <c r="E1685" s="12" t="s">
        <v>85</v>
      </c>
      <c r="F1685" s="12">
        <v>1</v>
      </c>
      <c r="G1685" s="220">
        <v>876</v>
      </c>
      <c r="H1685" s="262">
        <v>1.6739999999999999</v>
      </c>
      <c r="I1685" s="188" t="s">
        <v>9020</v>
      </c>
      <c r="J1685" s="11">
        <v>45672</v>
      </c>
      <c r="K1685" s="11">
        <v>45672</v>
      </c>
      <c r="L1685" s="11"/>
      <c r="M1685" s="124" t="s">
        <v>97</v>
      </c>
      <c r="N1685" s="124">
        <v>45678</v>
      </c>
      <c r="O1685" s="7">
        <f t="shared" ca="1" si="52"/>
        <v>6</v>
      </c>
      <c r="P1685" s="11" t="s">
        <v>193</v>
      </c>
      <c r="Q1685" s="11" t="s">
        <v>260</v>
      </c>
      <c r="R1685" s="11" t="s">
        <v>193</v>
      </c>
      <c r="S1685" s="12" t="e">
        <f t="shared" ca="1" si="53"/>
        <v>#VALUE!</v>
      </c>
      <c r="T1685" s="192" t="s">
        <v>260</v>
      </c>
      <c r="U1685" s="12" t="s">
        <v>12277</v>
      </c>
      <c r="V1685" s="12"/>
      <c r="W1685" s="12"/>
      <c r="X1685" s="218" t="s">
        <v>12278</v>
      </c>
      <c r="Y1685" s="218" t="s">
        <v>12266</v>
      </c>
      <c r="Z1685" s="218" t="s">
        <v>12279</v>
      </c>
      <c r="AA1685" s="178" t="s">
        <v>12280</v>
      </c>
      <c r="AB1685" s="14"/>
      <c r="AC1685" s="14"/>
      <c r="AD1685" s="622"/>
      <c r="AE1685" s="928"/>
    </row>
    <row r="1686" spans="1:177">
      <c r="A1686" s="652" t="s">
        <v>11186</v>
      </c>
      <c r="B1686" s="846" t="s">
        <v>11187</v>
      </c>
      <c r="C1686" s="184" t="s">
        <v>83</v>
      </c>
      <c r="D1686" s="35" t="s">
        <v>189</v>
      </c>
      <c r="E1686" s="7" t="s">
        <v>85</v>
      </c>
      <c r="F1686" s="35">
        <v>1</v>
      </c>
      <c r="G1686" s="669">
        <v>902</v>
      </c>
      <c r="H1686" s="254">
        <v>1</v>
      </c>
      <c r="I1686" s="232" t="s">
        <v>12281</v>
      </c>
      <c r="J1686" s="38" t="s">
        <v>11811</v>
      </c>
      <c r="K1686" s="38" t="s">
        <v>209</v>
      </c>
      <c r="L1686" s="38"/>
      <c r="M1686" s="253" t="s">
        <v>97</v>
      </c>
      <c r="N1686" s="253" t="s">
        <v>175</v>
      </c>
      <c r="O1686" s="7" t="e">
        <f t="shared" ca="1" si="52"/>
        <v>#VALUE!</v>
      </c>
      <c r="P1686" s="791" t="s">
        <v>302</v>
      </c>
      <c r="Q1686" s="791" t="s">
        <v>286</v>
      </c>
      <c r="R1686" s="253" t="s">
        <v>302</v>
      </c>
      <c r="S1686" s="12" t="e">
        <f t="shared" ca="1" si="53"/>
        <v>#VALUE!</v>
      </c>
      <c r="T1686" s="213" t="s">
        <v>12282</v>
      </c>
      <c r="U1686" s="38" t="s">
        <v>401</v>
      </c>
      <c r="V1686" s="38"/>
      <c r="W1686" s="38"/>
      <c r="X1686" s="665" t="s">
        <v>12283</v>
      </c>
      <c r="Y1686" s="665" t="s">
        <v>12284</v>
      </c>
      <c r="Z1686" s="665" t="s">
        <v>12284</v>
      </c>
      <c r="AA1686" s="659" t="s">
        <v>12285</v>
      </c>
      <c r="AB1686" s="195" t="s">
        <v>12286</v>
      </c>
      <c r="AC1686" s="242"/>
      <c r="AD1686" s="1258" t="s">
        <v>12287</v>
      </c>
      <c r="AE1686" s="1331"/>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c r="CS1686" s="2"/>
      <c r="CT1686" s="2"/>
      <c r="CU1686" s="2"/>
      <c r="CV1686" s="2"/>
      <c r="CW1686" s="2"/>
      <c r="CX1686" s="2"/>
      <c r="CY1686" s="2"/>
      <c r="CZ1686" s="2"/>
      <c r="DA1686" s="2"/>
      <c r="DB1686" s="2"/>
      <c r="DC1686" s="2"/>
      <c r="DD1686" s="2"/>
      <c r="DE1686" s="2"/>
      <c r="DF1686" s="2"/>
      <c r="DG1686" s="2"/>
      <c r="DH1686" s="2"/>
      <c r="DI1686" s="2"/>
      <c r="DJ1686" s="2"/>
      <c r="DK1686" s="2"/>
      <c r="DL1686" s="2"/>
      <c r="DM1686" s="2"/>
      <c r="DN1686" s="2"/>
      <c r="DO1686" s="2"/>
      <c r="DP1686" s="2"/>
      <c r="DQ1686" s="2"/>
      <c r="DR1686" s="2"/>
      <c r="DS1686" s="2"/>
      <c r="DT1686" s="2"/>
      <c r="DU1686" s="2"/>
      <c r="DV1686" s="2"/>
      <c r="DW1686" s="2"/>
      <c r="DX1686" s="2"/>
      <c r="DY1686" s="2"/>
      <c r="DZ1686" s="2"/>
      <c r="EA1686" s="2"/>
      <c r="EB1686" s="2"/>
      <c r="EC1686" s="2"/>
      <c r="ED1686" s="2"/>
      <c r="EE1686" s="2"/>
      <c r="EF1686" s="2"/>
      <c r="EG1686" s="2"/>
      <c r="EH1686" s="2"/>
      <c r="EI1686" s="2"/>
      <c r="EJ1686" s="2"/>
      <c r="EK1686" s="2"/>
      <c r="EL1686" s="2"/>
      <c r="EM1686" s="2"/>
      <c r="EN1686" s="2"/>
      <c r="EO1686" s="2"/>
      <c r="EP1686" s="2"/>
      <c r="EQ1686" s="2"/>
      <c r="ER1686" s="2"/>
      <c r="ES1686" s="2"/>
      <c r="ET1686" s="2"/>
      <c r="EU1686" s="2"/>
      <c r="EV1686" s="2"/>
      <c r="EW1686" s="2"/>
      <c r="EX1686" s="2"/>
      <c r="EY1686" s="2"/>
      <c r="EZ1686" s="2"/>
      <c r="FA1686" s="2"/>
      <c r="FB1686" s="2"/>
      <c r="FC1686" s="2"/>
      <c r="FD1686" s="2"/>
      <c r="FE1686" s="2"/>
      <c r="FF1686" s="2"/>
      <c r="FG1686" s="2"/>
      <c r="FH1686" s="2"/>
      <c r="FI1686" s="2"/>
      <c r="FJ1686" s="2"/>
      <c r="FK1686" s="2"/>
      <c r="FL1686" s="2"/>
      <c r="FM1686" s="2"/>
      <c r="FN1686" s="2"/>
      <c r="FO1686" s="2"/>
      <c r="FP1686" s="2"/>
      <c r="FQ1686" s="2"/>
      <c r="FR1686" s="2"/>
      <c r="FS1686" s="2"/>
      <c r="FT1686" s="2"/>
      <c r="FU1686" s="2"/>
    </row>
    <row r="1687" spans="1:177">
      <c r="A1687" s="652" t="s">
        <v>12288</v>
      </c>
      <c r="B1687" s="846" t="s">
        <v>12289</v>
      </c>
      <c r="C1687" s="7" t="s">
        <v>256</v>
      </c>
      <c r="D1687" s="7" t="s">
        <v>349</v>
      </c>
      <c r="E1687" s="7" t="s">
        <v>85</v>
      </c>
      <c r="F1687" s="7">
        <v>2</v>
      </c>
      <c r="G1687" s="220">
        <v>1573.96</v>
      </c>
      <c r="H1687" s="143">
        <v>4.4989999999999997</v>
      </c>
      <c r="I1687" s="653" t="s">
        <v>12290</v>
      </c>
      <c r="J1687" s="11" t="s">
        <v>4708</v>
      </c>
      <c r="K1687" s="38" t="s">
        <v>186</v>
      </c>
      <c r="L1687" s="38"/>
      <c r="M1687" s="253" t="s">
        <v>315</v>
      </c>
      <c r="N1687" s="253" t="s">
        <v>175</v>
      </c>
      <c r="O1687" s="7" t="e">
        <f t="shared" ca="1" si="52"/>
        <v>#VALUE!</v>
      </c>
      <c r="P1687" s="253" t="s">
        <v>293</v>
      </c>
      <c r="Q1687" s="253" t="s">
        <v>234</v>
      </c>
      <c r="R1687" s="253" t="s">
        <v>293</v>
      </c>
      <c r="S1687" s="12" t="e">
        <f t="shared" ca="1" si="53"/>
        <v>#VALUE!</v>
      </c>
      <c r="T1687" s="213" t="s">
        <v>310</v>
      </c>
      <c r="U1687" s="38" t="s">
        <v>233</v>
      </c>
      <c r="V1687" s="38"/>
      <c r="W1687" s="38"/>
      <c r="X1687" s="665" t="s">
        <v>12291</v>
      </c>
      <c r="Y1687" s="676" t="s">
        <v>12292</v>
      </c>
      <c r="Z1687" s="218" t="s">
        <v>12293</v>
      </c>
      <c r="AA1687" s="244" t="s">
        <v>12294</v>
      </c>
      <c r="AB1687" s="238" t="s">
        <v>12295</v>
      </c>
      <c r="AC1687" s="1216"/>
      <c r="AD1687" s="1263"/>
      <c r="AE1687" s="1314"/>
      <c r="AF1687" s="45"/>
      <c r="AG1687" s="45"/>
      <c r="AH1687" s="147"/>
      <c r="AI1687" s="147"/>
      <c r="AJ1687" s="147"/>
      <c r="AK1687" s="147"/>
      <c r="AL1687" s="147"/>
      <c r="AM1687" s="147"/>
      <c r="AN1687" s="147"/>
      <c r="AO1687" s="147"/>
      <c r="AP1687" s="147"/>
      <c r="AQ1687" s="147"/>
      <c r="AR1687" s="147"/>
      <c r="AS1687" s="147"/>
      <c r="AT1687" s="147"/>
      <c r="AU1687" s="147"/>
      <c r="AV1687" s="147"/>
      <c r="AW1687" s="147"/>
      <c r="AX1687" s="147"/>
      <c r="AY1687" s="147"/>
      <c r="AZ1687" s="147"/>
      <c r="BA1687" s="147"/>
      <c r="BB1687" s="147"/>
      <c r="BC1687" s="147"/>
      <c r="BD1687" s="147"/>
      <c r="BE1687" s="147"/>
      <c r="BF1687" s="147"/>
      <c r="BG1687" s="147"/>
      <c r="BH1687" s="147"/>
      <c r="BI1687" s="147"/>
      <c r="BJ1687" s="147"/>
      <c r="BK1687" s="147"/>
      <c r="BL1687" s="147"/>
      <c r="BM1687" s="147"/>
      <c r="BN1687" s="147"/>
      <c r="BO1687" s="147"/>
      <c r="BP1687" s="147"/>
      <c r="BQ1687" s="147"/>
      <c r="BR1687" s="147"/>
      <c r="BS1687" s="147"/>
      <c r="BT1687" s="147"/>
      <c r="BU1687" s="147"/>
      <c r="BV1687" s="147"/>
      <c r="BW1687" s="147"/>
      <c r="BX1687" s="147"/>
      <c r="BY1687" s="147"/>
      <c r="BZ1687" s="147"/>
      <c r="CA1687" s="147"/>
      <c r="CB1687" s="147"/>
      <c r="CC1687" s="147"/>
      <c r="CD1687" s="147"/>
      <c r="CE1687" s="147"/>
      <c r="CF1687" s="147"/>
      <c r="CG1687" s="147"/>
      <c r="CH1687" s="147"/>
      <c r="CI1687" s="147"/>
      <c r="CJ1687" s="147"/>
      <c r="CK1687" s="147"/>
      <c r="CL1687" s="147"/>
      <c r="CM1687" s="147"/>
      <c r="CN1687" s="147"/>
      <c r="CO1687" s="147"/>
      <c r="CP1687" s="147"/>
      <c r="CQ1687" s="147"/>
      <c r="CR1687" s="147"/>
      <c r="CS1687" s="147"/>
      <c r="CT1687" s="147"/>
      <c r="CU1687" s="147"/>
      <c r="CV1687" s="147"/>
      <c r="CW1687" s="147"/>
      <c r="CX1687" s="147"/>
      <c r="CY1687" s="147"/>
      <c r="CZ1687" s="147"/>
      <c r="DA1687" s="147"/>
      <c r="DB1687" s="147"/>
      <c r="DC1687" s="147"/>
      <c r="DD1687" s="147"/>
      <c r="DE1687" s="147"/>
      <c r="DF1687" s="147"/>
      <c r="DG1687" s="147"/>
      <c r="DH1687" s="147"/>
      <c r="DI1687" s="147"/>
      <c r="DJ1687" s="147"/>
      <c r="DK1687" s="147"/>
      <c r="DL1687" s="147"/>
      <c r="DM1687" s="147"/>
      <c r="DN1687" s="147"/>
      <c r="DO1687" s="147"/>
      <c r="DP1687" s="147"/>
      <c r="DQ1687" s="147"/>
      <c r="DR1687" s="147"/>
      <c r="DS1687" s="147"/>
      <c r="DT1687" s="147"/>
      <c r="DU1687" s="147"/>
      <c r="DV1687" s="147"/>
      <c r="DW1687" s="147"/>
      <c r="DX1687" s="147"/>
      <c r="DY1687" s="147"/>
      <c r="DZ1687" s="147"/>
      <c r="EA1687" s="147"/>
      <c r="EB1687" s="147"/>
      <c r="EC1687" s="147"/>
      <c r="ED1687" s="147"/>
      <c r="EE1687" s="147"/>
      <c r="EF1687" s="147"/>
      <c r="EG1687" s="147"/>
      <c r="EH1687" s="147"/>
      <c r="EI1687" s="147"/>
      <c r="EJ1687" s="147"/>
      <c r="EK1687" s="147"/>
      <c r="EL1687" s="147"/>
      <c r="EM1687" s="147"/>
      <c r="EN1687" s="147"/>
      <c r="EO1687" s="147"/>
      <c r="EP1687" s="147"/>
      <c r="EQ1687" s="147"/>
      <c r="ER1687" s="147"/>
      <c r="ES1687" s="147"/>
      <c r="ET1687" s="147"/>
      <c r="EU1687" s="147"/>
      <c r="EV1687" s="147"/>
      <c r="EW1687" s="147"/>
      <c r="EX1687" s="147"/>
      <c r="EY1687" s="147"/>
      <c r="EZ1687" s="147"/>
      <c r="FA1687" s="147"/>
      <c r="FB1687" s="147"/>
      <c r="FC1687" s="147"/>
      <c r="FD1687" s="147"/>
      <c r="FE1687" s="147"/>
      <c r="FF1687" s="147"/>
      <c r="FG1687" s="147"/>
      <c r="FH1687" s="147"/>
      <c r="FI1687" s="147"/>
      <c r="FJ1687" s="147"/>
      <c r="FK1687" s="147"/>
      <c r="FL1687" s="147"/>
      <c r="FM1687" s="147"/>
      <c r="FN1687" s="147"/>
      <c r="FO1687" s="147"/>
      <c r="FP1687" s="147"/>
      <c r="FQ1687" s="147"/>
      <c r="FR1687" s="147"/>
      <c r="FS1687" s="147"/>
      <c r="FT1687" s="147"/>
      <c r="FU1687" s="147"/>
    </row>
    <row r="1688" spans="1:177">
      <c r="A1688" s="183" t="s">
        <v>1535</v>
      </c>
      <c r="B1688" s="890" t="s">
        <v>12296</v>
      </c>
      <c r="C1688" s="35" t="s">
        <v>46</v>
      </c>
      <c r="D1688" s="35" t="s">
        <v>110</v>
      </c>
      <c r="E1688" s="35" t="s">
        <v>49</v>
      </c>
      <c r="F1688" s="35">
        <v>2</v>
      </c>
      <c r="G1688" s="261">
        <v>1594</v>
      </c>
      <c r="H1688" s="254"/>
      <c r="I1688" s="232" t="s">
        <v>12297</v>
      </c>
      <c r="J1688" s="38">
        <v>45670</v>
      </c>
      <c r="K1688" s="38">
        <v>45671</v>
      </c>
      <c r="L1688" s="38"/>
      <c r="M1688" s="253" t="s">
        <v>97</v>
      </c>
      <c r="N1688" s="253">
        <v>45679</v>
      </c>
      <c r="O1688" s="7">
        <f t="shared" ca="1" si="52"/>
        <v>9</v>
      </c>
      <c r="P1688" s="253">
        <v>45686</v>
      </c>
      <c r="Q1688" s="253">
        <v>45723</v>
      </c>
      <c r="R1688" s="253">
        <v>45686</v>
      </c>
      <c r="S1688" s="12">
        <f t="shared" ca="1" si="53"/>
        <v>16</v>
      </c>
      <c r="T1688" s="213">
        <v>45688</v>
      </c>
      <c r="U1688" s="38">
        <v>45730</v>
      </c>
      <c r="V1688" s="38"/>
      <c r="W1688" s="38"/>
      <c r="X1688" s="665" t="s">
        <v>12298</v>
      </c>
      <c r="Y1688" s="676" t="s">
        <v>12299</v>
      </c>
      <c r="Z1688" s="218" t="s">
        <v>12299</v>
      </c>
      <c r="AA1688" s="95" t="s">
        <v>4939</v>
      </c>
      <c r="AB1688" s="95"/>
      <c r="AC1688" s="1217"/>
      <c r="AD1688" s="1264"/>
      <c r="AE1688" s="132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c r="CS1688" s="2"/>
      <c r="CT1688" s="2"/>
      <c r="CU1688" s="2"/>
      <c r="CV1688" s="2"/>
      <c r="CW1688" s="2"/>
      <c r="CX1688" s="2"/>
      <c r="CY1688" s="2"/>
      <c r="CZ1688" s="2"/>
      <c r="DA1688" s="2"/>
      <c r="DB1688" s="2"/>
      <c r="DC1688" s="2"/>
      <c r="DD1688" s="2"/>
      <c r="DE1688" s="2"/>
      <c r="DF1688" s="2"/>
      <c r="DG1688" s="2"/>
      <c r="DH1688" s="2"/>
      <c r="DI1688" s="2"/>
      <c r="DJ1688" s="2"/>
      <c r="DK1688" s="2"/>
      <c r="DL1688" s="2"/>
      <c r="DM1688" s="2"/>
      <c r="DN1688" s="2"/>
      <c r="DO1688" s="2"/>
      <c r="DP1688" s="2"/>
      <c r="DQ1688" s="2"/>
      <c r="DR1688" s="2"/>
      <c r="DS1688" s="2"/>
      <c r="DT1688" s="2"/>
      <c r="DU1688" s="2"/>
      <c r="DV1688" s="2"/>
      <c r="DW1688" s="2"/>
      <c r="DX1688" s="2"/>
      <c r="DY1688" s="2"/>
      <c r="DZ1688" s="2"/>
      <c r="EA1688" s="2"/>
      <c r="EB1688" s="2"/>
      <c r="EC1688" s="2"/>
      <c r="ED1688" s="2"/>
      <c r="EE1688" s="2"/>
      <c r="EF1688" s="2"/>
      <c r="EG1688" s="2"/>
      <c r="EH1688" s="2"/>
      <c r="EI1688" s="2"/>
      <c r="EJ1688" s="2"/>
      <c r="EK1688" s="2"/>
      <c r="EL1688" s="2"/>
      <c r="EM1688" s="2"/>
      <c r="EN1688" s="2"/>
      <c r="EO1688" s="2"/>
      <c r="EP1688" s="2"/>
      <c r="EQ1688" s="2"/>
      <c r="ER1688" s="2"/>
      <c r="ES1688" s="2"/>
      <c r="ET1688" s="2"/>
      <c r="EU1688" s="2"/>
      <c r="EV1688" s="2"/>
      <c r="EW1688" s="2"/>
      <c r="EX1688" s="2"/>
      <c r="EY1688" s="2"/>
      <c r="EZ1688" s="2"/>
      <c r="FA1688" s="2"/>
      <c r="FB1688" s="2"/>
      <c r="FC1688" s="2"/>
      <c r="FD1688" s="2"/>
      <c r="FE1688" s="2"/>
      <c r="FF1688" s="2"/>
      <c r="FG1688" s="2"/>
      <c r="FH1688" s="2"/>
      <c r="FI1688" s="2"/>
      <c r="FJ1688" s="2"/>
      <c r="FK1688" s="2"/>
      <c r="FL1688" s="2"/>
      <c r="FM1688" s="2"/>
      <c r="FN1688" s="2"/>
      <c r="FO1688" s="2"/>
      <c r="FP1688" s="2"/>
      <c r="FQ1688" s="2"/>
      <c r="FR1688" s="2"/>
      <c r="FS1688" s="2"/>
      <c r="FT1688" s="2"/>
      <c r="FU1688" s="2"/>
    </row>
    <row r="1689" spans="1:177">
      <c r="A1689" s="181" t="s">
        <v>10311</v>
      </c>
      <c r="B1689" s="846" t="s">
        <v>12300</v>
      </c>
      <c r="C1689" s="7" t="s">
        <v>46</v>
      </c>
      <c r="D1689" s="7" t="s">
        <v>728</v>
      </c>
      <c r="E1689" s="7" t="s">
        <v>85</v>
      </c>
      <c r="F1689" s="7">
        <v>4</v>
      </c>
      <c r="G1689" s="220">
        <v>2517</v>
      </c>
      <c r="H1689" s="143">
        <v>8.9580000000000002</v>
      </c>
      <c r="I1689" s="188" t="s">
        <v>12301</v>
      </c>
      <c r="J1689" s="11" t="s">
        <v>12034</v>
      </c>
      <c r="K1689" s="11" t="s">
        <v>126</v>
      </c>
      <c r="L1689" s="11"/>
      <c r="M1689" s="124" t="s">
        <v>97</v>
      </c>
      <c r="N1689" s="124" t="s">
        <v>300</v>
      </c>
      <c r="O1689" s="7" t="e">
        <f t="shared" ca="1" si="52"/>
        <v>#VALUE!</v>
      </c>
      <c r="P1689" s="124" t="s">
        <v>407</v>
      </c>
      <c r="Q1689" s="726" t="s">
        <v>12237</v>
      </c>
      <c r="R1689" s="124" t="s">
        <v>407</v>
      </c>
      <c r="S1689" s="12" t="e">
        <f t="shared" ca="1" si="53"/>
        <v>#VALUE!</v>
      </c>
      <c r="T1689" s="192" t="s">
        <v>360</v>
      </c>
      <c r="U1689" s="11" t="s">
        <v>12302</v>
      </c>
      <c r="V1689" s="11"/>
      <c r="W1689" s="11"/>
      <c r="X1689" s="218" t="s">
        <v>12303</v>
      </c>
      <c r="Y1689" s="727" t="s">
        <v>12304</v>
      </c>
      <c r="Z1689" s="218" t="s">
        <v>12304</v>
      </c>
      <c r="AA1689" s="96" t="s">
        <v>12305</v>
      </c>
      <c r="AB1689" s="96" t="s">
        <v>12306</v>
      </c>
      <c r="AC1689" s="1216"/>
      <c r="AD1689" s="1263"/>
      <c r="AE1689" s="1314"/>
      <c r="AF1689" s="2"/>
      <c r="AG1689" s="2"/>
    </row>
    <row r="1690" spans="1:177">
      <c r="A1690" s="183" t="s">
        <v>12307</v>
      </c>
      <c r="B1690" s="890">
        <v>4070057273</v>
      </c>
      <c r="C1690" s="35" t="s">
        <v>46</v>
      </c>
      <c r="D1690" s="35" t="s">
        <v>110</v>
      </c>
      <c r="E1690" s="35" t="s">
        <v>49</v>
      </c>
      <c r="F1690" s="35">
        <v>1</v>
      </c>
      <c r="G1690" s="261">
        <v>126</v>
      </c>
      <c r="H1690" s="254"/>
      <c r="I1690" s="232" t="s">
        <v>12308</v>
      </c>
      <c r="J1690" s="38">
        <v>45672</v>
      </c>
      <c r="K1690" s="38">
        <v>45673</v>
      </c>
      <c r="L1690" s="38"/>
      <c r="M1690" s="253"/>
      <c r="N1690" s="253"/>
      <c r="O1690" s="7">
        <f t="shared" ca="1" si="52"/>
        <v>433</v>
      </c>
      <c r="P1690" s="253">
        <v>45694</v>
      </c>
      <c r="Q1690" s="253">
        <v>45737</v>
      </c>
      <c r="R1690" s="253">
        <v>45694</v>
      </c>
      <c r="S1690" s="12">
        <f t="shared" ca="1" si="53"/>
        <v>22</v>
      </c>
      <c r="T1690" s="213" t="s">
        <v>360</v>
      </c>
      <c r="U1690" s="38">
        <v>45737</v>
      </c>
      <c r="V1690" s="38"/>
      <c r="W1690" s="38"/>
      <c r="X1690" s="665" t="s">
        <v>12309</v>
      </c>
      <c r="Y1690" s="676" t="s">
        <v>12310</v>
      </c>
      <c r="Z1690" s="218" t="s">
        <v>12310</v>
      </c>
      <c r="AA1690" s="95"/>
      <c r="AB1690" s="95"/>
      <c r="AC1690" s="1217"/>
      <c r="AD1690" s="1264"/>
      <c r="AE1690" s="1322"/>
      <c r="AF1690" s="2"/>
      <c r="AG1690" s="2"/>
    </row>
    <row r="1691" spans="1:177">
      <c r="A1691" s="183" t="s">
        <v>12311</v>
      </c>
      <c r="B1691" s="890">
        <v>4130002804</v>
      </c>
      <c r="C1691" s="35" t="s">
        <v>46</v>
      </c>
      <c r="D1691" s="35" t="s">
        <v>110</v>
      </c>
      <c r="E1691" s="35" t="s">
        <v>49</v>
      </c>
      <c r="F1691" s="35">
        <v>7</v>
      </c>
      <c r="G1691" s="261">
        <v>16995</v>
      </c>
      <c r="H1691" s="254">
        <v>7.0039999999999996</v>
      </c>
      <c r="I1691" s="232" t="s">
        <v>12308</v>
      </c>
      <c r="J1691" s="38" t="s">
        <v>165</v>
      </c>
      <c r="K1691" s="38">
        <v>45663</v>
      </c>
      <c r="L1691" s="38"/>
      <c r="M1691" s="253">
        <v>45665</v>
      </c>
      <c r="N1691" s="253"/>
      <c r="O1691" s="7" t="e">
        <f t="shared" ca="1" si="52"/>
        <v>#VALUE!</v>
      </c>
      <c r="P1691" s="253">
        <v>45694</v>
      </c>
      <c r="Q1691" s="253">
        <v>45737</v>
      </c>
      <c r="R1691" s="253">
        <v>45694</v>
      </c>
      <c r="S1691" s="12" t="e">
        <f t="shared" ca="1" si="53"/>
        <v>#VALUE!</v>
      </c>
      <c r="T1691" s="213" t="s">
        <v>360</v>
      </c>
      <c r="U1691" s="38">
        <v>45737</v>
      </c>
      <c r="V1691" s="38"/>
      <c r="W1691" s="38"/>
      <c r="X1691" s="665" t="s">
        <v>12312</v>
      </c>
      <c r="Y1691" s="676" t="s">
        <v>12313</v>
      </c>
      <c r="Z1691" s="218" t="s">
        <v>12313</v>
      </c>
      <c r="AA1691" s="95"/>
      <c r="AB1691" s="95"/>
      <c r="AC1691" s="1217"/>
      <c r="AD1691" s="1264"/>
      <c r="AE1691" s="1322"/>
      <c r="AF1691" s="2"/>
      <c r="AG1691" s="2"/>
    </row>
    <row r="1692" spans="1:177">
      <c r="A1692" s="183" t="s">
        <v>537</v>
      </c>
      <c r="B1692" s="890"/>
      <c r="C1692" s="35" t="s">
        <v>46</v>
      </c>
      <c r="D1692" s="35" t="s">
        <v>110</v>
      </c>
      <c r="E1692" s="35" t="s">
        <v>49</v>
      </c>
      <c r="F1692" s="35">
        <v>1</v>
      </c>
      <c r="G1692" s="261">
        <v>321</v>
      </c>
      <c r="H1692" s="254">
        <v>0.48</v>
      </c>
      <c r="I1692" s="232" t="s">
        <v>12308</v>
      </c>
      <c r="J1692" s="38">
        <v>45680</v>
      </c>
      <c r="K1692" s="38">
        <v>45681</v>
      </c>
      <c r="L1692" s="38"/>
      <c r="M1692" s="253">
        <v>45681</v>
      </c>
      <c r="N1692" s="253"/>
      <c r="O1692" s="7">
        <f t="shared" ca="1" si="52"/>
        <v>425</v>
      </c>
      <c r="P1692" s="253">
        <v>45694</v>
      </c>
      <c r="Q1692" s="253">
        <v>45737</v>
      </c>
      <c r="R1692" s="253">
        <v>45694</v>
      </c>
      <c r="S1692" s="12">
        <f t="shared" ca="1" si="53"/>
        <v>14</v>
      </c>
      <c r="T1692" s="213" t="s">
        <v>354</v>
      </c>
      <c r="U1692" s="38">
        <v>45737</v>
      </c>
      <c r="V1692" s="38"/>
      <c r="W1692" s="38"/>
      <c r="X1692" s="665" t="s">
        <v>12314</v>
      </c>
      <c r="Y1692" s="676" t="s">
        <v>12315</v>
      </c>
      <c r="Z1692" s="218" t="s">
        <v>12315</v>
      </c>
      <c r="AA1692" s="95"/>
      <c r="AB1692" s="95"/>
      <c r="AC1692" s="1217"/>
      <c r="AD1692" s="1264"/>
      <c r="AE1692" s="1322"/>
      <c r="AF1692" s="2"/>
      <c r="AG1692" s="2"/>
    </row>
    <row r="1693" spans="1:177">
      <c r="A1693" s="657" t="s">
        <v>12316</v>
      </c>
      <c r="B1693" s="846" t="s">
        <v>12317</v>
      </c>
      <c r="C1693" s="7" t="s">
        <v>46</v>
      </c>
      <c r="D1693" s="7" t="s">
        <v>1024</v>
      </c>
      <c r="E1693" s="12" t="s">
        <v>85</v>
      </c>
      <c r="F1693" s="12">
        <v>2</v>
      </c>
      <c r="G1693" s="220">
        <v>1255</v>
      </c>
      <c r="H1693" s="675">
        <v>1.825</v>
      </c>
      <c r="I1693" s="188" t="s">
        <v>12318</v>
      </c>
      <c r="J1693" s="11" t="s">
        <v>12319</v>
      </c>
      <c r="K1693" s="124" t="s">
        <v>12212</v>
      </c>
      <c r="L1693" s="124"/>
      <c r="M1693" s="124">
        <v>45681</v>
      </c>
      <c r="N1693" s="124">
        <v>45686</v>
      </c>
      <c r="O1693" s="7" t="e">
        <f t="shared" ca="1" si="52"/>
        <v>#VALUE!</v>
      </c>
      <c r="P1693" s="23" t="s">
        <v>352</v>
      </c>
      <c r="Q1693" s="11" t="s">
        <v>12188</v>
      </c>
      <c r="R1693" s="23" t="s">
        <v>352</v>
      </c>
      <c r="S1693" s="12" t="e">
        <f t="shared" ca="1" si="53"/>
        <v>#VALUE!</v>
      </c>
      <c r="T1693" s="192" t="s">
        <v>12320</v>
      </c>
      <c r="U1693" s="12" t="s">
        <v>12321</v>
      </c>
      <c r="V1693" s="12"/>
      <c r="W1693" s="12"/>
      <c r="X1693" s="218" t="s">
        <v>12322</v>
      </c>
      <c r="Y1693" s="727" t="s">
        <v>12323</v>
      </c>
      <c r="Z1693" s="218" t="s">
        <v>12324</v>
      </c>
      <c r="AA1693" s="178" t="s">
        <v>12325</v>
      </c>
      <c r="AB1693" s="14" t="s">
        <v>12326</v>
      </c>
      <c r="AC1693" s="976"/>
      <c r="AD1693" s="1265"/>
      <c r="AE1693" s="928"/>
    </row>
    <row r="1694" spans="1:177">
      <c r="A1694" s="201" t="s">
        <v>6367</v>
      </c>
      <c r="B1694" s="846" t="s">
        <v>12327</v>
      </c>
      <c r="C1694" s="7" t="s">
        <v>83</v>
      </c>
      <c r="D1694" s="7" t="s">
        <v>1024</v>
      </c>
      <c r="E1694" s="12" t="s">
        <v>85</v>
      </c>
      <c r="F1694" s="12">
        <v>8</v>
      </c>
      <c r="G1694" s="220">
        <v>5640</v>
      </c>
      <c r="H1694" s="675">
        <v>8.0109999999999992</v>
      </c>
      <c r="I1694" s="188" t="s">
        <v>12318</v>
      </c>
      <c r="J1694" s="11" t="s">
        <v>115</v>
      </c>
      <c r="K1694" s="124">
        <v>45678</v>
      </c>
      <c r="L1694" s="124"/>
      <c r="M1694" s="124">
        <v>45679</v>
      </c>
      <c r="N1694" s="124">
        <v>45684</v>
      </c>
      <c r="O1694" s="7" t="e">
        <f t="shared" ca="1" si="52"/>
        <v>#VALUE!</v>
      </c>
      <c r="P1694" s="23" t="s">
        <v>352</v>
      </c>
      <c r="Q1694" s="11" t="s">
        <v>12188</v>
      </c>
      <c r="R1694" s="23" t="s">
        <v>352</v>
      </c>
      <c r="S1694" s="12" t="e">
        <f t="shared" ca="1" si="53"/>
        <v>#VALUE!</v>
      </c>
      <c r="T1694" s="192" t="s">
        <v>12320</v>
      </c>
      <c r="U1694" s="12" t="s">
        <v>12328</v>
      </c>
      <c r="V1694" s="12"/>
      <c r="W1694" s="12"/>
      <c r="X1694" s="218" t="s">
        <v>12329</v>
      </c>
      <c r="Y1694" s="727" t="s">
        <v>12323</v>
      </c>
      <c r="Z1694" s="218" t="s">
        <v>12323</v>
      </c>
      <c r="AA1694" s="178" t="s">
        <v>12330</v>
      </c>
      <c r="AB1694" s="14" t="s">
        <v>12331</v>
      </c>
      <c r="AC1694" s="976"/>
      <c r="AD1694" s="1265" t="s">
        <v>12332</v>
      </c>
      <c r="AE1694" s="928"/>
    </row>
    <row r="1695" spans="1:177">
      <c r="A1695" s="201" t="s">
        <v>1551</v>
      </c>
      <c r="B1695" s="846" t="s">
        <v>12333</v>
      </c>
      <c r="C1695" s="7" t="s">
        <v>256</v>
      </c>
      <c r="D1695" s="7" t="s">
        <v>1024</v>
      </c>
      <c r="E1695" s="12" t="s">
        <v>85</v>
      </c>
      <c r="F1695" s="12">
        <v>2</v>
      </c>
      <c r="G1695" s="220">
        <v>950</v>
      </c>
      <c r="H1695" s="675">
        <v>2.5299999999999998</v>
      </c>
      <c r="I1695" s="188" t="s">
        <v>12318</v>
      </c>
      <c r="J1695" s="11">
        <v>45678</v>
      </c>
      <c r="K1695" s="124">
        <v>45678</v>
      </c>
      <c r="L1695" s="124"/>
      <c r="M1695" s="124" t="s">
        <v>286</v>
      </c>
      <c r="N1695" s="124">
        <v>45684</v>
      </c>
      <c r="O1695" s="7">
        <f t="shared" ca="1" si="52"/>
        <v>6</v>
      </c>
      <c r="P1695" s="23" t="s">
        <v>352</v>
      </c>
      <c r="Q1695" s="11" t="s">
        <v>12188</v>
      </c>
      <c r="R1695" s="23" t="s">
        <v>352</v>
      </c>
      <c r="S1695" s="12" t="e">
        <f t="shared" ca="1" si="53"/>
        <v>#VALUE!</v>
      </c>
      <c r="T1695" s="192" t="s">
        <v>12320</v>
      </c>
      <c r="U1695" s="12" t="s">
        <v>12334</v>
      </c>
      <c r="V1695" s="12"/>
      <c r="W1695" s="12"/>
      <c r="X1695" s="218" t="s">
        <v>12335</v>
      </c>
      <c r="Y1695" s="727" t="s">
        <v>12323</v>
      </c>
      <c r="Z1695" s="218" t="s">
        <v>12336</v>
      </c>
      <c r="AA1695" s="178" t="s">
        <v>12337</v>
      </c>
      <c r="AB1695" s="14" t="s">
        <v>12338</v>
      </c>
      <c r="AC1695" s="976"/>
      <c r="AD1695" s="1265" t="s">
        <v>10815</v>
      </c>
      <c r="AE1695" s="928"/>
    </row>
    <row r="1696" spans="1:177">
      <c r="A1696" s="201" t="s">
        <v>9334</v>
      </c>
      <c r="B1696" s="846" t="s">
        <v>12339</v>
      </c>
      <c r="C1696" s="7" t="s">
        <v>256</v>
      </c>
      <c r="D1696" s="7" t="s">
        <v>1024</v>
      </c>
      <c r="E1696" s="12" t="s">
        <v>85</v>
      </c>
      <c r="F1696" s="12">
        <v>1</v>
      </c>
      <c r="G1696" s="220">
        <v>972</v>
      </c>
      <c r="H1696" s="675">
        <v>0.82099999999999995</v>
      </c>
      <c r="I1696" s="188" t="s">
        <v>12318</v>
      </c>
      <c r="J1696" s="11">
        <v>45679</v>
      </c>
      <c r="K1696" s="124">
        <v>45680</v>
      </c>
      <c r="L1696" s="124"/>
      <c r="M1696" s="124">
        <v>45681</v>
      </c>
      <c r="N1696" s="124" t="s">
        <v>12340</v>
      </c>
      <c r="O1696" s="7" t="e">
        <f t="shared" ca="1" si="52"/>
        <v>#VALUE!</v>
      </c>
      <c r="P1696" s="23" t="s">
        <v>352</v>
      </c>
      <c r="Q1696" s="11" t="s">
        <v>12188</v>
      </c>
      <c r="R1696" s="23" t="s">
        <v>352</v>
      </c>
      <c r="S1696" s="12" t="e">
        <f t="shared" ca="1" si="53"/>
        <v>#VALUE!</v>
      </c>
      <c r="T1696" s="192" t="s">
        <v>12320</v>
      </c>
      <c r="U1696" s="12" t="s">
        <v>12341</v>
      </c>
      <c r="V1696" s="12"/>
      <c r="W1696" s="12"/>
      <c r="X1696" s="218" t="s">
        <v>12342</v>
      </c>
      <c r="Y1696" s="727" t="s">
        <v>12323</v>
      </c>
      <c r="Z1696" s="218" t="s">
        <v>12343</v>
      </c>
      <c r="AA1696" s="178" t="s">
        <v>12344</v>
      </c>
      <c r="AB1696" s="14" t="s">
        <v>12345</v>
      </c>
      <c r="AC1696" s="976"/>
      <c r="AD1696" s="1265" t="s">
        <v>10815</v>
      </c>
      <c r="AE1696" s="928"/>
    </row>
    <row r="1697" spans="1:42">
      <c r="A1697" s="181" t="s">
        <v>12346</v>
      </c>
      <c r="B1697" s="846" t="s">
        <v>12347</v>
      </c>
      <c r="C1697" s="7" t="s">
        <v>83</v>
      </c>
      <c r="D1697" s="7" t="s">
        <v>189</v>
      </c>
      <c r="E1697" s="7" t="s">
        <v>85</v>
      </c>
      <c r="F1697" s="7">
        <v>1</v>
      </c>
      <c r="G1697" s="220">
        <v>518</v>
      </c>
      <c r="H1697" s="143">
        <v>1.732</v>
      </c>
      <c r="I1697" s="188" t="s">
        <v>12348</v>
      </c>
      <c r="J1697" s="11" t="s">
        <v>209</v>
      </c>
      <c r="K1697" s="11" t="s">
        <v>234</v>
      </c>
      <c r="L1697" s="11"/>
      <c r="M1697" s="124" t="s">
        <v>97</v>
      </c>
      <c r="N1697" s="124" t="s">
        <v>286</v>
      </c>
      <c r="O1697" s="7" t="e">
        <f t="shared" ca="1" si="52"/>
        <v>#VALUE!</v>
      </c>
      <c r="P1697" s="124" t="s">
        <v>352</v>
      </c>
      <c r="Q1697" s="726" t="s">
        <v>318</v>
      </c>
      <c r="R1697" s="124" t="s">
        <v>352</v>
      </c>
      <c r="S1697" s="12" t="e">
        <f t="shared" ca="1" si="53"/>
        <v>#VALUE!</v>
      </c>
      <c r="T1697" s="192" t="s">
        <v>12320</v>
      </c>
      <c r="U1697" s="11" t="s">
        <v>12349</v>
      </c>
      <c r="V1697" s="11"/>
      <c r="W1697" s="11"/>
      <c r="X1697" s="218" t="s">
        <v>12350</v>
      </c>
      <c r="Y1697" s="727" t="s">
        <v>12351</v>
      </c>
      <c r="Z1697" s="218" t="s">
        <v>12351</v>
      </c>
      <c r="AA1697" s="244" t="s">
        <v>12352</v>
      </c>
      <c r="AB1697" s="96" t="s">
        <v>12353</v>
      </c>
      <c r="AC1697" s="1216"/>
      <c r="AD1697" s="1263" t="s">
        <v>12354</v>
      </c>
      <c r="AE1697" s="1314"/>
      <c r="AF1697" s="2" t="s">
        <v>12355</v>
      </c>
      <c r="AG1697" s="2"/>
    </row>
    <row r="1698" spans="1:42">
      <c r="A1698" s="181" t="s">
        <v>1142</v>
      </c>
      <c r="B1698" s="846" t="s">
        <v>12356</v>
      </c>
      <c r="C1698" s="7" t="s">
        <v>256</v>
      </c>
      <c r="D1698" s="7" t="s">
        <v>189</v>
      </c>
      <c r="E1698" s="7" t="s">
        <v>49</v>
      </c>
      <c r="F1698" s="7">
        <v>1</v>
      </c>
      <c r="G1698" s="220">
        <v>528</v>
      </c>
      <c r="H1698" s="143">
        <v>1</v>
      </c>
      <c r="I1698" s="188" t="s">
        <v>12357</v>
      </c>
      <c r="J1698" s="11" t="s">
        <v>300</v>
      </c>
      <c r="K1698" s="11" t="s">
        <v>234</v>
      </c>
      <c r="L1698" s="11"/>
      <c r="M1698" s="124" t="s">
        <v>193</v>
      </c>
      <c r="N1698" s="124" t="s">
        <v>260</v>
      </c>
      <c r="O1698" s="7" t="e">
        <f t="shared" ca="1" si="52"/>
        <v>#VALUE!</v>
      </c>
      <c r="P1698" s="124" t="s">
        <v>12320</v>
      </c>
      <c r="Q1698" s="726" t="s">
        <v>354</v>
      </c>
      <c r="R1698" s="124" t="s">
        <v>12320</v>
      </c>
      <c r="S1698" s="12" t="e">
        <f t="shared" ca="1" si="53"/>
        <v>#VALUE!</v>
      </c>
      <c r="T1698" s="192" t="s">
        <v>226</v>
      </c>
      <c r="U1698" s="11" t="s">
        <v>12358</v>
      </c>
      <c r="V1698" s="11"/>
      <c r="W1698" s="11"/>
      <c r="X1698" s="218" t="s">
        <v>12359</v>
      </c>
      <c r="Y1698" s="727" t="s">
        <v>12360</v>
      </c>
      <c r="Z1698" s="218" t="s">
        <v>12360</v>
      </c>
      <c r="AA1698" s="244" t="s">
        <v>12361</v>
      </c>
      <c r="AB1698" s="96" t="s">
        <v>12362</v>
      </c>
      <c r="AC1698" s="1216"/>
      <c r="AD1698" s="1263" t="s">
        <v>12363</v>
      </c>
      <c r="AE1698" s="1314"/>
      <c r="AF1698" s="2"/>
      <c r="AG1698" s="2"/>
    </row>
    <row r="1699" spans="1:42">
      <c r="A1699" s="181" t="s">
        <v>12364</v>
      </c>
      <c r="B1699" s="846" t="s">
        <v>12365</v>
      </c>
      <c r="C1699" s="7" t="s">
        <v>256</v>
      </c>
      <c r="D1699" s="7" t="s">
        <v>7803</v>
      </c>
      <c r="E1699" s="7" t="s">
        <v>85</v>
      </c>
      <c r="F1699" s="7">
        <v>2</v>
      </c>
      <c r="G1699" s="220">
        <v>1082</v>
      </c>
      <c r="H1699" s="143">
        <v>2.88</v>
      </c>
      <c r="I1699" s="188" t="s">
        <v>12366</v>
      </c>
      <c r="J1699" s="11">
        <v>45685</v>
      </c>
      <c r="K1699" s="11" t="s">
        <v>12340</v>
      </c>
      <c r="L1699" s="11"/>
      <c r="M1699" s="124" t="s">
        <v>260</v>
      </c>
      <c r="N1699" s="124">
        <v>45688</v>
      </c>
      <c r="O1699" s="7">
        <f t="shared" ca="1" si="52"/>
        <v>3</v>
      </c>
      <c r="P1699" s="124" t="s">
        <v>352</v>
      </c>
      <c r="Q1699" s="726" t="s">
        <v>344</v>
      </c>
      <c r="R1699" s="124" t="s">
        <v>352</v>
      </c>
      <c r="S1699" s="12" t="e">
        <f t="shared" ca="1" si="53"/>
        <v>#VALUE!</v>
      </c>
      <c r="T1699" s="192" t="s">
        <v>12320</v>
      </c>
      <c r="U1699" s="11" t="s">
        <v>12367</v>
      </c>
      <c r="V1699" s="11"/>
      <c r="W1699" s="11"/>
      <c r="X1699" s="218" t="s">
        <v>12368</v>
      </c>
      <c r="Y1699" s="727"/>
      <c r="Z1699" s="218" t="s">
        <v>12369</v>
      </c>
      <c r="AA1699" s="96" t="s">
        <v>12370</v>
      </c>
      <c r="AB1699" s="238" t="s">
        <v>12371</v>
      </c>
      <c r="AC1699" s="1216"/>
      <c r="AD1699" s="1263"/>
      <c r="AE1699" s="1314"/>
      <c r="AF1699" s="2" t="s">
        <v>12372</v>
      </c>
      <c r="AG1699" s="2"/>
    </row>
    <row r="1700" spans="1:42">
      <c r="A1700" s="181" t="s">
        <v>1305</v>
      </c>
      <c r="B1700" s="846" t="s">
        <v>12373</v>
      </c>
      <c r="C1700" s="7" t="s">
        <v>29</v>
      </c>
      <c r="D1700" s="7" t="s">
        <v>110</v>
      </c>
      <c r="E1700" s="7" t="s">
        <v>12374</v>
      </c>
      <c r="F1700" s="7">
        <v>1</v>
      </c>
      <c r="G1700" s="220">
        <v>207</v>
      </c>
      <c r="H1700" s="143"/>
      <c r="I1700" s="188" t="s">
        <v>12375</v>
      </c>
      <c r="J1700" s="11">
        <v>45670</v>
      </c>
      <c r="K1700" s="11">
        <v>45670</v>
      </c>
      <c r="L1700" s="11"/>
      <c r="M1700" s="124">
        <v>45678</v>
      </c>
      <c r="N1700" s="124">
        <v>45680</v>
      </c>
      <c r="O1700" s="7">
        <f t="shared" ca="1" si="52"/>
        <v>10</v>
      </c>
      <c r="P1700" s="124">
        <v>45699</v>
      </c>
      <c r="Q1700" s="726">
        <v>45699</v>
      </c>
      <c r="R1700" s="124"/>
      <c r="S1700" s="12">
        <f t="shared" ca="1" si="53"/>
        <v>435</v>
      </c>
      <c r="T1700" s="192">
        <v>45701</v>
      </c>
      <c r="U1700" s="11">
        <v>45711</v>
      </c>
      <c r="V1700" s="11"/>
      <c r="W1700" s="11"/>
      <c r="X1700" s="218" t="s">
        <v>12376</v>
      </c>
      <c r="Y1700" s="727" t="s">
        <v>12377</v>
      </c>
      <c r="Z1700" s="218" t="s">
        <v>12377</v>
      </c>
      <c r="AA1700" s="96"/>
      <c r="AB1700" s="96"/>
      <c r="AC1700" s="1216"/>
      <c r="AD1700" s="1263"/>
      <c r="AE1700" s="1314"/>
      <c r="AF1700" s="2"/>
      <c r="AG1700" s="2"/>
    </row>
    <row r="1701" spans="1:42">
      <c r="A1701" s="181" t="s">
        <v>1305</v>
      </c>
      <c r="B1701" s="846" t="s">
        <v>12378</v>
      </c>
      <c r="C1701" s="7" t="s">
        <v>46</v>
      </c>
      <c r="D1701" s="7" t="s">
        <v>110</v>
      </c>
      <c r="E1701" s="7" t="s">
        <v>1331</v>
      </c>
      <c r="F1701" s="7">
        <v>1</v>
      </c>
      <c r="G1701" s="220">
        <v>13</v>
      </c>
      <c r="H1701" s="143"/>
      <c r="I1701" s="188" t="s">
        <v>12379</v>
      </c>
      <c r="J1701" s="11">
        <v>45681</v>
      </c>
      <c r="K1701" s="11">
        <v>45681</v>
      </c>
      <c r="L1701" s="11"/>
      <c r="M1701" s="124">
        <v>45684</v>
      </c>
      <c r="N1701" s="124"/>
      <c r="O1701" s="7">
        <f t="shared" ca="1" si="52"/>
        <v>424</v>
      </c>
      <c r="P1701" s="124">
        <v>45699</v>
      </c>
      <c r="Q1701" s="726">
        <v>45697</v>
      </c>
      <c r="R1701" s="124">
        <v>45702</v>
      </c>
      <c r="S1701" s="12">
        <f t="shared" ca="1" si="53"/>
        <v>21</v>
      </c>
      <c r="T1701" s="192">
        <v>45706</v>
      </c>
      <c r="U1701" s="11">
        <v>45734</v>
      </c>
      <c r="V1701" s="11"/>
      <c r="W1701" s="11"/>
      <c r="X1701" s="218" t="s">
        <v>12380</v>
      </c>
      <c r="Y1701" s="727" t="s">
        <v>12381</v>
      </c>
      <c r="Z1701" s="218" t="s">
        <v>12381</v>
      </c>
      <c r="AA1701" s="96"/>
      <c r="AB1701" s="96"/>
      <c r="AC1701" s="1216"/>
      <c r="AD1701" s="1263"/>
      <c r="AE1701" s="1314"/>
      <c r="AF1701" s="2"/>
      <c r="AG1701" s="2"/>
    </row>
    <row r="1702" spans="1:42">
      <c r="A1702" s="181" t="s">
        <v>905</v>
      </c>
      <c r="B1702" s="846">
        <v>4700128719</v>
      </c>
      <c r="C1702" s="7" t="s">
        <v>46</v>
      </c>
      <c r="D1702" s="7" t="s">
        <v>110</v>
      </c>
      <c r="E1702" s="7" t="s">
        <v>267</v>
      </c>
      <c r="F1702" s="7">
        <v>6</v>
      </c>
      <c r="G1702" s="220">
        <v>14637</v>
      </c>
      <c r="H1702" s="143"/>
      <c r="I1702" s="188" t="s">
        <v>12382</v>
      </c>
      <c r="J1702" s="11">
        <v>45679</v>
      </c>
      <c r="K1702" s="11">
        <v>45681</v>
      </c>
      <c r="L1702" s="11"/>
      <c r="M1702" s="124" t="s">
        <v>97</v>
      </c>
      <c r="N1702" s="124"/>
      <c r="O1702" s="7">
        <f t="shared" ca="1" si="52"/>
        <v>426</v>
      </c>
      <c r="P1702" s="124">
        <v>45699</v>
      </c>
      <c r="Q1702" s="726">
        <v>45737</v>
      </c>
      <c r="R1702" s="124">
        <v>45699</v>
      </c>
      <c r="S1702" s="12">
        <f t="shared" ca="1" si="53"/>
        <v>20</v>
      </c>
      <c r="T1702" s="192">
        <v>45701</v>
      </c>
      <c r="U1702" s="11">
        <v>45727</v>
      </c>
      <c r="V1702" s="11"/>
      <c r="W1702" s="11"/>
      <c r="X1702" s="218" t="s">
        <v>12383</v>
      </c>
      <c r="Y1702" s="218" t="s">
        <v>12384</v>
      </c>
      <c r="Z1702" s="708" t="s">
        <v>12384</v>
      </c>
      <c r="AA1702" s="771"/>
      <c r="AB1702" s="771"/>
      <c r="AC1702" s="728"/>
      <c r="AD1702" s="1266"/>
      <c r="AE1702" s="1336"/>
      <c r="AF1702" s="2"/>
      <c r="AG1702" s="2"/>
    </row>
    <row r="1703" spans="1:42">
      <c r="A1703" s="709" t="s">
        <v>12385</v>
      </c>
      <c r="B1703" s="944" t="s">
        <v>12386</v>
      </c>
      <c r="C1703" s="709" t="s">
        <v>83</v>
      </c>
      <c r="D1703" s="223" t="s">
        <v>189</v>
      </c>
      <c r="E1703" s="223" t="s">
        <v>85</v>
      </c>
      <c r="F1703" s="223">
        <v>2</v>
      </c>
      <c r="G1703" s="638">
        <v>3232</v>
      </c>
      <c r="H1703" s="710">
        <v>4.1580000000000004</v>
      </c>
      <c r="I1703" s="711" t="s">
        <v>12387</v>
      </c>
      <c r="J1703" s="642" t="s">
        <v>11980</v>
      </c>
      <c r="K1703" s="38" t="s">
        <v>11980</v>
      </c>
      <c r="L1703" s="38"/>
      <c r="M1703" s="253" t="s">
        <v>234</v>
      </c>
      <c r="N1703" s="253" t="s">
        <v>234</v>
      </c>
      <c r="O1703" s="7" t="e">
        <f t="shared" ca="1" si="52"/>
        <v>#VALUE!</v>
      </c>
      <c r="P1703" s="253" t="s">
        <v>12388</v>
      </c>
      <c r="Q1703" s="253" t="s">
        <v>318</v>
      </c>
      <c r="R1703" s="253" t="s">
        <v>12388</v>
      </c>
      <c r="S1703" s="12" t="e">
        <f t="shared" ca="1" si="53"/>
        <v>#VALUE!</v>
      </c>
      <c r="T1703" s="213" t="s">
        <v>12389</v>
      </c>
      <c r="U1703" s="38" t="s">
        <v>12390</v>
      </c>
      <c r="V1703" s="38"/>
      <c r="W1703" s="38"/>
      <c r="X1703" s="665" t="s">
        <v>12391</v>
      </c>
      <c r="Y1703" s="211" t="s">
        <v>12392</v>
      </c>
      <c r="Z1703" s="211" t="s">
        <v>12392</v>
      </c>
      <c r="AA1703" s="240" t="s">
        <v>12393</v>
      </c>
      <c r="AB1703" s="195" t="s">
        <v>12394</v>
      </c>
      <c r="AC1703" s="242"/>
      <c r="AD1703" s="1258" t="s">
        <v>12395</v>
      </c>
      <c r="AE1703" s="1331"/>
      <c r="AF1703" s="668"/>
      <c r="AG1703" s="45"/>
      <c r="AH1703" s="2"/>
      <c r="AI1703" s="2"/>
      <c r="AJ1703" s="2"/>
      <c r="AK1703" s="2"/>
      <c r="AL1703" s="2"/>
      <c r="AM1703" s="2"/>
      <c r="AN1703" s="2"/>
      <c r="AO1703" s="2"/>
      <c r="AP1703" s="2"/>
    </row>
    <row r="1704" spans="1:42">
      <c r="A1704" s="652" t="s">
        <v>11738</v>
      </c>
      <c r="B1704" s="945" t="s">
        <v>12396</v>
      </c>
      <c r="C1704" s="652" t="s">
        <v>83</v>
      </c>
      <c r="D1704" s="35" t="s">
        <v>189</v>
      </c>
      <c r="E1704" s="35" t="s">
        <v>85</v>
      </c>
      <c r="F1704" s="35">
        <v>2</v>
      </c>
      <c r="G1704" s="261">
        <v>730</v>
      </c>
      <c r="H1704" s="143">
        <v>0.53600000000000003</v>
      </c>
      <c r="I1704" s="653" t="s">
        <v>12387</v>
      </c>
      <c r="J1704" s="38" t="s">
        <v>232</v>
      </c>
      <c r="K1704" s="38" t="s">
        <v>234</v>
      </c>
      <c r="L1704" s="38"/>
      <c r="M1704" s="253" t="s">
        <v>193</v>
      </c>
      <c r="N1704" s="253" t="s">
        <v>360</v>
      </c>
      <c r="O1704" s="7" t="e">
        <f t="shared" ca="1" si="52"/>
        <v>#VALUE!</v>
      </c>
      <c r="P1704" s="253" t="s">
        <v>12388</v>
      </c>
      <c r="Q1704" s="253" t="s">
        <v>352</v>
      </c>
      <c r="R1704" s="253" t="s">
        <v>12388</v>
      </c>
      <c r="S1704" s="12" t="e">
        <f t="shared" ca="1" si="53"/>
        <v>#VALUE!</v>
      </c>
      <c r="T1704" s="213" t="s">
        <v>12389</v>
      </c>
      <c r="U1704" s="38" t="s">
        <v>12390</v>
      </c>
      <c r="V1704" s="38"/>
      <c r="W1704" s="38"/>
      <c r="X1704" s="665" t="s">
        <v>12397</v>
      </c>
      <c r="Y1704" s="211" t="s">
        <v>12398</v>
      </c>
      <c r="Z1704" s="211" t="s">
        <v>12398</v>
      </c>
      <c r="AA1704" s="240" t="s">
        <v>12399</v>
      </c>
      <c r="AB1704" s="195" t="s">
        <v>12400</v>
      </c>
      <c r="AC1704" s="242"/>
      <c r="AD1704" s="1258"/>
      <c r="AE1704" s="1331"/>
      <c r="AF1704" s="668"/>
      <c r="AG1704" s="45"/>
      <c r="AH1704" s="2"/>
      <c r="AI1704" s="2"/>
      <c r="AJ1704" s="2"/>
      <c r="AK1704" s="2"/>
      <c r="AL1704" s="2"/>
      <c r="AM1704" s="2"/>
      <c r="AN1704" s="2"/>
      <c r="AO1704" s="2"/>
      <c r="AP1704" s="2"/>
    </row>
    <row r="1705" spans="1:42">
      <c r="A1705" s="652" t="s">
        <v>11738</v>
      </c>
      <c r="B1705" s="945" t="s">
        <v>12401</v>
      </c>
      <c r="C1705" s="652" t="s">
        <v>83</v>
      </c>
      <c r="D1705" s="35" t="s">
        <v>189</v>
      </c>
      <c r="E1705" s="35" t="s">
        <v>85</v>
      </c>
      <c r="F1705" s="35">
        <v>2</v>
      </c>
      <c r="G1705" s="261">
        <v>730</v>
      </c>
      <c r="H1705" s="143">
        <v>1.46</v>
      </c>
      <c r="I1705" s="653" t="s">
        <v>12387</v>
      </c>
      <c r="J1705" s="38" t="s">
        <v>232</v>
      </c>
      <c r="K1705" s="38" t="s">
        <v>302</v>
      </c>
      <c r="L1705" s="38"/>
      <c r="M1705" s="253" t="s">
        <v>193</v>
      </c>
      <c r="N1705" s="253" t="s">
        <v>260</v>
      </c>
      <c r="O1705" s="7" t="e">
        <f t="shared" ca="1" si="52"/>
        <v>#VALUE!</v>
      </c>
      <c r="P1705" s="253" t="s">
        <v>12388</v>
      </c>
      <c r="Q1705" s="253" t="s">
        <v>352</v>
      </c>
      <c r="R1705" s="253" t="s">
        <v>12388</v>
      </c>
      <c r="S1705" s="12" t="e">
        <f t="shared" ca="1" si="53"/>
        <v>#VALUE!</v>
      </c>
      <c r="T1705" s="213" t="s">
        <v>12389</v>
      </c>
      <c r="U1705" s="38" t="s">
        <v>12390</v>
      </c>
      <c r="V1705" s="38"/>
      <c r="W1705" s="38"/>
      <c r="X1705" s="665" t="s">
        <v>12402</v>
      </c>
      <c r="Y1705" s="211" t="s">
        <v>12403</v>
      </c>
      <c r="Z1705" s="211" t="s">
        <v>12403</v>
      </c>
      <c r="AA1705" s="240" t="s">
        <v>12404</v>
      </c>
      <c r="AB1705" s="195" t="s">
        <v>12405</v>
      </c>
      <c r="AC1705" s="242"/>
      <c r="AD1705" s="1258" t="s">
        <v>12406</v>
      </c>
      <c r="AE1705" s="1331"/>
      <c r="AF1705" s="668"/>
      <c r="AG1705" s="45"/>
      <c r="AH1705" s="2"/>
      <c r="AI1705" s="2"/>
      <c r="AJ1705" s="2"/>
      <c r="AK1705" s="2"/>
      <c r="AL1705" s="2"/>
      <c r="AM1705" s="2"/>
      <c r="AN1705" s="2"/>
      <c r="AO1705" s="2"/>
      <c r="AP1705" s="2"/>
    </row>
    <row r="1706" spans="1:42">
      <c r="A1706" s="652" t="s">
        <v>43</v>
      </c>
      <c r="B1706" s="945" t="s">
        <v>12407</v>
      </c>
      <c r="C1706" s="652" t="s">
        <v>83</v>
      </c>
      <c r="D1706" s="35" t="s">
        <v>189</v>
      </c>
      <c r="E1706" s="35" t="s">
        <v>85</v>
      </c>
      <c r="F1706" s="35">
        <v>1</v>
      </c>
      <c r="G1706" s="261">
        <v>270</v>
      </c>
      <c r="H1706" s="143">
        <v>1</v>
      </c>
      <c r="I1706" s="653" t="s">
        <v>12387</v>
      </c>
      <c r="J1706" s="38" t="s">
        <v>234</v>
      </c>
      <c r="K1706" s="38" t="s">
        <v>12212</v>
      </c>
      <c r="L1706" s="38"/>
      <c r="M1706" s="253" t="s">
        <v>97</v>
      </c>
      <c r="N1706" s="253" t="s">
        <v>260</v>
      </c>
      <c r="O1706" s="7" t="e">
        <f t="shared" ca="1" si="52"/>
        <v>#VALUE!</v>
      </c>
      <c r="P1706" s="253" t="s">
        <v>12388</v>
      </c>
      <c r="Q1706" s="253" t="s">
        <v>352</v>
      </c>
      <c r="R1706" s="253" t="s">
        <v>12388</v>
      </c>
      <c r="S1706" s="12" t="e">
        <f t="shared" ca="1" si="53"/>
        <v>#VALUE!</v>
      </c>
      <c r="T1706" s="213" t="s">
        <v>12389</v>
      </c>
      <c r="U1706" s="38" t="s">
        <v>12390</v>
      </c>
      <c r="V1706" s="38"/>
      <c r="W1706" s="38"/>
      <c r="X1706" s="665" t="s">
        <v>12408</v>
      </c>
      <c r="Y1706" s="211" t="s">
        <v>12409</v>
      </c>
      <c r="Z1706" s="211" t="s">
        <v>12409</v>
      </c>
      <c r="AA1706" s="240" t="s">
        <v>12410</v>
      </c>
      <c r="AB1706" s="195" t="s">
        <v>12411</v>
      </c>
      <c r="AC1706" s="242"/>
      <c r="AD1706" s="1258" t="s">
        <v>12412</v>
      </c>
      <c r="AE1706" s="1331"/>
      <c r="AF1706" s="668"/>
      <c r="AG1706" s="45"/>
      <c r="AH1706" s="2"/>
      <c r="AI1706" s="2"/>
      <c r="AJ1706" s="2"/>
      <c r="AK1706" s="2"/>
      <c r="AL1706" s="2"/>
      <c r="AM1706" s="2"/>
      <c r="AN1706" s="2"/>
      <c r="AO1706" s="2"/>
      <c r="AP1706" s="2"/>
    </row>
    <row r="1707" spans="1:42">
      <c r="A1707" s="652" t="s">
        <v>9535</v>
      </c>
      <c r="B1707" s="945" t="s">
        <v>12413</v>
      </c>
      <c r="C1707" s="652" t="s">
        <v>256</v>
      </c>
      <c r="D1707" s="35" t="s">
        <v>189</v>
      </c>
      <c r="E1707" s="35" t="s">
        <v>85</v>
      </c>
      <c r="F1707" s="35">
        <v>1</v>
      </c>
      <c r="G1707" s="261">
        <v>620</v>
      </c>
      <c r="H1707" s="143">
        <v>1.89</v>
      </c>
      <c r="I1707" s="653" t="s">
        <v>12387</v>
      </c>
      <c r="J1707" s="38" t="s">
        <v>286</v>
      </c>
      <c r="K1707" s="38" t="s">
        <v>286</v>
      </c>
      <c r="L1707" s="38"/>
      <c r="M1707" s="253" t="s">
        <v>193</v>
      </c>
      <c r="N1707" s="253" t="s">
        <v>260</v>
      </c>
      <c r="O1707" s="7" t="e">
        <f t="shared" ca="1" si="52"/>
        <v>#VALUE!</v>
      </c>
      <c r="P1707" s="253" t="s">
        <v>12388</v>
      </c>
      <c r="Q1707" s="253" t="s">
        <v>352</v>
      </c>
      <c r="R1707" s="253" t="s">
        <v>12388</v>
      </c>
      <c r="S1707" s="12" t="e">
        <f t="shared" ca="1" si="53"/>
        <v>#VALUE!</v>
      </c>
      <c r="T1707" s="213" t="s">
        <v>12389</v>
      </c>
      <c r="U1707" s="38" t="s">
        <v>12390</v>
      </c>
      <c r="V1707" s="38"/>
      <c r="W1707" s="38"/>
      <c r="X1707" s="665" t="s">
        <v>12414</v>
      </c>
      <c r="Y1707" s="211" t="s">
        <v>12415</v>
      </c>
      <c r="Z1707" s="211" t="s">
        <v>12415</v>
      </c>
      <c r="AA1707" s="240" t="s">
        <v>12416</v>
      </c>
      <c r="AB1707" s="195" t="s">
        <v>12417</v>
      </c>
      <c r="AC1707" s="242"/>
      <c r="AD1707" s="1258" t="s">
        <v>12418</v>
      </c>
      <c r="AE1707" s="1331"/>
      <c r="AF1707" s="668"/>
      <c r="AG1707" s="45"/>
      <c r="AH1707" s="2"/>
      <c r="AI1707" s="2"/>
      <c r="AJ1707" s="2"/>
      <c r="AK1707" s="2"/>
      <c r="AL1707" s="2"/>
      <c r="AM1707" s="2"/>
      <c r="AN1707" s="2"/>
      <c r="AO1707" s="2"/>
      <c r="AP1707" s="2"/>
    </row>
    <row r="1708" spans="1:42">
      <c r="A1708" s="181" t="s">
        <v>12419</v>
      </c>
      <c r="B1708" s="945" t="s">
        <v>12420</v>
      </c>
      <c r="C1708" s="652" t="s">
        <v>256</v>
      </c>
      <c r="D1708" s="7" t="s">
        <v>1593</v>
      </c>
      <c r="E1708" s="7" t="s">
        <v>85</v>
      </c>
      <c r="F1708" s="7">
        <v>2</v>
      </c>
      <c r="G1708" s="220">
        <v>1881</v>
      </c>
      <c r="H1708" s="143">
        <v>2.02</v>
      </c>
      <c r="I1708" s="188" t="s">
        <v>12421</v>
      </c>
      <c r="J1708" s="11" t="s">
        <v>54</v>
      </c>
      <c r="K1708" s="11" t="s">
        <v>127</v>
      </c>
      <c r="L1708" s="11"/>
      <c r="M1708" s="124" t="s">
        <v>174</v>
      </c>
      <c r="N1708" s="124" t="s">
        <v>174</v>
      </c>
      <c r="O1708" s="7" t="e">
        <f t="shared" ca="1" si="52"/>
        <v>#VALUE!</v>
      </c>
      <c r="P1708" s="726" t="s">
        <v>12211</v>
      </c>
      <c r="Q1708" s="726" t="s">
        <v>12422</v>
      </c>
      <c r="R1708" s="124" t="s">
        <v>12211</v>
      </c>
      <c r="S1708" s="12" t="e">
        <f t="shared" ca="1" si="53"/>
        <v>#VALUE!</v>
      </c>
      <c r="T1708" s="192" t="s">
        <v>233</v>
      </c>
      <c r="U1708" s="11" t="s">
        <v>12423</v>
      </c>
      <c r="V1708" s="11"/>
      <c r="W1708" s="11"/>
      <c r="X1708" s="218" t="s">
        <v>12424</v>
      </c>
      <c r="Y1708" s="199" t="s">
        <v>12425</v>
      </c>
      <c r="Z1708" s="199" t="s">
        <v>12425</v>
      </c>
      <c r="AA1708" s="96" t="s">
        <v>12426</v>
      </c>
      <c r="AB1708" s="96"/>
      <c r="AC1708" s="109"/>
      <c r="AD1708" s="1261"/>
      <c r="AE1708" s="1334"/>
      <c r="AF1708" s="668"/>
      <c r="AG1708" s="2"/>
      <c r="AH1708" s="147"/>
      <c r="AI1708" s="147"/>
      <c r="AJ1708" s="147"/>
      <c r="AK1708" s="147"/>
      <c r="AL1708" s="147"/>
      <c r="AM1708" s="147"/>
      <c r="AN1708" s="147"/>
      <c r="AO1708" s="147"/>
      <c r="AP1708" s="147"/>
    </row>
    <row r="1709" spans="1:42">
      <c r="A1709" s="181" t="s">
        <v>10977</v>
      </c>
      <c r="B1709" s="945" t="s">
        <v>12427</v>
      </c>
      <c r="C1709" s="652" t="s">
        <v>256</v>
      </c>
      <c r="D1709" s="7" t="s">
        <v>8706</v>
      </c>
      <c r="E1709" s="7" t="s">
        <v>85</v>
      </c>
      <c r="F1709" s="7">
        <v>2</v>
      </c>
      <c r="G1709" s="220">
        <v>480</v>
      </c>
      <c r="H1709" s="143">
        <v>0.877</v>
      </c>
      <c r="I1709" s="188" t="s">
        <v>12428</v>
      </c>
      <c r="J1709" s="11" t="s">
        <v>11980</v>
      </c>
      <c r="K1709" s="11" t="s">
        <v>12340</v>
      </c>
      <c r="L1709" s="11"/>
      <c r="M1709" s="124" t="s">
        <v>260</v>
      </c>
      <c r="N1709" s="124" t="s">
        <v>326</v>
      </c>
      <c r="O1709" s="7" t="e">
        <f t="shared" ca="1" si="52"/>
        <v>#VALUE!</v>
      </c>
      <c r="P1709" s="726" t="s">
        <v>12429</v>
      </c>
      <c r="Q1709" s="726" t="s">
        <v>11951</v>
      </c>
      <c r="R1709" s="124" t="s">
        <v>12429</v>
      </c>
      <c r="S1709" s="12" t="e">
        <f t="shared" ca="1" si="53"/>
        <v>#VALUE!</v>
      </c>
      <c r="T1709" s="192" t="s">
        <v>12388</v>
      </c>
      <c r="U1709" s="11" t="s">
        <v>12430</v>
      </c>
      <c r="V1709" s="11"/>
      <c r="W1709" s="11"/>
      <c r="X1709" s="218" t="s">
        <v>12431</v>
      </c>
      <c r="Y1709" s="199" t="s">
        <v>12432</v>
      </c>
      <c r="Z1709" s="199" t="s">
        <v>12433</v>
      </c>
      <c r="AA1709" s="96" t="s">
        <v>12434</v>
      </c>
      <c r="AB1709" s="96"/>
      <c r="AC1709" s="109"/>
      <c r="AD1709" s="1261"/>
      <c r="AE1709" s="1334"/>
      <c r="AF1709" s="668"/>
      <c r="AG1709" s="2"/>
      <c r="AH1709" s="147"/>
      <c r="AI1709" s="147"/>
      <c r="AJ1709" s="147"/>
      <c r="AK1709" s="147"/>
      <c r="AL1709" s="147"/>
      <c r="AM1709" s="147"/>
      <c r="AN1709" s="147"/>
      <c r="AO1709" s="147"/>
      <c r="AP1709" s="147" t="s">
        <v>12435</v>
      </c>
    </row>
    <row r="1710" spans="1:42">
      <c r="A1710" s="181" t="s">
        <v>12436</v>
      </c>
      <c r="B1710" s="945" t="s">
        <v>12437</v>
      </c>
      <c r="C1710" s="652" t="s">
        <v>83</v>
      </c>
      <c r="D1710" s="7" t="s">
        <v>1584</v>
      </c>
      <c r="E1710" s="7" t="s">
        <v>85</v>
      </c>
      <c r="F1710" s="7">
        <v>3</v>
      </c>
      <c r="G1710" s="220">
        <v>516</v>
      </c>
      <c r="H1710" s="143">
        <v>2.39</v>
      </c>
      <c r="I1710" s="188" t="s">
        <v>12438</v>
      </c>
      <c r="J1710" s="11" t="s">
        <v>12319</v>
      </c>
      <c r="K1710" s="11" t="s">
        <v>326</v>
      </c>
      <c r="L1710" s="11"/>
      <c r="M1710" s="124" t="s">
        <v>97</v>
      </c>
      <c r="N1710" s="124" t="s">
        <v>344</v>
      </c>
      <c r="O1710" s="7" t="e">
        <f t="shared" ca="1" si="52"/>
        <v>#VALUE!</v>
      </c>
      <c r="P1710" s="726" t="s">
        <v>226</v>
      </c>
      <c r="Q1710" s="726" t="s">
        <v>12423</v>
      </c>
      <c r="R1710" s="124" t="s">
        <v>226</v>
      </c>
      <c r="S1710" s="12" t="e">
        <f t="shared" ca="1" si="53"/>
        <v>#VALUE!</v>
      </c>
      <c r="T1710" s="192" t="s">
        <v>301</v>
      </c>
      <c r="U1710" s="11" t="s">
        <v>12439</v>
      </c>
      <c r="V1710" s="11"/>
      <c r="W1710" s="11"/>
      <c r="X1710" s="218" t="s">
        <v>12440</v>
      </c>
      <c r="Y1710" s="199" t="s">
        <v>12441</v>
      </c>
      <c r="Z1710" s="199"/>
      <c r="AA1710" s="96" t="s">
        <v>12442</v>
      </c>
      <c r="AB1710" s="96" t="s">
        <v>12443</v>
      </c>
      <c r="AC1710" s="109"/>
      <c r="AD1710" s="1261"/>
      <c r="AE1710" s="1334"/>
      <c r="AF1710" s="668"/>
      <c r="AG1710" s="2"/>
      <c r="AH1710" s="2"/>
      <c r="AI1710" s="2"/>
      <c r="AJ1710" s="2"/>
      <c r="AK1710" s="2"/>
      <c r="AL1710" s="2"/>
      <c r="AM1710" s="2"/>
      <c r="AN1710" s="2"/>
      <c r="AO1710" s="2"/>
      <c r="AP1710" s="2"/>
    </row>
    <row r="1711" spans="1:42">
      <c r="A1711" s="201" t="s">
        <v>6408</v>
      </c>
      <c r="B1711" s="846" t="s">
        <v>10421</v>
      </c>
      <c r="C1711" s="7" t="s">
        <v>83</v>
      </c>
      <c r="D1711" s="7" t="s">
        <v>1024</v>
      </c>
      <c r="E1711" s="12" t="s">
        <v>85</v>
      </c>
      <c r="F1711" s="12">
        <v>4</v>
      </c>
      <c r="G1711" s="220">
        <v>1894</v>
      </c>
      <c r="H1711" s="262">
        <v>2.569</v>
      </c>
      <c r="I1711" s="188" t="s">
        <v>10192</v>
      </c>
      <c r="J1711" s="11">
        <v>45680</v>
      </c>
      <c r="K1711" s="124">
        <v>45681</v>
      </c>
      <c r="L1711" s="124"/>
      <c r="M1711" s="124" t="s">
        <v>97</v>
      </c>
      <c r="N1711" s="124">
        <v>45686</v>
      </c>
      <c r="O1711" s="7">
        <f t="shared" ca="1" si="52"/>
        <v>6</v>
      </c>
      <c r="P1711" s="23" t="s">
        <v>12389</v>
      </c>
      <c r="Q1711" s="11" t="s">
        <v>12188</v>
      </c>
      <c r="R1711" s="124" t="s">
        <v>12389</v>
      </c>
      <c r="S1711" s="12" t="e">
        <f t="shared" ca="1" si="53"/>
        <v>#VALUE!</v>
      </c>
      <c r="T1711" s="192" t="s">
        <v>401</v>
      </c>
      <c r="U1711" s="12" t="s">
        <v>12444</v>
      </c>
      <c r="V1711" s="12"/>
      <c r="W1711" s="12"/>
      <c r="X1711" s="218" t="s">
        <v>12445</v>
      </c>
      <c r="Y1711" s="199" t="s">
        <v>12446</v>
      </c>
      <c r="Z1711" s="199" t="s">
        <v>12446</v>
      </c>
      <c r="AA1711" s="178" t="s">
        <v>12447</v>
      </c>
      <c r="AB1711" s="14" t="s">
        <v>12448</v>
      </c>
      <c r="AC1711" s="14"/>
      <c r="AD1711" s="622"/>
      <c r="AE1711" s="928"/>
    </row>
    <row r="1712" spans="1:42">
      <c r="A1712" s="201" t="s">
        <v>12449</v>
      </c>
      <c r="B1712" s="846" t="s">
        <v>12450</v>
      </c>
      <c r="C1712" s="7" t="s">
        <v>256</v>
      </c>
      <c r="D1712" s="7" t="s">
        <v>1024</v>
      </c>
      <c r="E1712" s="12" t="s">
        <v>85</v>
      </c>
      <c r="F1712" s="12">
        <v>1</v>
      </c>
      <c r="G1712" s="220">
        <v>426</v>
      </c>
      <c r="H1712" s="262">
        <v>2.4929999999999999</v>
      </c>
      <c r="I1712" s="188" t="s">
        <v>10192</v>
      </c>
      <c r="J1712" s="11">
        <v>45682</v>
      </c>
      <c r="K1712" s="124">
        <v>45684</v>
      </c>
      <c r="L1712" s="124"/>
      <c r="M1712" s="124">
        <v>45686</v>
      </c>
      <c r="N1712" s="124">
        <v>45688</v>
      </c>
      <c r="O1712" s="7">
        <f t="shared" ca="1" si="52"/>
        <v>6</v>
      </c>
      <c r="P1712" s="23" t="s">
        <v>12389</v>
      </c>
      <c r="Q1712" s="11" t="s">
        <v>226</v>
      </c>
      <c r="R1712" s="124" t="s">
        <v>12389</v>
      </c>
      <c r="S1712" s="12" t="e">
        <f t="shared" ca="1" si="53"/>
        <v>#VALUE!</v>
      </c>
      <c r="T1712" s="192" t="s">
        <v>401</v>
      </c>
      <c r="U1712" s="12" t="s">
        <v>12451</v>
      </c>
      <c r="V1712" s="12"/>
      <c r="W1712" s="12"/>
      <c r="X1712" s="218" t="s">
        <v>12452</v>
      </c>
      <c r="Y1712" s="199" t="s">
        <v>12446</v>
      </c>
      <c r="Z1712" s="199" t="s">
        <v>12453</v>
      </c>
      <c r="AA1712" s="178" t="s">
        <v>12454</v>
      </c>
      <c r="AB1712" s="14"/>
      <c r="AC1712" s="14"/>
      <c r="AD1712" s="622" t="s">
        <v>10815</v>
      </c>
      <c r="AE1712" s="928"/>
    </row>
    <row r="1713" spans="1:177">
      <c r="A1713" s="201" t="s">
        <v>4758</v>
      </c>
      <c r="B1713" s="846" t="s">
        <v>12455</v>
      </c>
      <c r="C1713" s="7" t="s">
        <v>83</v>
      </c>
      <c r="D1713" s="7" t="s">
        <v>1024</v>
      </c>
      <c r="E1713" s="12" t="s">
        <v>85</v>
      </c>
      <c r="F1713" s="12">
        <v>1</v>
      </c>
      <c r="G1713" s="220">
        <v>359</v>
      </c>
      <c r="H1713" s="262">
        <v>1.5680000000000001</v>
      </c>
      <c r="I1713" s="188" t="s">
        <v>10192</v>
      </c>
      <c r="J1713" s="11">
        <v>45685</v>
      </c>
      <c r="K1713" s="124">
        <v>45686</v>
      </c>
      <c r="L1713" s="124"/>
      <c r="M1713" s="124" t="s">
        <v>97</v>
      </c>
      <c r="N1713" s="124">
        <v>45693</v>
      </c>
      <c r="O1713" s="7">
        <f t="shared" ca="1" si="52"/>
        <v>8</v>
      </c>
      <c r="P1713" s="23" t="s">
        <v>12389</v>
      </c>
      <c r="Q1713" s="11" t="s">
        <v>226</v>
      </c>
      <c r="R1713" s="124" t="s">
        <v>12389</v>
      </c>
      <c r="S1713" s="12" t="e">
        <f t="shared" ca="1" si="53"/>
        <v>#VALUE!</v>
      </c>
      <c r="T1713" s="192" t="s">
        <v>401</v>
      </c>
      <c r="U1713" s="12" t="s">
        <v>12456</v>
      </c>
      <c r="V1713" s="12"/>
      <c r="W1713" s="12"/>
      <c r="X1713" s="218" t="s">
        <v>12457</v>
      </c>
      <c r="Y1713" s="199" t="s">
        <v>12446</v>
      </c>
      <c r="Z1713" s="199" t="s">
        <v>12458</v>
      </c>
      <c r="AA1713" s="178" t="s">
        <v>11199</v>
      </c>
      <c r="AB1713" s="14"/>
      <c r="AC1713" s="14"/>
      <c r="AD1713" s="622" t="s">
        <v>10815</v>
      </c>
      <c r="AE1713" s="928"/>
    </row>
    <row r="1714" spans="1:177">
      <c r="A1714" s="201" t="s">
        <v>12459</v>
      </c>
      <c r="B1714" s="846" t="s">
        <v>12460</v>
      </c>
      <c r="C1714" s="7" t="s">
        <v>83</v>
      </c>
      <c r="D1714" s="7" t="s">
        <v>1024</v>
      </c>
      <c r="E1714" s="12" t="s">
        <v>85</v>
      </c>
      <c r="F1714" s="12">
        <v>1</v>
      </c>
      <c r="G1714" s="220">
        <v>666</v>
      </c>
      <c r="H1714" s="262">
        <v>1.2989999999999999</v>
      </c>
      <c r="I1714" s="188" t="s">
        <v>10192</v>
      </c>
      <c r="J1714" s="11">
        <v>45687</v>
      </c>
      <c r="K1714" s="124">
        <v>45687</v>
      </c>
      <c r="L1714" s="124"/>
      <c r="M1714" s="124" t="s">
        <v>97</v>
      </c>
      <c r="N1714" s="124">
        <v>45692</v>
      </c>
      <c r="O1714" s="7">
        <f t="shared" ca="1" si="52"/>
        <v>5</v>
      </c>
      <c r="P1714" s="23" t="s">
        <v>12389</v>
      </c>
      <c r="Q1714" s="11" t="s">
        <v>226</v>
      </c>
      <c r="R1714" s="124" t="s">
        <v>12389</v>
      </c>
      <c r="S1714" s="12" t="e">
        <f t="shared" ca="1" si="53"/>
        <v>#VALUE!</v>
      </c>
      <c r="T1714" s="192" t="s">
        <v>401</v>
      </c>
      <c r="U1714" s="12" t="s">
        <v>12461</v>
      </c>
      <c r="V1714" s="12"/>
      <c r="W1714" s="12"/>
      <c r="X1714" s="218" t="s">
        <v>12462</v>
      </c>
      <c r="Y1714" s="199" t="s">
        <v>12446</v>
      </c>
      <c r="Z1714" s="199" t="s">
        <v>12463</v>
      </c>
      <c r="AA1714" s="178" t="s">
        <v>11199</v>
      </c>
      <c r="AB1714" s="14"/>
      <c r="AC1714" s="14"/>
      <c r="AD1714" s="622"/>
      <c r="AE1714" s="928"/>
    </row>
    <row r="1715" spans="1:177">
      <c r="A1715" s="201" t="s">
        <v>12464</v>
      </c>
      <c r="B1715" s="846" t="s">
        <v>12465</v>
      </c>
      <c r="C1715" s="7" t="s">
        <v>83</v>
      </c>
      <c r="D1715" s="7" t="s">
        <v>1024</v>
      </c>
      <c r="E1715" s="12" t="s">
        <v>85</v>
      </c>
      <c r="F1715" s="12">
        <v>1</v>
      </c>
      <c r="G1715" s="220">
        <v>472</v>
      </c>
      <c r="H1715" s="262">
        <v>0.63400000000000001</v>
      </c>
      <c r="I1715" s="188" t="s">
        <v>10192</v>
      </c>
      <c r="J1715" s="11">
        <v>45688</v>
      </c>
      <c r="K1715" s="124">
        <v>45691</v>
      </c>
      <c r="L1715" s="124"/>
      <c r="M1715" s="124" t="s">
        <v>97</v>
      </c>
      <c r="N1715" s="124">
        <v>45693</v>
      </c>
      <c r="O1715" s="7">
        <f t="shared" ca="1" si="52"/>
        <v>5</v>
      </c>
      <c r="P1715" s="23" t="s">
        <v>12389</v>
      </c>
      <c r="Q1715" s="11" t="s">
        <v>226</v>
      </c>
      <c r="R1715" s="124" t="s">
        <v>12389</v>
      </c>
      <c r="S1715" s="12" t="e">
        <f t="shared" ca="1" si="53"/>
        <v>#VALUE!</v>
      </c>
      <c r="T1715" s="192" t="s">
        <v>401</v>
      </c>
      <c r="U1715" s="12" t="s">
        <v>12466</v>
      </c>
      <c r="V1715" s="12"/>
      <c r="W1715" s="12"/>
      <c r="X1715" s="218" t="s">
        <v>12467</v>
      </c>
      <c r="Y1715" s="199" t="s">
        <v>12446</v>
      </c>
      <c r="Z1715" s="199" t="s">
        <v>12468</v>
      </c>
      <c r="AA1715" s="178" t="s">
        <v>12469</v>
      </c>
      <c r="AB1715" s="14"/>
      <c r="AC1715" s="14"/>
      <c r="AD1715" s="622"/>
      <c r="AE1715" s="928"/>
    </row>
    <row r="1716" spans="1:177">
      <c r="A1716" s="201" t="s">
        <v>12470</v>
      </c>
      <c r="B1716" s="846" t="s">
        <v>12471</v>
      </c>
      <c r="C1716" s="7" t="s">
        <v>256</v>
      </c>
      <c r="D1716" s="7" t="s">
        <v>1024</v>
      </c>
      <c r="E1716" s="12" t="s">
        <v>85</v>
      </c>
      <c r="F1716" s="12">
        <v>2</v>
      </c>
      <c r="G1716" s="220">
        <v>1788</v>
      </c>
      <c r="H1716" s="262">
        <v>2.2130000000000001</v>
      </c>
      <c r="I1716" s="188" t="s">
        <v>10192</v>
      </c>
      <c r="J1716" s="11">
        <v>45687</v>
      </c>
      <c r="K1716" s="124">
        <v>45694</v>
      </c>
      <c r="L1716" s="124"/>
      <c r="M1716" s="726">
        <v>45695</v>
      </c>
      <c r="N1716" s="124">
        <v>45698</v>
      </c>
      <c r="O1716" s="7">
        <f t="shared" ca="1" si="52"/>
        <v>11</v>
      </c>
      <c r="P1716" s="23" t="s">
        <v>12389</v>
      </c>
      <c r="Q1716" s="11" t="s">
        <v>12388</v>
      </c>
      <c r="R1716" s="124" t="s">
        <v>12389</v>
      </c>
      <c r="S1716" s="12" t="e">
        <f t="shared" ca="1" si="53"/>
        <v>#VALUE!</v>
      </c>
      <c r="T1716" s="192" t="s">
        <v>401</v>
      </c>
      <c r="U1716" s="12" t="s">
        <v>12472</v>
      </c>
      <c r="V1716" s="12"/>
      <c r="W1716" s="12"/>
      <c r="X1716" s="218" t="s">
        <v>12473</v>
      </c>
      <c r="Y1716" s="199" t="s">
        <v>12446</v>
      </c>
      <c r="Z1716" s="199" t="s">
        <v>12474</v>
      </c>
      <c r="AA1716" s="178" t="s">
        <v>12475</v>
      </c>
      <c r="AB1716" s="14"/>
      <c r="AC1716" s="14"/>
      <c r="AD1716" s="622"/>
      <c r="AE1716" s="928"/>
    </row>
    <row r="1717" spans="1:177">
      <c r="A1717" s="201" t="s">
        <v>12476</v>
      </c>
      <c r="B1717" s="846" t="s">
        <v>12477</v>
      </c>
      <c r="C1717" s="7" t="s">
        <v>256</v>
      </c>
      <c r="D1717" s="7" t="s">
        <v>1024</v>
      </c>
      <c r="E1717" s="12" t="s">
        <v>85</v>
      </c>
      <c r="F1717" s="12">
        <v>3</v>
      </c>
      <c r="G1717" s="220">
        <v>2248</v>
      </c>
      <c r="H1717" s="262">
        <v>3.32</v>
      </c>
      <c r="I1717" s="188" t="s">
        <v>10192</v>
      </c>
      <c r="J1717" s="11">
        <v>45687</v>
      </c>
      <c r="K1717" s="124">
        <v>45694</v>
      </c>
      <c r="L1717" s="124"/>
      <c r="M1717" s="124">
        <v>45695</v>
      </c>
      <c r="N1717" s="124">
        <v>45698</v>
      </c>
      <c r="O1717" s="7">
        <f t="shared" ca="1" si="52"/>
        <v>11</v>
      </c>
      <c r="P1717" s="23" t="s">
        <v>12389</v>
      </c>
      <c r="Q1717" s="11" t="s">
        <v>9227</v>
      </c>
      <c r="R1717" s="124" t="s">
        <v>12389</v>
      </c>
      <c r="S1717" s="12" t="e">
        <f t="shared" ca="1" si="53"/>
        <v>#VALUE!</v>
      </c>
      <c r="T1717" s="192" t="s">
        <v>401</v>
      </c>
      <c r="U1717" s="12" t="s">
        <v>12478</v>
      </c>
      <c r="V1717" s="12"/>
      <c r="W1717" s="12"/>
      <c r="X1717" s="218" t="s">
        <v>12479</v>
      </c>
      <c r="Y1717" s="199" t="s">
        <v>12446</v>
      </c>
      <c r="Z1717" s="199" t="s">
        <v>12480</v>
      </c>
      <c r="AA1717" s="178" t="s">
        <v>12481</v>
      </c>
      <c r="AB1717" s="14"/>
      <c r="AC1717" s="14"/>
      <c r="AD1717" s="622"/>
      <c r="AE1717" s="928"/>
    </row>
    <row r="1718" spans="1:177">
      <c r="A1718" s="201" t="s">
        <v>12482</v>
      </c>
      <c r="B1718" s="846" t="s">
        <v>12483</v>
      </c>
      <c r="C1718" s="7" t="s">
        <v>46</v>
      </c>
      <c r="D1718" s="7" t="s">
        <v>1024</v>
      </c>
      <c r="E1718" s="12" t="s">
        <v>85</v>
      </c>
      <c r="F1718" s="12">
        <v>2</v>
      </c>
      <c r="G1718" s="220">
        <v>646</v>
      </c>
      <c r="H1718" s="262">
        <v>3.7749999999999999</v>
      </c>
      <c r="I1718" s="188" t="s">
        <v>10192</v>
      </c>
      <c r="J1718" s="11">
        <v>45693</v>
      </c>
      <c r="K1718" s="124">
        <v>45692</v>
      </c>
      <c r="L1718" s="124"/>
      <c r="M1718" s="124">
        <v>45698</v>
      </c>
      <c r="N1718" s="124">
        <v>45699</v>
      </c>
      <c r="O1718" s="7">
        <f t="shared" ca="1" si="52"/>
        <v>6</v>
      </c>
      <c r="P1718" s="23" t="s">
        <v>12389</v>
      </c>
      <c r="Q1718" s="11" t="s">
        <v>9227</v>
      </c>
      <c r="R1718" s="124" t="s">
        <v>12389</v>
      </c>
      <c r="S1718" s="12" t="e">
        <f t="shared" ca="1" si="53"/>
        <v>#VALUE!</v>
      </c>
      <c r="T1718" s="192" t="s">
        <v>401</v>
      </c>
      <c r="U1718" s="12" t="s">
        <v>12484</v>
      </c>
      <c r="V1718" s="12"/>
      <c r="W1718" s="12"/>
      <c r="X1718" s="218" t="s">
        <v>12485</v>
      </c>
      <c r="Y1718" s="199" t="s">
        <v>12446</v>
      </c>
      <c r="Z1718" s="199" t="s">
        <v>12486</v>
      </c>
      <c r="AA1718" s="178" t="s">
        <v>12487</v>
      </c>
      <c r="AB1718" s="14" t="s">
        <v>12488</v>
      </c>
      <c r="AC1718" s="14"/>
      <c r="AD1718" s="622"/>
      <c r="AE1718" s="928"/>
    </row>
    <row r="1719" spans="1:177">
      <c r="A1719" s="626" t="s">
        <v>12489</v>
      </c>
      <c r="B1719" s="741" t="s">
        <v>12490</v>
      </c>
      <c r="C1719" s="4" t="s">
        <v>256</v>
      </c>
      <c r="D1719" s="4" t="s">
        <v>1024</v>
      </c>
      <c r="E1719" s="25" t="s">
        <v>85</v>
      </c>
      <c r="F1719" s="25">
        <v>1</v>
      </c>
      <c r="G1719" s="248">
        <v>260</v>
      </c>
      <c r="H1719" s="666">
        <v>1.956</v>
      </c>
      <c r="I1719" s="202" t="s">
        <v>10192</v>
      </c>
      <c r="J1719" s="24" t="s">
        <v>12491</v>
      </c>
      <c r="K1719" s="23">
        <v>45601</v>
      </c>
      <c r="L1719" s="23"/>
      <c r="M1719" s="23" t="s">
        <v>12492</v>
      </c>
      <c r="N1719" s="23" t="s">
        <v>12493</v>
      </c>
      <c r="O1719" s="7" t="e">
        <f t="shared" ca="1" si="52"/>
        <v>#VALUE!</v>
      </c>
      <c r="P1719" s="23" t="s">
        <v>12389</v>
      </c>
      <c r="Q1719" s="840" t="s">
        <v>170</v>
      </c>
      <c r="R1719" s="726" t="s">
        <v>12389</v>
      </c>
      <c r="S1719" s="12" t="e">
        <f t="shared" ca="1" si="53"/>
        <v>#VALUE!</v>
      </c>
      <c r="T1719" s="192" t="s">
        <v>401</v>
      </c>
      <c r="U1719" s="12" t="s">
        <v>12494</v>
      </c>
      <c r="V1719" s="12"/>
      <c r="W1719" s="12"/>
      <c r="X1719" s="218" t="s">
        <v>12495</v>
      </c>
      <c r="Y1719" s="199" t="s">
        <v>12446</v>
      </c>
      <c r="Z1719" s="714" t="s">
        <v>12496</v>
      </c>
      <c r="AA1719" s="161" t="s">
        <v>12497</v>
      </c>
      <c r="AB1719" s="14" t="s">
        <v>12498</v>
      </c>
      <c r="AC1719" s="146"/>
      <c r="AD1719" s="768"/>
      <c r="AE1719" s="1317"/>
    </row>
    <row r="1720" spans="1:177">
      <c r="A1720" s="183" t="s">
        <v>12499</v>
      </c>
      <c r="B1720" s="890">
        <v>5100004201</v>
      </c>
      <c r="C1720" s="35" t="s">
        <v>46</v>
      </c>
      <c r="D1720" s="35" t="s">
        <v>110</v>
      </c>
      <c r="E1720" s="35" t="s">
        <v>49</v>
      </c>
      <c r="F1720" s="35">
        <v>1</v>
      </c>
      <c r="G1720" s="261">
        <v>1890</v>
      </c>
      <c r="H1720" s="254"/>
      <c r="I1720" s="232" t="s">
        <v>12500</v>
      </c>
      <c r="J1720" s="11">
        <v>45671</v>
      </c>
      <c r="K1720" s="38">
        <v>45690</v>
      </c>
      <c r="L1720" s="38"/>
      <c r="M1720" s="253"/>
      <c r="N1720" s="253"/>
      <c r="O1720" s="7">
        <f t="shared" ca="1" si="52"/>
        <v>434</v>
      </c>
      <c r="P1720" s="253">
        <v>45710</v>
      </c>
      <c r="Q1720" s="253">
        <v>45751</v>
      </c>
      <c r="R1720" s="253">
        <v>45710</v>
      </c>
      <c r="S1720" s="12">
        <f t="shared" ca="1" si="53"/>
        <v>39</v>
      </c>
      <c r="T1720" s="213">
        <v>45740</v>
      </c>
      <c r="U1720" s="38">
        <v>45751</v>
      </c>
      <c r="V1720" s="38"/>
      <c r="W1720" s="38"/>
      <c r="X1720" s="665" t="s">
        <v>12501</v>
      </c>
      <c r="Y1720" s="712" t="s">
        <v>12502</v>
      </c>
      <c r="Z1720" s="713" t="s">
        <v>12502</v>
      </c>
      <c r="AA1720" s="980" t="s">
        <v>12503</v>
      </c>
      <c r="AB1720" s="979"/>
      <c r="AC1720" s="987"/>
      <c r="AD1720" s="1262"/>
      <c r="AE1720" s="1335"/>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c r="CS1720" s="2"/>
      <c r="CT1720" s="2"/>
      <c r="CU1720" s="2"/>
      <c r="CV1720" s="2"/>
      <c r="CW1720" s="2"/>
      <c r="CX1720" s="2"/>
      <c r="CY1720" s="2"/>
      <c r="CZ1720" s="2"/>
      <c r="DA1720" s="2"/>
      <c r="DB1720" s="2"/>
      <c r="DC1720" s="2"/>
      <c r="DD1720" s="2"/>
      <c r="DE1720" s="2"/>
      <c r="DF1720" s="2"/>
      <c r="DG1720" s="2"/>
      <c r="DH1720" s="2"/>
      <c r="DI1720" s="2"/>
      <c r="DJ1720" s="2"/>
      <c r="DK1720" s="2"/>
      <c r="DL1720" s="2"/>
      <c r="DM1720" s="2"/>
      <c r="DN1720" s="2"/>
      <c r="DO1720" s="2"/>
      <c r="DP1720" s="2"/>
      <c r="DQ1720" s="2"/>
      <c r="DR1720" s="2"/>
      <c r="DS1720" s="2"/>
      <c r="DT1720" s="2"/>
      <c r="DU1720" s="2"/>
      <c r="DV1720" s="2"/>
      <c r="DW1720" s="2"/>
      <c r="DX1720" s="2"/>
      <c r="DY1720" s="2"/>
      <c r="DZ1720" s="2"/>
      <c r="EA1720" s="2"/>
      <c r="EB1720" s="2"/>
      <c r="EC1720" s="2"/>
      <c r="ED1720" s="2"/>
      <c r="EE1720" s="2"/>
      <c r="EF1720" s="2"/>
      <c r="EG1720" s="2"/>
      <c r="EH1720" s="2"/>
      <c r="EI1720" s="2"/>
      <c r="EJ1720" s="2"/>
      <c r="EK1720" s="2"/>
      <c r="EL1720" s="2"/>
      <c r="EM1720" s="2"/>
      <c r="EN1720" s="2"/>
      <c r="EO1720" s="2"/>
      <c r="EP1720" s="2"/>
      <c r="EQ1720" s="2"/>
      <c r="ER1720" s="2"/>
      <c r="ES1720" s="2"/>
      <c r="ET1720" s="2"/>
      <c r="EU1720" s="2"/>
      <c r="EV1720" s="2"/>
      <c r="EW1720" s="2"/>
      <c r="EX1720" s="2"/>
      <c r="EY1720" s="2"/>
      <c r="EZ1720" s="2"/>
      <c r="FA1720" s="2"/>
      <c r="FB1720" s="2"/>
      <c r="FC1720" s="2"/>
      <c r="FD1720" s="2"/>
      <c r="FE1720" s="2"/>
      <c r="FF1720" s="2"/>
      <c r="FG1720" s="2"/>
      <c r="FH1720" s="2"/>
      <c r="FI1720" s="2"/>
      <c r="FJ1720" s="2"/>
      <c r="FK1720" s="2"/>
      <c r="FL1720" s="2"/>
      <c r="FM1720" s="2"/>
      <c r="FN1720" s="2"/>
      <c r="FO1720" s="2"/>
      <c r="FP1720" s="2"/>
      <c r="FQ1720" s="2"/>
      <c r="FR1720" s="2"/>
      <c r="FS1720" s="2"/>
      <c r="FT1720" s="2"/>
      <c r="FU1720" s="2"/>
    </row>
    <row r="1721" spans="1:177">
      <c r="A1721" s="183" t="s">
        <v>1535</v>
      </c>
      <c r="B1721" s="890" t="s">
        <v>12504</v>
      </c>
      <c r="C1721" s="35" t="s">
        <v>46</v>
      </c>
      <c r="D1721" s="35" t="s">
        <v>110</v>
      </c>
      <c r="E1721" s="35" t="s">
        <v>49</v>
      </c>
      <c r="F1721" s="35">
        <v>4</v>
      </c>
      <c r="G1721" s="261">
        <v>3138</v>
      </c>
      <c r="H1721" s="254"/>
      <c r="I1721" s="232" t="s">
        <v>12505</v>
      </c>
      <c r="J1721" s="11">
        <v>45695</v>
      </c>
      <c r="K1721" s="38">
        <v>45695</v>
      </c>
      <c r="L1721" s="38"/>
      <c r="M1721" s="253">
        <v>45702</v>
      </c>
      <c r="N1721" s="253">
        <v>45704</v>
      </c>
      <c r="O1721" s="7">
        <f t="shared" ca="1" si="52"/>
        <v>9</v>
      </c>
      <c r="P1721" s="253">
        <v>45713</v>
      </c>
      <c r="Q1721" s="253">
        <v>45711</v>
      </c>
      <c r="R1721" s="253">
        <v>45714</v>
      </c>
      <c r="S1721" s="12">
        <f t="shared" ca="1" si="53"/>
        <v>19</v>
      </c>
      <c r="T1721" s="213">
        <v>45743</v>
      </c>
      <c r="U1721" s="18">
        <v>45758</v>
      </c>
      <c r="V1721" s="18"/>
      <c r="W1721" s="18"/>
      <c r="X1721" s="665" t="s">
        <v>12506</v>
      </c>
      <c r="Y1721" s="712" t="s">
        <v>12507</v>
      </c>
      <c r="Z1721" s="713" t="s">
        <v>12507</v>
      </c>
      <c r="AA1721" s="980" t="s">
        <v>4939</v>
      </c>
      <c r="AB1721" s="979"/>
      <c r="AC1721" s="987"/>
      <c r="AD1721" s="1262"/>
      <c r="AE1721" s="1335"/>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c r="CS1721" s="2"/>
      <c r="CT1721" s="2"/>
      <c r="CU1721" s="2"/>
      <c r="CV1721" s="2"/>
      <c r="CW1721" s="2"/>
      <c r="CX1721" s="2"/>
      <c r="CY1721" s="2"/>
      <c r="CZ1721" s="2"/>
      <c r="DA1721" s="2"/>
      <c r="DB1721" s="2"/>
      <c r="DC1721" s="2"/>
      <c r="DD1721" s="2"/>
      <c r="DE1721" s="2"/>
      <c r="DF1721" s="2"/>
      <c r="DG1721" s="2"/>
      <c r="DH1721" s="2"/>
      <c r="DI1721" s="2"/>
      <c r="DJ1721" s="2"/>
      <c r="DK1721" s="2"/>
      <c r="DL1721" s="2"/>
      <c r="DM1721" s="2"/>
      <c r="DN1721" s="2"/>
      <c r="DO1721" s="2"/>
      <c r="DP1721" s="2"/>
      <c r="DQ1721" s="2"/>
      <c r="DR1721" s="2"/>
      <c r="DS1721" s="2"/>
      <c r="DT1721" s="2"/>
      <c r="DU1721" s="2"/>
      <c r="DV1721" s="2"/>
      <c r="DW1721" s="2"/>
      <c r="DX1721" s="2"/>
      <c r="DY1721" s="2"/>
      <c r="DZ1721" s="2"/>
      <c r="EA1721" s="2"/>
      <c r="EB1721" s="2"/>
      <c r="EC1721" s="2"/>
      <c r="ED1721" s="2"/>
      <c r="EE1721" s="2"/>
      <c r="EF1721" s="2"/>
      <c r="EG1721" s="2"/>
      <c r="EH1721" s="2"/>
      <c r="EI1721" s="2"/>
      <c r="EJ1721" s="2"/>
      <c r="EK1721" s="2"/>
      <c r="EL1721" s="2"/>
      <c r="EM1721" s="2"/>
      <c r="EN1721" s="2"/>
      <c r="EO1721" s="2"/>
      <c r="EP1721" s="2"/>
      <c r="EQ1721" s="2"/>
      <c r="ER1721" s="2"/>
      <c r="ES1721" s="2"/>
      <c r="ET1721" s="2"/>
      <c r="EU1721" s="2"/>
      <c r="EV1721" s="2"/>
      <c r="EW1721" s="2"/>
      <c r="EX1721" s="2"/>
      <c r="EY1721" s="2"/>
      <c r="EZ1721" s="2"/>
      <c r="FA1721" s="2"/>
      <c r="FB1721" s="2"/>
      <c r="FC1721" s="2"/>
      <c r="FD1721" s="2"/>
      <c r="FE1721" s="2"/>
      <c r="FF1721" s="2"/>
      <c r="FG1721" s="2"/>
      <c r="FH1721" s="2"/>
      <c r="FI1721" s="2"/>
      <c r="FJ1721" s="2"/>
      <c r="FK1721" s="2"/>
      <c r="FL1721" s="2"/>
      <c r="FM1721" s="2"/>
      <c r="FN1721" s="2"/>
      <c r="FO1721" s="2"/>
      <c r="FP1721" s="2"/>
      <c r="FQ1721" s="2"/>
      <c r="FR1721" s="2"/>
      <c r="FS1721" s="2"/>
      <c r="FT1721" s="2"/>
      <c r="FU1721" s="2"/>
    </row>
    <row r="1722" spans="1:177">
      <c r="A1722" s="183" t="s">
        <v>1535</v>
      </c>
      <c r="B1722" s="890" t="s">
        <v>12508</v>
      </c>
      <c r="C1722" s="35" t="s">
        <v>46</v>
      </c>
      <c r="D1722" s="35" t="s">
        <v>110</v>
      </c>
      <c r="E1722" s="35" t="s">
        <v>893</v>
      </c>
      <c r="F1722" s="35">
        <v>3</v>
      </c>
      <c r="G1722" s="261">
        <v>2741</v>
      </c>
      <c r="H1722" s="254"/>
      <c r="I1722" s="232" t="s">
        <v>12509</v>
      </c>
      <c r="J1722" s="11">
        <v>45695</v>
      </c>
      <c r="K1722" s="38">
        <v>45695</v>
      </c>
      <c r="L1722" s="38"/>
      <c r="M1722" s="253">
        <v>45700</v>
      </c>
      <c r="N1722" s="253">
        <v>45701</v>
      </c>
      <c r="O1722" s="7">
        <f t="shared" ca="1" si="52"/>
        <v>6</v>
      </c>
      <c r="P1722" s="253">
        <v>45716</v>
      </c>
      <c r="Q1722" s="253">
        <v>45713</v>
      </c>
      <c r="R1722" s="253">
        <v>45716</v>
      </c>
      <c r="S1722" s="12">
        <f t="shared" ca="1" si="53"/>
        <v>21</v>
      </c>
      <c r="T1722" s="213">
        <v>45720</v>
      </c>
      <c r="U1722" s="18">
        <v>45754</v>
      </c>
      <c r="V1722" s="18"/>
      <c r="W1722" s="18"/>
      <c r="X1722" s="665" t="s">
        <v>12510</v>
      </c>
      <c r="Y1722" s="712" t="s">
        <v>12511</v>
      </c>
      <c r="Z1722" s="713" t="s">
        <v>12511</v>
      </c>
      <c r="AA1722" s="980" t="s">
        <v>10571</v>
      </c>
      <c r="AB1722" s="979"/>
      <c r="AC1722" s="987"/>
      <c r="AD1722" s="1262"/>
      <c r="AE1722" s="1335"/>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c r="CS1722" s="2"/>
      <c r="CT1722" s="2"/>
      <c r="CU1722" s="2"/>
      <c r="CV1722" s="2"/>
      <c r="CW1722" s="2"/>
      <c r="CX1722" s="2"/>
      <c r="CY1722" s="2"/>
      <c r="CZ1722" s="2"/>
      <c r="DA1722" s="2"/>
      <c r="DB1722" s="2"/>
      <c r="DC1722" s="2"/>
      <c r="DD1722" s="2"/>
      <c r="DE1722" s="2"/>
      <c r="DF1722" s="2"/>
      <c r="DG1722" s="2"/>
      <c r="DH1722" s="2"/>
      <c r="DI1722" s="2"/>
      <c r="DJ1722" s="2"/>
      <c r="DK1722" s="2"/>
      <c r="DL1722" s="2"/>
      <c r="DM1722" s="2"/>
      <c r="DN1722" s="2"/>
      <c r="DO1722" s="2"/>
      <c r="DP1722" s="2"/>
      <c r="DQ1722" s="2"/>
      <c r="DR1722" s="2"/>
      <c r="DS1722" s="2"/>
      <c r="DT1722" s="2"/>
      <c r="DU1722" s="2"/>
      <c r="DV1722" s="2"/>
      <c r="DW1722" s="2"/>
      <c r="DX1722" s="2"/>
      <c r="DY1722" s="2"/>
      <c r="DZ1722" s="2"/>
      <c r="EA1722" s="2"/>
      <c r="EB1722" s="2"/>
      <c r="EC1722" s="2"/>
      <c r="ED1722" s="2"/>
      <c r="EE1722" s="2"/>
      <c r="EF1722" s="2"/>
      <c r="EG1722" s="2"/>
      <c r="EH1722" s="2"/>
      <c r="EI1722" s="2"/>
      <c r="EJ1722" s="2"/>
      <c r="EK1722" s="2"/>
      <c r="EL1722" s="2"/>
      <c r="EM1722" s="2"/>
      <c r="EN1722" s="2"/>
      <c r="EO1722" s="2"/>
      <c r="EP1722" s="2"/>
      <c r="EQ1722" s="2"/>
      <c r="ER1722" s="2"/>
      <c r="ES1722" s="2"/>
      <c r="ET1722" s="2"/>
      <c r="EU1722" s="2"/>
      <c r="EV1722" s="2"/>
      <c r="EW1722" s="2"/>
      <c r="EX1722" s="2"/>
      <c r="EY1722" s="2"/>
      <c r="EZ1722" s="2"/>
      <c r="FA1722" s="2"/>
      <c r="FB1722" s="2"/>
      <c r="FC1722" s="2"/>
      <c r="FD1722" s="2"/>
      <c r="FE1722" s="2"/>
      <c r="FF1722" s="2"/>
      <c r="FG1722" s="2"/>
      <c r="FH1722" s="2"/>
      <c r="FI1722" s="2"/>
      <c r="FJ1722" s="2"/>
      <c r="FK1722" s="2"/>
      <c r="FL1722" s="2"/>
      <c r="FM1722" s="2"/>
      <c r="FN1722" s="2"/>
      <c r="FO1722" s="2"/>
      <c r="FP1722" s="2"/>
      <c r="FQ1722" s="2"/>
      <c r="FR1722" s="2"/>
      <c r="FS1722" s="2"/>
      <c r="FT1722" s="2"/>
      <c r="FU1722" s="2"/>
    </row>
    <row r="1723" spans="1:177">
      <c r="A1723" s="201" t="s">
        <v>12512</v>
      </c>
      <c r="B1723" s="846" t="s">
        <v>12513</v>
      </c>
      <c r="C1723" s="7" t="s">
        <v>256</v>
      </c>
      <c r="D1723" s="7" t="s">
        <v>1024</v>
      </c>
      <c r="E1723" s="12" t="s">
        <v>85</v>
      </c>
      <c r="F1723" s="12">
        <v>1</v>
      </c>
      <c r="G1723" s="220">
        <v>605</v>
      </c>
      <c r="H1723" s="262">
        <v>0.52900000000000003</v>
      </c>
      <c r="I1723" s="188" t="s">
        <v>12514</v>
      </c>
      <c r="J1723" s="11">
        <v>45688</v>
      </c>
      <c r="K1723" s="11">
        <v>45688</v>
      </c>
      <c r="L1723" s="11"/>
      <c r="M1723" s="11">
        <v>45692</v>
      </c>
      <c r="N1723" s="726">
        <v>45699</v>
      </c>
      <c r="O1723" s="7">
        <f t="shared" ca="1" si="52"/>
        <v>11</v>
      </c>
      <c r="P1723" s="11">
        <v>45717</v>
      </c>
      <c r="Q1723" s="11">
        <v>45706</v>
      </c>
      <c r="R1723" s="11">
        <v>45717</v>
      </c>
      <c r="S1723" s="12">
        <f t="shared" ref="S1723:S1728" si="54">R1723-J1723</f>
        <v>29</v>
      </c>
      <c r="T1723" s="192">
        <v>45722</v>
      </c>
      <c r="U1723" s="12" t="s">
        <v>12515</v>
      </c>
      <c r="V1723" s="12"/>
      <c r="W1723" s="12"/>
      <c r="X1723" s="218" t="s">
        <v>12516</v>
      </c>
      <c r="Y1723" s="221" t="s">
        <v>12517</v>
      </c>
      <c r="Z1723" s="221" t="s">
        <v>12517</v>
      </c>
      <c r="AA1723" s="161" t="s">
        <v>12518</v>
      </c>
      <c r="AB1723" s="146" t="s">
        <v>12519</v>
      </c>
      <c r="AC1723" s="12"/>
      <c r="AD1723" s="715"/>
      <c r="AE1723" s="1337"/>
      <c r="AF1723" s="740"/>
    </row>
    <row r="1724" spans="1:177">
      <c r="A1724" s="201" t="s">
        <v>2563</v>
      </c>
      <c r="B1724" s="846" t="s">
        <v>12520</v>
      </c>
      <c r="C1724" s="7" t="s">
        <v>256</v>
      </c>
      <c r="D1724" s="7" t="s">
        <v>1024</v>
      </c>
      <c r="E1724" s="12" t="s">
        <v>85</v>
      </c>
      <c r="F1724" s="12">
        <v>3</v>
      </c>
      <c r="G1724" s="220">
        <v>3643</v>
      </c>
      <c r="H1724" s="262">
        <v>3</v>
      </c>
      <c r="I1724" s="188" t="s">
        <v>10132</v>
      </c>
      <c r="J1724" s="11">
        <v>45692</v>
      </c>
      <c r="K1724" s="11">
        <v>45692</v>
      </c>
      <c r="L1724" s="11"/>
      <c r="M1724" s="11">
        <v>45700</v>
      </c>
      <c r="N1724" s="726">
        <v>45702</v>
      </c>
      <c r="O1724" s="7">
        <f t="shared" ca="1" si="52"/>
        <v>10</v>
      </c>
      <c r="P1724" s="11">
        <v>45717</v>
      </c>
      <c r="Q1724" s="11">
        <v>45707</v>
      </c>
      <c r="R1724" s="11">
        <v>45717</v>
      </c>
      <c r="S1724" s="12">
        <f t="shared" si="54"/>
        <v>25</v>
      </c>
      <c r="T1724" s="192">
        <v>45722</v>
      </c>
      <c r="U1724" s="12" t="s">
        <v>12521</v>
      </c>
      <c r="V1724" s="12"/>
      <c r="W1724" s="12"/>
      <c r="X1724" s="218" t="s">
        <v>12522</v>
      </c>
      <c r="Y1724" s="221" t="s">
        <v>12517</v>
      </c>
      <c r="Z1724" s="221" t="s">
        <v>12523</v>
      </c>
      <c r="AA1724" s="161" t="s">
        <v>12524</v>
      </c>
      <c r="AB1724" s="14"/>
      <c r="AC1724" s="12"/>
      <c r="AD1724" s="715"/>
      <c r="AE1724" s="1337"/>
      <c r="AF1724" s="740"/>
    </row>
    <row r="1725" spans="1:177">
      <c r="A1725" s="201" t="s">
        <v>12525</v>
      </c>
      <c r="B1725" s="846" t="s">
        <v>12526</v>
      </c>
      <c r="C1725" s="7" t="s">
        <v>83</v>
      </c>
      <c r="D1725" s="7" t="s">
        <v>1024</v>
      </c>
      <c r="E1725" s="12" t="s">
        <v>85</v>
      </c>
      <c r="F1725" s="12">
        <v>1</v>
      </c>
      <c r="G1725" s="220">
        <v>800</v>
      </c>
      <c r="H1725" s="262">
        <v>0.74099999999999999</v>
      </c>
      <c r="I1725" s="188" t="s">
        <v>12514</v>
      </c>
      <c r="J1725" s="11">
        <v>45695</v>
      </c>
      <c r="K1725" s="11">
        <v>45695</v>
      </c>
      <c r="L1725" s="11"/>
      <c r="M1725" s="11" t="s">
        <v>97</v>
      </c>
      <c r="N1725" s="726">
        <v>45706</v>
      </c>
      <c r="O1725" s="7">
        <f t="shared" ca="1" si="52"/>
        <v>11</v>
      </c>
      <c r="P1725" s="11">
        <v>45717</v>
      </c>
      <c r="Q1725" s="11">
        <v>45716</v>
      </c>
      <c r="R1725" s="11">
        <v>45717</v>
      </c>
      <c r="S1725" s="12">
        <f t="shared" si="54"/>
        <v>22</v>
      </c>
      <c r="T1725" s="192">
        <v>45722</v>
      </c>
      <c r="U1725" s="12" t="s">
        <v>12527</v>
      </c>
      <c r="V1725" s="12"/>
      <c r="W1725" s="12"/>
      <c r="X1725" s="218" t="s">
        <v>12528</v>
      </c>
      <c r="Y1725" s="221" t="s">
        <v>12517</v>
      </c>
      <c r="Z1725" s="221" t="s">
        <v>12529</v>
      </c>
      <c r="AA1725" s="161" t="s">
        <v>12530</v>
      </c>
      <c r="AB1725" s="14" t="s">
        <v>12531</v>
      </c>
      <c r="AC1725" s="12"/>
      <c r="AD1725" s="715"/>
      <c r="AE1725" s="1337"/>
      <c r="AF1725" s="740"/>
    </row>
    <row r="1726" spans="1:177">
      <c r="A1726" s="201" t="s">
        <v>12532</v>
      </c>
      <c r="B1726" s="846" t="s">
        <v>12533</v>
      </c>
      <c r="C1726" s="7" t="s">
        <v>256</v>
      </c>
      <c r="D1726" s="7" t="s">
        <v>1024</v>
      </c>
      <c r="E1726" s="12" t="s">
        <v>85</v>
      </c>
      <c r="F1726" s="25">
        <v>2</v>
      </c>
      <c r="G1726" s="248">
        <v>1160</v>
      </c>
      <c r="H1726" s="262">
        <v>3.024</v>
      </c>
      <c r="I1726" s="188" t="s">
        <v>12514</v>
      </c>
      <c r="J1726" s="11">
        <v>45695</v>
      </c>
      <c r="K1726" s="11">
        <v>45695</v>
      </c>
      <c r="L1726" s="11"/>
      <c r="M1726" s="11">
        <v>45701</v>
      </c>
      <c r="N1726" s="726">
        <v>45706</v>
      </c>
      <c r="O1726" s="7">
        <f t="shared" ca="1" si="52"/>
        <v>11</v>
      </c>
      <c r="P1726" s="11">
        <v>45717</v>
      </c>
      <c r="Q1726" s="11">
        <v>45716</v>
      </c>
      <c r="R1726" s="11">
        <v>45717</v>
      </c>
      <c r="S1726" s="12">
        <f t="shared" si="54"/>
        <v>22</v>
      </c>
      <c r="T1726" s="192">
        <v>45722</v>
      </c>
      <c r="U1726" s="12" t="s">
        <v>12534</v>
      </c>
      <c r="V1726" s="12"/>
      <c r="W1726" s="12"/>
      <c r="X1726" s="218" t="s">
        <v>12535</v>
      </c>
      <c r="Y1726" s="221" t="s">
        <v>12517</v>
      </c>
      <c r="Z1726" s="221" t="s">
        <v>12536</v>
      </c>
      <c r="AA1726" s="161" t="s">
        <v>12537</v>
      </c>
      <c r="AB1726" s="146" t="s">
        <v>12538</v>
      </c>
      <c r="AC1726" s="12"/>
      <c r="AD1726" s="715"/>
      <c r="AE1726" s="1337"/>
      <c r="AF1726" s="740"/>
    </row>
    <row r="1727" spans="1:177">
      <c r="A1727" s="201" t="s">
        <v>531</v>
      </c>
      <c r="B1727" s="846" t="s">
        <v>12539</v>
      </c>
      <c r="C1727" s="7" t="s">
        <v>256</v>
      </c>
      <c r="D1727" s="7" t="s">
        <v>1024</v>
      </c>
      <c r="E1727" s="12" t="s">
        <v>85</v>
      </c>
      <c r="F1727" s="12">
        <v>1</v>
      </c>
      <c r="G1727" s="220">
        <v>2450</v>
      </c>
      <c r="H1727" s="262">
        <v>5.58</v>
      </c>
      <c r="I1727" s="188" t="s">
        <v>12514</v>
      </c>
      <c r="J1727" s="11">
        <v>45695</v>
      </c>
      <c r="K1727" s="11">
        <v>45695</v>
      </c>
      <c r="L1727" s="11"/>
      <c r="M1727" s="11">
        <v>45702</v>
      </c>
      <c r="N1727" s="726">
        <v>45705</v>
      </c>
      <c r="O1727" s="7">
        <f t="shared" ca="1" si="52"/>
        <v>10</v>
      </c>
      <c r="P1727" s="11">
        <v>45717</v>
      </c>
      <c r="Q1727" s="11">
        <v>45716</v>
      </c>
      <c r="R1727" s="11">
        <v>45717</v>
      </c>
      <c r="S1727" s="12">
        <f t="shared" si="54"/>
        <v>22</v>
      </c>
      <c r="T1727" s="192">
        <v>45722</v>
      </c>
      <c r="U1727" s="12" t="s">
        <v>12540</v>
      </c>
      <c r="V1727" s="12"/>
      <c r="W1727" s="12"/>
      <c r="X1727" s="218" t="s">
        <v>12541</v>
      </c>
      <c r="Y1727" s="221" t="s">
        <v>12517</v>
      </c>
      <c r="Z1727" s="221" t="s">
        <v>12542</v>
      </c>
      <c r="AA1727" s="161" t="s">
        <v>12543</v>
      </c>
      <c r="AB1727" s="14"/>
      <c r="AC1727" s="12"/>
      <c r="AD1727" s="715"/>
      <c r="AE1727" s="1337"/>
      <c r="AF1727" s="740"/>
    </row>
    <row r="1728" spans="1:177">
      <c r="A1728" s="201" t="s">
        <v>12544</v>
      </c>
      <c r="B1728" s="846" t="s">
        <v>12545</v>
      </c>
      <c r="C1728" s="7" t="s">
        <v>83</v>
      </c>
      <c r="D1728" s="7" t="s">
        <v>110</v>
      </c>
      <c r="E1728" s="12" t="s">
        <v>85</v>
      </c>
      <c r="F1728" s="12">
        <v>2</v>
      </c>
      <c r="G1728" s="220">
        <v>1524</v>
      </c>
      <c r="H1728" s="262">
        <v>1.8009999999999999</v>
      </c>
      <c r="I1728" s="188" t="s">
        <v>12514</v>
      </c>
      <c r="J1728" s="11">
        <v>45664</v>
      </c>
      <c r="K1728" s="11">
        <v>45701</v>
      </c>
      <c r="L1728" s="11"/>
      <c r="M1728" s="124" t="s">
        <v>97</v>
      </c>
      <c r="N1728" s="726">
        <v>45706</v>
      </c>
      <c r="O1728" s="7">
        <f t="shared" ca="1" si="52"/>
        <v>42</v>
      </c>
      <c r="P1728" s="11">
        <v>45717</v>
      </c>
      <c r="Q1728" s="11">
        <v>45716</v>
      </c>
      <c r="R1728" s="11">
        <v>45717</v>
      </c>
      <c r="S1728" s="12">
        <f t="shared" si="54"/>
        <v>53</v>
      </c>
      <c r="T1728" s="192">
        <v>45722</v>
      </c>
      <c r="U1728" s="12" t="s">
        <v>12546</v>
      </c>
      <c r="V1728" s="12"/>
      <c r="W1728" s="12"/>
      <c r="X1728" s="218" t="s">
        <v>12547</v>
      </c>
      <c r="Y1728" s="221" t="s">
        <v>12517</v>
      </c>
      <c r="Z1728" s="221" t="s">
        <v>12548</v>
      </c>
      <c r="AA1728" s="161" t="s">
        <v>12549</v>
      </c>
      <c r="AB1728" s="14"/>
      <c r="AC1728" s="12"/>
      <c r="AD1728" s="715"/>
      <c r="AE1728" s="1337"/>
      <c r="AF1728" s="740"/>
    </row>
    <row r="1729" spans="1:32">
      <c r="A1729" s="181" t="s">
        <v>12550</v>
      </c>
      <c r="B1729" s="846" t="s">
        <v>12551</v>
      </c>
      <c r="C1729" s="7" t="s">
        <v>256</v>
      </c>
      <c r="D1729" s="7" t="s">
        <v>189</v>
      </c>
      <c r="E1729" s="7" t="s">
        <v>85</v>
      </c>
      <c r="F1729" s="7">
        <v>1</v>
      </c>
      <c r="G1729" s="220">
        <v>253</v>
      </c>
      <c r="H1729" s="143">
        <v>1.0169999999999999</v>
      </c>
      <c r="I1729" s="188" t="s">
        <v>12552</v>
      </c>
      <c r="J1729" s="11">
        <v>45688</v>
      </c>
      <c r="K1729" s="11">
        <v>45692</v>
      </c>
      <c r="L1729" s="11"/>
      <c r="M1729" s="11">
        <v>45695</v>
      </c>
      <c r="N1729" s="11">
        <v>45695</v>
      </c>
      <c r="O1729" s="7">
        <f t="shared" ca="1" si="52"/>
        <v>7</v>
      </c>
      <c r="P1729" s="11">
        <v>45717</v>
      </c>
      <c r="Q1729" s="11">
        <v>45705</v>
      </c>
      <c r="R1729" s="11">
        <v>45717</v>
      </c>
      <c r="S1729" s="12">
        <f>('LCL Completed'!R1723-'LCL Completed'!J1723)</f>
        <v>29</v>
      </c>
      <c r="T1729" s="192">
        <v>45721</v>
      </c>
      <c r="U1729" s="11">
        <v>45742</v>
      </c>
      <c r="V1729" s="11"/>
      <c r="W1729" s="11"/>
      <c r="X1729" s="218" t="s">
        <v>12553</v>
      </c>
      <c r="Y1729" s="221" t="s">
        <v>12554</v>
      </c>
      <c r="Z1729" s="221" t="s">
        <v>12554</v>
      </c>
      <c r="AA1729" s="244" t="s">
        <v>12555</v>
      </c>
      <c r="AB1729" s="95" t="s">
        <v>12556</v>
      </c>
      <c r="AC1729" s="23"/>
      <c r="AD1729" s="776"/>
      <c r="AE1729" s="1338" t="s">
        <v>10815</v>
      </c>
      <c r="AF1729" s="740"/>
    </row>
    <row r="1730" spans="1:32">
      <c r="A1730" s="181" t="s">
        <v>12557</v>
      </c>
      <c r="B1730" s="846" t="s">
        <v>11191</v>
      </c>
      <c r="C1730" s="7" t="s">
        <v>83</v>
      </c>
      <c r="D1730" s="7" t="s">
        <v>189</v>
      </c>
      <c r="E1730" s="7" t="s">
        <v>85</v>
      </c>
      <c r="F1730" s="7">
        <v>2</v>
      </c>
      <c r="G1730" s="220">
        <v>1084</v>
      </c>
      <c r="H1730" s="143">
        <v>1.214</v>
      </c>
      <c r="I1730" s="188" t="s">
        <v>12558</v>
      </c>
      <c r="J1730" s="11">
        <v>45707</v>
      </c>
      <c r="K1730" s="11">
        <v>45707</v>
      </c>
      <c r="L1730" s="11"/>
      <c r="M1730" s="11" t="s">
        <v>97</v>
      </c>
      <c r="N1730" s="11">
        <v>45713</v>
      </c>
      <c r="O1730" s="7">
        <f t="shared" ref="O1730:O1734" ca="1" si="55">IF(ISBLANK(N1730)=TRUE,TODAY()-J1730,N1730-J1730)</f>
        <v>6</v>
      </c>
      <c r="P1730" s="11">
        <v>45729</v>
      </c>
      <c r="Q1730" s="11">
        <v>45723</v>
      </c>
      <c r="R1730" s="11">
        <v>45729</v>
      </c>
      <c r="S1730" s="12">
        <f>('LCL Completed'!R1724-'LCL Completed'!J1724)</f>
        <v>25</v>
      </c>
      <c r="T1730" s="192">
        <v>45734</v>
      </c>
      <c r="U1730" s="11">
        <v>45775</v>
      </c>
      <c r="V1730" s="11"/>
      <c r="W1730" s="11"/>
      <c r="X1730" s="218" t="s">
        <v>12559</v>
      </c>
      <c r="Y1730" s="221" t="s">
        <v>12560</v>
      </c>
      <c r="Z1730" s="221" t="s">
        <v>12560</v>
      </c>
      <c r="AA1730" s="244" t="s">
        <v>12561</v>
      </c>
      <c r="AB1730" s="95" t="s">
        <v>12562</v>
      </c>
      <c r="AC1730" s="23"/>
      <c r="AD1730" s="776"/>
      <c r="AE1730" s="1338" t="s">
        <v>10815</v>
      </c>
      <c r="AF1730" s="740"/>
    </row>
    <row r="1731" spans="1:32">
      <c r="A1731" s="201" t="s">
        <v>12140</v>
      </c>
      <c r="B1731" s="775" t="s">
        <v>12563</v>
      </c>
      <c r="C1731" s="181" t="s">
        <v>83</v>
      </c>
      <c r="D1731" s="7" t="s">
        <v>73</v>
      </c>
      <c r="E1731" s="7" t="s">
        <v>85</v>
      </c>
      <c r="F1731" s="7">
        <v>4</v>
      </c>
      <c r="G1731" s="220">
        <v>5816</v>
      </c>
      <c r="H1731" s="143">
        <v>7.8120000000000003</v>
      </c>
      <c r="I1731" s="188" t="s">
        <v>12564</v>
      </c>
      <c r="J1731" s="11">
        <v>45710</v>
      </c>
      <c r="K1731" s="11">
        <v>45712</v>
      </c>
      <c r="L1731" s="11"/>
      <c r="M1731" s="124" t="s">
        <v>97</v>
      </c>
      <c r="N1731" s="11">
        <v>45716</v>
      </c>
      <c r="O1731" s="7">
        <f t="shared" ca="1" si="55"/>
        <v>6</v>
      </c>
      <c r="P1731" s="11">
        <v>45722</v>
      </c>
      <c r="Q1731" s="11">
        <v>45719</v>
      </c>
      <c r="R1731" s="11">
        <v>45722</v>
      </c>
      <c r="S1731" s="12">
        <f>('LCL Completed'!R1723-'LCL Completed'!J1723)</f>
        <v>29</v>
      </c>
      <c r="T1731" s="192">
        <v>45727</v>
      </c>
      <c r="U1731" s="11">
        <v>45755</v>
      </c>
      <c r="V1731" s="11"/>
      <c r="W1731" s="11"/>
      <c r="X1731" s="218" t="s">
        <v>12565</v>
      </c>
      <c r="Y1731" s="221" t="s">
        <v>12566</v>
      </c>
      <c r="Z1731" s="221" t="s">
        <v>12567</v>
      </c>
      <c r="AA1731" s="96" t="s">
        <v>12568</v>
      </c>
      <c r="AB1731" s="96"/>
      <c r="AC1731" s="23"/>
      <c r="AD1731" s="776"/>
      <c r="AE1731" s="1338" t="s">
        <v>12569</v>
      </c>
      <c r="AF1731" s="740"/>
    </row>
    <row r="1732" spans="1:32">
      <c r="A1732" s="201" t="s">
        <v>12570</v>
      </c>
      <c r="B1732" s="775" t="s">
        <v>12571</v>
      </c>
      <c r="C1732" s="181" t="s">
        <v>83</v>
      </c>
      <c r="D1732" s="7" t="s">
        <v>48</v>
      </c>
      <c r="E1732" s="7" t="s">
        <v>85</v>
      </c>
      <c r="F1732" s="7">
        <v>1</v>
      </c>
      <c r="G1732" s="220">
        <v>1042</v>
      </c>
      <c r="H1732" s="143">
        <f>151*82.5*78/1000000</f>
        <v>0.97168500000000002</v>
      </c>
      <c r="I1732" s="188" t="s">
        <v>12572</v>
      </c>
      <c r="J1732" s="11">
        <v>45715</v>
      </c>
      <c r="K1732" s="11">
        <v>45716</v>
      </c>
      <c r="L1732" s="11"/>
      <c r="M1732" s="124" t="s">
        <v>97</v>
      </c>
      <c r="N1732" s="11">
        <v>45721</v>
      </c>
      <c r="O1732" s="7">
        <f t="shared" ca="1" si="55"/>
        <v>6</v>
      </c>
      <c r="P1732" s="11">
        <v>45729</v>
      </c>
      <c r="Q1732" s="11">
        <v>45726</v>
      </c>
      <c r="R1732" s="11">
        <v>45729</v>
      </c>
      <c r="S1732" s="12">
        <f>('LCL Completed'!R1724-'LCL Completed'!J1724)</f>
        <v>25</v>
      </c>
      <c r="T1732" s="192">
        <v>45734</v>
      </c>
      <c r="U1732" s="11">
        <v>45757</v>
      </c>
      <c r="V1732" s="11"/>
      <c r="W1732" s="11"/>
      <c r="X1732" s="218" t="s">
        <v>12573</v>
      </c>
      <c r="Y1732" s="221" t="s">
        <v>12574</v>
      </c>
      <c r="Z1732" s="221" t="s">
        <v>12575</v>
      </c>
      <c r="AA1732" s="96" t="s">
        <v>12576</v>
      </c>
      <c r="AB1732" s="96" t="s">
        <v>12577</v>
      </c>
      <c r="AC1732" s="23"/>
      <c r="AD1732" s="776"/>
      <c r="AE1732" s="1338"/>
      <c r="AF1732" s="740"/>
    </row>
    <row r="1733" spans="1:32">
      <c r="A1733" s="201" t="s">
        <v>12578</v>
      </c>
      <c r="B1733" s="775" t="s">
        <v>12579</v>
      </c>
      <c r="C1733" s="181" t="s">
        <v>83</v>
      </c>
      <c r="D1733" s="7" t="s">
        <v>687</v>
      </c>
      <c r="E1733" s="7" t="s">
        <v>85</v>
      </c>
      <c r="F1733" s="7">
        <v>3</v>
      </c>
      <c r="G1733" s="220">
        <v>595</v>
      </c>
      <c r="H1733" s="143">
        <v>1.724</v>
      </c>
      <c r="I1733" s="188" t="s">
        <v>12580</v>
      </c>
      <c r="J1733" s="11">
        <v>45717</v>
      </c>
      <c r="K1733" s="11">
        <v>45719</v>
      </c>
      <c r="L1733" s="11"/>
      <c r="M1733" s="124" t="s">
        <v>97</v>
      </c>
      <c r="N1733" s="11">
        <v>45721</v>
      </c>
      <c r="O1733" s="7">
        <f t="shared" ca="1" si="55"/>
        <v>4</v>
      </c>
      <c r="P1733" s="11">
        <v>45729</v>
      </c>
      <c r="Q1733" s="11">
        <v>45727</v>
      </c>
      <c r="R1733" s="11">
        <v>45729</v>
      </c>
      <c r="S1733" s="12">
        <f>('LCL Completed'!R1725-'LCL Completed'!J1725)</f>
        <v>22</v>
      </c>
      <c r="T1733" s="192">
        <v>45734</v>
      </c>
      <c r="U1733" s="11">
        <v>45757</v>
      </c>
      <c r="V1733" s="11"/>
      <c r="W1733" s="11"/>
      <c r="X1733" s="218" t="s">
        <v>12581</v>
      </c>
      <c r="Y1733" s="221" t="s">
        <v>12582</v>
      </c>
      <c r="Z1733" s="221" t="s">
        <v>12583</v>
      </c>
      <c r="AA1733" s="96" t="s">
        <v>12584</v>
      </c>
      <c r="AB1733" s="96" t="s">
        <v>12577</v>
      </c>
      <c r="AC1733" s="23"/>
      <c r="AD1733" s="776"/>
      <c r="AE1733" s="1338" t="s">
        <v>12585</v>
      </c>
      <c r="AF1733" s="740"/>
    </row>
    <row r="1734" spans="1:32">
      <c r="A1734" s="201" t="s">
        <v>12586</v>
      </c>
      <c r="B1734" s="775" t="s">
        <v>12587</v>
      </c>
      <c r="C1734" s="181" t="s">
        <v>83</v>
      </c>
      <c r="D1734" s="7" t="s">
        <v>139</v>
      </c>
      <c r="E1734" s="7" t="s">
        <v>85</v>
      </c>
      <c r="F1734" s="7">
        <v>1</v>
      </c>
      <c r="G1734" s="220">
        <v>417</v>
      </c>
      <c r="H1734" s="143">
        <v>0.23100000000000001</v>
      </c>
      <c r="I1734" s="188" t="s">
        <v>12588</v>
      </c>
      <c r="J1734" s="11">
        <v>45699</v>
      </c>
      <c r="K1734" s="11">
        <v>45712</v>
      </c>
      <c r="L1734" s="11"/>
      <c r="M1734" s="11">
        <v>45713</v>
      </c>
      <c r="N1734" s="11">
        <v>45714</v>
      </c>
      <c r="O1734" s="7">
        <f t="shared" ca="1" si="55"/>
        <v>15</v>
      </c>
      <c r="P1734" s="11">
        <v>45725</v>
      </c>
      <c r="Q1734" s="11">
        <v>45717</v>
      </c>
      <c r="R1734" s="11">
        <v>45725</v>
      </c>
      <c r="S1734" s="12">
        <f>('LCL Completed'!R1738-'LCL Completed'!J1738)</f>
        <v>28</v>
      </c>
      <c r="T1734" s="11">
        <v>45729</v>
      </c>
      <c r="U1734" s="11">
        <v>45744</v>
      </c>
      <c r="V1734" s="11"/>
      <c r="W1734" s="11"/>
      <c r="X1734" s="13" t="s">
        <v>12589</v>
      </c>
      <c r="Y1734" s="95" t="s">
        <v>12590</v>
      </c>
      <c r="Z1734" s="95"/>
      <c r="AA1734" s="96" t="s">
        <v>12591</v>
      </c>
      <c r="AB1734" s="96" t="s">
        <v>12592</v>
      </c>
      <c r="AC1734" s="23"/>
      <c r="AD1734" s="776"/>
      <c r="AE1734" s="1338" t="s">
        <v>12593</v>
      </c>
      <c r="AF1734" s="740"/>
    </row>
    <row r="1735" spans="1:32">
      <c r="A1735" s="626" t="s">
        <v>12594</v>
      </c>
      <c r="B1735" s="775">
        <v>2200059010</v>
      </c>
      <c r="C1735" s="181" t="s">
        <v>256</v>
      </c>
      <c r="D1735" s="7" t="s">
        <v>687</v>
      </c>
      <c r="E1735" s="7" t="s">
        <v>85</v>
      </c>
      <c r="F1735" s="7">
        <v>1</v>
      </c>
      <c r="G1735" s="220">
        <v>525</v>
      </c>
      <c r="H1735" s="143">
        <v>0.57599999999999996</v>
      </c>
      <c r="I1735" s="188" t="s">
        <v>12595</v>
      </c>
      <c r="J1735" s="11">
        <v>45708</v>
      </c>
      <c r="K1735" s="11">
        <v>45714</v>
      </c>
      <c r="L1735" s="11"/>
      <c r="M1735" s="11" t="s">
        <v>97</v>
      </c>
      <c r="N1735" s="11">
        <v>45714</v>
      </c>
      <c r="O1735" s="7">
        <f>N1735-J1735</f>
        <v>6</v>
      </c>
      <c r="P1735" s="11">
        <v>45722</v>
      </c>
      <c r="Q1735" s="11">
        <v>45720</v>
      </c>
      <c r="R1735" s="11">
        <v>45722</v>
      </c>
      <c r="S1735" s="12">
        <f>('LCL Completed'!R1723-'LCL Completed'!J1723)</f>
        <v>29</v>
      </c>
      <c r="T1735" s="11">
        <v>45726</v>
      </c>
      <c r="U1735" s="11">
        <v>45753</v>
      </c>
      <c r="V1735" s="11"/>
      <c r="W1735" s="11"/>
      <c r="X1735" s="13" t="s">
        <v>12596</v>
      </c>
      <c r="Y1735" s="95" t="s">
        <v>12597</v>
      </c>
      <c r="Z1735" s="95"/>
      <c r="AA1735" s="95" t="s">
        <v>12598</v>
      </c>
      <c r="AB1735" s="96" t="s">
        <v>12599</v>
      </c>
      <c r="AC1735" s="23"/>
      <c r="AD1735" s="776"/>
      <c r="AE1735" s="1338"/>
      <c r="AF1735" s="740"/>
    </row>
    <row r="1736" spans="1:32">
      <c r="A1736" s="626" t="s">
        <v>1305</v>
      </c>
      <c r="B1736" s="775" t="s">
        <v>12600</v>
      </c>
      <c r="C1736" s="181" t="s">
        <v>131</v>
      </c>
      <c r="D1736" s="7" t="s">
        <v>110</v>
      </c>
      <c r="E1736" s="7" t="s">
        <v>12601</v>
      </c>
      <c r="F1736" s="7">
        <v>2</v>
      </c>
      <c r="G1736" s="220">
        <v>330</v>
      </c>
      <c r="H1736" s="143"/>
      <c r="I1736" s="188" t="s">
        <v>12602</v>
      </c>
      <c r="J1736" s="11">
        <v>45701</v>
      </c>
      <c r="K1736" s="11">
        <v>45702</v>
      </c>
      <c r="L1736" s="11"/>
      <c r="M1736" s="11">
        <v>45705</v>
      </c>
      <c r="N1736" s="11"/>
      <c r="O1736" s="7">
        <f t="shared" ref="O1736:O1779" ca="1" si="56">IF(ISBLANK(N1736)=TRUE,TODAY()-J1736,N1736-J1736)</f>
        <v>404</v>
      </c>
      <c r="P1736" s="11">
        <v>45724</v>
      </c>
      <c r="Q1736" s="11">
        <v>45756</v>
      </c>
      <c r="R1736" s="11">
        <v>45724</v>
      </c>
      <c r="S1736" s="12">
        <f>('LCL Completed'!R1723-'LCL Completed'!J1723)</f>
        <v>29</v>
      </c>
      <c r="T1736" s="11">
        <v>45730</v>
      </c>
      <c r="U1736" s="11">
        <v>45756</v>
      </c>
      <c r="V1736" s="11"/>
      <c r="W1736" s="11"/>
      <c r="X1736" s="13" t="s">
        <v>12603</v>
      </c>
      <c r="Y1736" s="95" t="s">
        <v>12604</v>
      </c>
      <c r="Z1736" s="95" t="s">
        <v>12604</v>
      </c>
      <c r="AA1736" s="95" t="s">
        <v>10648</v>
      </c>
      <c r="AB1736" s="96"/>
      <c r="AC1736" s="23"/>
      <c r="AD1736" s="776"/>
      <c r="AE1736" s="1338"/>
      <c r="AF1736" s="740"/>
    </row>
    <row r="1737" spans="1:32">
      <c r="A1737" s="626" t="s">
        <v>6533</v>
      </c>
      <c r="B1737" s="775">
        <v>4130002809</v>
      </c>
      <c r="C1737" s="181" t="s">
        <v>83</v>
      </c>
      <c r="D1737" s="7" t="s">
        <v>110</v>
      </c>
      <c r="E1737" s="7" t="s">
        <v>49</v>
      </c>
      <c r="F1737" s="7">
        <v>1</v>
      </c>
      <c r="G1737" s="220">
        <v>124</v>
      </c>
      <c r="H1737" s="143"/>
      <c r="I1737" s="188" t="s">
        <v>12605</v>
      </c>
      <c r="J1737" s="11">
        <v>45707</v>
      </c>
      <c r="K1737" s="11">
        <v>45707</v>
      </c>
      <c r="L1737" s="11"/>
      <c r="M1737" s="11">
        <v>45714</v>
      </c>
      <c r="N1737" s="11"/>
      <c r="O1737" s="7">
        <f t="shared" ca="1" si="56"/>
        <v>398</v>
      </c>
      <c r="P1737" s="11">
        <v>45727</v>
      </c>
      <c r="Q1737" s="11">
        <v>45767</v>
      </c>
      <c r="R1737" s="11">
        <v>45730</v>
      </c>
      <c r="S1737" s="12">
        <f>('LCL Completed'!R1724-'LCL Completed'!J1724)</f>
        <v>25</v>
      </c>
      <c r="T1737" s="11">
        <v>45735</v>
      </c>
      <c r="U1737" s="11">
        <v>45759</v>
      </c>
      <c r="V1737" s="11"/>
      <c r="W1737" s="11"/>
      <c r="X1737" s="13" t="s">
        <v>12606</v>
      </c>
      <c r="Y1737" s="95" t="s">
        <v>12607</v>
      </c>
      <c r="Z1737" s="95" t="s">
        <v>12607</v>
      </c>
      <c r="AA1737" s="95" t="s">
        <v>10565</v>
      </c>
      <c r="AB1737" s="96"/>
      <c r="AC1737" s="23"/>
      <c r="AD1737" s="776"/>
      <c r="AE1737" s="1338"/>
      <c r="AF1737" s="740"/>
    </row>
    <row r="1738" spans="1:32">
      <c r="A1738" s="201" t="s">
        <v>12608</v>
      </c>
      <c r="B1738" s="846" t="s">
        <v>12609</v>
      </c>
      <c r="C1738" s="7" t="s">
        <v>256</v>
      </c>
      <c r="D1738" s="7" t="s">
        <v>110</v>
      </c>
      <c r="E1738" s="12" t="s">
        <v>85</v>
      </c>
      <c r="F1738" s="12">
        <v>3</v>
      </c>
      <c r="G1738" s="220">
        <v>2080.9</v>
      </c>
      <c r="H1738" s="143">
        <v>1.1299999999999999</v>
      </c>
      <c r="I1738" s="188" t="s">
        <v>11285</v>
      </c>
      <c r="J1738" s="11">
        <v>45702</v>
      </c>
      <c r="K1738" s="11">
        <v>45705</v>
      </c>
      <c r="L1738" s="11"/>
      <c r="M1738" s="11">
        <v>45713</v>
      </c>
      <c r="N1738" s="11">
        <v>45716</v>
      </c>
      <c r="O1738" s="7">
        <f t="shared" ca="1" si="56"/>
        <v>14</v>
      </c>
      <c r="P1738" s="23">
        <v>45730</v>
      </c>
      <c r="Q1738" s="11">
        <v>45724</v>
      </c>
      <c r="R1738" s="23">
        <v>45730</v>
      </c>
      <c r="S1738" s="12">
        <f t="shared" ref="S1738:S1746" si="57">R1738-J1738</f>
        <v>28</v>
      </c>
      <c r="T1738" s="192">
        <v>45735</v>
      </c>
      <c r="U1738" s="12" t="s">
        <v>12610</v>
      </c>
      <c r="V1738" s="12"/>
      <c r="W1738" s="12"/>
      <c r="X1738" s="218" t="s">
        <v>12611</v>
      </c>
      <c r="Y1738" s="221" t="s">
        <v>12612</v>
      </c>
      <c r="Z1738" s="221" t="s">
        <v>12613</v>
      </c>
      <c r="AA1738" s="161" t="s">
        <v>12614</v>
      </c>
      <c r="AB1738" s="14" t="s">
        <v>12615</v>
      </c>
      <c r="AC1738" s="12"/>
      <c r="AD1738" s="715" t="s">
        <v>10815</v>
      </c>
      <c r="AE1738" s="1337"/>
      <c r="AF1738" s="740"/>
    </row>
    <row r="1739" spans="1:32">
      <c r="A1739" s="201" t="s">
        <v>531</v>
      </c>
      <c r="B1739" s="846" t="s">
        <v>12616</v>
      </c>
      <c r="C1739" s="7" t="s">
        <v>256</v>
      </c>
      <c r="D1739" s="7" t="s">
        <v>110</v>
      </c>
      <c r="E1739" s="12" t="s">
        <v>85</v>
      </c>
      <c r="F1739" s="12">
        <v>1</v>
      </c>
      <c r="G1739" s="220">
        <v>3370</v>
      </c>
      <c r="H1739" s="143">
        <v>5.8220000000000001</v>
      </c>
      <c r="I1739" s="188" t="s">
        <v>11285</v>
      </c>
      <c r="J1739" s="11">
        <v>45705</v>
      </c>
      <c r="K1739" s="11">
        <v>45705</v>
      </c>
      <c r="L1739" s="11"/>
      <c r="M1739" s="11">
        <v>45709</v>
      </c>
      <c r="N1739" s="11">
        <v>45712</v>
      </c>
      <c r="O1739" s="7">
        <f t="shared" ca="1" si="56"/>
        <v>7</v>
      </c>
      <c r="P1739" s="23">
        <v>45730</v>
      </c>
      <c r="Q1739" s="11">
        <v>45724</v>
      </c>
      <c r="R1739" s="23">
        <v>45730</v>
      </c>
      <c r="S1739" s="12">
        <f t="shared" si="57"/>
        <v>25</v>
      </c>
      <c r="T1739" s="192">
        <v>45735</v>
      </c>
      <c r="U1739" s="12" t="s">
        <v>12617</v>
      </c>
      <c r="V1739" s="12"/>
      <c r="W1739" s="12"/>
      <c r="X1739" s="218" t="s">
        <v>12618</v>
      </c>
      <c r="Y1739" s="221" t="s">
        <v>12612</v>
      </c>
      <c r="Z1739" s="221" t="s">
        <v>12619</v>
      </c>
      <c r="AA1739" s="161" t="s">
        <v>12620</v>
      </c>
      <c r="AB1739" s="14" t="s">
        <v>12621</v>
      </c>
      <c r="AC1739" s="12"/>
      <c r="AD1739" s="715"/>
      <c r="AE1739" s="1337"/>
      <c r="AF1739" s="740"/>
    </row>
    <row r="1740" spans="1:32">
      <c r="A1740" s="201" t="s">
        <v>9957</v>
      </c>
      <c r="B1740" s="846" t="s">
        <v>12622</v>
      </c>
      <c r="C1740" s="7" t="s">
        <v>83</v>
      </c>
      <c r="D1740" s="7" t="s">
        <v>110</v>
      </c>
      <c r="E1740" s="12" t="s">
        <v>85</v>
      </c>
      <c r="F1740" s="12">
        <v>1</v>
      </c>
      <c r="G1740" s="220">
        <v>906</v>
      </c>
      <c r="H1740" s="143">
        <v>0.54900000000000004</v>
      </c>
      <c r="I1740" s="188" t="s">
        <v>11285</v>
      </c>
      <c r="J1740" s="11">
        <v>45706</v>
      </c>
      <c r="K1740" s="11">
        <v>45706</v>
      </c>
      <c r="L1740" s="11"/>
      <c r="M1740" s="124" t="s">
        <v>97</v>
      </c>
      <c r="N1740" s="11">
        <v>45709</v>
      </c>
      <c r="O1740" s="7">
        <f t="shared" ca="1" si="56"/>
        <v>3</v>
      </c>
      <c r="P1740" s="23">
        <v>45730</v>
      </c>
      <c r="Q1740" s="11">
        <v>45724</v>
      </c>
      <c r="R1740" s="23">
        <v>45730</v>
      </c>
      <c r="S1740" s="12">
        <f t="shared" si="57"/>
        <v>24</v>
      </c>
      <c r="T1740" s="192">
        <v>45735</v>
      </c>
      <c r="U1740" s="12" t="s">
        <v>12623</v>
      </c>
      <c r="V1740" s="12"/>
      <c r="W1740" s="12"/>
      <c r="X1740" s="218" t="s">
        <v>12624</v>
      </c>
      <c r="Y1740" s="221" t="s">
        <v>12612</v>
      </c>
      <c r="Z1740" s="221" t="s">
        <v>12612</v>
      </c>
      <c r="AA1740" s="161" t="s">
        <v>12625</v>
      </c>
      <c r="AB1740" s="14"/>
      <c r="AC1740" s="12"/>
      <c r="AD1740" s="715"/>
      <c r="AE1740" s="1337"/>
      <c r="AF1740" s="740"/>
    </row>
    <row r="1741" spans="1:32">
      <c r="A1741" s="201" t="s">
        <v>12626</v>
      </c>
      <c r="B1741" s="846" t="s">
        <v>12627</v>
      </c>
      <c r="C1741" s="7" t="s">
        <v>83</v>
      </c>
      <c r="D1741" s="7" t="s">
        <v>110</v>
      </c>
      <c r="E1741" s="12" t="s">
        <v>85</v>
      </c>
      <c r="F1741" s="12">
        <v>1</v>
      </c>
      <c r="G1741" s="220">
        <v>292</v>
      </c>
      <c r="H1741" s="143">
        <v>0.57599999999999996</v>
      </c>
      <c r="I1741" s="188" t="s">
        <v>11285</v>
      </c>
      <c r="J1741" s="11">
        <v>45707</v>
      </c>
      <c r="K1741" s="11">
        <v>45707</v>
      </c>
      <c r="L1741" s="11"/>
      <c r="M1741" s="124" t="s">
        <v>97</v>
      </c>
      <c r="N1741" s="11">
        <v>45720</v>
      </c>
      <c r="O1741" s="7">
        <f t="shared" ca="1" si="56"/>
        <v>13</v>
      </c>
      <c r="P1741" s="23">
        <v>45730</v>
      </c>
      <c r="Q1741" s="11">
        <v>45724</v>
      </c>
      <c r="R1741" s="23">
        <v>45730</v>
      </c>
      <c r="S1741" s="12">
        <f t="shared" si="57"/>
        <v>23</v>
      </c>
      <c r="T1741" s="192">
        <v>45735</v>
      </c>
      <c r="U1741" s="12" t="s">
        <v>12628</v>
      </c>
      <c r="V1741" s="12"/>
      <c r="W1741" s="12"/>
      <c r="X1741" s="218" t="s">
        <v>12629</v>
      </c>
      <c r="Y1741" s="221" t="s">
        <v>12612</v>
      </c>
      <c r="Z1741" s="221" t="s">
        <v>12630</v>
      </c>
      <c r="AA1741" s="161" t="s">
        <v>12631</v>
      </c>
      <c r="AB1741" s="14"/>
      <c r="AC1741" s="12"/>
      <c r="AD1741" s="715"/>
      <c r="AE1741" s="1337"/>
      <c r="AF1741" s="740"/>
    </row>
    <row r="1742" spans="1:32">
      <c r="A1742" s="201" t="s">
        <v>12632</v>
      </c>
      <c r="B1742" s="846" t="s">
        <v>12633</v>
      </c>
      <c r="C1742" s="7" t="s">
        <v>83</v>
      </c>
      <c r="D1742" s="7" t="s">
        <v>110</v>
      </c>
      <c r="E1742" s="12" t="s">
        <v>85</v>
      </c>
      <c r="F1742" s="12">
        <v>1</v>
      </c>
      <c r="G1742" s="220">
        <v>2022</v>
      </c>
      <c r="H1742" s="143">
        <v>5.218</v>
      </c>
      <c r="I1742" s="188" t="s">
        <v>11285</v>
      </c>
      <c r="J1742" s="11">
        <v>45708</v>
      </c>
      <c r="K1742" s="11">
        <v>45708</v>
      </c>
      <c r="L1742" s="11"/>
      <c r="M1742" s="124" t="s">
        <v>97</v>
      </c>
      <c r="N1742" s="11">
        <v>45716</v>
      </c>
      <c r="O1742" s="7">
        <f t="shared" ca="1" si="56"/>
        <v>8</v>
      </c>
      <c r="P1742" s="23">
        <v>45730</v>
      </c>
      <c r="Q1742" s="11">
        <v>45724</v>
      </c>
      <c r="R1742" s="23">
        <v>45730</v>
      </c>
      <c r="S1742" s="12">
        <f t="shared" si="57"/>
        <v>22</v>
      </c>
      <c r="T1742" s="192">
        <v>45735</v>
      </c>
      <c r="U1742" s="12" t="s">
        <v>12634</v>
      </c>
      <c r="V1742" s="12"/>
      <c r="W1742" s="12"/>
      <c r="X1742" s="218" t="s">
        <v>12635</v>
      </c>
      <c r="Y1742" s="221" t="s">
        <v>12612</v>
      </c>
      <c r="Z1742" s="221" t="s">
        <v>12636</v>
      </c>
      <c r="AA1742" s="161" t="s">
        <v>12637</v>
      </c>
      <c r="AB1742" s="14"/>
      <c r="AC1742" s="12"/>
      <c r="AD1742" s="715" t="s">
        <v>10815</v>
      </c>
      <c r="AE1742" s="1337"/>
      <c r="AF1742" s="740"/>
    </row>
    <row r="1743" spans="1:32">
      <c r="A1743" s="765" t="s">
        <v>12638</v>
      </c>
      <c r="B1743" s="846">
        <v>4561150279</v>
      </c>
      <c r="C1743" s="7" t="s">
        <v>83</v>
      </c>
      <c r="D1743" s="7" t="s">
        <v>110</v>
      </c>
      <c r="E1743" s="12" t="s">
        <v>85</v>
      </c>
      <c r="F1743" s="12">
        <v>3</v>
      </c>
      <c r="G1743" s="220">
        <v>1865</v>
      </c>
      <c r="H1743" s="143">
        <v>2.84</v>
      </c>
      <c r="I1743" s="188" t="s">
        <v>11285</v>
      </c>
      <c r="J1743" s="11">
        <v>45709</v>
      </c>
      <c r="K1743" s="11">
        <v>45712</v>
      </c>
      <c r="L1743" s="11"/>
      <c r="M1743" s="11">
        <v>45716</v>
      </c>
      <c r="N1743" s="11">
        <v>45721</v>
      </c>
      <c r="O1743" s="7">
        <f t="shared" ca="1" si="56"/>
        <v>12</v>
      </c>
      <c r="P1743" s="23">
        <v>45730</v>
      </c>
      <c r="Q1743" s="11">
        <v>45724</v>
      </c>
      <c r="R1743" s="23">
        <v>45730</v>
      </c>
      <c r="S1743" s="12">
        <f t="shared" si="57"/>
        <v>21</v>
      </c>
      <c r="T1743" s="192">
        <v>45736</v>
      </c>
      <c r="U1743" s="12" t="s">
        <v>12639</v>
      </c>
      <c r="V1743" s="12"/>
      <c r="W1743" s="12"/>
      <c r="X1743" s="218" t="s">
        <v>12640</v>
      </c>
      <c r="Y1743" s="221" t="s">
        <v>12612</v>
      </c>
      <c r="Z1743" s="221" t="s">
        <v>12641</v>
      </c>
      <c r="AA1743" s="161" t="s">
        <v>12642</v>
      </c>
      <c r="AB1743" s="14" t="s">
        <v>12643</v>
      </c>
      <c r="AC1743" s="12"/>
      <c r="AD1743" s="715" t="s">
        <v>10815</v>
      </c>
      <c r="AE1743" s="1337"/>
      <c r="AF1743" s="740"/>
    </row>
    <row r="1744" spans="1:32">
      <c r="A1744" s="201" t="s">
        <v>12644</v>
      </c>
      <c r="B1744" s="846" t="s">
        <v>12645</v>
      </c>
      <c r="C1744" s="4" t="s">
        <v>256</v>
      </c>
      <c r="D1744" s="7" t="s">
        <v>110</v>
      </c>
      <c r="E1744" s="12" t="s">
        <v>85</v>
      </c>
      <c r="F1744" s="12">
        <v>1</v>
      </c>
      <c r="G1744" s="220">
        <v>504</v>
      </c>
      <c r="H1744" s="143">
        <v>0.82</v>
      </c>
      <c r="I1744" s="188" t="s">
        <v>11285</v>
      </c>
      <c r="J1744" s="11">
        <v>45709</v>
      </c>
      <c r="K1744" s="11">
        <v>45713</v>
      </c>
      <c r="L1744" s="11"/>
      <c r="M1744" s="11">
        <v>45714</v>
      </c>
      <c r="N1744" s="11">
        <v>45716</v>
      </c>
      <c r="O1744" s="7">
        <f t="shared" ca="1" si="56"/>
        <v>7</v>
      </c>
      <c r="P1744" s="23">
        <v>45730</v>
      </c>
      <c r="Q1744" s="11">
        <v>45724</v>
      </c>
      <c r="R1744" s="23">
        <v>45730</v>
      </c>
      <c r="S1744" s="12">
        <f t="shared" si="57"/>
        <v>21</v>
      </c>
      <c r="T1744" s="192">
        <v>45735</v>
      </c>
      <c r="U1744" s="12" t="s">
        <v>12646</v>
      </c>
      <c r="V1744" s="12"/>
      <c r="W1744" s="12"/>
      <c r="X1744" s="218" t="s">
        <v>12647</v>
      </c>
      <c r="Y1744" s="221" t="s">
        <v>12612</v>
      </c>
      <c r="Z1744" s="221" t="s">
        <v>12648</v>
      </c>
      <c r="AA1744" s="161" t="s">
        <v>12649</v>
      </c>
      <c r="AB1744" s="14"/>
      <c r="AC1744" s="12"/>
      <c r="AD1744" s="715" t="s">
        <v>10815</v>
      </c>
      <c r="AE1744" s="1337"/>
      <c r="AF1744" s="740"/>
    </row>
    <row r="1745" spans="1:176">
      <c r="A1745" s="201" t="s">
        <v>12459</v>
      </c>
      <c r="B1745" s="839" t="s">
        <v>12650</v>
      </c>
      <c r="C1745" s="7" t="s">
        <v>83</v>
      </c>
      <c r="D1745" s="7" t="s">
        <v>110</v>
      </c>
      <c r="E1745" s="12" t="s">
        <v>85</v>
      </c>
      <c r="F1745" s="12">
        <v>1</v>
      </c>
      <c r="G1745" s="220">
        <v>436</v>
      </c>
      <c r="H1745" s="143">
        <f>305*105*100/1000000</f>
        <v>3.2025000000000001</v>
      </c>
      <c r="I1745" s="188" t="s">
        <v>11285</v>
      </c>
      <c r="J1745" s="11">
        <v>45712</v>
      </c>
      <c r="K1745" s="11">
        <v>45712</v>
      </c>
      <c r="L1745" s="11"/>
      <c r="M1745" s="124" t="s">
        <v>97</v>
      </c>
      <c r="N1745" s="11">
        <v>45715</v>
      </c>
      <c r="O1745" s="7">
        <f t="shared" ca="1" si="56"/>
        <v>3</v>
      </c>
      <c r="P1745" s="23">
        <v>45730</v>
      </c>
      <c r="Q1745" s="11">
        <v>45724</v>
      </c>
      <c r="R1745" s="23">
        <v>45730</v>
      </c>
      <c r="S1745" s="12">
        <f t="shared" si="57"/>
        <v>18</v>
      </c>
      <c r="T1745" s="192">
        <v>45735</v>
      </c>
      <c r="U1745" s="12" t="s">
        <v>12651</v>
      </c>
      <c r="V1745" s="12"/>
      <c r="W1745" s="12"/>
      <c r="X1745" s="218" t="s">
        <v>12652</v>
      </c>
      <c r="Y1745" s="221" t="s">
        <v>12612</v>
      </c>
      <c r="Z1745" s="221" t="s">
        <v>12653</v>
      </c>
      <c r="AA1745" s="161" t="s">
        <v>12654</v>
      </c>
      <c r="AB1745" s="14"/>
      <c r="AC1745" s="12"/>
      <c r="AD1745" s="715" t="s">
        <v>10815</v>
      </c>
      <c r="AE1745" s="1337"/>
      <c r="AF1745" s="740"/>
    </row>
    <row r="1746" spans="1:176">
      <c r="A1746" s="201" t="s">
        <v>12655</v>
      </c>
      <c r="B1746" s="846" t="s">
        <v>10900</v>
      </c>
      <c r="C1746" s="7" t="s">
        <v>83</v>
      </c>
      <c r="D1746" s="7" t="s">
        <v>110</v>
      </c>
      <c r="E1746" s="12" t="s">
        <v>85</v>
      </c>
      <c r="F1746" s="12">
        <v>1</v>
      </c>
      <c r="G1746" s="220">
        <v>431</v>
      </c>
      <c r="H1746" s="143">
        <v>0.503</v>
      </c>
      <c r="I1746" s="188" t="s">
        <v>11285</v>
      </c>
      <c r="J1746" s="11">
        <v>45716</v>
      </c>
      <c r="K1746" s="11">
        <v>45719</v>
      </c>
      <c r="L1746" s="11"/>
      <c r="M1746" s="124" t="s">
        <v>97</v>
      </c>
      <c r="N1746" s="11">
        <v>45722</v>
      </c>
      <c r="O1746" s="7">
        <f t="shared" ca="1" si="56"/>
        <v>6</v>
      </c>
      <c r="P1746" s="23">
        <v>45730</v>
      </c>
      <c r="Q1746" s="11">
        <v>45730</v>
      </c>
      <c r="R1746" s="23">
        <v>45730</v>
      </c>
      <c r="S1746" s="12">
        <f t="shared" si="57"/>
        <v>14</v>
      </c>
      <c r="T1746" s="192">
        <v>45735</v>
      </c>
      <c r="U1746" s="12" t="s">
        <v>12656</v>
      </c>
      <c r="V1746" s="12"/>
      <c r="W1746" s="12"/>
      <c r="X1746" s="218" t="s">
        <v>12657</v>
      </c>
      <c r="Y1746" s="221" t="s">
        <v>12612</v>
      </c>
      <c r="Z1746" s="221" t="s">
        <v>12658</v>
      </c>
      <c r="AA1746" s="161" t="s">
        <v>12659</v>
      </c>
      <c r="AB1746" s="14"/>
      <c r="AC1746" s="12"/>
      <c r="AD1746" s="715"/>
      <c r="AE1746" s="1337"/>
      <c r="AF1746" s="740"/>
    </row>
    <row r="1747" spans="1:176">
      <c r="A1747" s="201" t="s">
        <v>12570</v>
      </c>
      <c r="B1747" s="775" t="s">
        <v>12660</v>
      </c>
      <c r="C1747" s="181" t="s">
        <v>256</v>
      </c>
      <c r="D1747" s="7" t="s">
        <v>687</v>
      </c>
      <c r="E1747" s="7" t="s">
        <v>85</v>
      </c>
      <c r="F1747" s="7">
        <v>1</v>
      </c>
      <c r="G1747" s="220">
        <v>350</v>
      </c>
      <c r="H1747" s="143">
        <v>0.46600000000000003</v>
      </c>
      <c r="I1747" s="188" t="s">
        <v>12580</v>
      </c>
      <c r="J1747" s="11">
        <v>45719</v>
      </c>
      <c r="K1747" s="11">
        <v>45719</v>
      </c>
      <c r="L1747" s="11"/>
      <c r="M1747" s="11">
        <v>45718</v>
      </c>
      <c r="N1747" s="11">
        <v>45722</v>
      </c>
      <c r="O1747" s="7">
        <f t="shared" ca="1" si="56"/>
        <v>3</v>
      </c>
      <c r="P1747" s="11">
        <v>45729</v>
      </c>
      <c r="Q1747" s="11">
        <v>45727</v>
      </c>
      <c r="R1747" s="11">
        <v>45729</v>
      </c>
      <c r="S1747" s="12">
        <f>('LCL Completed'!R3437-'LCL Completed'!J3437)</f>
        <v>0</v>
      </c>
      <c r="T1747" s="192">
        <v>45735</v>
      </c>
      <c r="U1747" s="11">
        <v>45757</v>
      </c>
      <c r="V1747" s="11"/>
      <c r="W1747" s="11"/>
      <c r="X1747" s="218" t="s">
        <v>12661</v>
      </c>
      <c r="Y1747" s="221" t="s">
        <v>12662</v>
      </c>
      <c r="Z1747" s="221" t="s">
        <v>12663</v>
      </c>
      <c r="AA1747" s="96" t="s">
        <v>12664</v>
      </c>
      <c r="AB1747" s="96" t="s">
        <v>12577</v>
      </c>
      <c r="AC1747" s="23"/>
      <c r="AD1747" s="776"/>
      <c r="AE1747" s="1338" t="s">
        <v>12665</v>
      </c>
      <c r="AF1747" s="740"/>
    </row>
    <row r="1748" spans="1:176">
      <c r="A1748" s="201" t="s">
        <v>12570</v>
      </c>
      <c r="B1748" s="775" t="s">
        <v>12666</v>
      </c>
      <c r="C1748" s="181" t="s">
        <v>83</v>
      </c>
      <c r="D1748" s="7" t="s">
        <v>687</v>
      </c>
      <c r="E1748" s="7" t="s">
        <v>85</v>
      </c>
      <c r="F1748" s="7">
        <v>4</v>
      </c>
      <c r="G1748" s="220" t="s">
        <v>12667</v>
      </c>
      <c r="H1748" s="143">
        <v>0.76100000000000001</v>
      </c>
      <c r="I1748" s="188" t="s">
        <v>12668</v>
      </c>
      <c r="J1748" s="11">
        <v>45726</v>
      </c>
      <c r="K1748" s="11">
        <v>45727</v>
      </c>
      <c r="L1748" s="11"/>
      <c r="M1748" s="11" t="s">
        <v>97</v>
      </c>
      <c r="N1748" s="11">
        <v>45729</v>
      </c>
      <c r="O1748" s="7">
        <f t="shared" ca="1" si="56"/>
        <v>3</v>
      </c>
      <c r="P1748" s="11">
        <v>45735</v>
      </c>
      <c r="Q1748" s="11">
        <v>45734</v>
      </c>
      <c r="R1748" s="11">
        <v>45735</v>
      </c>
      <c r="S1748" s="12">
        <f>('LCL Completed'!R3438-'LCL Completed'!J3438)</f>
        <v>0</v>
      </c>
      <c r="T1748" s="192">
        <v>45736</v>
      </c>
      <c r="U1748" s="11">
        <v>45765</v>
      </c>
      <c r="V1748" s="11"/>
      <c r="W1748" s="11"/>
      <c r="X1748" s="218" t="s">
        <v>12669</v>
      </c>
      <c r="Y1748" s="221" t="s">
        <v>12670</v>
      </c>
      <c r="Z1748" s="221" t="s">
        <v>12671</v>
      </c>
      <c r="AA1748" s="244" t="s">
        <v>12672</v>
      </c>
      <c r="AB1748" s="96" t="s">
        <v>12673</v>
      </c>
      <c r="AC1748" s="23"/>
      <c r="AD1748" s="776"/>
      <c r="AE1748" s="1338"/>
      <c r="AF1748" s="740"/>
    </row>
    <row r="1749" spans="1:176" s="2" customFormat="1" ht="17.25" customHeight="1">
      <c r="A1749" s="181" t="s">
        <v>12674</v>
      </c>
      <c r="B1749" s="775" t="s">
        <v>12675</v>
      </c>
      <c r="C1749" s="181" t="s">
        <v>256</v>
      </c>
      <c r="D1749" s="775" t="s">
        <v>8706</v>
      </c>
      <c r="E1749" s="775" t="s">
        <v>85</v>
      </c>
      <c r="F1749" s="775">
        <v>1</v>
      </c>
      <c r="G1749" s="966">
        <v>460.84</v>
      </c>
      <c r="H1749" s="143">
        <v>0.70699999999999996</v>
      </c>
      <c r="I1749" s="188" t="s">
        <v>12676</v>
      </c>
      <c r="J1749" s="11">
        <v>45728</v>
      </c>
      <c r="K1749" s="11">
        <v>45728</v>
      </c>
      <c r="L1749" s="11"/>
      <c r="M1749" s="11">
        <v>45729</v>
      </c>
      <c r="N1749" s="11">
        <v>45730</v>
      </c>
      <c r="O1749" s="7">
        <f t="shared" ca="1" si="56"/>
        <v>2</v>
      </c>
      <c r="P1749" s="23">
        <v>45743</v>
      </c>
      <c r="Q1749" s="11">
        <v>45741</v>
      </c>
      <c r="R1749" s="11">
        <v>45743</v>
      </c>
      <c r="S1749" s="12">
        <f>R1749-J1749</f>
        <v>15</v>
      </c>
      <c r="T1749" s="192">
        <v>45748</v>
      </c>
      <c r="U1749" s="11">
        <v>45790</v>
      </c>
      <c r="V1749" s="11"/>
      <c r="W1749" s="11"/>
      <c r="X1749" s="218" t="s">
        <v>12677</v>
      </c>
      <c r="Y1749" s="221" t="s">
        <v>12678</v>
      </c>
      <c r="Z1749" s="221" t="s">
        <v>12678</v>
      </c>
      <c r="AA1749" s="238" t="s">
        <v>12679</v>
      </c>
      <c r="AB1749" s="24"/>
      <c r="AC1749" s="23"/>
      <c r="AD1749" s="776"/>
      <c r="AE1749" s="1338"/>
      <c r="AF1749" s="740"/>
    </row>
    <row r="1750" spans="1:176">
      <c r="A1750" s="181" t="s">
        <v>12680</v>
      </c>
      <c r="B1750" s="775" t="s">
        <v>12681</v>
      </c>
      <c r="C1750" s="181" t="s">
        <v>83</v>
      </c>
      <c r="D1750" s="7" t="s">
        <v>687</v>
      </c>
      <c r="E1750" s="7" t="s">
        <v>85</v>
      </c>
      <c r="F1750" s="7">
        <v>1</v>
      </c>
      <c r="G1750" s="967">
        <v>490</v>
      </c>
      <c r="H1750" s="143">
        <v>0.6</v>
      </c>
      <c r="I1750" s="199" t="s">
        <v>12682</v>
      </c>
      <c r="J1750" s="11">
        <v>45731</v>
      </c>
      <c r="K1750" s="11">
        <v>45739</v>
      </c>
      <c r="L1750" s="11"/>
      <c r="M1750" s="124" t="s">
        <v>97</v>
      </c>
      <c r="N1750" s="11">
        <v>45740</v>
      </c>
      <c r="O1750" s="7">
        <f t="shared" ca="1" si="56"/>
        <v>9</v>
      </c>
      <c r="P1750" s="11">
        <v>45750</v>
      </c>
      <c r="Q1750" s="11">
        <v>45748</v>
      </c>
      <c r="R1750" s="11">
        <v>45750</v>
      </c>
      <c r="S1750" s="12">
        <f t="shared" ref="S1750:S1779" ca="1" si="58">IF(ISBLANK(R1750)=TRUE,TODAY()-J1750,R1750-J1750)</f>
        <v>19</v>
      </c>
      <c r="T1750" s="192">
        <v>45755</v>
      </c>
      <c r="U1750" s="11">
        <v>45778</v>
      </c>
      <c r="V1750" s="11"/>
      <c r="W1750" s="11"/>
      <c r="X1750" s="218" t="s">
        <v>12683</v>
      </c>
      <c r="Y1750" s="221" t="s">
        <v>12684</v>
      </c>
      <c r="Z1750" s="221" t="s">
        <v>12685</v>
      </c>
      <c r="AA1750" s="244" t="s">
        <v>12686</v>
      </c>
      <c r="AB1750" s="84"/>
      <c r="AC1750" s="817"/>
      <c r="AD1750" s="776"/>
      <c r="AE1750" s="1339" t="s">
        <v>12687</v>
      </c>
      <c r="AF1750" s="740"/>
    </row>
    <row r="1751" spans="1:176">
      <c r="A1751" s="181" t="s">
        <v>12140</v>
      </c>
      <c r="B1751" s="775" t="s">
        <v>12688</v>
      </c>
      <c r="C1751" s="181" t="s">
        <v>83</v>
      </c>
      <c r="D1751" s="7" t="s">
        <v>687</v>
      </c>
      <c r="E1751" s="7" t="s">
        <v>85</v>
      </c>
      <c r="F1751" s="7">
        <v>1</v>
      </c>
      <c r="G1751" s="967">
        <v>750</v>
      </c>
      <c r="H1751" s="143">
        <v>0.76</v>
      </c>
      <c r="I1751" s="199" t="s">
        <v>12682</v>
      </c>
      <c r="J1751" s="11">
        <v>45735</v>
      </c>
      <c r="K1751" s="11">
        <v>45736</v>
      </c>
      <c r="L1751" s="11"/>
      <c r="M1751" s="124" t="s">
        <v>97</v>
      </c>
      <c r="N1751" s="11">
        <v>45739</v>
      </c>
      <c r="O1751" s="7">
        <f t="shared" ca="1" si="56"/>
        <v>4</v>
      </c>
      <c r="P1751" s="11">
        <v>45750</v>
      </c>
      <c r="Q1751" s="11">
        <v>45748</v>
      </c>
      <c r="R1751" s="11">
        <v>45750</v>
      </c>
      <c r="S1751" s="12">
        <f t="shared" ca="1" si="58"/>
        <v>15</v>
      </c>
      <c r="T1751" s="192">
        <v>45755</v>
      </c>
      <c r="U1751" s="11">
        <v>45778</v>
      </c>
      <c r="V1751" s="11"/>
      <c r="W1751" s="11"/>
      <c r="X1751" s="218" t="s">
        <v>12689</v>
      </c>
      <c r="Y1751" s="221" t="s">
        <v>12690</v>
      </c>
      <c r="Z1751" s="221" t="s">
        <v>12691</v>
      </c>
      <c r="AA1751" s="244" t="s">
        <v>12692</v>
      </c>
      <c r="AB1751" s="84"/>
      <c r="AC1751" s="817"/>
      <c r="AD1751" s="776"/>
      <c r="AE1751" s="1339" t="s">
        <v>12665</v>
      </c>
      <c r="AF1751" s="740"/>
    </row>
    <row r="1752" spans="1:176">
      <c r="A1752" s="181" t="s">
        <v>4083</v>
      </c>
      <c r="B1752" s="775" t="s">
        <v>12693</v>
      </c>
      <c r="C1752" s="181" t="s">
        <v>256</v>
      </c>
      <c r="D1752" s="7" t="s">
        <v>687</v>
      </c>
      <c r="E1752" s="7" t="s">
        <v>85</v>
      </c>
      <c r="F1752" s="7">
        <v>1</v>
      </c>
      <c r="G1752" s="967">
        <v>345</v>
      </c>
      <c r="H1752" s="143">
        <v>0.54900000000000004</v>
      </c>
      <c r="I1752" s="199" t="s">
        <v>12682</v>
      </c>
      <c r="J1752" s="11">
        <v>45737</v>
      </c>
      <c r="K1752" s="11">
        <v>45740</v>
      </c>
      <c r="L1752" s="11"/>
      <c r="M1752" s="124">
        <v>45739</v>
      </c>
      <c r="N1752" s="11">
        <v>45741</v>
      </c>
      <c r="O1752" s="7">
        <f t="shared" ca="1" si="56"/>
        <v>4</v>
      </c>
      <c r="P1752" s="11">
        <v>45750</v>
      </c>
      <c r="Q1752" s="11">
        <v>45748</v>
      </c>
      <c r="R1752" s="11">
        <v>45750</v>
      </c>
      <c r="S1752" s="12">
        <f t="shared" ca="1" si="58"/>
        <v>13</v>
      </c>
      <c r="T1752" s="192">
        <v>45755</v>
      </c>
      <c r="U1752" s="11">
        <v>45778</v>
      </c>
      <c r="V1752" s="11"/>
      <c r="W1752" s="11"/>
      <c r="X1752" s="218" t="s">
        <v>12694</v>
      </c>
      <c r="Y1752" s="221" t="s">
        <v>12695</v>
      </c>
      <c r="Z1752" s="221" t="s">
        <v>12696</v>
      </c>
      <c r="AA1752" s="244" t="s">
        <v>12697</v>
      </c>
      <c r="AB1752" s="84"/>
      <c r="AC1752" s="817"/>
      <c r="AD1752" s="776"/>
      <c r="AE1752" s="1339" t="s">
        <v>12665</v>
      </c>
      <c r="AF1752" s="740"/>
    </row>
    <row r="1753" spans="1:176">
      <c r="A1753" s="181" t="s">
        <v>1305</v>
      </c>
      <c r="B1753" s="846" t="s">
        <v>12698</v>
      </c>
      <c r="C1753" s="7" t="s">
        <v>29</v>
      </c>
      <c r="D1753" s="7" t="s">
        <v>110</v>
      </c>
      <c r="E1753" s="7" t="s">
        <v>8491</v>
      </c>
      <c r="F1753" s="7">
        <v>1</v>
      </c>
      <c r="G1753" s="847">
        <v>140</v>
      </c>
      <c r="H1753" s="106">
        <v>0.73899999999999999</v>
      </c>
      <c r="I1753" s="188" t="s">
        <v>12699</v>
      </c>
      <c r="J1753" s="11">
        <v>45723</v>
      </c>
      <c r="K1753" s="11">
        <v>45726</v>
      </c>
      <c r="L1753" s="11"/>
      <c r="M1753" s="11">
        <v>45777</v>
      </c>
      <c r="N1753" s="11">
        <v>45741</v>
      </c>
      <c r="O1753" s="7">
        <f t="shared" ca="1" si="56"/>
        <v>18</v>
      </c>
      <c r="P1753" s="11">
        <v>45745</v>
      </c>
      <c r="Q1753" s="11">
        <v>45741</v>
      </c>
      <c r="R1753" s="11">
        <v>45745</v>
      </c>
      <c r="S1753" s="12">
        <f t="shared" ca="1" si="58"/>
        <v>22</v>
      </c>
      <c r="T1753" s="192">
        <v>45749</v>
      </c>
      <c r="U1753" s="192">
        <v>45779</v>
      </c>
      <c r="V1753" s="192"/>
      <c r="W1753" s="192"/>
      <c r="X1753" s="863" t="s">
        <v>12700</v>
      </c>
      <c r="Y1753" s="221" t="s">
        <v>12701</v>
      </c>
      <c r="Z1753" s="221" t="s">
        <v>12701</v>
      </c>
      <c r="AA1753" s="96" t="s">
        <v>10571</v>
      </c>
      <c r="AB1753" s="24"/>
      <c r="AC1753" s="23"/>
      <c r="AD1753" s="776"/>
      <c r="AE1753" s="1338"/>
      <c r="AF1753" s="740"/>
    </row>
    <row r="1754" spans="1:176">
      <c r="A1754" s="201" t="s">
        <v>11926</v>
      </c>
      <c r="B1754" s="839" t="s">
        <v>12702</v>
      </c>
      <c r="C1754" s="7" t="s">
        <v>83</v>
      </c>
      <c r="D1754" s="7" t="s">
        <v>110</v>
      </c>
      <c r="E1754" s="12" t="s">
        <v>85</v>
      </c>
      <c r="F1754" s="12">
        <v>2</v>
      </c>
      <c r="G1754" s="847">
        <v>1208</v>
      </c>
      <c r="H1754" s="143">
        <v>0.60699999999999998</v>
      </c>
      <c r="I1754" s="188" t="s">
        <v>10332</v>
      </c>
      <c r="J1754" s="11">
        <v>45715</v>
      </c>
      <c r="K1754" s="11">
        <v>45719</v>
      </c>
      <c r="L1754" s="11"/>
      <c r="M1754" s="8" t="s">
        <v>97</v>
      </c>
      <c r="N1754" s="11">
        <v>45726</v>
      </c>
      <c r="O1754" s="7">
        <f t="shared" ca="1" si="56"/>
        <v>11</v>
      </c>
      <c r="P1754" s="23">
        <v>45749</v>
      </c>
      <c r="Q1754" s="11">
        <v>45735</v>
      </c>
      <c r="R1754" s="11">
        <v>45749</v>
      </c>
      <c r="S1754" s="12">
        <f t="shared" ca="1" si="58"/>
        <v>34</v>
      </c>
      <c r="T1754" s="192">
        <v>45756</v>
      </c>
      <c r="U1754" s="12" t="s">
        <v>12703</v>
      </c>
      <c r="V1754" s="12"/>
      <c r="W1754" s="12"/>
      <c r="X1754" s="218" t="s">
        <v>12704</v>
      </c>
      <c r="Y1754" s="221" t="s">
        <v>12705</v>
      </c>
      <c r="Z1754" s="221" t="s">
        <v>12706</v>
      </c>
      <c r="AA1754" s="780" t="s">
        <v>12707</v>
      </c>
      <c r="AB1754" s="14" t="s">
        <v>12708</v>
      </c>
      <c r="AC1754" s="12"/>
      <c r="AD1754" s="715" t="s">
        <v>10815</v>
      </c>
      <c r="AE1754" s="1337"/>
      <c r="AF1754" s="740"/>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c r="CS1754" s="2"/>
      <c r="CT1754" s="2"/>
      <c r="CU1754" s="2"/>
      <c r="CV1754" s="2"/>
      <c r="CW1754" s="2"/>
      <c r="CX1754" s="2"/>
      <c r="CY1754" s="2"/>
      <c r="CZ1754" s="2"/>
      <c r="DA1754" s="2"/>
      <c r="DB1754" s="2"/>
      <c r="DC1754" s="2"/>
      <c r="DD1754" s="2"/>
      <c r="DE1754" s="2"/>
      <c r="DF1754" s="2"/>
      <c r="DG1754" s="2"/>
      <c r="DH1754" s="2"/>
      <c r="DI1754" s="2"/>
      <c r="DJ1754" s="2"/>
      <c r="DK1754" s="2"/>
      <c r="DL1754" s="2"/>
      <c r="DM1754" s="2"/>
      <c r="DN1754" s="2"/>
      <c r="DO1754" s="2"/>
      <c r="DP1754" s="2"/>
      <c r="DQ1754" s="2"/>
      <c r="DR1754" s="2"/>
      <c r="DS1754" s="2"/>
      <c r="DT1754" s="2"/>
      <c r="DU1754" s="2"/>
      <c r="DV1754" s="2"/>
      <c r="DW1754" s="2"/>
      <c r="DX1754" s="2"/>
      <c r="DY1754" s="2"/>
      <c r="DZ1754" s="2"/>
      <c r="EA1754" s="2"/>
      <c r="EB1754" s="2"/>
      <c r="EC1754" s="2"/>
      <c r="ED1754" s="2"/>
      <c r="EE1754" s="2"/>
      <c r="EF1754" s="2"/>
      <c r="EG1754" s="2"/>
      <c r="EH1754" s="2"/>
      <c r="EI1754" s="2"/>
      <c r="EJ1754" s="2"/>
      <c r="EK1754" s="2"/>
      <c r="EL1754" s="2"/>
      <c r="EM1754" s="2"/>
      <c r="EN1754" s="2"/>
      <c r="EO1754" s="2"/>
      <c r="EP1754" s="2"/>
      <c r="EQ1754" s="2"/>
      <c r="ER1754" s="2"/>
      <c r="ES1754" s="2"/>
      <c r="ET1754" s="2"/>
      <c r="EU1754" s="2"/>
      <c r="EV1754" s="2"/>
      <c r="EW1754" s="2"/>
      <c r="EX1754" s="2"/>
      <c r="EY1754" s="2"/>
      <c r="EZ1754" s="2"/>
      <c r="FA1754" s="2"/>
      <c r="FB1754" s="2"/>
      <c r="FC1754" s="2"/>
      <c r="FD1754" s="2"/>
      <c r="FE1754" s="2"/>
      <c r="FF1754" s="2"/>
      <c r="FG1754" s="2"/>
      <c r="FH1754" s="2"/>
      <c r="FI1754" s="2"/>
      <c r="FJ1754" s="2"/>
      <c r="FK1754" s="2"/>
      <c r="FL1754" s="2"/>
      <c r="FM1754" s="2"/>
      <c r="FN1754" s="2"/>
      <c r="FO1754" s="2"/>
      <c r="FP1754" s="2"/>
      <c r="FQ1754" s="2"/>
      <c r="FR1754" s="2"/>
      <c r="FS1754" s="2"/>
      <c r="FT1754" s="2"/>
    </row>
    <row r="1755" spans="1:176">
      <c r="A1755" s="201" t="s">
        <v>12709</v>
      </c>
      <c r="B1755" s="741" t="s">
        <v>12710</v>
      </c>
      <c r="C1755" s="7" t="s">
        <v>83</v>
      </c>
      <c r="D1755" s="7" t="s">
        <v>110</v>
      </c>
      <c r="E1755" s="12" t="s">
        <v>85</v>
      </c>
      <c r="F1755" s="12">
        <v>1</v>
      </c>
      <c r="G1755" s="847">
        <v>455</v>
      </c>
      <c r="H1755" s="143">
        <f>146*64*72/1000000</f>
        <v>0.67276800000000003</v>
      </c>
      <c r="I1755" s="188" t="s">
        <v>10332</v>
      </c>
      <c r="J1755" s="11">
        <v>45719</v>
      </c>
      <c r="K1755" s="11">
        <v>45721</v>
      </c>
      <c r="L1755" s="11"/>
      <c r="M1755" s="11">
        <v>45722</v>
      </c>
      <c r="N1755" s="11">
        <v>45726</v>
      </c>
      <c r="O1755" s="7">
        <f t="shared" ca="1" si="56"/>
        <v>7</v>
      </c>
      <c r="P1755" s="23">
        <v>45749</v>
      </c>
      <c r="Q1755" s="11">
        <v>45730</v>
      </c>
      <c r="R1755" s="11">
        <v>45749</v>
      </c>
      <c r="S1755" s="12">
        <f t="shared" ca="1" si="58"/>
        <v>30</v>
      </c>
      <c r="T1755" s="192">
        <v>45756</v>
      </c>
      <c r="U1755" s="12" t="s">
        <v>12711</v>
      </c>
      <c r="V1755" s="12"/>
      <c r="W1755" s="12"/>
      <c r="X1755" s="218" t="s">
        <v>12712</v>
      </c>
      <c r="Y1755" s="221" t="s">
        <v>12705</v>
      </c>
      <c r="Z1755" s="781" t="s">
        <v>12713</v>
      </c>
      <c r="AA1755" s="161" t="s">
        <v>12714</v>
      </c>
      <c r="AB1755" s="976"/>
      <c r="AC1755" s="12"/>
      <c r="AD1755" s="715" t="s">
        <v>10815</v>
      </c>
      <c r="AE1755" s="1337"/>
      <c r="AF1755" s="740"/>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c r="CS1755" s="2"/>
      <c r="CT1755" s="2"/>
      <c r="CU1755" s="2"/>
      <c r="CV1755" s="2"/>
      <c r="CW1755" s="2"/>
      <c r="CX1755" s="2"/>
      <c r="CY1755" s="2"/>
      <c r="CZ1755" s="2"/>
      <c r="DA1755" s="2"/>
      <c r="DB1755" s="2"/>
      <c r="DC1755" s="2"/>
      <c r="DD1755" s="2"/>
      <c r="DE1755" s="2"/>
      <c r="DF1755" s="2"/>
      <c r="DG1755" s="2"/>
      <c r="DH1755" s="2"/>
      <c r="DI1755" s="2"/>
      <c r="DJ1755" s="2"/>
      <c r="DK1755" s="2"/>
      <c r="DL1755" s="2"/>
      <c r="DM1755" s="2"/>
      <c r="DN1755" s="2"/>
      <c r="DO1755" s="2"/>
      <c r="DP1755" s="2"/>
      <c r="DQ1755" s="2"/>
      <c r="DR1755" s="2"/>
      <c r="DS1755" s="2"/>
      <c r="DT1755" s="2"/>
      <c r="DU1755" s="2"/>
      <c r="DV1755" s="2"/>
      <c r="DW1755" s="2"/>
      <c r="DX1755" s="2"/>
      <c r="DY1755" s="2"/>
      <c r="DZ1755" s="2"/>
      <c r="EA1755" s="2"/>
      <c r="EB1755" s="2"/>
      <c r="EC1755" s="2"/>
      <c r="ED1755" s="2"/>
      <c r="EE1755" s="2"/>
      <c r="EF1755" s="2"/>
      <c r="EG1755" s="2"/>
      <c r="EH1755" s="2"/>
      <c r="EI1755" s="2"/>
      <c r="EJ1755" s="2"/>
      <c r="EK1755" s="2"/>
      <c r="EL1755" s="2"/>
      <c r="EM1755" s="2"/>
      <c r="EN1755" s="2"/>
      <c r="EO1755" s="2"/>
      <c r="EP1755" s="2"/>
      <c r="EQ1755" s="2"/>
      <c r="ER1755" s="2"/>
      <c r="ES1755" s="2"/>
      <c r="ET1755" s="2"/>
      <c r="EU1755" s="2"/>
      <c r="EV1755" s="2"/>
      <c r="EW1755" s="2"/>
      <c r="EX1755" s="2"/>
      <c r="EY1755" s="2"/>
      <c r="EZ1755" s="2"/>
      <c r="FA1755" s="2"/>
      <c r="FB1755" s="2"/>
      <c r="FC1755" s="2"/>
      <c r="FD1755" s="2"/>
      <c r="FE1755" s="2"/>
      <c r="FF1755" s="2"/>
      <c r="FG1755" s="2"/>
      <c r="FH1755" s="2"/>
      <c r="FI1755" s="2"/>
      <c r="FJ1755" s="2"/>
      <c r="FK1755" s="2"/>
      <c r="FL1755" s="2"/>
      <c r="FM1755" s="2"/>
      <c r="FN1755" s="2"/>
      <c r="FO1755" s="2"/>
      <c r="FP1755" s="2"/>
      <c r="FQ1755" s="2"/>
      <c r="FR1755" s="2"/>
      <c r="FS1755" s="2"/>
      <c r="FT1755" s="2"/>
    </row>
    <row r="1756" spans="1:176">
      <c r="A1756" s="201" t="s">
        <v>12655</v>
      </c>
      <c r="B1756" s="846" t="s">
        <v>10586</v>
      </c>
      <c r="C1756" s="7" t="s">
        <v>83</v>
      </c>
      <c r="D1756" s="7" t="s">
        <v>110</v>
      </c>
      <c r="E1756" s="12" t="s">
        <v>85</v>
      </c>
      <c r="F1756" s="12">
        <v>6</v>
      </c>
      <c r="G1756" s="847">
        <v>6124</v>
      </c>
      <c r="H1756" s="257">
        <v>3.38</v>
      </c>
      <c r="I1756" s="188" t="s">
        <v>10332</v>
      </c>
      <c r="J1756" s="11">
        <v>45710</v>
      </c>
      <c r="K1756" s="11">
        <v>45713</v>
      </c>
      <c r="L1756" s="11"/>
      <c r="M1756" s="8" t="s">
        <v>97</v>
      </c>
      <c r="N1756" s="11">
        <v>45720</v>
      </c>
      <c r="O1756" s="7">
        <f t="shared" ca="1" si="56"/>
        <v>10</v>
      </c>
      <c r="P1756" s="23">
        <v>45749</v>
      </c>
      <c r="Q1756" s="11">
        <v>45730</v>
      </c>
      <c r="R1756" s="11">
        <v>45749</v>
      </c>
      <c r="S1756" s="12">
        <f t="shared" ca="1" si="58"/>
        <v>39</v>
      </c>
      <c r="T1756" s="192">
        <v>45756</v>
      </c>
      <c r="U1756" s="12" t="s">
        <v>12715</v>
      </c>
      <c r="V1756" s="12"/>
      <c r="W1756" s="12"/>
      <c r="X1756" s="218" t="s">
        <v>12716</v>
      </c>
      <c r="Y1756" s="221" t="s">
        <v>12705</v>
      </c>
      <c r="Z1756" s="781" t="s">
        <v>12717</v>
      </c>
      <c r="AA1756" s="161" t="s">
        <v>12718</v>
      </c>
      <c r="AB1756" s="976" t="s">
        <v>12719</v>
      </c>
      <c r="AC1756" s="12"/>
      <c r="AD1756" s="715" t="s">
        <v>10815</v>
      </c>
      <c r="AE1756" s="1337"/>
      <c r="AF1756" s="740"/>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c r="CS1756" s="2"/>
      <c r="CT1756" s="2"/>
      <c r="CU1756" s="2"/>
      <c r="CV1756" s="2"/>
      <c r="CW1756" s="2"/>
      <c r="CX1756" s="2"/>
      <c r="CY1756" s="2"/>
      <c r="CZ1756" s="2"/>
      <c r="DA1756" s="2"/>
      <c r="DB1756" s="2"/>
      <c r="DC1756" s="2"/>
      <c r="DD1756" s="2"/>
      <c r="DE1756" s="2"/>
      <c r="DF1756" s="2"/>
      <c r="DG1756" s="2"/>
      <c r="DH1756" s="2"/>
      <c r="DI1756" s="2"/>
      <c r="DJ1756" s="2"/>
      <c r="DK1756" s="2"/>
      <c r="DL1756" s="2"/>
      <c r="DM1756" s="2"/>
      <c r="DN1756" s="2"/>
      <c r="DO1756" s="2"/>
      <c r="DP1756" s="2"/>
      <c r="DQ1756" s="2"/>
      <c r="DR1756" s="2"/>
      <c r="DS1756" s="2"/>
      <c r="DT1756" s="2"/>
      <c r="DU1756" s="2"/>
      <c r="DV1756" s="2"/>
      <c r="DW1756" s="2"/>
      <c r="DX1756" s="2"/>
      <c r="DY1756" s="2"/>
      <c r="DZ1756" s="2"/>
      <c r="EA1756" s="2"/>
      <c r="EB1756" s="2"/>
      <c r="EC1756" s="2"/>
      <c r="ED1756" s="2"/>
      <c r="EE1756" s="2"/>
      <c r="EF1756" s="2"/>
      <c r="EG1756" s="2"/>
      <c r="EH1756" s="2"/>
      <c r="EI1756" s="2"/>
      <c r="EJ1756" s="2"/>
      <c r="EK1756" s="2"/>
      <c r="EL1756" s="2"/>
      <c r="EM1756" s="2"/>
      <c r="EN1756" s="2"/>
      <c r="EO1756" s="2"/>
      <c r="EP1756" s="2"/>
      <c r="EQ1756" s="2"/>
      <c r="ER1756" s="2"/>
      <c r="ES1756" s="2"/>
      <c r="ET1756" s="2"/>
      <c r="EU1756" s="2"/>
      <c r="EV1756" s="2"/>
      <c r="EW1756" s="2"/>
      <c r="EX1756" s="2"/>
      <c r="EY1756" s="2"/>
      <c r="EZ1756" s="2"/>
      <c r="FA1756" s="2"/>
      <c r="FB1756" s="2"/>
      <c r="FC1756" s="2"/>
      <c r="FD1756" s="2"/>
      <c r="FE1756" s="2"/>
      <c r="FF1756" s="2"/>
      <c r="FG1756" s="2"/>
      <c r="FH1756" s="2"/>
      <c r="FI1756" s="2"/>
      <c r="FJ1756" s="2"/>
      <c r="FK1756" s="2"/>
      <c r="FL1756" s="2"/>
      <c r="FM1756" s="2"/>
      <c r="FN1756" s="2"/>
      <c r="FO1756" s="2"/>
      <c r="FP1756" s="2"/>
      <c r="FQ1756" s="2"/>
      <c r="FR1756" s="2"/>
      <c r="FS1756" s="2"/>
      <c r="FT1756" s="2"/>
    </row>
    <row r="1757" spans="1:176">
      <c r="A1757" s="201" t="s">
        <v>12709</v>
      </c>
      <c r="B1757" s="741" t="s">
        <v>11918</v>
      </c>
      <c r="C1757" s="7" t="s">
        <v>83</v>
      </c>
      <c r="D1757" s="7" t="s">
        <v>110</v>
      </c>
      <c r="E1757" s="12" t="s">
        <v>85</v>
      </c>
      <c r="F1757" s="12">
        <v>1</v>
      </c>
      <c r="G1757" s="847">
        <v>352</v>
      </c>
      <c r="H1757" s="257">
        <v>0.61699999999999999</v>
      </c>
      <c r="I1757" s="188" t="s">
        <v>10332</v>
      </c>
      <c r="J1757" s="11">
        <v>45721</v>
      </c>
      <c r="K1757" s="11">
        <v>45723</v>
      </c>
      <c r="L1757" s="11"/>
      <c r="M1757" s="11">
        <v>45728</v>
      </c>
      <c r="N1757" s="11">
        <v>45733</v>
      </c>
      <c r="O1757" s="7">
        <f t="shared" ca="1" si="56"/>
        <v>12</v>
      </c>
      <c r="P1757" s="23">
        <v>45749</v>
      </c>
      <c r="Q1757" s="11">
        <v>45735</v>
      </c>
      <c r="R1757" s="11">
        <v>45749</v>
      </c>
      <c r="S1757" s="12">
        <f t="shared" ca="1" si="58"/>
        <v>28</v>
      </c>
      <c r="T1757" s="192">
        <v>45756</v>
      </c>
      <c r="U1757" s="12" t="s">
        <v>12720</v>
      </c>
      <c r="V1757" s="12"/>
      <c r="W1757" s="12"/>
      <c r="X1757" s="218" t="s">
        <v>12721</v>
      </c>
      <c r="Y1757" s="221" t="s">
        <v>12705</v>
      </c>
      <c r="Z1757" s="221" t="s">
        <v>12722</v>
      </c>
      <c r="AA1757" s="782" t="s">
        <v>12723</v>
      </c>
      <c r="AB1757" s="14"/>
      <c r="AC1757" s="12"/>
      <c r="AD1757" s="715" t="s">
        <v>10815</v>
      </c>
      <c r="AE1757" s="1337"/>
      <c r="AF1757" s="740"/>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c r="CS1757" s="2"/>
      <c r="CT1757" s="2"/>
      <c r="CU1757" s="2"/>
      <c r="CV1757" s="2"/>
      <c r="CW1757" s="2"/>
      <c r="CX1757" s="2"/>
      <c r="CY1757" s="2"/>
      <c r="CZ1757" s="2"/>
      <c r="DA1757" s="2"/>
      <c r="DB1757" s="2"/>
      <c r="DC1757" s="2"/>
      <c r="DD1757" s="2"/>
      <c r="DE1757" s="2"/>
      <c r="DF1757" s="2"/>
      <c r="DG1757" s="2"/>
      <c r="DH1757" s="2"/>
      <c r="DI1757" s="2"/>
      <c r="DJ1757" s="2"/>
      <c r="DK1757" s="2"/>
      <c r="DL1757" s="2"/>
      <c r="DM1757" s="2"/>
      <c r="DN1757" s="2"/>
      <c r="DO1757" s="2"/>
      <c r="DP1757" s="2"/>
      <c r="DQ1757" s="2"/>
      <c r="DR1757" s="2"/>
      <c r="DS1757" s="2"/>
      <c r="DT1757" s="2"/>
      <c r="DU1757" s="2"/>
      <c r="DV1757" s="2"/>
      <c r="DW1757" s="2"/>
      <c r="DX1757" s="2"/>
      <c r="DY1757" s="2"/>
      <c r="DZ1757" s="2"/>
      <c r="EA1757" s="2"/>
      <c r="EB1757" s="2"/>
      <c r="EC1757" s="2"/>
      <c r="ED1757" s="2"/>
      <c r="EE1757" s="2"/>
      <c r="EF1757" s="2"/>
      <c r="EG1757" s="2"/>
      <c r="EH1757" s="2"/>
      <c r="EI1757" s="2"/>
      <c r="EJ1757" s="2"/>
      <c r="EK1757" s="2"/>
      <c r="EL1757" s="2"/>
      <c r="EM1757" s="2"/>
      <c r="EN1757" s="2"/>
      <c r="EO1757" s="2"/>
      <c r="EP1757" s="2"/>
      <c r="EQ1757" s="2"/>
      <c r="ER1757" s="2"/>
      <c r="ES1757" s="2"/>
      <c r="ET1757" s="2"/>
      <c r="EU1757" s="2"/>
      <c r="EV1757" s="2"/>
      <c r="EW1757" s="2"/>
      <c r="EX1757" s="2"/>
      <c r="EY1757" s="2"/>
      <c r="EZ1757" s="2"/>
      <c r="FA1757" s="2"/>
      <c r="FB1757" s="2"/>
      <c r="FC1757" s="2"/>
      <c r="FD1757" s="2"/>
      <c r="FE1757" s="2"/>
      <c r="FF1757" s="2"/>
      <c r="FG1757" s="2"/>
      <c r="FH1757" s="2"/>
      <c r="FI1757" s="2"/>
      <c r="FJ1757" s="2"/>
      <c r="FK1757" s="2"/>
      <c r="FL1757" s="2"/>
      <c r="FM1757" s="2"/>
      <c r="FN1757" s="2"/>
      <c r="FO1757" s="2"/>
      <c r="FP1757" s="2"/>
      <c r="FQ1757" s="2"/>
      <c r="FR1757" s="2"/>
      <c r="FS1757" s="2"/>
      <c r="FT1757" s="2"/>
    </row>
    <row r="1758" spans="1:176">
      <c r="A1758" s="201" t="s">
        <v>12512</v>
      </c>
      <c r="B1758" s="839" t="s">
        <v>12724</v>
      </c>
      <c r="C1758" s="7" t="s">
        <v>256</v>
      </c>
      <c r="D1758" s="7" t="s">
        <v>110</v>
      </c>
      <c r="E1758" s="12" t="s">
        <v>85</v>
      </c>
      <c r="F1758" s="12">
        <v>2</v>
      </c>
      <c r="G1758" s="847">
        <v>876</v>
      </c>
      <c r="H1758" s="257">
        <v>2.7269999999999999</v>
      </c>
      <c r="I1758" s="188" t="s">
        <v>10332</v>
      </c>
      <c r="J1758" s="11">
        <v>45722</v>
      </c>
      <c r="K1758" s="11">
        <v>45727</v>
      </c>
      <c r="L1758" s="11"/>
      <c r="M1758" s="11">
        <v>45728</v>
      </c>
      <c r="N1758" s="11">
        <v>45734</v>
      </c>
      <c r="O1758" s="7">
        <f t="shared" ca="1" si="56"/>
        <v>12</v>
      </c>
      <c r="P1758" s="23">
        <v>45749</v>
      </c>
      <c r="Q1758" s="11">
        <v>45745</v>
      </c>
      <c r="R1758" s="11">
        <v>45749</v>
      </c>
      <c r="S1758" s="12">
        <f t="shared" ca="1" si="58"/>
        <v>27</v>
      </c>
      <c r="T1758" s="192">
        <v>45756</v>
      </c>
      <c r="U1758" s="12" t="s">
        <v>12725</v>
      </c>
      <c r="V1758" s="12"/>
      <c r="W1758" s="12"/>
      <c r="X1758" s="218" t="s">
        <v>12726</v>
      </c>
      <c r="Y1758" s="221" t="s">
        <v>12705</v>
      </c>
      <c r="Z1758" s="781" t="s">
        <v>12727</v>
      </c>
      <c r="AA1758" s="161" t="s">
        <v>12728</v>
      </c>
      <c r="AB1758" s="14" t="s">
        <v>12729</v>
      </c>
      <c r="AC1758" s="12"/>
      <c r="AD1758" s="715" t="s">
        <v>10815</v>
      </c>
      <c r="AE1758" s="1337"/>
      <c r="AF1758" s="740"/>
      <c r="AG1758" s="2"/>
      <c r="AH1758" s="2"/>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c r="BR1758" s="2"/>
      <c r="BS1758" s="2"/>
      <c r="BT1758" s="2"/>
      <c r="BU1758" s="2"/>
      <c r="BV1758" s="2"/>
      <c r="BW1758" s="2"/>
      <c r="BX1758" s="2"/>
      <c r="BY1758" s="2"/>
      <c r="BZ1758" s="2"/>
      <c r="CA1758" s="2"/>
      <c r="CB1758" s="2"/>
      <c r="CC1758" s="2"/>
      <c r="CD1758" s="2"/>
      <c r="CE1758" s="2"/>
      <c r="CF1758" s="2"/>
      <c r="CG1758" s="2"/>
      <c r="CH1758" s="2"/>
      <c r="CI1758" s="2"/>
      <c r="CJ1758" s="2"/>
      <c r="CK1758" s="2"/>
      <c r="CL1758" s="2"/>
      <c r="CM1758" s="2"/>
      <c r="CN1758" s="2"/>
      <c r="CO1758" s="2"/>
      <c r="CP1758" s="2"/>
      <c r="CQ1758" s="2"/>
      <c r="CR1758" s="2"/>
      <c r="CS1758" s="2"/>
      <c r="CT1758" s="2"/>
      <c r="CU1758" s="2"/>
      <c r="CV1758" s="2"/>
      <c r="CW1758" s="2"/>
      <c r="CX1758" s="2"/>
      <c r="CY1758" s="2"/>
      <c r="CZ1758" s="2"/>
      <c r="DA1758" s="2"/>
      <c r="DB1758" s="2"/>
      <c r="DC1758" s="2"/>
      <c r="DD1758" s="2"/>
      <c r="DE1758" s="2"/>
      <c r="DF1758" s="2"/>
      <c r="DG1758" s="2"/>
      <c r="DH1758" s="2"/>
      <c r="DI1758" s="2"/>
      <c r="DJ1758" s="2"/>
      <c r="DK1758" s="2"/>
      <c r="DL1758" s="2"/>
      <c r="DM1758" s="2"/>
      <c r="DN1758" s="2"/>
      <c r="DO1758" s="2"/>
      <c r="DP1758" s="2"/>
      <c r="DQ1758" s="2"/>
      <c r="DR1758" s="2"/>
      <c r="DS1758" s="2"/>
      <c r="DT1758" s="2"/>
      <c r="DU1758" s="2"/>
      <c r="DV1758" s="2"/>
      <c r="DW1758" s="2"/>
      <c r="DX1758" s="2"/>
      <c r="DY1758" s="2"/>
      <c r="DZ1758" s="2"/>
      <c r="EA1758" s="2"/>
      <c r="EB1758" s="2"/>
      <c r="EC1758" s="2"/>
      <c r="ED1758" s="2"/>
      <c r="EE1758" s="2"/>
      <c r="EF1758" s="2"/>
      <c r="EG1758" s="2"/>
      <c r="EH1758" s="2"/>
      <c r="EI1758" s="2"/>
      <c r="EJ1758" s="2"/>
      <c r="EK1758" s="2"/>
      <c r="EL1758" s="2"/>
      <c r="EM1758" s="2"/>
      <c r="EN1758" s="2"/>
      <c r="EO1758" s="2"/>
      <c r="EP1758" s="2"/>
      <c r="EQ1758" s="2"/>
      <c r="ER1758" s="2"/>
      <c r="ES1758" s="2"/>
      <c r="ET1758" s="2"/>
      <c r="EU1758" s="2"/>
      <c r="EV1758" s="2"/>
      <c r="EW1758" s="2"/>
      <c r="EX1758" s="2"/>
      <c r="EY1758" s="2"/>
      <c r="EZ1758" s="2"/>
      <c r="FA1758" s="2"/>
      <c r="FB1758" s="2"/>
      <c r="FC1758" s="2"/>
      <c r="FD1758" s="2"/>
      <c r="FE1758" s="2"/>
      <c r="FF1758" s="2"/>
      <c r="FG1758" s="2"/>
      <c r="FH1758" s="2"/>
      <c r="FI1758" s="2"/>
      <c r="FJ1758" s="2"/>
      <c r="FK1758" s="2"/>
      <c r="FL1758" s="2"/>
      <c r="FM1758" s="2"/>
      <c r="FN1758" s="2"/>
      <c r="FO1758" s="2"/>
      <c r="FP1758" s="2"/>
      <c r="FQ1758" s="2"/>
      <c r="FR1758" s="2"/>
      <c r="FS1758" s="2"/>
      <c r="FT1758" s="2"/>
    </row>
    <row r="1759" spans="1:176">
      <c r="A1759" s="201" t="s">
        <v>397</v>
      </c>
      <c r="B1759" s="839" t="s">
        <v>12730</v>
      </c>
      <c r="C1759" s="7" t="s">
        <v>256</v>
      </c>
      <c r="D1759" s="7" t="s">
        <v>110</v>
      </c>
      <c r="E1759" s="12" t="s">
        <v>85</v>
      </c>
      <c r="F1759" s="12">
        <v>1</v>
      </c>
      <c r="G1759" s="847">
        <v>1200</v>
      </c>
      <c r="H1759" s="257">
        <v>2.806</v>
      </c>
      <c r="I1759" s="188" t="s">
        <v>10332</v>
      </c>
      <c r="J1759" s="11">
        <v>45724</v>
      </c>
      <c r="K1759" s="11">
        <v>45726</v>
      </c>
      <c r="L1759" s="11"/>
      <c r="M1759" s="11">
        <v>45729</v>
      </c>
      <c r="N1759" s="11">
        <v>45735</v>
      </c>
      <c r="O1759" s="7">
        <f t="shared" ca="1" si="56"/>
        <v>11</v>
      </c>
      <c r="P1759" s="23">
        <v>45749</v>
      </c>
      <c r="Q1759" s="11">
        <v>45745</v>
      </c>
      <c r="R1759" s="11">
        <v>45749</v>
      </c>
      <c r="S1759" s="12">
        <f t="shared" ca="1" si="58"/>
        <v>25</v>
      </c>
      <c r="T1759" s="192">
        <v>45756</v>
      </c>
      <c r="U1759" s="12" t="s">
        <v>12731</v>
      </c>
      <c r="V1759" s="12"/>
      <c r="W1759" s="12"/>
      <c r="X1759" s="218" t="s">
        <v>12732</v>
      </c>
      <c r="Y1759" s="221" t="s">
        <v>12705</v>
      </c>
      <c r="Z1759" s="221" t="s">
        <v>12733</v>
      </c>
      <c r="AA1759" s="161" t="s">
        <v>12734</v>
      </c>
      <c r="AB1759" s="14"/>
      <c r="AC1759" s="12"/>
      <c r="AD1759" s="715" t="s">
        <v>10815</v>
      </c>
      <c r="AE1759" s="1337"/>
      <c r="AF1759" s="740"/>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c r="BR1759" s="2"/>
      <c r="BS1759" s="2"/>
      <c r="BT1759" s="2"/>
      <c r="BU1759" s="2"/>
      <c r="BV1759" s="2"/>
      <c r="BW1759" s="2"/>
      <c r="BX1759" s="2"/>
      <c r="BY1759" s="2"/>
      <c r="BZ1759" s="2"/>
      <c r="CA1759" s="2"/>
      <c r="CB1759" s="2"/>
      <c r="CC1759" s="2"/>
      <c r="CD1759" s="2"/>
      <c r="CE1759" s="2"/>
      <c r="CF1759" s="2"/>
      <c r="CG1759" s="2"/>
      <c r="CH1759" s="2"/>
      <c r="CI1759" s="2"/>
      <c r="CJ1759" s="2"/>
      <c r="CK1759" s="2"/>
      <c r="CL1759" s="2"/>
      <c r="CM1759" s="2"/>
      <c r="CN1759" s="2"/>
      <c r="CO1759" s="2"/>
      <c r="CP1759" s="2"/>
      <c r="CQ1759" s="2"/>
      <c r="CR1759" s="2"/>
      <c r="CS1759" s="2"/>
      <c r="CT1759" s="2"/>
      <c r="CU1759" s="2"/>
      <c r="CV1759" s="2"/>
      <c r="CW1759" s="2"/>
      <c r="CX1759" s="2"/>
      <c r="CY1759" s="2"/>
      <c r="CZ1759" s="2"/>
      <c r="DA1759" s="2"/>
      <c r="DB1759" s="2"/>
      <c r="DC1759" s="2"/>
      <c r="DD1759" s="2"/>
      <c r="DE1759" s="2"/>
      <c r="DF1759" s="2"/>
      <c r="DG1759" s="2"/>
      <c r="DH1759" s="2"/>
      <c r="DI1759" s="2"/>
      <c r="DJ1759" s="2"/>
      <c r="DK1759" s="2"/>
      <c r="DL1759" s="2"/>
      <c r="DM1759" s="2"/>
      <c r="DN1759" s="2"/>
      <c r="DO1759" s="2"/>
      <c r="DP1759" s="2"/>
      <c r="DQ1759" s="2"/>
      <c r="DR1759" s="2"/>
      <c r="DS1759" s="2"/>
      <c r="DT1759" s="2"/>
      <c r="DU1759" s="2"/>
      <c r="DV1759" s="2"/>
      <c r="DW1759" s="2"/>
      <c r="DX1759" s="2"/>
      <c r="DY1759" s="2"/>
      <c r="DZ1759" s="2"/>
      <c r="EA1759" s="2"/>
      <c r="EB1759" s="2"/>
      <c r="EC1759" s="2"/>
      <c r="ED1759" s="2"/>
      <c r="EE1759" s="2"/>
      <c r="EF1759" s="2"/>
      <c r="EG1759" s="2"/>
      <c r="EH1759" s="2"/>
      <c r="EI1759" s="2"/>
      <c r="EJ1759" s="2"/>
      <c r="EK1759" s="2"/>
      <c r="EL1759" s="2"/>
      <c r="EM1759" s="2"/>
      <c r="EN1759" s="2"/>
      <c r="EO1759" s="2"/>
      <c r="EP1759" s="2"/>
      <c r="EQ1759" s="2"/>
      <c r="ER1759" s="2"/>
      <c r="ES1759" s="2"/>
      <c r="ET1759" s="2"/>
      <c r="EU1759" s="2"/>
      <c r="EV1759" s="2"/>
      <c r="EW1759" s="2"/>
      <c r="EX1759" s="2"/>
      <c r="EY1759" s="2"/>
      <c r="EZ1759" s="2"/>
      <c r="FA1759" s="2"/>
      <c r="FB1759" s="2"/>
      <c r="FC1759" s="2"/>
      <c r="FD1759" s="2"/>
      <c r="FE1759" s="2"/>
      <c r="FF1759" s="2"/>
      <c r="FG1759" s="2"/>
      <c r="FH1759" s="2"/>
      <c r="FI1759" s="2"/>
      <c r="FJ1759" s="2"/>
      <c r="FK1759" s="2"/>
      <c r="FL1759" s="2"/>
      <c r="FM1759" s="2"/>
      <c r="FN1759" s="2"/>
      <c r="FO1759" s="2"/>
      <c r="FP1759" s="2"/>
      <c r="FQ1759" s="2"/>
      <c r="FR1759" s="2"/>
      <c r="FS1759" s="2"/>
      <c r="FT1759" s="2"/>
    </row>
    <row r="1760" spans="1:176">
      <c r="A1760" s="201" t="s">
        <v>397</v>
      </c>
      <c r="B1760" s="839" t="s">
        <v>12735</v>
      </c>
      <c r="C1760" s="7" t="s">
        <v>83</v>
      </c>
      <c r="D1760" s="7" t="s">
        <v>110</v>
      </c>
      <c r="E1760" s="12" t="s">
        <v>85</v>
      </c>
      <c r="F1760" s="12">
        <v>1</v>
      </c>
      <c r="G1760" s="847">
        <v>2080</v>
      </c>
      <c r="H1760" s="257">
        <v>4.8159999999999998</v>
      </c>
      <c r="I1760" s="188" t="s">
        <v>10332</v>
      </c>
      <c r="J1760" s="11">
        <v>45726</v>
      </c>
      <c r="K1760" s="11">
        <v>45726</v>
      </c>
      <c r="L1760" s="11"/>
      <c r="M1760" s="11">
        <v>45729</v>
      </c>
      <c r="N1760" s="11">
        <v>45733</v>
      </c>
      <c r="O1760" s="7">
        <f t="shared" ca="1" si="56"/>
        <v>7</v>
      </c>
      <c r="P1760" s="23">
        <v>45749</v>
      </c>
      <c r="Q1760" s="11">
        <v>45745</v>
      </c>
      <c r="R1760" s="11">
        <v>45749</v>
      </c>
      <c r="S1760" s="12">
        <f t="shared" ca="1" si="58"/>
        <v>23</v>
      </c>
      <c r="T1760" s="192">
        <v>45756</v>
      </c>
      <c r="U1760" s="12" t="s">
        <v>12736</v>
      </c>
      <c r="V1760" s="12"/>
      <c r="W1760" s="12"/>
      <c r="X1760" s="218" t="s">
        <v>12737</v>
      </c>
      <c r="Y1760" s="221" t="s">
        <v>12705</v>
      </c>
      <c r="Z1760" s="221" t="s">
        <v>12738</v>
      </c>
      <c r="AA1760" s="161" t="s">
        <v>12739</v>
      </c>
      <c r="AB1760" s="14"/>
      <c r="AC1760" s="12"/>
      <c r="AD1760" s="715"/>
      <c r="AE1760" s="1337"/>
      <c r="AF1760" s="740" t="s">
        <v>12740</v>
      </c>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c r="BR1760" s="2"/>
      <c r="BS1760" s="2"/>
      <c r="BT1760" s="2"/>
      <c r="BU1760" s="2"/>
      <c r="BV1760" s="2"/>
      <c r="BW1760" s="2"/>
      <c r="BX1760" s="2"/>
      <c r="BY1760" s="2"/>
      <c r="BZ1760" s="2"/>
      <c r="CA1760" s="2"/>
      <c r="CB1760" s="2"/>
      <c r="CC1760" s="2"/>
      <c r="CD1760" s="2"/>
      <c r="CE1760" s="2"/>
      <c r="CF1760" s="2"/>
      <c r="CG1760" s="2"/>
      <c r="CH1760" s="2"/>
      <c r="CI1760" s="2"/>
      <c r="CJ1760" s="2"/>
      <c r="CK1760" s="2"/>
      <c r="CL1760" s="2"/>
      <c r="CM1760" s="2"/>
      <c r="CN1760" s="2"/>
      <c r="CO1760" s="2"/>
      <c r="CP1760" s="2"/>
      <c r="CQ1760" s="2"/>
      <c r="CR1760" s="2"/>
      <c r="CS1760" s="2"/>
      <c r="CT1760" s="2"/>
      <c r="CU1760" s="2"/>
      <c r="CV1760" s="2"/>
      <c r="CW1760" s="2"/>
      <c r="CX1760" s="2"/>
      <c r="CY1760" s="2"/>
      <c r="CZ1760" s="2"/>
      <c r="DA1760" s="2"/>
      <c r="DB1760" s="2"/>
      <c r="DC1760" s="2"/>
      <c r="DD1760" s="2"/>
      <c r="DE1760" s="2"/>
      <c r="DF1760" s="2"/>
      <c r="DG1760" s="2"/>
      <c r="DH1760" s="2"/>
      <c r="DI1760" s="2"/>
      <c r="DJ1760" s="2"/>
      <c r="DK1760" s="2"/>
      <c r="DL1760" s="2"/>
      <c r="DM1760" s="2"/>
      <c r="DN1760" s="2"/>
      <c r="DO1760" s="2"/>
      <c r="DP1760" s="2"/>
      <c r="DQ1760" s="2"/>
      <c r="DR1760" s="2"/>
      <c r="DS1760" s="2"/>
      <c r="DT1760" s="2"/>
      <c r="DU1760" s="2"/>
      <c r="DV1760" s="2"/>
      <c r="DW1760" s="2"/>
      <c r="DX1760" s="2"/>
      <c r="DY1760" s="2"/>
      <c r="DZ1760" s="2"/>
      <c r="EA1760" s="2"/>
      <c r="EB1760" s="2"/>
      <c r="EC1760" s="2"/>
      <c r="ED1760" s="2"/>
      <c r="EE1760" s="2"/>
      <c r="EF1760" s="2"/>
      <c r="EG1760" s="2"/>
      <c r="EH1760" s="2"/>
      <c r="EI1760" s="2"/>
      <c r="EJ1760" s="2"/>
      <c r="EK1760" s="2"/>
      <c r="EL1760" s="2"/>
      <c r="EM1760" s="2"/>
      <c r="EN1760" s="2"/>
      <c r="EO1760" s="2"/>
      <c r="EP1760" s="2"/>
      <c r="EQ1760" s="2"/>
      <c r="ER1760" s="2"/>
      <c r="ES1760" s="2"/>
      <c r="ET1760" s="2"/>
      <c r="EU1760" s="2"/>
      <c r="EV1760" s="2"/>
      <c r="EW1760" s="2"/>
      <c r="EX1760" s="2"/>
      <c r="EY1760" s="2"/>
      <c r="EZ1760" s="2"/>
      <c r="FA1760" s="2"/>
      <c r="FB1760" s="2"/>
      <c r="FC1760" s="2"/>
      <c r="FD1760" s="2"/>
      <c r="FE1760" s="2"/>
      <c r="FF1760" s="2"/>
      <c r="FG1760" s="2"/>
      <c r="FH1760" s="2"/>
      <c r="FI1760" s="2"/>
      <c r="FJ1760" s="2"/>
      <c r="FK1760" s="2"/>
      <c r="FL1760" s="2"/>
      <c r="FM1760" s="2"/>
      <c r="FN1760" s="2"/>
      <c r="FO1760" s="2"/>
      <c r="FP1760" s="2"/>
      <c r="FQ1760" s="2"/>
      <c r="FR1760" s="2"/>
      <c r="FS1760" s="2"/>
      <c r="FT1760" s="2"/>
    </row>
    <row r="1761" spans="1:176">
      <c r="A1761" s="201" t="s">
        <v>5922</v>
      </c>
      <c r="B1761" s="839" t="s">
        <v>12741</v>
      </c>
      <c r="C1761" s="7" t="s">
        <v>83</v>
      </c>
      <c r="D1761" s="7" t="s">
        <v>1024</v>
      </c>
      <c r="E1761" s="12" t="s">
        <v>85</v>
      </c>
      <c r="F1761" s="12">
        <v>2</v>
      </c>
      <c r="G1761" s="847">
        <v>1307</v>
      </c>
      <c r="H1761" s="257">
        <v>2.5680000000000001</v>
      </c>
      <c r="I1761" s="188" t="s">
        <v>10332</v>
      </c>
      <c r="J1761" s="11">
        <v>45726</v>
      </c>
      <c r="K1761" s="11">
        <v>45727</v>
      </c>
      <c r="L1761" s="11"/>
      <c r="M1761" s="11" t="s">
        <v>97</v>
      </c>
      <c r="N1761" s="11">
        <v>45733</v>
      </c>
      <c r="O1761" s="7">
        <f t="shared" ca="1" si="56"/>
        <v>7</v>
      </c>
      <c r="P1761" s="23">
        <v>45749</v>
      </c>
      <c r="Q1761" s="11">
        <v>45745</v>
      </c>
      <c r="R1761" s="11">
        <v>45749</v>
      </c>
      <c r="S1761" s="12">
        <f t="shared" ca="1" si="58"/>
        <v>23</v>
      </c>
      <c r="T1761" s="192">
        <v>45756</v>
      </c>
      <c r="U1761" s="12" t="s">
        <v>12742</v>
      </c>
      <c r="V1761" s="12"/>
      <c r="W1761" s="12"/>
      <c r="X1761" s="218" t="s">
        <v>12743</v>
      </c>
      <c r="Y1761" s="221" t="s">
        <v>12705</v>
      </c>
      <c r="Z1761" s="221" t="s">
        <v>12744</v>
      </c>
      <c r="AA1761" s="161" t="s">
        <v>12745</v>
      </c>
      <c r="AB1761" s="14"/>
      <c r="AC1761" s="12"/>
      <c r="AD1761" s="715"/>
      <c r="AE1761" s="1337"/>
      <c r="AF1761" s="740" t="s">
        <v>12746</v>
      </c>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c r="BR1761" s="2"/>
      <c r="BS1761" s="2"/>
      <c r="BT1761" s="2"/>
      <c r="BU1761" s="2"/>
      <c r="BV1761" s="2"/>
      <c r="BW1761" s="2"/>
      <c r="BX1761" s="2"/>
      <c r="BY1761" s="2"/>
      <c r="BZ1761" s="2"/>
      <c r="CA1761" s="2"/>
      <c r="CB1761" s="2"/>
      <c r="CC1761" s="2"/>
      <c r="CD1761" s="2"/>
      <c r="CE1761" s="2"/>
      <c r="CF1761" s="2"/>
      <c r="CG1761" s="2"/>
      <c r="CH1761" s="2"/>
      <c r="CI1761" s="2"/>
      <c r="CJ1761" s="2"/>
      <c r="CK1761" s="2"/>
      <c r="CL1761" s="2"/>
      <c r="CM1761" s="2"/>
      <c r="CN1761" s="2"/>
      <c r="CO1761" s="2"/>
      <c r="CP1761" s="2"/>
      <c r="CQ1761" s="2"/>
      <c r="CR1761" s="2"/>
      <c r="CS1761" s="2"/>
      <c r="CT1761" s="2"/>
      <c r="CU1761" s="2"/>
      <c r="CV1761" s="2"/>
      <c r="CW1761" s="2"/>
      <c r="CX1761" s="2"/>
      <c r="CY1761" s="2"/>
      <c r="CZ1761" s="2"/>
      <c r="DA1761" s="2"/>
      <c r="DB1761" s="2"/>
      <c r="DC1761" s="2"/>
      <c r="DD1761" s="2"/>
      <c r="DE1761" s="2"/>
      <c r="DF1761" s="2"/>
      <c r="DG1761" s="2"/>
      <c r="DH1761" s="2"/>
      <c r="DI1761" s="2"/>
      <c r="DJ1761" s="2"/>
      <c r="DK1761" s="2"/>
      <c r="DL1761" s="2"/>
      <c r="DM1761" s="2"/>
      <c r="DN1761" s="2"/>
      <c r="DO1761" s="2"/>
      <c r="DP1761" s="2"/>
      <c r="DQ1761" s="2"/>
      <c r="DR1761" s="2"/>
      <c r="DS1761" s="2"/>
      <c r="DT1761" s="2"/>
      <c r="DU1761" s="2"/>
      <c r="DV1761" s="2"/>
      <c r="DW1761" s="2"/>
      <c r="DX1761" s="2"/>
      <c r="DY1761" s="2"/>
      <c r="DZ1761" s="2"/>
      <c r="EA1761" s="2"/>
      <c r="EB1761" s="2"/>
      <c r="EC1761" s="2"/>
      <c r="ED1761" s="2"/>
      <c r="EE1761" s="2"/>
      <c r="EF1761" s="2"/>
      <c r="EG1761" s="2"/>
      <c r="EH1761" s="2"/>
      <c r="EI1761" s="2"/>
      <c r="EJ1761" s="2"/>
      <c r="EK1761" s="2"/>
      <c r="EL1761" s="2"/>
      <c r="EM1761" s="2"/>
      <c r="EN1761" s="2"/>
      <c r="EO1761" s="2"/>
      <c r="EP1761" s="2"/>
      <c r="EQ1761" s="2"/>
      <c r="ER1761" s="2"/>
      <c r="ES1761" s="2"/>
      <c r="ET1761" s="2"/>
      <c r="EU1761" s="2"/>
      <c r="EV1761" s="2"/>
      <c r="EW1761" s="2"/>
      <c r="EX1761" s="2"/>
      <c r="EY1761" s="2"/>
      <c r="EZ1761" s="2"/>
      <c r="FA1761" s="2"/>
      <c r="FB1761" s="2"/>
      <c r="FC1761" s="2"/>
      <c r="FD1761" s="2"/>
      <c r="FE1761" s="2"/>
      <c r="FF1761" s="2"/>
      <c r="FG1761" s="2"/>
      <c r="FH1761" s="2"/>
      <c r="FI1761" s="2"/>
      <c r="FJ1761" s="2"/>
      <c r="FK1761" s="2"/>
      <c r="FL1761" s="2"/>
      <c r="FM1761" s="2"/>
      <c r="FN1761" s="2"/>
      <c r="FO1761" s="2"/>
      <c r="FP1761" s="2"/>
      <c r="FQ1761" s="2"/>
      <c r="FR1761" s="2"/>
      <c r="FS1761" s="2"/>
      <c r="FT1761" s="2"/>
    </row>
    <row r="1762" spans="1:176">
      <c r="A1762" s="783" t="s">
        <v>12747</v>
      </c>
      <c r="B1762" s="839" t="s">
        <v>12748</v>
      </c>
      <c r="C1762" s="7" t="s">
        <v>83</v>
      </c>
      <c r="D1762" s="7" t="s">
        <v>1024</v>
      </c>
      <c r="E1762" s="12" t="s">
        <v>85</v>
      </c>
      <c r="F1762" s="12">
        <v>1</v>
      </c>
      <c r="G1762" s="847">
        <v>2900</v>
      </c>
      <c r="H1762" s="257">
        <v>7.3360000000000003</v>
      </c>
      <c r="I1762" s="188" t="s">
        <v>10332</v>
      </c>
      <c r="J1762" s="11">
        <v>45726</v>
      </c>
      <c r="K1762" s="11">
        <v>45726</v>
      </c>
      <c r="L1762" s="11"/>
      <c r="M1762" s="11">
        <v>45730</v>
      </c>
      <c r="N1762" s="11">
        <v>45736</v>
      </c>
      <c r="O1762" s="7">
        <f t="shared" ca="1" si="56"/>
        <v>10</v>
      </c>
      <c r="P1762" s="23">
        <v>45749</v>
      </c>
      <c r="Q1762" s="11">
        <v>45745</v>
      </c>
      <c r="R1762" s="11">
        <v>45749</v>
      </c>
      <c r="S1762" s="12">
        <f t="shared" ca="1" si="58"/>
        <v>23</v>
      </c>
      <c r="T1762" s="192">
        <v>45756</v>
      </c>
      <c r="U1762" s="12" t="s">
        <v>12749</v>
      </c>
      <c r="V1762" s="12"/>
      <c r="W1762" s="12"/>
      <c r="X1762" s="218" t="s">
        <v>12750</v>
      </c>
      <c r="Y1762" s="221" t="s">
        <v>12705</v>
      </c>
      <c r="Z1762" s="221" t="s">
        <v>12751</v>
      </c>
      <c r="AA1762" s="161" t="s">
        <v>12745</v>
      </c>
      <c r="AB1762" s="14"/>
      <c r="AC1762" s="12"/>
      <c r="AD1762" s="715" t="s">
        <v>10815</v>
      </c>
      <c r="AE1762" s="1337"/>
      <c r="AF1762" s="777"/>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c r="BR1762" s="2"/>
      <c r="BS1762" s="2"/>
      <c r="BT1762" s="2"/>
      <c r="BU1762" s="2"/>
      <c r="BV1762" s="2"/>
      <c r="BW1762" s="2"/>
      <c r="BX1762" s="2"/>
      <c r="BY1762" s="2"/>
      <c r="BZ1762" s="2"/>
      <c r="CA1762" s="2"/>
      <c r="CB1762" s="2"/>
      <c r="CC1762" s="2"/>
      <c r="CD1762" s="2"/>
      <c r="CE1762" s="2"/>
      <c r="CF1762" s="2"/>
      <c r="CG1762" s="2"/>
      <c r="CH1762" s="2"/>
      <c r="CI1762" s="2"/>
      <c r="CJ1762" s="2"/>
      <c r="CK1762" s="2"/>
      <c r="CL1762" s="2"/>
      <c r="CM1762" s="2"/>
      <c r="CN1762" s="2"/>
      <c r="CO1762" s="2"/>
      <c r="CP1762" s="2"/>
      <c r="CQ1762" s="2"/>
      <c r="CR1762" s="2"/>
      <c r="CS1762" s="2"/>
      <c r="CT1762" s="2"/>
      <c r="CU1762" s="2"/>
      <c r="CV1762" s="2"/>
      <c r="CW1762" s="2"/>
      <c r="CX1762" s="2"/>
      <c r="CY1762" s="2"/>
      <c r="CZ1762" s="2"/>
      <c r="DA1762" s="2"/>
      <c r="DB1762" s="2"/>
      <c r="DC1762" s="2"/>
      <c r="DD1762" s="2"/>
      <c r="DE1762" s="2"/>
      <c r="DF1762" s="2"/>
      <c r="DG1762" s="2"/>
      <c r="DH1762" s="2"/>
      <c r="DI1762" s="2"/>
      <c r="DJ1762" s="2"/>
      <c r="DK1762" s="2"/>
      <c r="DL1762" s="2"/>
      <c r="DM1762" s="2"/>
      <c r="DN1762" s="2"/>
      <c r="DO1762" s="2"/>
      <c r="DP1762" s="2"/>
      <c r="DQ1762" s="2"/>
      <c r="DR1762" s="2"/>
      <c r="DS1762" s="2"/>
      <c r="DT1762" s="2"/>
      <c r="DU1762" s="2"/>
      <c r="DV1762" s="2"/>
      <c r="DW1762" s="2"/>
      <c r="DX1762" s="2"/>
      <c r="DY1762" s="2"/>
      <c r="DZ1762" s="2"/>
      <c r="EA1762" s="2"/>
      <c r="EB1762" s="2"/>
      <c r="EC1762" s="2"/>
      <c r="ED1762" s="2"/>
      <c r="EE1762" s="2"/>
      <c r="EF1762" s="2"/>
      <c r="EG1762" s="2"/>
      <c r="EH1762" s="2"/>
      <c r="EI1762" s="2"/>
      <c r="EJ1762" s="2"/>
      <c r="EK1762" s="2"/>
      <c r="EL1762" s="2"/>
      <c r="EM1762" s="2"/>
      <c r="EN1762" s="2"/>
      <c r="EO1762" s="2"/>
      <c r="EP1762" s="2"/>
      <c r="EQ1762" s="2"/>
      <c r="ER1762" s="2"/>
      <c r="ES1762" s="2"/>
      <c r="ET1762" s="2"/>
      <c r="EU1762" s="2"/>
      <c r="EV1762" s="2"/>
      <c r="EW1762" s="2"/>
      <c r="EX1762" s="2"/>
      <c r="EY1762" s="2"/>
      <c r="EZ1762" s="2"/>
      <c r="FA1762" s="2"/>
      <c r="FB1762" s="2"/>
      <c r="FC1762" s="2"/>
      <c r="FD1762" s="2"/>
      <c r="FE1762" s="2"/>
      <c r="FF1762" s="2"/>
      <c r="FG1762" s="2"/>
      <c r="FH1762" s="2"/>
      <c r="FI1762" s="2"/>
      <c r="FJ1762" s="2"/>
      <c r="FK1762" s="2"/>
      <c r="FL1762" s="2"/>
      <c r="FM1762" s="2"/>
      <c r="FN1762" s="2"/>
      <c r="FO1762" s="2"/>
      <c r="FP1762" s="2"/>
      <c r="FQ1762" s="2"/>
      <c r="FR1762" s="2"/>
      <c r="FS1762" s="2"/>
      <c r="FT1762" s="2"/>
    </row>
    <row r="1763" spans="1:176">
      <c r="A1763" s="201" t="s">
        <v>12752</v>
      </c>
      <c r="B1763" s="839" t="s">
        <v>12753</v>
      </c>
      <c r="C1763" s="201" t="s">
        <v>83</v>
      </c>
      <c r="D1763" s="7" t="s">
        <v>1024</v>
      </c>
      <c r="E1763" s="12" t="s">
        <v>85</v>
      </c>
      <c r="F1763" s="839">
        <v>1</v>
      </c>
      <c r="G1763" s="847">
        <v>772</v>
      </c>
      <c r="H1763" s="257">
        <v>0.38300000000000001</v>
      </c>
      <c r="I1763" s="188" t="s">
        <v>10332</v>
      </c>
      <c r="J1763" s="11">
        <v>45727</v>
      </c>
      <c r="K1763" s="11">
        <v>45727</v>
      </c>
      <c r="L1763" s="11"/>
      <c r="M1763" s="8" t="s">
        <v>97</v>
      </c>
      <c r="N1763" s="11">
        <v>45733</v>
      </c>
      <c r="O1763" s="7">
        <f t="shared" ca="1" si="56"/>
        <v>6</v>
      </c>
      <c r="P1763" s="23">
        <v>45749</v>
      </c>
      <c r="Q1763" s="11">
        <v>45745</v>
      </c>
      <c r="R1763" s="11">
        <v>45749</v>
      </c>
      <c r="S1763" s="12">
        <f t="shared" ca="1" si="58"/>
        <v>22</v>
      </c>
      <c r="T1763" s="192">
        <v>45756</v>
      </c>
      <c r="U1763" s="12" t="s">
        <v>12754</v>
      </c>
      <c r="V1763" s="12"/>
      <c r="W1763" s="12"/>
      <c r="X1763" s="218" t="s">
        <v>12755</v>
      </c>
      <c r="Y1763" s="221" t="s">
        <v>12705</v>
      </c>
      <c r="Z1763" s="221" t="s">
        <v>12705</v>
      </c>
      <c r="AA1763" s="161" t="s">
        <v>12745</v>
      </c>
      <c r="AB1763" s="14"/>
      <c r="AC1763" s="12"/>
      <c r="AD1763" s="715"/>
      <c r="AE1763" s="1337"/>
      <c r="AF1763" s="740"/>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c r="BR1763" s="2"/>
      <c r="BS1763" s="2"/>
      <c r="BT1763" s="2"/>
      <c r="BU1763" s="2"/>
      <c r="BV1763" s="2"/>
      <c r="BW1763" s="2"/>
      <c r="BX1763" s="2"/>
      <c r="BY1763" s="2"/>
      <c r="BZ1763" s="2"/>
      <c r="CA1763" s="2"/>
      <c r="CB1763" s="2"/>
      <c r="CC1763" s="2"/>
      <c r="CD1763" s="2"/>
      <c r="CE1763" s="2"/>
      <c r="CF1763" s="2"/>
      <c r="CG1763" s="2"/>
      <c r="CH1763" s="2"/>
      <c r="CI1763" s="2"/>
      <c r="CJ1763" s="2"/>
      <c r="CK1763" s="2"/>
      <c r="CL1763" s="2"/>
      <c r="CM1763" s="2"/>
      <c r="CN1763" s="2"/>
      <c r="CO1763" s="2"/>
      <c r="CP1763" s="2"/>
      <c r="CQ1763" s="2"/>
      <c r="CR1763" s="2"/>
      <c r="CS1763" s="2"/>
      <c r="CT1763" s="2"/>
      <c r="CU1763" s="2"/>
      <c r="CV1763" s="2"/>
      <c r="CW1763" s="2"/>
      <c r="CX1763" s="2"/>
      <c r="CY1763" s="2"/>
      <c r="CZ1763" s="2"/>
      <c r="DA1763" s="2"/>
      <c r="DB1763" s="2"/>
      <c r="DC1763" s="2"/>
      <c r="DD1763" s="2"/>
      <c r="DE1763" s="2"/>
      <c r="DF1763" s="2"/>
      <c r="DG1763" s="2"/>
      <c r="DH1763" s="2"/>
      <c r="DI1763" s="2"/>
      <c r="DJ1763" s="2"/>
      <c r="DK1763" s="2"/>
      <c r="DL1763" s="2"/>
      <c r="DM1763" s="2"/>
      <c r="DN1763" s="2"/>
      <c r="DO1763" s="2"/>
      <c r="DP1763" s="2"/>
      <c r="DQ1763" s="2"/>
      <c r="DR1763" s="2"/>
      <c r="DS1763" s="2"/>
      <c r="DT1763" s="2"/>
      <c r="DU1763" s="2"/>
      <c r="DV1763" s="2"/>
      <c r="DW1763" s="2"/>
      <c r="DX1763" s="2"/>
      <c r="DY1763" s="2"/>
      <c r="DZ1763" s="2"/>
      <c r="EA1763" s="2"/>
      <c r="EB1763" s="2"/>
      <c r="EC1763" s="2"/>
      <c r="ED1763" s="2"/>
      <c r="EE1763" s="2"/>
      <c r="EF1763" s="2"/>
      <c r="EG1763" s="2"/>
      <c r="EH1763" s="2"/>
      <c r="EI1763" s="2"/>
      <c r="EJ1763" s="2"/>
      <c r="EK1763" s="2"/>
      <c r="EL1763" s="2"/>
      <c r="EM1763" s="2"/>
      <c r="EN1763" s="2"/>
      <c r="EO1763" s="2"/>
      <c r="EP1763" s="2"/>
      <c r="EQ1763" s="2"/>
      <c r="ER1763" s="2"/>
      <c r="ES1763" s="2"/>
      <c r="ET1763" s="2"/>
      <c r="EU1763" s="2"/>
      <c r="EV1763" s="2"/>
      <c r="EW1763" s="2"/>
      <c r="EX1763" s="2"/>
      <c r="EY1763" s="2"/>
      <c r="EZ1763" s="2"/>
      <c r="FA1763" s="2"/>
      <c r="FB1763" s="2"/>
      <c r="FC1763" s="2"/>
      <c r="FD1763" s="2"/>
      <c r="FE1763" s="2"/>
      <c r="FF1763" s="2"/>
      <c r="FG1763" s="2"/>
      <c r="FH1763" s="2"/>
      <c r="FI1763" s="2"/>
      <c r="FJ1763" s="2"/>
      <c r="FK1763" s="2"/>
      <c r="FL1763" s="2"/>
      <c r="FM1763" s="2"/>
      <c r="FN1763" s="2"/>
      <c r="FO1763" s="2"/>
      <c r="FP1763" s="2"/>
      <c r="FQ1763" s="2"/>
      <c r="FR1763" s="2"/>
      <c r="FS1763" s="2"/>
      <c r="FT1763" s="2"/>
    </row>
    <row r="1764" spans="1:176">
      <c r="A1764" s="201" t="s">
        <v>12752</v>
      </c>
      <c r="B1764" s="839" t="s">
        <v>12756</v>
      </c>
      <c r="C1764" s="201" t="s">
        <v>83</v>
      </c>
      <c r="D1764" s="7" t="s">
        <v>1024</v>
      </c>
      <c r="E1764" s="12" t="s">
        <v>85</v>
      </c>
      <c r="F1764" s="839">
        <v>1</v>
      </c>
      <c r="G1764" s="968">
        <v>1990</v>
      </c>
      <c r="H1764" s="257">
        <v>6.9509999999999996</v>
      </c>
      <c r="I1764" s="188" t="s">
        <v>10332</v>
      </c>
      <c r="J1764" s="11">
        <v>45728</v>
      </c>
      <c r="K1764" s="11">
        <v>45727</v>
      </c>
      <c r="L1764" s="11"/>
      <c r="M1764" s="11" t="s">
        <v>97</v>
      </c>
      <c r="N1764" s="11">
        <v>45733</v>
      </c>
      <c r="O1764" s="7">
        <f t="shared" ca="1" si="56"/>
        <v>5</v>
      </c>
      <c r="P1764" s="23">
        <v>45749</v>
      </c>
      <c r="Q1764" s="11">
        <v>45745</v>
      </c>
      <c r="R1764" s="11">
        <v>45749</v>
      </c>
      <c r="S1764" s="12">
        <f t="shared" ca="1" si="58"/>
        <v>21</v>
      </c>
      <c r="T1764" s="192">
        <v>45756</v>
      </c>
      <c r="U1764" s="12" t="s">
        <v>12757</v>
      </c>
      <c r="V1764" s="12"/>
      <c r="W1764" s="12"/>
      <c r="X1764" s="218" t="s">
        <v>12758</v>
      </c>
      <c r="Y1764" s="221" t="s">
        <v>12705</v>
      </c>
      <c r="Z1764" s="221" t="s">
        <v>12759</v>
      </c>
      <c r="AA1764" s="161" t="s">
        <v>12745</v>
      </c>
      <c r="AB1764" s="14"/>
      <c r="AC1764" s="12"/>
      <c r="AD1764" s="715"/>
      <c r="AE1764" s="1337"/>
      <c r="AF1764" s="740"/>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c r="BR1764" s="2"/>
      <c r="BS1764" s="2"/>
      <c r="BT1764" s="2"/>
      <c r="BU1764" s="2"/>
      <c r="BV1764" s="2"/>
      <c r="BW1764" s="2"/>
      <c r="BX1764" s="2"/>
      <c r="BY1764" s="2"/>
      <c r="BZ1764" s="2"/>
      <c r="CA1764" s="2"/>
      <c r="CB1764" s="2"/>
      <c r="CC1764" s="2"/>
      <c r="CD1764" s="2"/>
      <c r="CE1764" s="2"/>
      <c r="CF1764" s="2"/>
      <c r="CG1764" s="2"/>
      <c r="CH1764" s="2"/>
      <c r="CI1764" s="2"/>
      <c r="CJ1764" s="2"/>
      <c r="CK1764" s="2"/>
      <c r="CL1764" s="2"/>
      <c r="CM1764" s="2"/>
      <c r="CN1764" s="2"/>
      <c r="CO1764" s="2"/>
      <c r="CP1764" s="2"/>
      <c r="CQ1764" s="2"/>
      <c r="CR1764" s="2"/>
      <c r="CS1764" s="2"/>
      <c r="CT1764" s="2"/>
      <c r="CU1764" s="2"/>
      <c r="CV1764" s="2"/>
      <c r="CW1764" s="2"/>
      <c r="CX1764" s="2"/>
      <c r="CY1764" s="2"/>
      <c r="CZ1764" s="2"/>
      <c r="DA1764" s="2"/>
      <c r="DB1764" s="2"/>
      <c r="DC1764" s="2"/>
      <c r="DD1764" s="2"/>
      <c r="DE1764" s="2"/>
      <c r="DF1764" s="2"/>
      <c r="DG1764" s="2"/>
      <c r="DH1764" s="2"/>
      <c r="DI1764" s="2"/>
      <c r="DJ1764" s="2"/>
      <c r="DK1764" s="2"/>
      <c r="DL1764" s="2"/>
      <c r="DM1764" s="2"/>
      <c r="DN1764" s="2"/>
      <c r="DO1764" s="2"/>
      <c r="DP1764" s="2"/>
      <c r="DQ1764" s="2"/>
      <c r="DR1764" s="2"/>
      <c r="DS1764" s="2"/>
      <c r="DT1764" s="2"/>
      <c r="DU1764" s="2"/>
      <c r="DV1764" s="2"/>
      <c r="DW1764" s="2"/>
      <c r="DX1764" s="2"/>
      <c r="DY1764" s="2"/>
      <c r="DZ1764" s="2"/>
      <c r="EA1764" s="2"/>
      <c r="EB1764" s="2"/>
      <c r="EC1764" s="2"/>
      <c r="ED1764" s="2"/>
      <c r="EE1764" s="2"/>
      <c r="EF1764" s="2"/>
      <c r="EG1764" s="2"/>
      <c r="EH1764" s="2"/>
      <c r="EI1764" s="2"/>
      <c r="EJ1764" s="2"/>
      <c r="EK1764" s="2"/>
      <c r="EL1764" s="2"/>
      <c r="EM1764" s="2"/>
      <c r="EN1764" s="2"/>
      <c r="EO1764" s="2"/>
      <c r="EP1764" s="2"/>
      <c r="EQ1764" s="2"/>
      <c r="ER1764" s="2"/>
      <c r="ES1764" s="2"/>
      <c r="ET1764" s="2"/>
      <c r="EU1764" s="2"/>
      <c r="EV1764" s="2"/>
      <c r="EW1764" s="2"/>
      <c r="EX1764" s="2"/>
      <c r="EY1764" s="2"/>
      <c r="EZ1764" s="2"/>
      <c r="FA1764" s="2"/>
      <c r="FB1764" s="2"/>
      <c r="FC1764" s="2"/>
      <c r="FD1764" s="2"/>
      <c r="FE1764" s="2"/>
      <c r="FF1764" s="2"/>
      <c r="FG1764" s="2"/>
      <c r="FH1764" s="2"/>
      <c r="FI1764" s="2"/>
      <c r="FJ1764" s="2"/>
      <c r="FK1764" s="2"/>
      <c r="FL1764" s="2"/>
      <c r="FM1764" s="2"/>
      <c r="FN1764" s="2"/>
      <c r="FO1764" s="2"/>
      <c r="FP1764" s="2"/>
      <c r="FQ1764" s="2"/>
      <c r="FR1764" s="2"/>
      <c r="FS1764" s="2"/>
      <c r="FT1764" s="2"/>
    </row>
    <row r="1765" spans="1:176">
      <c r="A1765" s="201" t="s">
        <v>12760</v>
      </c>
      <c r="B1765" s="839" t="s">
        <v>12761</v>
      </c>
      <c r="C1765" s="7" t="s">
        <v>256</v>
      </c>
      <c r="D1765" s="7" t="s">
        <v>1024</v>
      </c>
      <c r="E1765" s="12" t="s">
        <v>85</v>
      </c>
      <c r="F1765" s="12">
        <v>1</v>
      </c>
      <c r="G1765" s="847">
        <v>2960</v>
      </c>
      <c r="H1765" s="257">
        <v>4.2720000000000002</v>
      </c>
      <c r="I1765" s="188" t="s">
        <v>10332</v>
      </c>
      <c r="J1765" s="11">
        <v>45728</v>
      </c>
      <c r="K1765" s="11">
        <v>45728</v>
      </c>
      <c r="L1765" s="11"/>
      <c r="M1765" s="11">
        <v>45735</v>
      </c>
      <c r="N1765" s="11">
        <v>45740</v>
      </c>
      <c r="O1765" s="7">
        <f t="shared" ca="1" si="56"/>
        <v>12</v>
      </c>
      <c r="P1765" s="23">
        <v>45749</v>
      </c>
      <c r="Q1765" s="11">
        <v>45745</v>
      </c>
      <c r="R1765" s="11">
        <v>45749</v>
      </c>
      <c r="S1765" s="12">
        <f t="shared" ca="1" si="58"/>
        <v>21</v>
      </c>
      <c r="T1765" s="192">
        <v>45756</v>
      </c>
      <c r="U1765" s="12" t="s">
        <v>12762</v>
      </c>
      <c r="V1765" s="12"/>
      <c r="W1765" s="12"/>
      <c r="X1765" s="218" t="s">
        <v>12763</v>
      </c>
      <c r="Y1765" s="221" t="s">
        <v>12705</v>
      </c>
      <c r="Z1765" s="221" t="s">
        <v>12764</v>
      </c>
      <c r="AA1765" s="161" t="s">
        <v>12765</v>
      </c>
      <c r="AB1765" s="14"/>
      <c r="AC1765" s="12"/>
      <c r="AD1765" s="715"/>
      <c r="AE1765" s="1337"/>
      <c r="AF1765" s="740"/>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c r="BR1765" s="2"/>
      <c r="BS1765" s="2"/>
      <c r="BT1765" s="2"/>
      <c r="BU1765" s="2"/>
      <c r="BV1765" s="2"/>
      <c r="BW1765" s="2"/>
      <c r="BX1765" s="2"/>
      <c r="BY1765" s="2"/>
      <c r="BZ1765" s="2"/>
      <c r="CA1765" s="2"/>
      <c r="CB1765" s="2"/>
      <c r="CC1765" s="2"/>
      <c r="CD1765" s="2"/>
      <c r="CE1765" s="2"/>
      <c r="CF1765" s="2"/>
      <c r="CG1765" s="2"/>
      <c r="CH1765" s="2"/>
      <c r="CI1765" s="2"/>
      <c r="CJ1765" s="2"/>
      <c r="CK1765" s="2"/>
      <c r="CL1765" s="2"/>
      <c r="CM1765" s="2"/>
      <c r="CN1765" s="2"/>
      <c r="CO1765" s="2"/>
      <c r="CP1765" s="2"/>
      <c r="CQ1765" s="2"/>
      <c r="CR1765" s="2"/>
      <c r="CS1765" s="2"/>
      <c r="CT1765" s="2"/>
      <c r="CU1765" s="2"/>
      <c r="CV1765" s="2"/>
      <c r="CW1765" s="2"/>
      <c r="CX1765" s="2"/>
      <c r="CY1765" s="2"/>
      <c r="CZ1765" s="2"/>
      <c r="DA1765" s="2"/>
      <c r="DB1765" s="2"/>
      <c r="DC1765" s="2"/>
      <c r="DD1765" s="2"/>
      <c r="DE1765" s="2"/>
      <c r="DF1765" s="2"/>
      <c r="DG1765" s="2"/>
      <c r="DH1765" s="2"/>
      <c r="DI1765" s="2"/>
      <c r="DJ1765" s="2"/>
      <c r="DK1765" s="2"/>
      <c r="DL1765" s="2"/>
      <c r="DM1765" s="2"/>
      <c r="DN1765" s="2"/>
      <c r="DO1765" s="2"/>
      <c r="DP1765" s="2"/>
      <c r="DQ1765" s="2"/>
      <c r="DR1765" s="2"/>
      <c r="DS1765" s="2"/>
      <c r="DT1765" s="2"/>
      <c r="DU1765" s="2"/>
      <c r="DV1765" s="2"/>
      <c r="DW1765" s="2"/>
      <c r="DX1765" s="2"/>
      <c r="DY1765" s="2"/>
      <c r="DZ1765" s="2"/>
      <c r="EA1765" s="2"/>
      <c r="EB1765" s="2"/>
      <c r="EC1765" s="2"/>
      <c r="ED1765" s="2"/>
      <c r="EE1765" s="2"/>
      <c r="EF1765" s="2"/>
      <c r="EG1765" s="2"/>
      <c r="EH1765" s="2"/>
      <c r="EI1765" s="2"/>
      <c r="EJ1765" s="2"/>
      <c r="EK1765" s="2"/>
      <c r="EL1765" s="2"/>
      <c r="EM1765" s="2"/>
      <c r="EN1765" s="2"/>
      <c r="EO1765" s="2"/>
      <c r="EP1765" s="2"/>
      <c r="EQ1765" s="2"/>
      <c r="ER1765" s="2"/>
      <c r="ES1765" s="2"/>
      <c r="ET1765" s="2"/>
      <c r="EU1765" s="2"/>
      <c r="EV1765" s="2"/>
      <c r="EW1765" s="2"/>
      <c r="EX1765" s="2"/>
      <c r="EY1765" s="2"/>
      <c r="EZ1765" s="2"/>
      <c r="FA1765" s="2"/>
      <c r="FB1765" s="2"/>
      <c r="FC1765" s="2"/>
      <c r="FD1765" s="2"/>
      <c r="FE1765" s="2"/>
      <c r="FF1765" s="2"/>
      <c r="FG1765" s="2"/>
      <c r="FH1765" s="2"/>
      <c r="FI1765" s="2"/>
      <c r="FJ1765" s="2"/>
      <c r="FK1765" s="2"/>
      <c r="FL1765" s="2"/>
      <c r="FM1765" s="2"/>
      <c r="FN1765" s="2"/>
      <c r="FO1765" s="2"/>
      <c r="FP1765" s="2"/>
      <c r="FQ1765" s="2"/>
      <c r="FR1765" s="2"/>
      <c r="FS1765" s="2"/>
      <c r="FT1765" s="2"/>
    </row>
    <row r="1766" spans="1:176">
      <c r="A1766" s="201" t="s">
        <v>12752</v>
      </c>
      <c r="B1766" s="839" t="s">
        <v>12118</v>
      </c>
      <c r="C1766" s="201" t="s">
        <v>83</v>
      </c>
      <c r="D1766" s="7" t="s">
        <v>1024</v>
      </c>
      <c r="E1766" s="12" t="s">
        <v>85</v>
      </c>
      <c r="F1766" s="12">
        <v>1</v>
      </c>
      <c r="G1766" s="847">
        <v>578</v>
      </c>
      <c r="H1766" s="257">
        <v>0.63</v>
      </c>
      <c r="I1766" s="188" t="s">
        <v>10332</v>
      </c>
      <c r="J1766" s="11">
        <v>45729</v>
      </c>
      <c r="K1766" s="11" t="s">
        <v>12766</v>
      </c>
      <c r="L1766" s="11"/>
      <c r="M1766" s="11" t="s">
        <v>97</v>
      </c>
      <c r="N1766" s="11">
        <v>45733</v>
      </c>
      <c r="O1766" s="7">
        <f t="shared" ca="1" si="56"/>
        <v>4</v>
      </c>
      <c r="P1766" s="23">
        <v>45749</v>
      </c>
      <c r="Q1766" s="11">
        <v>45745</v>
      </c>
      <c r="R1766" s="11">
        <v>45749</v>
      </c>
      <c r="S1766" s="12">
        <f t="shared" ca="1" si="58"/>
        <v>20</v>
      </c>
      <c r="T1766" s="192">
        <v>45756</v>
      </c>
      <c r="U1766" s="12" t="s">
        <v>12767</v>
      </c>
      <c r="V1766" s="12"/>
      <c r="W1766" s="12"/>
      <c r="X1766" s="218" t="s">
        <v>12768</v>
      </c>
      <c r="Y1766" s="221" t="s">
        <v>12705</v>
      </c>
      <c r="Z1766" s="221" t="s">
        <v>12769</v>
      </c>
      <c r="AA1766" s="161" t="s">
        <v>12770</v>
      </c>
      <c r="AB1766" s="14"/>
      <c r="AC1766" s="12"/>
      <c r="AD1766" s="715"/>
      <c r="AE1766" s="1337"/>
      <c r="AF1766" s="740"/>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c r="BR1766" s="2"/>
      <c r="BS1766" s="2"/>
      <c r="BT1766" s="2"/>
      <c r="BU1766" s="2"/>
      <c r="BV1766" s="2"/>
      <c r="BW1766" s="2"/>
      <c r="BX1766" s="2"/>
      <c r="BY1766" s="2"/>
      <c r="BZ1766" s="2"/>
      <c r="CA1766" s="2"/>
      <c r="CB1766" s="2"/>
      <c r="CC1766" s="2"/>
      <c r="CD1766" s="2"/>
      <c r="CE1766" s="2"/>
      <c r="CF1766" s="2"/>
      <c r="CG1766" s="2"/>
      <c r="CH1766" s="2"/>
      <c r="CI1766" s="2"/>
      <c r="CJ1766" s="2"/>
      <c r="CK1766" s="2"/>
      <c r="CL1766" s="2"/>
      <c r="CM1766" s="2"/>
      <c r="CN1766" s="2"/>
      <c r="CO1766" s="2"/>
      <c r="CP1766" s="2"/>
      <c r="CQ1766" s="2"/>
      <c r="CR1766" s="2"/>
      <c r="CS1766" s="2"/>
      <c r="CT1766" s="2"/>
      <c r="CU1766" s="2"/>
      <c r="CV1766" s="2"/>
      <c r="CW1766" s="2"/>
      <c r="CX1766" s="2"/>
      <c r="CY1766" s="2"/>
      <c r="CZ1766" s="2"/>
      <c r="DA1766" s="2"/>
      <c r="DB1766" s="2"/>
      <c r="DC1766" s="2"/>
      <c r="DD1766" s="2"/>
      <c r="DE1766" s="2"/>
      <c r="DF1766" s="2"/>
      <c r="DG1766" s="2"/>
      <c r="DH1766" s="2"/>
      <c r="DI1766" s="2"/>
      <c r="DJ1766" s="2"/>
      <c r="DK1766" s="2"/>
      <c r="DL1766" s="2"/>
      <c r="DM1766" s="2"/>
      <c r="DN1766" s="2"/>
      <c r="DO1766" s="2"/>
      <c r="DP1766" s="2"/>
      <c r="DQ1766" s="2"/>
      <c r="DR1766" s="2"/>
      <c r="DS1766" s="2"/>
      <c r="DT1766" s="2"/>
      <c r="DU1766" s="2"/>
      <c r="DV1766" s="2"/>
      <c r="DW1766" s="2"/>
      <c r="DX1766" s="2"/>
      <c r="DY1766" s="2"/>
      <c r="DZ1766" s="2"/>
      <c r="EA1766" s="2"/>
      <c r="EB1766" s="2"/>
      <c r="EC1766" s="2"/>
      <c r="ED1766" s="2"/>
      <c r="EE1766" s="2"/>
      <c r="EF1766" s="2"/>
      <c r="EG1766" s="2"/>
      <c r="EH1766" s="2"/>
      <c r="EI1766" s="2"/>
      <c r="EJ1766" s="2"/>
      <c r="EK1766" s="2"/>
      <c r="EL1766" s="2"/>
      <c r="EM1766" s="2"/>
      <c r="EN1766" s="2"/>
      <c r="EO1766" s="2"/>
      <c r="EP1766" s="2"/>
      <c r="EQ1766" s="2"/>
      <c r="ER1766" s="2"/>
      <c r="ES1766" s="2"/>
      <c r="ET1766" s="2"/>
      <c r="EU1766" s="2"/>
      <c r="EV1766" s="2"/>
      <c r="EW1766" s="2"/>
      <c r="EX1766" s="2"/>
      <c r="EY1766" s="2"/>
      <c r="EZ1766" s="2"/>
      <c r="FA1766" s="2"/>
      <c r="FB1766" s="2"/>
      <c r="FC1766" s="2"/>
      <c r="FD1766" s="2"/>
      <c r="FE1766" s="2"/>
      <c r="FF1766" s="2"/>
      <c r="FG1766" s="2"/>
      <c r="FH1766" s="2"/>
      <c r="FI1766" s="2"/>
      <c r="FJ1766" s="2"/>
      <c r="FK1766" s="2"/>
      <c r="FL1766" s="2"/>
      <c r="FM1766" s="2"/>
      <c r="FN1766" s="2"/>
      <c r="FO1766" s="2"/>
      <c r="FP1766" s="2"/>
      <c r="FQ1766" s="2"/>
      <c r="FR1766" s="2"/>
      <c r="FS1766" s="2"/>
      <c r="FT1766" s="2"/>
    </row>
    <row r="1767" spans="1:176">
      <c r="A1767" s="201" t="s">
        <v>6394</v>
      </c>
      <c r="B1767" s="839" t="s">
        <v>12771</v>
      </c>
      <c r="C1767" s="201" t="s">
        <v>256</v>
      </c>
      <c r="D1767" s="7" t="s">
        <v>1024</v>
      </c>
      <c r="E1767" s="12" t="s">
        <v>85</v>
      </c>
      <c r="F1767" s="12">
        <v>1</v>
      </c>
      <c r="G1767" s="847">
        <v>1524</v>
      </c>
      <c r="H1767" s="257">
        <v>2.113</v>
      </c>
      <c r="I1767" s="188" t="s">
        <v>10332</v>
      </c>
      <c r="J1767" s="11">
        <v>45733</v>
      </c>
      <c r="K1767" s="11">
        <v>45733</v>
      </c>
      <c r="L1767" s="11"/>
      <c r="M1767" s="11">
        <v>45735</v>
      </c>
      <c r="N1767" s="11">
        <v>45740</v>
      </c>
      <c r="O1767" s="7">
        <f t="shared" ca="1" si="56"/>
        <v>7</v>
      </c>
      <c r="P1767" s="23">
        <v>45749</v>
      </c>
      <c r="Q1767" s="11">
        <v>45745</v>
      </c>
      <c r="R1767" s="11">
        <v>45749</v>
      </c>
      <c r="S1767" s="12">
        <f t="shared" ca="1" si="58"/>
        <v>16</v>
      </c>
      <c r="T1767" s="192">
        <v>45756</v>
      </c>
      <c r="U1767" s="12" t="s">
        <v>12772</v>
      </c>
      <c r="V1767" s="12"/>
      <c r="W1767" s="12"/>
      <c r="X1767" s="218" t="s">
        <v>12773</v>
      </c>
      <c r="Y1767" s="221" t="s">
        <v>12705</v>
      </c>
      <c r="Z1767" s="221" t="s">
        <v>12774</v>
      </c>
      <c r="AA1767" s="161" t="s">
        <v>12775</v>
      </c>
      <c r="AB1767" s="14" t="s">
        <v>12776</v>
      </c>
      <c r="AC1767" s="12"/>
      <c r="AD1767" s="715" t="s">
        <v>10815</v>
      </c>
      <c r="AE1767" s="1337"/>
      <c r="AF1767" s="740" t="s">
        <v>12777</v>
      </c>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c r="BR1767" s="2"/>
      <c r="BS1767" s="2"/>
      <c r="BT1767" s="2"/>
      <c r="BU1767" s="2"/>
      <c r="BV1767" s="2"/>
      <c r="BW1767" s="2"/>
      <c r="BX1767" s="2"/>
      <c r="BY1767" s="2"/>
      <c r="BZ1767" s="2"/>
      <c r="CA1767" s="2"/>
      <c r="CB1767" s="2"/>
      <c r="CC1767" s="2"/>
      <c r="CD1767" s="2"/>
      <c r="CE1767" s="2"/>
      <c r="CF1767" s="2"/>
      <c r="CG1767" s="2"/>
      <c r="CH1767" s="2"/>
      <c r="CI1767" s="2"/>
      <c r="CJ1767" s="2"/>
      <c r="CK1767" s="2"/>
      <c r="CL1767" s="2"/>
      <c r="CM1767" s="2"/>
      <c r="CN1767" s="2"/>
      <c r="CO1767" s="2"/>
      <c r="CP1767" s="2"/>
      <c r="CQ1767" s="2"/>
      <c r="CR1767" s="2"/>
      <c r="CS1767" s="2"/>
      <c r="CT1767" s="2"/>
      <c r="CU1767" s="2"/>
      <c r="CV1767" s="2"/>
      <c r="CW1767" s="2"/>
      <c r="CX1767" s="2"/>
      <c r="CY1767" s="2"/>
      <c r="CZ1767" s="2"/>
      <c r="DA1767" s="2"/>
      <c r="DB1767" s="2"/>
      <c r="DC1767" s="2"/>
      <c r="DD1767" s="2"/>
      <c r="DE1767" s="2"/>
      <c r="DF1767" s="2"/>
      <c r="DG1767" s="2"/>
      <c r="DH1767" s="2"/>
      <c r="DI1767" s="2"/>
      <c r="DJ1767" s="2"/>
      <c r="DK1767" s="2"/>
      <c r="DL1767" s="2"/>
      <c r="DM1767" s="2"/>
      <c r="DN1767" s="2"/>
      <c r="DO1767" s="2"/>
      <c r="DP1767" s="2"/>
      <c r="DQ1767" s="2"/>
      <c r="DR1767" s="2"/>
      <c r="DS1767" s="2"/>
      <c r="DT1767" s="2"/>
      <c r="DU1767" s="2"/>
      <c r="DV1767" s="2"/>
      <c r="DW1767" s="2"/>
      <c r="DX1767" s="2"/>
      <c r="DY1767" s="2"/>
      <c r="DZ1767" s="2"/>
      <c r="EA1767" s="2"/>
      <c r="EB1767" s="2"/>
      <c r="EC1767" s="2"/>
      <c r="ED1767" s="2"/>
      <c r="EE1767" s="2"/>
      <c r="EF1767" s="2"/>
      <c r="EG1767" s="2"/>
      <c r="EH1767" s="2"/>
      <c r="EI1767" s="2"/>
      <c r="EJ1767" s="2"/>
      <c r="EK1767" s="2"/>
      <c r="EL1767" s="2"/>
      <c r="EM1767" s="2"/>
      <c r="EN1767" s="2"/>
      <c r="EO1767" s="2"/>
      <c r="EP1767" s="2"/>
      <c r="EQ1767" s="2"/>
      <c r="ER1767" s="2"/>
      <c r="ES1767" s="2"/>
      <c r="ET1767" s="2"/>
      <c r="EU1767" s="2"/>
      <c r="EV1767" s="2"/>
      <c r="EW1767" s="2"/>
      <c r="EX1767" s="2"/>
      <c r="EY1767" s="2"/>
      <c r="EZ1767" s="2"/>
      <c r="FA1767" s="2"/>
      <c r="FB1767" s="2"/>
      <c r="FC1767" s="2"/>
      <c r="FD1767" s="2"/>
      <c r="FE1767" s="2"/>
      <c r="FF1767" s="2"/>
      <c r="FG1767" s="2"/>
      <c r="FH1767" s="2"/>
      <c r="FI1767" s="2"/>
      <c r="FJ1767" s="2"/>
      <c r="FK1767" s="2"/>
      <c r="FL1767" s="2"/>
      <c r="FM1767" s="2"/>
      <c r="FN1767" s="2"/>
      <c r="FO1767" s="2"/>
      <c r="FP1767" s="2"/>
      <c r="FQ1767" s="2"/>
      <c r="FR1767" s="2"/>
      <c r="FS1767" s="2"/>
      <c r="FT1767" s="2"/>
    </row>
    <row r="1768" spans="1:176">
      <c r="A1768" s="201" t="s">
        <v>1045</v>
      </c>
      <c r="B1768" s="839" t="s">
        <v>12778</v>
      </c>
      <c r="C1768" s="201" t="s">
        <v>83</v>
      </c>
      <c r="D1768" s="7" t="s">
        <v>1024</v>
      </c>
      <c r="E1768" s="12" t="s">
        <v>85</v>
      </c>
      <c r="F1768" s="12">
        <v>2</v>
      </c>
      <c r="G1768" s="847">
        <v>1956</v>
      </c>
      <c r="H1768" s="257">
        <v>1.913</v>
      </c>
      <c r="I1768" s="188" t="s">
        <v>10332</v>
      </c>
      <c r="J1768" s="11">
        <v>45733</v>
      </c>
      <c r="K1768" s="11">
        <v>45733</v>
      </c>
      <c r="L1768" s="11"/>
      <c r="M1768" s="11" t="s">
        <v>97</v>
      </c>
      <c r="N1768" s="11">
        <v>45736</v>
      </c>
      <c r="O1768" s="7">
        <f t="shared" ca="1" si="56"/>
        <v>3</v>
      </c>
      <c r="P1768" s="23">
        <v>45749</v>
      </c>
      <c r="Q1768" s="11">
        <v>45745</v>
      </c>
      <c r="R1768" s="11">
        <v>45749</v>
      </c>
      <c r="S1768" s="12">
        <f t="shared" ca="1" si="58"/>
        <v>16</v>
      </c>
      <c r="T1768" s="192">
        <v>45756</v>
      </c>
      <c r="U1768" s="12" t="s">
        <v>12779</v>
      </c>
      <c r="V1768" s="12"/>
      <c r="W1768" s="12"/>
      <c r="X1768" s="218" t="s">
        <v>12780</v>
      </c>
      <c r="Y1768" s="221" t="s">
        <v>12705</v>
      </c>
      <c r="Z1768" s="221" t="s">
        <v>12781</v>
      </c>
      <c r="AA1768" s="161" t="s">
        <v>12782</v>
      </c>
      <c r="AB1768" s="14"/>
      <c r="AC1768" s="12"/>
      <c r="AD1768" s="715" t="s">
        <v>10815</v>
      </c>
      <c r="AE1768" s="1337"/>
      <c r="AF1768" s="740"/>
      <c r="AG1768" s="2"/>
      <c r="AH1768" s="2"/>
      <c r="AI1768" s="2"/>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c r="BR1768" s="2"/>
      <c r="BS1768" s="2"/>
      <c r="BT1768" s="2"/>
      <c r="BU1768" s="2"/>
      <c r="BV1768" s="2"/>
      <c r="BW1768" s="2"/>
      <c r="BX1768" s="2"/>
      <c r="BY1768" s="2"/>
      <c r="BZ1768" s="2"/>
      <c r="CA1768" s="2"/>
      <c r="CB1768" s="2"/>
      <c r="CC1768" s="2"/>
      <c r="CD1768" s="2"/>
      <c r="CE1768" s="2"/>
      <c r="CF1768" s="2"/>
      <c r="CG1768" s="2"/>
      <c r="CH1768" s="2"/>
      <c r="CI1768" s="2"/>
      <c r="CJ1768" s="2"/>
      <c r="CK1768" s="2"/>
      <c r="CL1768" s="2"/>
      <c r="CM1768" s="2"/>
      <c r="CN1768" s="2"/>
      <c r="CO1768" s="2"/>
      <c r="CP1768" s="2"/>
      <c r="CQ1768" s="2"/>
      <c r="CR1768" s="2"/>
      <c r="CS1768" s="2"/>
      <c r="CT1768" s="2"/>
      <c r="CU1768" s="2"/>
      <c r="CV1768" s="2"/>
      <c r="CW1768" s="2"/>
      <c r="CX1768" s="2"/>
      <c r="CY1768" s="2"/>
      <c r="CZ1768" s="2"/>
      <c r="DA1768" s="2"/>
      <c r="DB1768" s="2"/>
      <c r="DC1768" s="2"/>
      <c r="DD1768" s="2"/>
      <c r="DE1768" s="2"/>
      <c r="DF1768" s="2"/>
      <c r="DG1768" s="2"/>
      <c r="DH1768" s="2"/>
      <c r="DI1768" s="2"/>
      <c r="DJ1768" s="2"/>
      <c r="DK1768" s="2"/>
      <c r="DL1768" s="2"/>
      <c r="DM1768" s="2"/>
      <c r="DN1768" s="2"/>
      <c r="DO1768" s="2"/>
      <c r="DP1768" s="2"/>
      <c r="DQ1768" s="2"/>
      <c r="DR1768" s="2"/>
      <c r="DS1768" s="2"/>
      <c r="DT1768" s="2"/>
      <c r="DU1768" s="2"/>
      <c r="DV1768" s="2"/>
      <c r="DW1768" s="2"/>
      <c r="DX1768" s="2"/>
      <c r="DY1768" s="2"/>
      <c r="DZ1768" s="2"/>
      <c r="EA1768" s="2"/>
      <c r="EB1768" s="2"/>
      <c r="EC1768" s="2"/>
      <c r="ED1768" s="2"/>
      <c r="EE1768" s="2"/>
      <c r="EF1768" s="2"/>
      <c r="EG1768" s="2"/>
      <c r="EH1768" s="2"/>
      <c r="EI1768" s="2"/>
      <c r="EJ1768" s="2"/>
      <c r="EK1768" s="2"/>
      <c r="EL1768" s="2"/>
      <c r="EM1768" s="2"/>
      <c r="EN1768" s="2"/>
      <c r="EO1768" s="2"/>
      <c r="EP1768" s="2"/>
      <c r="EQ1768" s="2"/>
      <c r="ER1768" s="2"/>
      <c r="ES1768" s="2"/>
      <c r="ET1768" s="2"/>
      <c r="EU1768" s="2"/>
      <c r="EV1768" s="2"/>
      <c r="EW1768" s="2"/>
      <c r="EX1768" s="2"/>
      <c r="EY1768" s="2"/>
      <c r="EZ1768" s="2"/>
      <c r="FA1768" s="2"/>
      <c r="FB1768" s="2"/>
      <c r="FC1768" s="2"/>
      <c r="FD1768" s="2"/>
      <c r="FE1768" s="2"/>
      <c r="FF1768" s="2"/>
      <c r="FG1768" s="2"/>
      <c r="FH1768" s="2"/>
      <c r="FI1768" s="2"/>
      <c r="FJ1768" s="2"/>
      <c r="FK1768" s="2"/>
      <c r="FL1768" s="2"/>
      <c r="FM1768" s="2"/>
      <c r="FN1768" s="2"/>
      <c r="FO1768" s="2"/>
      <c r="FP1768" s="2"/>
      <c r="FQ1768" s="2"/>
      <c r="FR1768" s="2"/>
      <c r="FS1768" s="2"/>
      <c r="FT1768" s="2"/>
    </row>
    <row r="1769" spans="1:176">
      <c r="A1769" s="201" t="s">
        <v>12783</v>
      </c>
      <c r="B1769" s="839" t="s">
        <v>12784</v>
      </c>
      <c r="C1769" s="7" t="s">
        <v>256</v>
      </c>
      <c r="D1769" s="7" t="s">
        <v>1024</v>
      </c>
      <c r="E1769" s="12" t="s">
        <v>85</v>
      </c>
      <c r="F1769" s="12">
        <v>1</v>
      </c>
      <c r="G1769" s="847">
        <v>450</v>
      </c>
      <c r="H1769" s="257">
        <v>1.667</v>
      </c>
      <c r="I1769" s="188" t="s">
        <v>10332</v>
      </c>
      <c r="J1769" s="11">
        <v>45734</v>
      </c>
      <c r="K1769" s="11">
        <v>45734</v>
      </c>
      <c r="L1769" s="11"/>
      <c r="M1769" s="11">
        <v>45735</v>
      </c>
      <c r="N1769" s="11">
        <v>45741</v>
      </c>
      <c r="O1769" s="7">
        <f t="shared" ca="1" si="56"/>
        <v>7</v>
      </c>
      <c r="P1769" s="23">
        <v>45749</v>
      </c>
      <c r="Q1769" s="11">
        <v>45745</v>
      </c>
      <c r="R1769" s="11">
        <v>45749</v>
      </c>
      <c r="S1769" s="12">
        <f t="shared" ca="1" si="58"/>
        <v>15</v>
      </c>
      <c r="T1769" s="192">
        <v>45756</v>
      </c>
      <c r="U1769" s="12" t="s">
        <v>12785</v>
      </c>
      <c r="V1769" s="12"/>
      <c r="W1769" s="12"/>
      <c r="X1769" s="218" t="s">
        <v>12786</v>
      </c>
      <c r="Y1769" s="221" t="s">
        <v>12705</v>
      </c>
      <c r="Z1769" s="221" t="s">
        <v>12787</v>
      </c>
      <c r="AA1769" s="161" t="s">
        <v>12788</v>
      </c>
      <c r="AB1769" s="14"/>
      <c r="AC1769" s="12"/>
      <c r="AD1769" s="715" t="s">
        <v>10815</v>
      </c>
      <c r="AE1769" s="1337"/>
      <c r="AF1769" s="740"/>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c r="BR1769" s="2"/>
      <c r="BS1769" s="2"/>
      <c r="BT1769" s="2"/>
      <c r="BU1769" s="2"/>
      <c r="BV1769" s="2"/>
      <c r="BW1769" s="2"/>
      <c r="BX1769" s="2"/>
      <c r="BY1769" s="2"/>
      <c r="BZ1769" s="2"/>
      <c r="CA1769" s="2"/>
      <c r="CB1769" s="2"/>
      <c r="CC1769" s="2"/>
      <c r="CD1769" s="2"/>
      <c r="CE1769" s="2"/>
      <c r="CF1769" s="2"/>
      <c r="CG1769" s="2"/>
      <c r="CH1769" s="2"/>
      <c r="CI1769" s="2"/>
      <c r="CJ1769" s="2"/>
      <c r="CK1769" s="2"/>
      <c r="CL1769" s="2"/>
      <c r="CM1769" s="2"/>
      <c r="CN1769" s="2"/>
      <c r="CO1769" s="2"/>
      <c r="CP1769" s="2"/>
      <c r="CQ1769" s="2"/>
      <c r="CR1769" s="2"/>
      <c r="CS1769" s="2"/>
      <c r="CT1769" s="2"/>
      <c r="CU1769" s="2"/>
      <c r="CV1769" s="2"/>
      <c r="CW1769" s="2"/>
      <c r="CX1769" s="2"/>
      <c r="CY1769" s="2"/>
      <c r="CZ1769" s="2"/>
      <c r="DA1769" s="2"/>
      <c r="DB1769" s="2"/>
      <c r="DC1769" s="2"/>
      <c r="DD1769" s="2"/>
      <c r="DE1769" s="2"/>
      <c r="DF1769" s="2"/>
      <c r="DG1769" s="2"/>
      <c r="DH1769" s="2"/>
      <c r="DI1769" s="2"/>
      <c r="DJ1769" s="2"/>
      <c r="DK1769" s="2"/>
      <c r="DL1769" s="2"/>
      <c r="DM1769" s="2"/>
      <c r="DN1769" s="2"/>
      <c r="DO1769" s="2"/>
      <c r="DP1769" s="2"/>
      <c r="DQ1769" s="2"/>
      <c r="DR1769" s="2"/>
      <c r="DS1769" s="2"/>
      <c r="DT1769" s="2"/>
      <c r="DU1769" s="2"/>
      <c r="DV1769" s="2"/>
      <c r="DW1769" s="2"/>
      <c r="DX1769" s="2"/>
      <c r="DY1769" s="2"/>
      <c r="DZ1769" s="2"/>
      <c r="EA1769" s="2"/>
      <c r="EB1769" s="2"/>
      <c r="EC1769" s="2"/>
      <c r="ED1769" s="2"/>
      <c r="EE1769" s="2"/>
      <c r="EF1769" s="2"/>
      <c r="EG1769" s="2"/>
      <c r="EH1769" s="2"/>
      <c r="EI1769" s="2"/>
      <c r="EJ1769" s="2"/>
      <c r="EK1769" s="2"/>
      <c r="EL1769" s="2"/>
      <c r="EM1769" s="2"/>
      <c r="EN1769" s="2"/>
      <c r="EO1769" s="2"/>
      <c r="EP1769" s="2"/>
      <c r="EQ1769" s="2"/>
      <c r="ER1769" s="2"/>
      <c r="ES1769" s="2"/>
      <c r="ET1769" s="2"/>
      <c r="EU1769" s="2"/>
      <c r="EV1769" s="2"/>
      <c r="EW1769" s="2"/>
      <c r="EX1769" s="2"/>
      <c r="EY1769" s="2"/>
      <c r="EZ1769" s="2"/>
      <c r="FA1769" s="2"/>
      <c r="FB1769" s="2"/>
      <c r="FC1769" s="2"/>
      <c r="FD1769" s="2"/>
      <c r="FE1769" s="2"/>
      <c r="FF1769" s="2"/>
      <c r="FG1769" s="2"/>
      <c r="FH1769" s="2"/>
      <c r="FI1769" s="2"/>
      <c r="FJ1769" s="2"/>
      <c r="FK1769" s="2"/>
      <c r="FL1769" s="2"/>
      <c r="FM1769" s="2"/>
      <c r="FN1769" s="2"/>
      <c r="FO1769" s="2"/>
      <c r="FP1769" s="2"/>
      <c r="FQ1769" s="2"/>
      <c r="FR1769" s="2"/>
      <c r="FS1769" s="2"/>
      <c r="FT1769" s="2"/>
    </row>
    <row r="1770" spans="1:176">
      <c r="A1770" s="201" t="s">
        <v>531</v>
      </c>
      <c r="B1770" s="839" t="s">
        <v>12539</v>
      </c>
      <c r="C1770" s="7" t="s">
        <v>256</v>
      </c>
      <c r="D1770" s="7" t="s">
        <v>1024</v>
      </c>
      <c r="E1770" s="12" t="s">
        <v>85</v>
      </c>
      <c r="F1770" s="12">
        <v>1</v>
      </c>
      <c r="G1770" s="847">
        <v>3395</v>
      </c>
      <c r="H1770" s="257">
        <v>2.8279999999999998</v>
      </c>
      <c r="I1770" s="188" t="s">
        <v>10332</v>
      </c>
      <c r="J1770" s="11">
        <v>45734</v>
      </c>
      <c r="K1770" s="11">
        <v>45734</v>
      </c>
      <c r="L1770" s="11"/>
      <c r="M1770" s="23">
        <v>45737</v>
      </c>
      <c r="N1770" s="11">
        <v>45740</v>
      </c>
      <c r="O1770" s="7">
        <f t="shared" ca="1" si="56"/>
        <v>6</v>
      </c>
      <c r="P1770" s="23">
        <v>45749</v>
      </c>
      <c r="Q1770" s="11">
        <v>45745</v>
      </c>
      <c r="R1770" s="11">
        <v>45749</v>
      </c>
      <c r="S1770" s="12">
        <f t="shared" ca="1" si="58"/>
        <v>15</v>
      </c>
      <c r="T1770" s="192">
        <v>45756</v>
      </c>
      <c r="U1770" s="12" t="s">
        <v>12789</v>
      </c>
      <c r="V1770" s="12"/>
      <c r="W1770" s="12"/>
      <c r="X1770" s="218" t="s">
        <v>12790</v>
      </c>
      <c r="Y1770" s="221" t="s">
        <v>12705</v>
      </c>
      <c r="Z1770" s="221" t="s">
        <v>12791</v>
      </c>
      <c r="AA1770" s="161" t="s">
        <v>12792</v>
      </c>
      <c r="AB1770" s="146" t="s">
        <v>12793</v>
      </c>
      <c r="AC1770" s="12"/>
      <c r="AD1770" s="715"/>
      <c r="AE1770" s="1337"/>
      <c r="AF1770" s="740"/>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c r="BR1770" s="2"/>
      <c r="BS1770" s="2"/>
      <c r="BT1770" s="2"/>
      <c r="BU1770" s="2"/>
      <c r="BV1770" s="2"/>
      <c r="BW1770" s="2"/>
      <c r="BX1770" s="2"/>
      <c r="BY1770" s="2"/>
      <c r="BZ1770" s="2"/>
      <c r="CA1770" s="2"/>
      <c r="CB1770" s="2"/>
      <c r="CC1770" s="2"/>
      <c r="CD1770" s="2"/>
      <c r="CE1770" s="2"/>
      <c r="CF1770" s="2"/>
      <c r="CG1770" s="2"/>
      <c r="CH1770" s="2"/>
      <c r="CI1770" s="2"/>
      <c r="CJ1770" s="2"/>
      <c r="CK1770" s="2"/>
      <c r="CL1770" s="2"/>
      <c r="CM1770" s="2"/>
      <c r="CN1770" s="2"/>
      <c r="CO1770" s="2"/>
      <c r="CP1770" s="2"/>
      <c r="CQ1770" s="2"/>
      <c r="CR1770" s="2"/>
      <c r="CS1770" s="2"/>
      <c r="CT1770" s="2"/>
      <c r="CU1770" s="2"/>
      <c r="CV1770" s="2"/>
      <c r="CW1770" s="2"/>
      <c r="CX1770" s="2"/>
      <c r="CY1770" s="2"/>
      <c r="CZ1770" s="2"/>
      <c r="DA1770" s="2"/>
      <c r="DB1770" s="2"/>
      <c r="DC1770" s="2"/>
      <c r="DD1770" s="2"/>
      <c r="DE1770" s="2"/>
      <c r="DF1770" s="2"/>
      <c r="DG1770" s="2"/>
      <c r="DH1770" s="2"/>
      <c r="DI1770" s="2"/>
      <c r="DJ1770" s="2"/>
      <c r="DK1770" s="2"/>
      <c r="DL1770" s="2"/>
      <c r="DM1770" s="2"/>
      <c r="DN1770" s="2"/>
      <c r="DO1770" s="2"/>
      <c r="DP1770" s="2"/>
      <c r="DQ1770" s="2"/>
      <c r="DR1770" s="2"/>
      <c r="DS1770" s="2"/>
      <c r="DT1770" s="2"/>
      <c r="DU1770" s="2"/>
      <c r="DV1770" s="2"/>
      <c r="DW1770" s="2"/>
      <c r="DX1770" s="2"/>
      <c r="DY1770" s="2"/>
      <c r="DZ1770" s="2"/>
      <c r="EA1770" s="2"/>
      <c r="EB1770" s="2"/>
      <c r="EC1770" s="2"/>
      <c r="ED1770" s="2"/>
      <c r="EE1770" s="2"/>
      <c r="EF1770" s="2"/>
      <c r="EG1770" s="2"/>
      <c r="EH1770" s="2"/>
      <c r="EI1770" s="2"/>
      <c r="EJ1770" s="2"/>
      <c r="EK1770" s="2"/>
      <c r="EL1770" s="2"/>
      <c r="EM1770" s="2"/>
      <c r="EN1770" s="2"/>
      <c r="EO1770" s="2"/>
      <c r="EP1770" s="2"/>
      <c r="EQ1770" s="2"/>
      <c r="ER1770" s="2"/>
      <c r="ES1770" s="2"/>
      <c r="ET1770" s="2"/>
      <c r="EU1770" s="2"/>
      <c r="EV1770" s="2"/>
      <c r="EW1770" s="2"/>
      <c r="EX1770" s="2"/>
      <c r="EY1770" s="2"/>
      <c r="EZ1770" s="2"/>
      <c r="FA1770" s="2"/>
      <c r="FB1770" s="2"/>
      <c r="FC1770" s="2"/>
      <c r="FD1770" s="2"/>
      <c r="FE1770" s="2"/>
      <c r="FF1770" s="2"/>
      <c r="FG1770" s="2"/>
      <c r="FH1770" s="2"/>
      <c r="FI1770" s="2"/>
      <c r="FJ1770" s="2"/>
      <c r="FK1770" s="2"/>
      <c r="FL1770" s="2"/>
      <c r="FM1770" s="2"/>
      <c r="FN1770" s="2"/>
      <c r="FO1770" s="2"/>
      <c r="FP1770" s="2"/>
      <c r="FQ1770" s="2"/>
      <c r="FR1770" s="2"/>
      <c r="FS1770" s="2"/>
      <c r="FT1770" s="2"/>
    </row>
    <row r="1771" spans="1:176">
      <c r="A1771" s="201" t="s">
        <v>12794</v>
      </c>
      <c r="B1771" s="839" t="s">
        <v>12795</v>
      </c>
      <c r="C1771" s="201" t="s">
        <v>83</v>
      </c>
      <c r="D1771" s="7" t="s">
        <v>1024</v>
      </c>
      <c r="E1771" s="12" t="s">
        <v>49</v>
      </c>
      <c r="F1771" s="12">
        <v>2</v>
      </c>
      <c r="G1771" s="847">
        <v>722</v>
      </c>
      <c r="H1771" s="257">
        <v>5.1239999999999997</v>
      </c>
      <c r="I1771" s="202" t="s">
        <v>10332</v>
      </c>
      <c r="J1771" s="11">
        <v>45727</v>
      </c>
      <c r="K1771" s="11">
        <v>45727</v>
      </c>
      <c r="L1771" s="11"/>
      <c r="M1771" s="11">
        <v>45730</v>
      </c>
      <c r="N1771" s="11">
        <v>45734</v>
      </c>
      <c r="O1771" s="7">
        <f t="shared" ca="1" si="56"/>
        <v>7</v>
      </c>
      <c r="P1771" s="23">
        <v>45749</v>
      </c>
      <c r="Q1771" s="11">
        <v>45745</v>
      </c>
      <c r="R1771" s="11">
        <v>45749</v>
      </c>
      <c r="S1771" s="12">
        <f t="shared" ca="1" si="58"/>
        <v>22</v>
      </c>
      <c r="T1771" s="192">
        <v>45755</v>
      </c>
      <c r="U1771" s="11" t="s">
        <v>12796</v>
      </c>
      <c r="V1771" s="11"/>
      <c r="W1771" s="11"/>
      <c r="X1771" s="218" t="s">
        <v>12797</v>
      </c>
      <c r="Y1771" s="221" t="s">
        <v>12798</v>
      </c>
      <c r="Z1771" s="221" t="s">
        <v>12798</v>
      </c>
      <c r="AA1771" s="161" t="s">
        <v>12799</v>
      </c>
      <c r="AB1771" s="14" t="s">
        <v>12800</v>
      </c>
      <c r="AC1771" s="12"/>
      <c r="AD1771" s="715" t="s">
        <v>10815</v>
      </c>
      <c r="AE1771" s="1337" t="s">
        <v>12801</v>
      </c>
      <c r="AF1771" s="740"/>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c r="BR1771" s="2"/>
      <c r="BS1771" s="2"/>
      <c r="BT1771" s="2"/>
      <c r="BU1771" s="2"/>
      <c r="BV1771" s="2"/>
      <c r="BW1771" s="2"/>
      <c r="BX1771" s="2"/>
      <c r="BY1771" s="2"/>
      <c r="BZ1771" s="2"/>
      <c r="CA1771" s="2"/>
      <c r="CB1771" s="2"/>
      <c r="CC1771" s="2"/>
      <c r="CD1771" s="2"/>
      <c r="CE1771" s="2"/>
      <c r="CF1771" s="2"/>
      <c r="CG1771" s="2"/>
      <c r="CH1771" s="2"/>
      <c r="CI1771" s="2"/>
      <c r="CJ1771" s="2"/>
      <c r="CK1771" s="2"/>
      <c r="CL1771" s="2"/>
      <c r="CM1771" s="2"/>
      <c r="CN1771" s="2"/>
      <c r="CO1771" s="2"/>
      <c r="CP1771" s="2"/>
      <c r="CQ1771" s="2"/>
      <c r="CR1771" s="2"/>
      <c r="CS1771" s="2"/>
      <c r="CT1771" s="2"/>
      <c r="CU1771" s="2"/>
      <c r="CV1771" s="2"/>
      <c r="CW1771" s="2"/>
      <c r="CX1771" s="2"/>
      <c r="CY1771" s="2"/>
      <c r="CZ1771" s="2"/>
      <c r="DA1771" s="2"/>
      <c r="DB1771" s="2"/>
      <c r="DC1771" s="2"/>
      <c r="DD1771" s="2"/>
      <c r="DE1771" s="2"/>
      <c r="DF1771" s="2"/>
      <c r="DG1771" s="2"/>
      <c r="DH1771" s="2"/>
      <c r="DI1771" s="2"/>
      <c r="DJ1771" s="2"/>
      <c r="DK1771" s="2"/>
      <c r="DL1771" s="2"/>
      <c r="DM1771" s="2"/>
      <c r="DN1771" s="2"/>
      <c r="DO1771" s="2"/>
      <c r="DP1771" s="2"/>
      <c r="DQ1771" s="2"/>
      <c r="DR1771" s="2"/>
      <c r="DS1771" s="2"/>
      <c r="DT1771" s="2"/>
      <c r="DU1771" s="2"/>
      <c r="DV1771" s="2"/>
      <c r="DW1771" s="2"/>
      <c r="DX1771" s="2"/>
      <c r="DY1771" s="2"/>
      <c r="DZ1771" s="2"/>
      <c r="EA1771" s="2"/>
      <c r="EB1771" s="2"/>
      <c r="EC1771" s="2"/>
      <c r="ED1771" s="2"/>
      <c r="EE1771" s="2"/>
      <c r="EF1771" s="2"/>
      <c r="EG1771" s="2"/>
      <c r="EH1771" s="2"/>
      <c r="EI1771" s="2"/>
      <c r="EJ1771" s="2"/>
      <c r="EK1771" s="2"/>
      <c r="EL1771" s="2"/>
      <c r="EM1771" s="2"/>
      <c r="EN1771" s="2"/>
      <c r="EO1771" s="2"/>
      <c r="EP1771" s="2"/>
      <c r="EQ1771" s="2"/>
      <c r="ER1771" s="2"/>
      <c r="ES1771" s="2"/>
      <c r="ET1771" s="2"/>
      <c r="EU1771" s="2"/>
      <c r="EV1771" s="2"/>
      <c r="EW1771" s="2"/>
      <c r="EX1771" s="2"/>
      <c r="EY1771" s="2"/>
      <c r="EZ1771" s="2"/>
      <c r="FA1771" s="2"/>
      <c r="FB1771" s="2"/>
      <c r="FC1771" s="2"/>
      <c r="FD1771" s="2"/>
      <c r="FE1771" s="2"/>
      <c r="FF1771" s="2"/>
      <c r="FG1771" s="2"/>
      <c r="FH1771" s="2"/>
      <c r="FI1771" s="2"/>
      <c r="FJ1771" s="2"/>
      <c r="FK1771" s="2"/>
      <c r="FL1771" s="2"/>
      <c r="FM1771" s="2"/>
      <c r="FN1771" s="2"/>
      <c r="FO1771" s="2"/>
      <c r="FP1771" s="2"/>
      <c r="FQ1771" s="2"/>
      <c r="FR1771" s="2"/>
      <c r="FS1771" s="2"/>
      <c r="FT1771" s="2"/>
    </row>
    <row r="1772" spans="1:176">
      <c r="A1772" s="201" t="s">
        <v>6547</v>
      </c>
      <c r="B1772" s="839" t="s">
        <v>12802</v>
      </c>
      <c r="C1772" s="7" t="s">
        <v>83</v>
      </c>
      <c r="D1772" s="293" t="s">
        <v>32</v>
      </c>
      <c r="E1772" s="12" t="s">
        <v>85</v>
      </c>
      <c r="F1772" s="12">
        <v>2</v>
      </c>
      <c r="G1772" s="847">
        <v>2048.48</v>
      </c>
      <c r="H1772" s="257">
        <v>0.56799999999999995</v>
      </c>
      <c r="I1772" s="188" t="s">
        <v>12803</v>
      </c>
      <c r="J1772" s="11">
        <v>45723</v>
      </c>
      <c r="K1772" s="11">
        <v>45729</v>
      </c>
      <c r="L1772" s="11"/>
      <c r="M1772" s="11" t="s">
        <v>97</v>
      </c>
      <c r="N1772" s="11">
        <v>45741</v>
      </c>
      <c r="O1772" s="7">
        <f t="shared" ca="1" si="56"/>
        <v>18</v>
      </c>
      <c r="P1772" s="23">
        <v>45755</v>
      </c>
      <c r="Q1772" s="11">
        <v>45742</v>
      </c>
      <c r="R1772" s="11">
        <v>45755</v>
      </c>
      <c r="S1772" s="12">
        <f t="shared" ca="1" si="58"/>
        <v>32</v>
      </c>
      <c r="T1772" s="192">
        <v>45757</v>
      </c>
      <c r="U1772" s="11">
        <v>45781</v>
      </c>
      <c r="V1772" s="11"/>
      <c r="W1772" s="11"/>
      <c r="X1772" s="218" t="s">
        <v>12804</v>
      </c>
      <c r="Y1772" s="221" t="s">
        <v>12805</v>
      </c>
      <c r="Z1772" s="221" t="s">
        <v>12806</v>
      </c>
      <c r="AA1772" s="161" t="s">
        <v>12807</v>
      </c>
      <c r="AB1772" s="14" t="s">
        <v>12808</v>
      </c>
      <c r="AC1772" s="988"/>
      <c r="AD1772" s="1267" t="s">
        <v>10815</v>
      </c>
      <c r="AE1772" s="1340" t="s">
        <v>12809</v>
      </c>
      <c r="AF1772" s="740"/>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c r="BR1772" s="2"/>
      <c r="BS1772" s="2"/>
      <c r="BT1772" s="2"/>
      <c r="BU1772" s="2"/>
      <c r="BV1772" s="2"/>
      <c r="BW1772" s="2"/>
      <c r="BX1772" s="2"/>
      <c r="BY1772" s="2"/>
      <c r="BZ1772" s="2"/>
      <c r="CA1772" s="2"/>
      <c r="CB1772" s="2"/>
      <c r="CC1772" s="2"/>
      <c r="CD1772" s="2"/>
      <c r="CE1772" s="2"/>
      <c r="CF1772" s="2"/>
      <c r="CG1772" s="2"/>
      <c r="CH1772" s="2"/>
      <c r="CI1772" s="2"/>
      <c r="CJ1772" s="2"/>
      <c r="CK1772" s="2"/>
      <c r="CL1772" s="2"/>
      <c r="CM1772" s="2"/>
      <c r="CN1772" s="2"/>
      <c r="CO1772" s="2"/>
      <c r="CP1772" s="2"/>
      <c r="CQ1772" s="2"/>
      <c r="CR1772" s="2"/>
      <c r="CS1772" s="2"/>
      <c r="CT1772" s="2"/>
      <c r="CU1772" s="2"/>
      <c r="CV1772" s="2"/>
      <c r="CW1772" s="2"/>
      <c r="CX1772" s="2"/>
      <c r="CY1772" s="2"/>
      <c r="CZ1772" s="2"/>
      <c r="DA1772" s="2"/>
      <c r="DB1772" s="2"/>
      <c r="DC1772" s="2"/>
      <c r="DD1772" s="2"/>
      <c r="DE1772" s="2"/>
      <c r="DF1772" s="2"/>
      <c r="DG1772" s="2"/>
      <c r="DH1772" s="2"/>
      <c r="DI1772" s="2"/>
      <c r="DJ1772" s="2"/>
      <c r="DK1772" s="2"/>
      <c r="DL1772" s="2"/>
      <c r="DM1772" s="2"/>
      <c r="DN1772" s="2"/>
      <c r="DO1772" s="2"/>
      <c r="DP1772" s="2"/>
      <c r="DQ1772" s="2"/>
      <c r="DR1772" s="2"/>
      <c r="DS1772" s="2"/>
      <c r="DT1772" s="2"/>
      <c r="DU1772" s="2"/>
      <c r="DV1772" s="2"/>
      <c r="DW1772" s="2"/>
      <c r="DX1772" s="2"/>
      <c r="DY1772" s="2"/>
      <c r="DZ1772" s="2"/>
      <c r="EA1772" s="2"/>
      <c r="EB1772" s="2"/>
      <c r="EC1772" s="2"/>
      <c r="ED1772" s="2"/>
      <c r="EE1772" s="2"/>
      <c r="EF1772" s="2"/>
      <c r="EG1772" s="2"/>
      <c r="EH1772" s="2"/>
      <c r="EI1772" s="2"/>
      <c r="EJ1772" s="2"/>
      <c r="EK1772" s="2"/>
      <c r="EL1772" s="2"/>
      <c r="EM1772" s="2"/>
      <c r="EN1772" s="2"/>
      <c r="EO1772" s="2"/>
      <c r="EP1772" s="2"/>
      <c r="EQ1772" s="2"/>
      <c r="ER1772" s="2"/>
      <c r="ES1772" s="2"/>
      <c r="ET1772" s="2"/>
      <c r="EU1772" s="2"/>
      <c r="EV1772" s="2"/>
      <c r="EW1772" s="2"/>
      <c r="EX1772" s="2"/>
      <c r="EY1772" s="2"/>
      <c r="EZ1772" s="2"/>
      <c r="FA1772" s="2"/>
      <c r="FB1772" s="2"/>
      <c r="FC1772" s="2"/>
      <c r="FD1772" s="2"/>
      <c r="FE1772" s="2"/>
      <c r="FF1772" s="2"/>
      <c r="FG1772" s="2"/>
      <c r="FH1772" s="2"/>
      <c r="FI1772" s="2"/>
      <c r="FJ1772" s="2"/>
      <c r="FK1772" s="2"/>
      <c r="FL1772" s="2"/>
      <c r="FM1772" s="2"/>
      <c r="FN1772" s="2"/>
      <c r="FO1772" s="2"/>
      <c r="FP1772" s="2"/>
      <c r="FQ1772" s="2"/>
      <c r="FR1772" s="2"/>
      <c r="FS1772" s="2"/>
      <c r="FT1772" s="2"/>
    </row>
    <row r="1773" spans="1:176">
      <c r="A1773" s="181" t="s">
        <v>7362</v>
      </c>
      <c r="B1773" s="775" t="s">
        <v>12810</v>
      </c>
      <c r="C1773" s="181" t="s">
        <v>83</v>
      </c>
      <c r="D1773" s="7" t="s">
        <v>189</v>
      </c>
      <c r="E1773" s="7" t="s">
        <v>85</v>
      </c>
      <c r="F1773" s="7">
        <v>1</v>
      </c>
      <c r="G1773" s="967">
        <v>1833</v>
      </c>
      <c r="H1773" s="143">
        <v>1.4570000000000001</v>
      </c>
      <c r="I1773" s="199" t="s">
        <v>12811</v>
      </c>
      <c r="J1773" s="11">
        <v>45713</v>
      </c>
      <c r="K1773" s="11">
        <v>45713</v>
      </c>
      <c r="L1773" s="11"/>
      <c r="M1773" s="8">
        <v>45728</v>
      </c>
      <c r="N1773" s="11">
        <v>45729</v>
      </c>
      <c r="O1773" s="7">
        <f t="shared" ca="1" si="56"/>
        <v>16</v>
      </c>
      <c r="P1773" s="11">
        <v>45754</v>
      </c>
      <c r="Q1773" s="11">
        <v>45724</v>
      </c>
      <c r="R1773" s="11">
        <v>45754</v>
      </c>
      <c r="S1773" s="12">
        <f t="shared" ca="1" si="58"/>
        <v>41</v>
      </c>
      <c r="T1773" s="192">
        <v>45756</v>
      </c>
      <c r="U1773" s="11">
        <v>45782</v>
      </c>
      <c r="V1773" s="11"/>
      <c r="W1773" s="11"/>
      <c r="X1773" s="218" t="s">
        <v>12812</v>
      </c>
      <c r="Y1773" s="221" t="s">
        <v>12813</v>
      </c>
      <c r="Z1773" s="221" t="s">
        <v>12813</v>
      </c>
      <c r="AA1773" s="244" t="s">
        <v>12814</v>
      </c>
      <c r="AB1773" s="84" t="s">
        <v>12815</v>
      </c>
      <c r="AC1773" s="817"/>
      <c r="AD1773" s="776"/>
      <c r="AE1773" s="1339" t="s">
        <v>10815</v>
      </c>
      <c r="AF1773" s="740"/>
      <c r="AG1773" s="2"/>
      <c r="AH1773" s="2"/>
      <c r="AI1773" s="2"/>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c r="BR1773" s="2"/>
      <c r="BS1773" s="2"/>
      <c r="BT1773" s="2"/>
      <c r="BU1773" s="2"/>
      <c r="BV1773" s="2"/>
      <c r="BW1773" s="2"/>
      <c r="BX1773" s="2"/>
      <c r="BY1773" s="2"/>
      <c r="BZ1773" s="2"/>
      <c r="CA1773" s="2"/>
      <c r="CB1773" s="2"/>
      <c r="CC1773" s="2"/>
      <c r="CD1773" s="2"/>
      <c r="CE1773" s="2"/>
      <c r="CF1773" s="2"/>
      <c r="CG1773" s="2"/>
      <c r="CH1773" s="2"/>
      <c r="CI1773" s="2"/>
      <c r="CJ1773" s="2"/>
      <c r="CK1773" s="2"/>
      <c r="CL1773" s="2"/>
      <c r="CM1773" s="2"/>
      <c r="CN1773" s="2"/>
      <c r="CO1773" s="2"/>
      <c r="CP1773" s="2"/>
      <c r="CQ1773" s="2"/>
      <c r="CR1773" s="2"/>
      <c r="CS1773" s="2"/>
      <c r="CT1773" s="2"/>
      <c r="CU1773" s="2"/>
      <c r="CV1773" s="2"/>
      <c r="CW1773" s="2"/>
      <c r="CX1773" s="2"/>
      <c r="CY1773" s="2"/>
      <c r="CZ1773" s="2"/>
      <c r="DA1773" s="2"/>
      <c r="DB1773" s="2"/>
      <c r="DC1773" s="2"/>
      <c r="DD1773" s="2"/>
      <c r="DE1773" s="2"/>
      <c r="DF1773" s="2"/>
      <c r="DG1773" s="2"/>
      <c r="DH1773" s="2"/>
      <c r="DI1773" s="2"/>
      <c r="DJ1773" s="2"/>
      <c r="DK1773" s="2"/>
      <c r="DL1773" s="2"/>
      <c r="DM1773" s="2"/>
      <c r="DN1773" s="2"/>
      <c r="DO1773" s="2"/>
      <c r="DP1773" s="2"/>
      <c r="DQ1773" s="2"/>
      <c r="DR1773" s="2"/>
      <c r="DS1773" s="2"/>
      <c r="DT1773" s="2"/>
      <c r="DU1773" s="2"/>
      <c r="DV1773" s="2"/>
      <c r="DW1773" s="2"/>
      <c r="DX1773" s="2"/>
      <c r="DY1773" s="2"/>
      <c r="DZ1773" s="2"/>
      <c r="EA1773" s="2"/>
      <c r="EB1773" s="2"/>
      <c r="EC1773" s="2"/>
      <c r="ED1773" s="2"/>
      <c r="EE1773" s="2"/>
      <c r="EF1773" s="2"/>
      <c r="EG1773" s="2"/>
      <c r="EH1773" s="2"/>
      <c r="EI1773" s="2"/>
      <c r="EJ1773" s="2"/>
      <c r="EK1773" s="2"/>
      <c r="EL1773" s="2"/>
      <c r="EM1773" s="2"/>
      <c r="EN1773" s="2"/>
      <c r="EO1773" s="2"/>
      <c r="EP1773" s="2"/>
      <c r="EQ1773" s="2"/>
      <c r="ER1773" s="2"/>
      <c r="ES1773" s="2"/>
      <c r="ET1773" s="2"/>
      <c r="EU1773" s="2"/>
      <c r="EV1773" s="2"/>
      <c r="EW1773" s="2"/>
      <c r="EX1773" s="2"/>
      <c r="EY1773" s="2"/>
      <c r="EZ1773" s="2"/>
      <c r="FA1773" s="2"/>
      <c r="FB1773" s="2"/>
      <c r="FC1773" s="2"/>
      <c r="FD1773" s="2"/>
      <c r="FE1773" s="2"/>
      <c r="FF1773" s="2"/>
      <c r="FG1773" s="2"/>
      <c r="FH1773" s="2"/>
      <c r="FI1773" s="2"/>
      <c r="FJ1773" s="2"/>
      <c r="FK1773" s="2"/>
      <c r="FL1773" s="2"/>
      <c r="FM1773" s="2"/>
      <c r="FN1773" s="2"/>
      <c r="FO1773" s="2"/>
      <c r="FP1773" s="2"/>
      <c r="FQ1773" s="2"/>
      <c r="FR1773" s="2"/>
      <c r="FS1773" s="2"/>
      <c r="FT1773" s="2"/>
    </row>
    <row r="1774" spans="1:176">
      <c r="A1774" s="181" t="s">
        <v>12816</v>
      </c>
      <c r="B1774" s="775" t="s">
        <v>12817</v>
      </c>
      <c r="C1774" s="181" t="s">
        <v>256</v>
      </c>
      <c r="D1774" s="7" t="s">
        <v>189</v>
      </c>
      <c r="E1774" s="7" t="s">
        <v>85</v>
      </c>
      <c r="F1774" s="7">
        <v>1</v>
      </c>
      <c r="G1774" s="967">
        <v>2025</v>
      </c>
      <c r="H1774" s="143">
        <v>2.399</v>
      </c>
      <c r="I1774" s="199" t="s">
        <v>12811</v>
      </c>
      <c r="J1774" s="11">
        <v>45726</v>
      </c>
      <c r="K1774" s="11">
        <v>45726</v>
      </c>
      <c r="L1774" s="11"/>
      <c r="M1774" s="8">
        <v>45734</v>
      </c>
      <c r="N1774" s="11">
        <v>45735</v>
      </c>
      <c r="O1774" s="7">
        <f t="shared" ca="1" si="56"/>
        <v>9</v>
      </c>
      <c r="P1774" s="11">
        <v>45754</v>
      </c>
      <c r="Q1774" s="11">
        <v>45742</v>
      </c>
      <c r="R1774" s="11">
        <v>45754</v>
      </c>
      <c r="S1774" s="12">
        <f t="shared" ca="1" si="58"/>
        <v>28</v>
      </c>
      <c r="T1774" s="192">
        <v>45756</v>
      </c>
      <c r="U1774" s="11">
        <v>45782</v>
      </c>
      <c r="V1774" s="11"/>
      <c r="W1774" s="11"/>
      <c r="X1774" s="218" t="s">
        <v>12818</v>
      </c>
      <c r="Y1774" s="221" t="s">
        <v>12819</v>
      </c>
      <c r="Z1774" s="221" t="s">
        <v>12819</v>
      </c>
      <c r="AA1774" s="244" t="s">
        <v>12820</v>
      </c>
      <c r="AB1774" s="24" t="s">
        <v>12821</v>
      </c>
      <c r="AC1774" s="23"/>
      <c r="AD1774" s="776"/>
      <c r="AE1774" s="1338" t="s">
        <v>10815</v>
      </c>
      <c r="AF1774" s="740"/>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c r="BR1774" s="2"/>
      <c r="BS1774" s="2"/>
      <c r="BT1774" s="2"/>
      <c r="BU1774" s="2"/>
      <c r="BV1774" s="2"/>
      <c r="BW1774" s="2"/>
      <c r="BX1774" s="2"/>
      <c r="BY1774" s="2"/>
      <c r="BZ1774" s="2"/>
      <c r="CA1774" s="2"/>
      <c r="CB1774" s="2"/>
      <c r="CC1774" s="2"/>
      <c r="CD1774" s="2"/>
      <c r="CE1774" s="2"/>
      <c r="CF1774" s="2"/>
      <c r="CG1774" s="2"/>
      <c r="CH1774" s="2"/>
      <c r="CI1774" s="2"/>
      <c r="CJ1774" s="2"/>
      <c r="CK1774" s="2"/>
      <c r="CL1774" s="2"/>
      <c r="CM1774" s="2"/>
      <c r="CN1774" s="2"/>
      <c r="CO1774" s="2"/>
      <c r="CP1774" s="2"/>
      <c r="CQ1774" s="2"/>
      <c r="CR1774" s="2"/>
      <c r="CS1774" s="2"/>
      <c r="CT1774" s="2"/>
      <c r="CU1774" s="2"/>
      <c r="CV1774" s="2"/>
      <c r="CW1774" s="2"/>
      <c r="CX1774" s="2"/>
      <c r="CY1774" s="2"/>
      <c r="CZ1774" s="2"/>
      <c r="DA1774" s="2"/>
      <c r="DB1774" s="2"/>
      <c r="DC1774" s="2"/>
      <c r="DD1774" s="2"/>
      <c r="DE1774" s="2"/>
      <c r="DF1774" s="2"/>
      <c r="DG1774" s="2"/>
      <c r="DH1774" s="2"/>
      <c r="DI1774" s="2"/>
      <c r="DJ1774" s="2"/>
      <c r="DK1774" s="2"/>
      <c r="DL1774" s="2"/>
      <c r="DM1774" s="2"/>
      <c r="DN1774" s="2"/>
      <c r="DO1774" s="2"/>
      <c r="DP1774" s="2"/>
      <c r="DQ1774" s="2"/>
      <c r="DR1774" s="2"/>
      <c r="DS1774" s="2"/>
      <c r="DT1774" s="2"/>
      <c r="DU1774" s="2"/>
      <c r="DV1774" s="2"/>
      <c r="DW1774" s="2"/>
      <c r="DX1774" s="2"/>
      <c r="DY1774" s="2"/>
      <c r="DZ1774" s="2"/>
      <c r="EA1774" s="2"/>
      <c r="EB1774" s="2"/>
      <c r="EC1774" s="2"/>
      <c r="ED1774" s="2"/>
      <c r="EE1774" s="2"/>
      <c r="EF1774" s="2"/>
      <c r="EG1774" s="2"/>
      <c r="EH1774" s="2"/>
      <c r="EI1774" s="2"/>
      <c r="EJ1774" s="2"/>
      <c r="EK1774" s="2"/>
      <c r="EL1774" s="2"/>
      <c r="EM1774" s="2"/>
      <c r="EN1774" s="2"/>
      <c r="EO1774" s="2"/>
      <c r="EP1774" s="2"/>
      <c r="EQ1774" s="2"/>
      <c r="ER1774" s="2"/>
      <c r="ES1774" s="2"/>
      <c r="ET1774" s="2"/>
      <c r="EU1774" s="2"/>
      <c r="EV1774" s="2"/>
      <c r="EW1774" s="2"/>
      <c r="EX1774" s="2"/>
      <c r="EY1774" s="2"/>
      <c r="EZ1774" s="2"/>
      <c r="FA1774" s="2"/>
      <c r="FB1774" s="2"/>
      <c r="FC1774" s="2"/>
      <c r="FD1774" s="2"/>
      <c r="FE1774" s="2"/>
      <c r="FF1774" s="2"/>
      <c r="FG1774" s="2"/>
      <c r="FH1774" s="2"/>
      <c r="FI1774" s="2"/>
      <c r="FJ1774" s="2"/>
      <c r="FK1774" s="2"/>
      <c r="FL1774" s="2"/>
      <c r="FM1774" s="2"/>
      <c r="FN1774" s="2"/>
      <c r="FO1774" s="2"/>
      <c r="FP1774" s="2"/>
      <c r="FQ1774" s="2"/>
      <c r="FR1774" s="2"/>
      <c r="FS1774" s="2"/>
      <c r="FT1774" s="2"/>
    </row>
    <row r="1775" spans="1:176">
      <c r="A1775" s="181" t="s">
        <v>12822</v>
      </c>
      <c r="B1775" s="775" t="s">
        <v>11191</v>
      </c>
      <c r="C1775" s="181" t="s">
        <v>83</v>
      </c>
      <c r="D1775" s="7" t="s">
        <v>189</v>
      </c>
      <c r="E1775" s="7" t="s">
        <v>85</v>
      </c>
      <c r="F1775" s="7">
        <v>2</v>
      </c>
      <c r="G1775" s="967">
        <v>1091</v>
      </c>
      <c r="H1775" s="143">
        <v>1.196</v>
      </c>
      <c r="I1775" s="199" t="s">
        <v>12811</v>
      </c>
      <c r="J1775" s="11">
        <v>45728</v>
      </c>
      <c r="K1775" s="11">
        <v>45728</v>
      </c>
      <c r="L1775" s="11"/>
      <c r="M1775" s="8" t="s">
        <v>97</v>
      </c>
      <c r="N1775" s="11">
        <v>45733</v>
      </c>
      <c r="O1775" s="7">
        <f t="shared" ca="1" si="56"/>
        <v>5</v>
      </c>
      <c r="P1775" s="11">
        <v>45754</v>
      </c>
      <c r="Q1775" s="11">
        <v>45742</v>
      </c>
      <c r="R1775" s="11">
        <v>45754</v>
      </c>
      <c r="S1775" s="12">
        <f t="shared" ca="1" si="58"/>
        <v>26</v>
      </c>
      <c r="T1775" s="192">
        <v>45756</v>
      </c>
      <c r="U1775" s="11">
        <v>45782</v>
      </c>
      <c r="V1775" s="11"/>
      <c r="W1775" s="11"/>
      <c r="X1775" s="218" t="s">
        <v>12823</v>
      </c>
      <c r="Y1775" s="221" t="s">
        <v>12824</v>
      </c>
      <c r="Z1775" s="221" t="s">
        <v>12824</v>
      </c>
      <c r="AA1775" s="244" t="s">
        <v>12825</v>
      </c>
      <c r="AB1775" s="24" t="s">
        <v>12826</v>
      </c>
      <c r="AC1775" s="23"/>
      <c r="AD1775" s="776"/>
      <c r="AE1775" s="1338" t="s">
        <v>10815</v>
      </c>
      <c r="AF1775" s="740"/>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c r="BR1775" s="2"/>
      <c r="BS1775" s="2"/>
      <c r="BT1775" s="2"/>
      <c r="BU1775" s="2"/>
      <c r="BV1775" s="2"/>
      <c r="BW1775" s="2"/>
      <c r="BX1775" s="2"/>
      <c r="BY1775" s="2"/>
      <c r="BZ1775" s="2"/>
      <c r="CA1775" s="2"/>
      <c r="CB1775" s="2"/>
      <c r="CC1775" s="2"/>
      <c r="CD1775" s="2"/>
      <c r="CE1775" s="2"/>
      <c r="CF1775" s="2"/>
      <c r="CG1775" s="2"/>
      <c r="CH1775" s="2"/>
      <c r="CI1775" s="2"/>
      <c r="CJ1775" s="2"/>
      <c r="CK1775" s="2"/>
      <c r="CL1775" s="2"/>
      <c r="CM1775" s="2"/>
      <c r="CN1775" s="2"/>
      <c r="CO1775" s="2"/>
      <c r="CP1775" s="2"/>
      <c r="CQ1775" s="2"/>
      <c r="CR1775" s="2"/>
      <c r="CS1775" s="2"/>
      <c r="CT1775" s="2"/>
      <c r="CU1775" s="2"/>
      <c r="CV1775" s="2"/>
      <c r="CW1775" s="2"/>
      <c r="CX1775" s="2"/>
      <c r="CY1775" s="2"/>
      <c r="CZ1775" s="2"/>
      <c r="DA1775" s="2"/>
      <c r="DB1775" s="2"/>
      <c r="DC1775" s="2"/>
      <c r="DD1775" s="2"/>
      <c r="DE1775" s="2"/>
      <c r="DF1775" s="2"/>
      <c r="DG1775" s="2"/>
      <c r="DH1775" s="2"/>
      <c r="DI1775" s="2"/>
      <c r="DJ1775" s="2"/>
      <c r="DK1775" s="2"/>
      <c r="DL1775" s="2"/>
      <c r="DM1775" s="2"/>
      <c r="DN1775" s="2"/>
      <c r="DO1775" s="2"/>
      <c r="DP1775" s="2"/>
      <c r="DQ1775" s="2"/>
      <c r="DR1775" s="2"/>
      <c r="DS1775" s="2"/>
      <c r="DT1775" s="2"/>
      <c r="DU1775" s="2"/>
      <c r="DV1775" s="2"/>
      <c r="DW1775" s="2"/>
      <c r="DX1775" s="2"/>
      <c r="DY1775" s="2"/>
      <c r="DZ1775" s="2"/>
      <c r="EA1775" s="2"/>
      <c r="EB1775" s="2"/>
      <c r="EC1775" s="2"/>
      <c r="ED1775" s="2"/>
      <c r="EE1775" s="2"/>
      <c r="EF1775" s="2"/>
      <c r="EG1775" s="2"/>
      <c r="EH1775" s="2"/>
      <c r="EI1775" s="2"/>
      <c r="EJ1775" s="2"/>
      <c r="EK1775" s="2"/>
      <c r="EL1775" s="2"/>
      <c r="EM1775" s="2"/>
      <c r="EN1775" s="2"/>
      <c r="EO1775" s="2"/>
      <c r="EP1775" s="2"/>
      <c r="EQ1775" s="2"/>
      <c r="ER1775" s="2"/>
      <c r="ES1775" s="2"/>
      <c r="ET1775" s="2"/>
      <c r="EU1775" s="2"/>
      <c r="EV1775" s="2"/>
      <c r="EW1775" s="2"/>
      <c r="EX1775" s="2"/>
      <c r="EY1775" s="2"/>
      <c r="EZ1775" s="2"/>
      <c r="FA1775" s="2"/>
      <c r="FB1775" s="2"/>
      <c r="FC1775" s="2"/>
      <c r="FD1775" s="2"/>
      <c r="FE1775" s="2"/>
      <c r="FF1775" s="2"/>
      <c r="FG1775" s="2"/>
      <c r="FH1775" s="2"/>
      <c r="FI1775" s="2"/>
      <c r="FJ1775" s="2"/>
      <c r="FK1775" s="2"/>
      <c r="FL1775" s="2"/>
      <c r="FM1775" s="2"/>
      <c r="FN1775" s="2"/>
      <c r="FO1775" s="2"/>
      <c r="FP1775" s="2"/>
      <c r="FQ1775" s="2"/>
      <c r="FR1775" s="2"/>
      <c r="FS1775" s="2"/>
      <c r="FT1775" s="2"/>
    </row>
    <row r="1776" spans="1:176">
      <c r="A1776" s="181" t="s">
        <v>4083</v>
      </c>
      <c r="B1776" s="775" t="s">
        <v>12827</v>
      </c>
      <c r="C1776" s="181" t="s">
        <v>256</v>
      </c>
      <c r="D1776" s="7" t="s">
        <v>687</v>
      </c>
      <c r="E1776" s="7" t="s">
        <v>85</v>
      </c>
      <c r="F1776" s="7">
        <v>2</v>
      </c>
      <c r="G1776" s="967">
        <v>266</v>
      </c>
      <c r="H1776" s="257">
        <v>0.33800000000000002</v>
      </c>
      <c r="I1776" s="199" t="s">
        <v>12828</v>
      </c>
      <c r="J1776" s="11">
        <v>45741</v>
      </c>
      <c r="K1776" s="11">
        <v>45742</v>
      </c>
      <c r="L1776" s="11"/>
      <c r="M1776" s="8" t="s">
        <v>97</v>
      </c>
      <c r="N1776" s="11">
        <v>45744</v>
      </c>
      <c r="O1776" s="7">
        <f t="shared" ca="1" si="56"/>
        <v>3</v>
      </c>
      <c r="P1776" s="672">
        <v>45757</v>
      </c>
      <c r="Q1776" s="11">
        <v>45755</v>
      </c>
      <c r="R1776" s="11">
        <v>45757</v>
      </c>
      <c r="S1776" s="12">
        <f t="shared" ca="1" si="58"/>
        <v>16</v>
      </c>
      <c r="T1776" s="192">
        <v>45758</v>
      </c>
      <c r="U1776" s="11">
        <v>45785</v>
      </c>
      <c r="V1776" s="11"/>
      <c r="W1776" s="11"/>
      <c r="X1776" s="218" t="s">
        <v>12829</v>
      </c>
      <c r="Y1776" s="221" t="s">
        <v>12830</v>
      </c>
      <c r="Z1776" s="221" t="s">
        <v>12831</v>
      </c>
      <c r="AA1776" s="244" t="s">
        <v>11151</v>
      </c>
      <c r="AB1776" s="84"/>
      <c r="AC1776" s="817"/>
      <c r="AD1776" s="776"/>
      <c r="AE1776" s="1339" t="s">
        <v>10815</v>
      </c>
      <c r="AF1776" s="740"/>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c r="BR1776" s="2"/>
      <c r="BS1776" s="2"/>
      <c r="BT1776" s="2"/>
      <c r="BU1776" s="2"/>
      <c r="BV1776" s="2"/>
      <c r="BW1776" s="2"/>
      <c r="BX1776" s="2"/>
      <c r="BY1776" s="2"/>
      <c r="BZ1776" s="2"/>
      <c r="CA1776" s="2"/>
      <c r="CB1776" s="2"/>
      <c r="CC1776" s="2"/>
      <c r="CD1776" s="2"/>
      <c r="CE1776" s="2"/>
      <c r="CF1776" s="2"/>
      <c r="CG1776" s="2"/>
      <c r="CH1776" s="2"/>
      <c r="CI1776" s="2"/>
      <c r="CJ1776" s="2"/>
      <c r="CK1776" s="2"/>
      <c r="CL1776" s="2"/>
      <c r="CM1776" s="2"/>
      <c r="CN1776" s="2"/>
      <c r="CO1776" s="2"/>
      <c r="CP1776" s="2"/>
      <c r="CQ1776" s="2"/>
      <c r="CR1776" s="2"/>
      <c r="CS1776" s="2"/>
      <c r="CT1776" s="2"/>
      <c r="CU1776" s="2"/>
      <c r="CV1776" s="2"/>
      <c r="CW1776" s="2"/>
      <c r="CX1776" s="2"/>
      <c r="CY1776" s="2"/>
      <c r="CZ1776" s="2"/>
      <c r="DA1776" s="2"/>
      <c r="DB1776" s="2"/>
      <c r="DC1776" s="2"/>
      <c r="DD1776" s="2"/>
      <c r="DE1776" s="2"/>
      <c r="DF1776" s="2"/>
      <c r="DG1776" s="2"/>
      <c r="DH1776" s="2"/>
      <c r="DI1776" s="2"/>
      <c r="DJ1776" s="2"/>
      <c r="DK1776" s="2"/>
      <c r="DL1776" s="2"/>
      <c r="DM1776" s="2"/>
      <c r="DN1776" s="2"/>
      <c r="DO1776" s="2"/>
      <c r="DP1776" s="2"/>
      <c r="DQ1776" s="2"/>
      <c r="DR1776" s="2"/>
      <c r="DS1776" s="2"/>
      <c r="DT1776" s="2"/>
      <c r="DU1776" s="2"/>
      <c r="DV1776" s="2"/>
      <c r="DW1776" s="2"/>
      <c r="DX1776" s="2"/>
      <c r="DY1776" s="2"/>
      <c r="DZ1776" s="2"/>
      <c r="EA1776" s="2"/>
      <c r="EB1776" s="2"/>
      <c r="EC1776" s="2"/>
      <c r="ED1776" s="2"/>
      <c r="EE1776" s="2"/>
      <c r="EF1776" s="2"/>
      <c r="EG1776" s="2"/>
      <c r="EH1776" s="2"/>
      <c r="EI1776" s="2"/>
      <c r="EJ1776" s="2"/>
      <c r="EK1776" s="2"/>
      <c r="EL1776" s="2"/>
      <c r="EM1776" s="2"/>
      <c r="EN1776" s="2"/>
      <c r="EO1776" s="2"/>
      <c r="EP1776" s="2"/>
      <c r="EQ1776" s="2"/>
      <c r="ER1776" s="2"/>
      <c r="ES1776" s="2"/>
      <c r="ET1776" s="2"/>
      <c r="EU1776" s="2"/>
      <c r="EV1776" s="2"/>
      <c r="EW1776" s="2"/>
      <c r="EX1776" s="2"/>
      <c r="EY1776" s="2"/>
      <c r="EZ1776" s="2"/>
      <c r="FA1776" s="2"/>
      <c r="FB1776" s="2"/>
      <c r="FC1776" s="2"/>
      <c r="FD1776" s="2"/>
      <c r="FE1776" s="2"/>
      <c r="FF1776" s="2"/>
      <c r="FG1776" s="2"/>
      <c r="FH1776" s="2"/>
      <c r="FI1776" s="2"/>
      <c r="FJ1776" s="2"/>
      <c r="FK1776" s="2"/>
      <c r="FL1776" s="2"/>
      <c r="FM1776" s="2"/>
      <c r="FN1776" s="2"/>
      <c r="FO1776" s="2"/>
      <c r="FP1776" s="2"/>
      <c r="FQ1776" s="2"/>
      <c r="FR1776" s="2"/>
      <c r="FS1776" s="2"/>
      <c r="FT1776" s="2"/>
    </row>
    <row r="1777" spans="1:177">
      <c r="A1777" s="201" t="s">
        <v>905</v>
      </c>
      <c r="B1777" s="839" t="s">
        <v>12832</v>
      </c>
      <c r="C1777" s="7" t="s">
        <v>83</v>
      </c>
      <c r="D1777" s="7" t="s">
        <v>1024</v>
      </c>
      <c r="E1777" s="12" t="s">
        <v>85</v>
      </c>
      <c r="F1777" s="12">
        <v>2</v>
      </c>
      <c r="G1777" s="847">
        <v>7115</v>
      </c>
      <c r="H1777" s="257">
        <v>9.5709999999999997</v>
      </c>
      <c r="I1777" s="188" t="s">
        <v>12833</v>
      </c>
      <c r="J1777" s="11">
        <v>45743</v>
      </c>
      <c r="K1777" s="11">
        <v>45743</v>
      </c>
      <c r="L1777" s="11"/>
      <c r="M1777" s="11" t="s">
        <v>97</v>
      </c>
      <c r="N1777" s="11">
        <v>45748</v>
      </c>
      <c r="O1777" s="7">
        <f t="shared" ca="1" si="56"/>
        <v>5</v>
      </c>
      <c r="P1777" s="23">
        <v>45758</v>
      </c>
      <c r="Q1777" s="11">
        <v>45756</v>
      </c>
      <c r="R1777" s="11">
        <v>45758</v>
      </c>
      <c r="S1777" s="12">
        <f t="shared" ca="1" si="58"/>
        <v>15</v>
      </c>
      <c r="T1777" s="192">
        <v>45764</v>
      </c>
      <c r="U1777" s="12" t="s">
        <v>12834</v>
      </c>
      <c r="V1777" s="12"/>
      <c r="W1777" s="12"/>
      <c r="X1777" s="218" t="s">
        <v>12835</v>
      </c>
      <c r="Y1777" s="221" t="s">
        <v>12836</v>
      </c>
      <c r="Z1777" s="221" t="s">
        <v>12837</v>
      </c>
      <c r="AA1777" s="161" t="s">
        <v>12838</v>
      </c>
      <c r="AB1777" s="14" t="s">
        <v>12801</v>
      </c>
      <c r="AC1777" s="12"/>
      <c r="AD1777" s="715"/>
      <c r="AE1777" s="1337"/>
      <c r="AF1777" s="777"/>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c r="BR1777" s="2"/>
      <c r="BS1777" s="2"/>
      <c r="BT1777" s="2"/>
      <c r="BU1777" s="2"/>
      <c r="BV1777" s="2"/>
      <c r="BW1777" s="2"/>
      <c r="BX1777" s="2"/>
      <c r="BY1777" s="2"/>
      <c r="BZ1777" s="2"/>
      <c r="CA1777" s="2"/>
      <c r="CB1777" s="2"/>
      <c r="CC1777" s="2"/>
      <c r="CD1777" s="2"/>
      <c r="CE1777" s="2"/>
      <c r="CF1777" s="2"/>
      <c r="CG1777" s="2"/>
      <c r="CH1777" s="2"/>
      <c r="CI1777" s="2"/>
      <c r="CJ1777" s="2"/>
      <c r="CK1777" s="2"/>
      <c r="CL1777" s="2"/>
      <c r="CM1777" s="2"/>
      <c r="CN1777" s="2"/>
      <c r="CO1777" s="2"/>
      <c r="CP1777" s="2"/>
      <c r="CQ1777" s="2"/>
      <c r="CR1777" s="2"/>
      <c r="CS1777" s="2"/>
      <c r="CT1777" s="2"/>
      <c r="CU1777" s="2"/>
      <c r="CV1777" s="2"/>
      <c r="CW1777" s="2"/>
      <c r="CX1777" s="2"/>
      <c r="CY1777" s="2"/>
      <c r="CZ1777" s="2"/>
      <c r="DA1777" s="2"/>
      <c r="DB1777" s="2"/>
      <c r="DC1777" s="2"/>
      <c r="DD1777" s="2"/>
      <c r="DE1777" s="2"/>
      <c r="DF1777" s="2"/>
      <c r="DG1777" s="2"/>
      <c r="DH1777" s="2"/>
      <c r="DI1777" s="2"/>
      <c r="DJ1777" s="2"/>
      <c r="DK1777" s="2"/>
      <c r="DL1777" s="2"/>
      <c r="DM1777" s="2"/>
      <c r="DN1777" s="2"/>
      <c r="DO1777" s="2"/>
      <c r="DP1777" s="2"/>
      <c r="DQ1777" s="2"/>
      <c r="DR1777" s="2"/>
      <c r="DS1777" s="2"/>
      <c r="DT1777" s="2"/>
      <c r="DU1777" s="2"/>
      <c r="DV1777" s="2"/>
      <c r="DW1777" s="2"/>
      <c r="DX1777" s="2"/>
      <c r="DY1777" s="2"/>
      <c r="DZ1777" s="2"/>
      <c r="EA1777" s="2"/>
      <c r="EB1777" s="2"/>
      <c r="EC1777" s="2"/>
      <c r="ED1777" s="2"/>
      <c r="EE1777" s="2"/>
      <c r="EF1777" s="2"/>
      <c r="EG1777" s="2"/>
      <c r="EH1777" s="2"/>
      <c r="EI1777" s="2"/>
      <c r="EJ1777" s="2"/>
      <c r="EK1777" s="2"/>
      <c r="EL1777" s="2"/>
      <c r="EM1777" s="2"/>
      <c r="EN1777" s="2"/>
      <c r="EO1777" s="2"/>
      <c r="EP1777" s="2"/>
      <c r="EQ1777" s="2"/>
      <c r="ER1777" s="2"/>
      <c r="ES1777" s="2"/>
      <c r="ET1777" s="2"/>
      <c r="EU1777" s="2"/>
      <c r="EV1777" s="2"/>
      <c r="EW1777" s="2"/>
      <c r="EX1777" s="2"/>
      <c r="EY1777" s="2"/>
      <c r="EZ1777" s="2"/>
      <c r="FA1777" s="2"/>
      <c r="FB1777" s="2"/>
      <c r="FC1777" s="2"/>
      <c r="FD1777" s="2"/>
      <c r="FE1777" s="2"/>
      <c r="FF1777" s="2"/>
      <c r="FG1777" s="2"/>
      <c r="FH1777" s="2"/>
      <c r="FI1777" s="2"/>
      <c r="FJ1777" s="2"/>
      <c r="FK1777" s="2"/>
      <c r="FL1777" s="2"/>
      <c r="FM1777" s="2"/>
      <c r="FN1777" s="2"/>
      <c r="FO1777" s="2"/>
      <c r="FP1777" s="2"/>
      <c r="FQ1777" s="2"/>
      <c r="FR1777" s="2"/>
      <c r="FS1777" s="2"/>
      <c r="FT1777" s="2"/>
    </row>
    <row r="1778" spans="1:177">
      <c r="A1778" s="833" t="s">
        <v>12839</v>
      </c>
      <c r="B1778" s="946" t="s">
        <v>12840</v>
      </c>
      <c r="C1778" s="717" t="s">
        <v>46</v>
      </c>
      <c r="D1778" s="718" t="s">
        <v>687</v>
      </c>
      <c r="E1778" s="718" t="s">
        <v>85</v>
      </c>
      <c r="F1778" s="718">
        <v>1</v>
      </c>
      <c r="G1778" s="969">
        <v>1190</v>
      </c>
      <c r="H1778" s="716">
        <v>1.43</v>
      </c>
      <c r="I1778" s="720" t="s">
        <v>12841</v>
      </c>
      <c r="J1778" s="722">
        <v>45744</v>
      </c>
      <c r="K1778" s="722">
        <v>45747</v>
      </c>
      <c r="L1778" s="722"/>
      <c r="M1778" s="722" t="s">
        <v>97</v>
      </c>
      <c r="N1778" s="722">
        <v>45751</v>
      </c>
      <c r="O1778" s="718">
        <f t="shared" ca="1" si="56"/>
        <v>7</v>
      </c>
      <c r="P1778" s="834">
        <v>45765</v>
      </c>
      <c r="Q1778" s="722">
        <v>45762</v>
      </c>
      <c r="R1778" s="722">
        <v>45765</v>
      </c>
      <c r="S1778" s="779">
        <f t="shared" ca="1" si="58"/>
        <v>21</v>
      </c>
      <c r="T1778" s="721">
        <v>45766</v>
      </c>
      <c r="U1778" s="722">
        <v>45792</v>
      </c>
      <c r="V1778" s="722"/>
      <c r="W1778" s="722"/>
      <c r="X1778" s="724" t="s">
        <v>12842</v>
      </c>
      <c r="Y1778" s="723" t="s">
        <v>12843</v>
      </c>
      <c r="Z1778" s="723" t="s">
        <v>12844</v>
      </c>
      <c r="AA1778" s="989" t="s">
        <v>12845</v>
      </c>
      <c r="AB1778" s="835" t="s">
        <v>11651</v>
      </c>
      <c r="AC1778" s="836"/>
      <c r="AD1778" s="1268"/>
      <c r="AE1778" s="1339" t="s">
        <v>12846</v>
      </c>
      <c r="AF1778" s="740"/>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c r="BR1778" s="2"/>
      <c r="BS1778" s="2"/>
      <c r="BT1778" s="2"/>
      <c r="BU1778" s="2"/>
      <c r="BV1778" s="2"/>
      <c r="BW1778" s="2"/>
      <c r="BX1778" s="2"/>
      <c r="BY1778" s="2"/>
      <c r="BZ1778" s="2"/>
      <c r="CA1778" s="2"/>
      <c r="CB1778" s="2"/>
      <c r="CC1778" s="2"/>
      <c r="CD1778" s="2"/>
      <c r="CE1778" s="2"/>
      <c r="CF1778" s="2"/>
      <c r="CG1778" s="2"/>
      <c r="CH1778" s="2"/>
      <c r="CI1778" s="2"/>
      <c r="CJ1778" s="2"/>
      <c r="CK1778" s="2"/>
      <c r="CL1778" s="2"/>
      <c r="CM1778" s="2"/>
      <c r="CN1778" s="2"/>
      <c r="CO1778" s="2"/>
      <c r="CP1778" s="2"/>
      <c r="CQ1778" s="2"/>
      <c r="CR1778" s="2"/>
      <c r="CS1778" s="2"/>
      <c r="CT1778" s="2"/>
      <c r="CU1778" s="2"/>
      <c r="CV1778" s="2"/>
      <c r="CW1778" s="2"/>
      <c r="CX1778" s="2"/>
      <c r="CY1778" s="2"/>
      <c r="CZ1778" s="2"/>
      <c r="DA1778" s="2"/>
      <c r="DB1778" s="2"/>
      <c r="DC1778" s="2"/>
      <c r="DD1778" s="2"/>
      <c r="DE1778" s="2"/>
      <c r="DF1778" s="2"/>
      <c r="DG1778" s="2"/>
      <c r="DH1778" s="2"/>
      <c r="DI1778" s="2"/>
      <c r="DJ1778" s="2"/>
      <c r="DK1778" s="2"/>
      <c r="DL1778" s="2"/>
      <c r="DM1778" s="2"/>
      <c r="DN1778" s="2"/>
      <c r="DO1778" s="2"/>
      <c r="DP1778" s="2"/>
      <c r="DQ1778" s="2"/>
      <c r="DR1778" s="2"/>
      <c r="DS1778" s="2"/>
      <c r="DT1778" s="2"/>
      <c r="DU1778" s="2"/>
      <c r="DV1778" s="2"/>
      <c r="DW1778" s="2"/>
      <c r="DX1778" s="2"/>
      <c r="DY1778" s="2"/>
      <c r="DZ1778" s="2"/>
      <c r="EA1778" s="2"/>
      <c r="EB1778" s="2"/>
      <c r="EC1778" s="2"/>
      <c r="ED1778" s="2"/>
      <c r="EE1778" s="2"/>
      <c r="EF1778" s="2"/>
      <c r="EG1778" s="2"/>
      <c r="EH1778" s="2"/>
      <c r="EI1778" s="2"/>
      <c r="EJ1778" s="2"/>
      <c r="EK1778" s="2"/>
      <c r="EL1778" s="2"/>
      <c r="EM1778" s="2"/>
      <c r="EN1778" s="2"/>
      <c r="EO1778" s="2"/>
      <c r="EP1778" s="2"/>
      <c r="EQ1778" s="2"/>
      <c r="ER1778" s="2"/>
      <c r="ES1778" s="2"/>
      <c r="ET1778" s="2"/>
      <c r="EU1778" s="2"/>
      <c r="EV1778" s="2"/>
      <c r="EW1778" s="2"/>
      <c r="EX1778" s="2"/>
      <c r="EY1778" s="2"/>
      <c r="EZ1778" s="2"/>
      <c r="FA1778" s="2"/>
      <c r="FB1778" s="2"/>
      <c r="FC1778" s="2"/>
      <c r="FD1778" s="2"/>
      <c r="FE1778" s="2"/>
      <c r="FF1778" s="2"/>
      <c r="FG1778" s="2"/>
      <c r="FH1778" s="2"/>
      <c r="FI1778" s="2"/>
      <c r="FJ1778" s="2"/>
      <c r="FK1778" s="2"/>
      <c r="FL1778" s="2"/>
      <c r="FM1778" s="2"/>
      <c r="FN1778" s="2"/>
      <c r="FO1778" s="2"/>
      <c r="FP1778" s="2"/>
      <c r="FQ1778" s="2"/>
      <c r="FR1778" s="2"/>
      <c r="FS1778" s="2"/>
      <c r="FT1778" s="2"/>
    </row>
    <row r="1779" spans="1:177">
      <c r="A1779" s="201" t="s">
        <v>12847</v>
      </c>
      <c r="B1779" s="775" t="s">
        <v>12848</v>
      </c>
      <c r="C1779" s="181" t="s">
        <v>256</v>
      </c>
      <c r="D1779" s="7" t="s">
        <v>1593</v>
      </c>
      <c r="E1779" s="7" t="s">
        <v>85</v>
      </c>
      <c r="F1779" s="7">
        <v>2</v>
      </c>
      <c r="G1779" s="847">
        <v>2857</v>
      </c>
      <c r="H1779" s="143">
        <v>2.54</v>
      </c>
      <c r="I1779" s="188" t="s">
        <v>12849</v>
      </c>
      <c r="J1779" s="11">
        <v>45717</v>
      </c>
      <c r="K1779" s="11">
        <v>45719</v>
      </c>
      <c r="L1779" s="11"/>
      <c r="M1779" s="11">
        <v>45723</v>
      </c>
      <c r="N1779" s="11">
        <v>45727</v>
      </c>
      <c r="O1779" s="7">
        <f t="shared" ca="1" si="56"/>
        <v>10</v>
      </c>
      <c r="P1779" s="23">
        <v>45758</v>
      </c>
      <c r="Q1779" s="11">
        <v>45753</v>
      </c>
      <c r="R1779" s="11">
        <v>45758</v>
      </c>
      <c r="S1779" s="12">
        <f t="shared" ca="1" si="58"/>
        <v>41</v>
      </c>
      <c r="T1779" s="192">
        <v>45763</v>
      </c>
      <c r="U1779" s="11">
        <v>45794</v>
      </c>
      <c r="V1779" s="11"/>
      <c r="W1779" s="11"/>
      <c r="X1779" s="218" t="s">
        <v>12850</v>
      </c>
      <c r="Y1779" s="221" t="s">
        <v>12851</v>
      </c>
      <c r="Z1779" s="221" t="s">
        <v>12851</v>
      </c>
      <c r="AA1779" s="244" t="s">
        <v>12852</v>
      </c>
      <c r="AB1779" s="84" t="s">
        <v>12853</v>
      </c>
      <c r="AC1779" s="817"/>
      <c r="AD1779" s="776"/>
      <c r="AE1779" s="1339" t="s">
        <v>12585</v>
      </c>
      <c r="AF1779" s="740"/>
      <c r="AG1779" s="2"/>
      <c r="AH1779" s="2"/>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c r="BR1779" s="2"/>
      <c r="BS1779" s="2"/>
      <c r="BT1779" s="2"/>
      <c r="BU1779" s="2"/>
      <c r="BV1779" s="2"/>
      <c r="BW1779" s="2"/>
      <c r="BX1779" s="2"/>
      <c r="BY1779" s="2"/>
      <c r="BZ1779" s="2"/>
      <c r="CA1779" s="2"/>
      <c r="CB1779" s="2"/>
      <c r="CC1779" s="2"/>
      <c r="CD1779" s="2"/>
      <c r="CE1779" s="2"/>
      <c r="CF1779" s="2"/>
      <c r="CG1779" s="2"/>
      <c r="CH1779" s="2"/>
      <c r="CI1779" s="2"/>
      <c r="CJ1779" s="2"/>
      <c r="CK1779" s="2"/>
      <c r="CL1779" s="2"/>
      <c r="CM1779" s="2"/>
      <c r="CN1779" s="2"/>
      <c r="CO1779" s="2"/>
      <c r="CP1779" s="2"/>
      <c r="CQ1779" s="2"/>
      <c r="CR1779" s="2"/>
      <c r="CS1779" s="2"/>
      <c r="CT1779" s="2"/>
      <c r="CU1779" s="2"/>
      <c r="CV1779" s="2"/>
      <c r="CW1779" s="2"/>
      <c r="CX1779" s="2"/>
      <c r="CY1779" s="2"/>
      <c r="CZ1779" s="2"/>
      <c r="DA1779" s="2"/>
      <c r="DB1779" s="2"/>
      <c r="DC1779" s="2"/>
      <c r="DD1779" s="2"/>
      <c r="DE1779" s="2"/>
      <c r="DF1779" s="2"/>
      <c r="DG1779" s="2"/>
      <c r="DH1779" s="2"/>
      <c r="DI1779" s="2"/>
      <c r="DJ1779" s="2"/>
      <c r="DK1779" s="2"/>
      <c r="DL1779" s="2"/>
      <c r="DM1779" s="2"/>
      <c r="DN1779" s="2"/>
      <c r="DO1779" s="2"/>
      <c r="DP1779" s="2"/>
      <c r="DQ1779" s="2"/>
      <c r="DR1779" s="2"/>
      <c r="DS1779" s="2"/>
      <c r="DT1779" s="2"/>
      <c r="DU1779" s="2"/>
      <c r="DV1779" s="2"/>
      <c r="DW1779" s="2"/>
      <c r="DX1779" s="2"/>
      <c r="DY1779" s="2"/>
      <c r="DZ1779" s="2"/>
      <c r="EA1779" s="2"/>
      <c r="EB1779" s="2"/>
      <c r="EC1779" s="2"/>
      <c r="ED1779" s="2"/>
      <c r="EE1779" s="2"/>
      <c r="EF1779" s="2"/>
      <c r="EG1779" s="2"/>
      <c r="EH1779" s="2"/>
      <c r="EI1779" s="2"/>
      <c r="EJ1779" s="2"/>
      <c r="EK1779" s="2"/>
      <c r="EL1779" s="2"/>
      <c r="EM1779" s="2"/>
      <c r="EN1779" s="2"/>
      <c r="EO1779" s="2"/>
      <c r="EP1779" s="2"/>
      <c r="EQ1779" s="2"/>
      <c r="ER1779" s="2"/>
      <c r="ES1779" s="2"/>
      <c r="ET1779" s="2"/>
      <c r="EU1779" s="2"/>
      <c r="EV1779" s="2"/>
      <c r="EW1779" s="2"/>
      <c r="EX1779" s="2"/>
      <c r="EY1779" s="2"/>
      <c r="EZ1779" s="2"/>
      <c r="FA1779" s="2"/>
      <c r="FB1779" s="2"/>
      <c r="FC1779" s="2"/>
      <c r="FD1779" s="2"/>
      <c r="FE1779" s="2"/>
      <c r="FF1779" s="2"/>
      <c r="FG1779" s="2"/>
      <c r="FH1779" s="2"/>
      <c r="FI1779" s="2"/>
      <c r="FJ1779" s="2"/>
      <c r="FK1779" s="2"/>
      <c r="FL1779" s="2"/>
      <c r="FM1779" s="2"/>
      <c r="FN1779" s="2"/>
      <c r="FO1779" s="2"/>
      <c r="FP1779" s="2"/>
      <c r="FQ1779" s="2"/>
      <c r="FR1779" s="2"/>
      <c r="FS1779" s="2"/>
      <c r="FT1779" s="2"/>
    </row>
    <row r="1780" spans="1:177">
      <c r="A1780" s="821" t="s">
        <v>12854</v>
      </c>
      <c r="B1780" s="947" t="s">
        <v>12855</v>
      </c>
      <c r="C1780" s="822" t="s">
        <v>83</v>
      </c>
      <c r="D1780" s="824" t="s">
        <v>1024</v>
      </c>
      <c r="E1780" s="824" t="s">
        <v>85</v>
      </c>
      <c r="F1780" s="824">
        <v>4</v>
      </c>
      <c r="G1780" s="970">
        <v>9129</v>
      </c>
      <c r="H1780" s="825" t="s">
        <v>10623</v>
      </c>
      <c r="I1780" s="826" t="s">
        <v>10623</v>
      </c>
      <c r="J1780" s="823">
        <v>45755</v>
      </c>
      <c r="K1780" s="823" t="s">
        <v>10623</v>
      </c>
      <c r="L1780" s="823"/>
      <c r="M1780" s="823" t="s">
        <v>10623</v>
      </c>
      <c r="N1780" s="823" t="s">
        <v>10623</v>
      </c>
      <c r="O1780" s="824">
        <v>15</v>
      </c>
      <c r="P1780" s="827" t="s">
        <v>10623</v>
      </c>
      <c r="Q1780" s="823" t="s">
        <v>10623</v>
      </c>
      <c r="R1780" s="823" t="s">
        <v>10623</v>
      </c>
      <c r="S1780" s="828">
        <v>15</v>
      </c>
      <c r="T1780" s="829" t="s">
        <v>10623</v>
      </c>
      <c r="U1780" s="823" t="s">
        <v>10623</v>
      </c>
      <c r="V1780" s="823"/>
      <c r="W1780" s="823"/>
      <c r="X1780" s="864" t="s">
        <v>10623</v>
      </c>
      <c r="Y1780" s="830" t="s">
        <v>10623</v>
      </c>
      <c r="Z1780" s="830" t="s">
        <v>10623</v>
      </c>
      <c r="AA1780" s="832" t="s">
        <v>12856</v>
      </c>
      <c r="AB1780" s="831" t="s">
        <v>10623</v>
      </c>
      <c r="AC1780" s="827"/>
      <c r="AD1780" s="1269" t="s">
        <v>10623</v>
      </c>
      <c r="AE1780" s="1338" t="s">
        <v>10623</v>
      </c>
      <c r="AF1780" s="740" t="s">
        <v>10623</v>
      </c>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c r="BR1780" s="2"/>
      <c r="BS1780" s="2"/>
      <c r="BT1780" s="2"/>
      <c r="BU1780" s="2"/>
      <c r="BV1780" s="2"/>
      <c r="BW1780" s="2"/>
      <c r="BX1780" s="2"/>
      <c r="BY1780" s="2"/>
      <c r="BZ1780" s="2"/>
      <c r="CA1780" s="2"/>
      <c r="CB1780" s="2"/>
      <c r="CC1780" s="2"/>
      <c r="CD1780" s="2"/>
      <c r="CE1780" s="2"/>
      <c r="CF1780" s="2"/>
      <c r="CG1780" s="2"/>
      <c r="CH1780" s="2"/>
      <c r="CI1780" s="2"/>
      <c r="CJ1780" s="2"/>
      <c r="CK1780" s="2"/>
      <c r="CL1780" s="2"/>
      <c r="CM1780" s="2"/>
      <c r="CN1780" s="2"/>
      <c r="CO1780" s="2"/>
      <c r="CP1780" s="2"/>
      <c r="CQ1780" s="2"/>
      <c r="CR1780" s="2"/>
      <c r="CS1780" s="2"/>
      <c r="CT1780" s="2"/>
      <c r="CU1780" s="2"/>
      <c r="CV1780" s="2"/>
      <c r="CW1780" s="2"/>
      <c r="CX1780" s="2"/>
      <c r="CY1780" s="2"/>
      <c r="CZ1780" s="2"/>
      <c r="DA1780" s="2"/>
      <c r="DB1780" s="2"/>
      <c r="DC1780" s="2"/>
      <c r="DD1780" s="2"/>
      <c r="DE1780" s="2"/>
      <c r="DF1780" s="2"/>
      <c r="DG1780" s="2"/>
      <c r="DH1780" s="2"/>
      <c r="DI1780" s="2"/>
      <c r="DJ1780" s="2"/>
      <c r="DK1780" s="2"/>
      <c r="DL1780" s="2"/>
      <c r="DM1780" s="2"/>
      <c r="DN1780" s="2"/>
      <c r="DO1780" s="2"/>
      <c r="DP1780" s="2"/>
      <c r="DQ1780" s="2"/>
      <c r="DR1780" s="2"/>
      <c r="DS1780" s="2"/>
      <c r="DT1780" s="2"/>
      <c r="DU1780" s="2"/>
      <c r="DV1780" s="2"/>
      <c r="DW1780" s="2"/>
      <c r="DX1780" s="2"/>
      <c r="DY1780" s="2"/>
      <c r="DZ1780" s="2"/>
      <c r="EA1780" s="2"/>
      <c r="EB1780" s="2"/>
      <c r="EC1780" s="2"/>
      <c r="ED1780" s="2"/>
      <c r="EE1780" s="2"/>
      <c r="EF1780" s="2"/>
      <c r="EG1780" s="2"/>
      <c r="EH1780" s="2"/>
      <c r="EI1780" s="2"/>
      <c r="EJ1780" s="2"/>
      <c r="EK1780" s="2"/>
      <c r="EL1780" s="2"/>
      <c r="EM1780" s="2"/>
      <c r="EN1780" s="2"/>
      <c r="EO1780" s="2"/>
      <c r="EP1780" s="2"/>
      <c r="EQ1780" s="2"/>
      <c r="ER1780" s="2"/>
      <c r="ES1780" s="2"/>
      <c r="ET1780" s="2"/>
      <c r="EU1780" s="2"/>
      <c r="EV1780" s="2"/>
      <c r="EW1780" s="2"/>
      <c r="EX1780" s="2"/>
      <c r="EY1780" s="2"/>
      <c r="EZ1780" s="2"/>
      <c r="FA1780" s="2"/>
      <c r="FB1780" s="2"/>
      <c r="FC1780" s="2"/>
      <c r="FD1780" s="2"/>
      <c r="FE1780" s="2"/>
      <c r="FF1780" s="2"/>
      <c r="FG1780" s="2"/>
      <c r="FH1780" s="2"/>
      <c r="FI1780" s="2"/>
      <c r="FJ1780" s="2"/>
      <c r="FK1780" s="2"/>
      <c r="FL1780" s="2"/>
      <c r="FM1780" s="2"/>
      <c r="FN1780" s="2"/>
      <c r="FO1780" s="2"/>
      <c r="FP1780" s="2"/>
      <c r="FQ1780" s="2"/>
      <c r="FR1780" s="2"/>
      <c r="FS1780" s="2"/>
      <c r="FT1780" s="2"/>
    </row>
    <row r="1781" spans="1:177">
      <c r="A1781" s="201" t="s">
        <v>12857</v>
      </c>
      <c r="B1781" s="839" t="s">
        <v>12858</v>
      </c>
      <c r="C1781" s="7" t="s">
        <v>83</v>
      </c>
      <c r="D1781" s="7" t="s">
        <v>110</v>
      </c>
      <c r="E1781" s="12" t="s">
        <v>85</v>
      </c>
      <c r="F1781" s="188">
        <v>1</v>
      </c>
      <c r="G1781" s="847">
        <v>1700</v>
      </c>
      <c r="H1781" s="257">
        <v>5.0279999999999996</v>
      </c>
      <c r="I1781" s="188" t="s">
        <v>11596</v>
      </c>
      <c r="J1781" s="11">
        <v>45724</v>
      </c>
      <c r="K1781" s="11">
        <v>45726</v>
      </c>
      <c r="L1781" s="11"/>
      <c r="M1781" s="8" t="s">
        <v>97</v>
      </c>
      <c r="N1781" s="11">
        <v>45730</v>
      </c>
      <c r="O1781" s="7">
        <f t="shared" ref="O1781:O1816" ca="1" si="59">IF(ISBLANK(N1781)=TRUE,TODAY()-J1781,N1781-J1781)</f>
        <v>6</v>
      </c>
      <c r="P1781" s="23">
        <v>45766</v>
      </c>
      <c r="Q1781" s="11">
        <v>45745</v>
      </c>
      <c r="R1781" s="11">
        <v>45766</v>
      </c>
      <c r="S1781" s="12">
        <f t="shared" ref="S1781:S1812" ca="1" si="60">IF(ISBLANK(R1781)=TRUE,TODAY()-J1781,R1781-J1781)</f>
        <v>42</v>
      </c>
      <c r="T1781" s="192">
        <v>45771</v>
      </c>
      <c r="U1781" s="12" t="s">
        <v>12859</v>
      </c>
      <c r="V1781" s="12"/>
      <c r="W1781" s="12"/>
      <c r="X1781" s="218" t="s">
        <v>12860</v>
      </c>
      <c r="Y1781" s="221" t="s">
        <v>12861</v>
      </c>
      <c r="Z1781" s="221" t="s">
        <v>12861</v>
      </c>
      <c r="AA1781" s="161" t="s">
        <v>12862</v>
      </c>
      <c r="AB1781" s="14" t="s">
        <v>12863</v>
      </c>
      <c r="AC1781" s="12"/>
      <c r="AD1781" s="715" t="s">
        <v>10815</v>
      </c>
      <c r="AE1781" s="1337"/>
      <c r="AF1781" s="777"/>
      <c r="AG1781" s="2"/>
      <c r="AH1781" s="2"/>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c r="BR1781" s="2"/>
      <c r="BS1781" s="2"/>
      <c r="BT1781" s="2"/>
      <c r="BU1781" s="2"/>
      <c r="BV1781" s="2"/>
      <c r="BW1781" s="2"/>
      <c r="BX1781" s="2"/>
      <c r="BY1781" s="2"/>
      <c r="BZ1781" s="2"/>
      <c r="CA1781" s="2"/>
      <c r="CB1781" s="2"/>
      <c r="CC1781" s="2"/>
      <c r="CD1781" s="2"/>
      <c r="CE1781" s="2"/>
      <c r="CF1781" s="2"/>
      <c r="CG1781" s="2"/>
      <c r="CH1781" s="2"/>
      <c r="CI1781" s="2"/>
      <c r="CJ1781" s="2"/>
      <c r="CK1781" s="2"/>
      <c r="CL1781" s="2"/>
      <c r="CM1781" s="2"/>
      <c r="CN1781" s="2"/>
      <c r="CO1781" s="2"/>
      <c r="CP1781" s="2"/>
      <c r="CQ1781" s="2"/>
      <c r="CR1781" s="2"/>
      <c r="CS1781" s="2"/>
      <c r="CT1781" s="2"/>
      <c r="CU1781" s="2"/>
      <c r="CV1781" s="2"/>
      <c r="CW1781" s="2"/>
      <c r="CX1781" s="2"/>
      <c r="CY1781" s="2"/>
      <c r="CZ1781" s="2"/>
      <c r="DA1781" s="2"/>
      <c r="DB1781" s="2"/>
      <c r="DC1781" s="2"/>
      <c r="DD1781" s="2"/>
      <c r="DE1781" s="2"/>
      <c r="DF1781" s="2"/>
      <c r="DG1781" s="2"/>
      <c r="DH1781" s="2"/>
      <c r="DI1781" s="2"/>
      <c r="DJ1781" s="2"/>
      <c r="DK1781" s="2"/>
      <c r="DL1781" s="2"/>
      <c r="DM1781" s="2"/>
      <c r="DN1781" s="2"/>
      <c r="DO1781" s="2"/>
      <c r="DP1781" s="2"/>
      <c r="DQ1781" s="2"/>
      <c r="DR1781" s="2"/>
      <c r="DS1781" s="2"/>
      <c r="DT1781" s="2"/>
      <c r="DU1781" s="2"/>
      <c r="DV1781" s="2"/>
      <c r="DW1781" s="2"/>
      <c r="DX1781" s="2"/>
      <c r="DY1781" s="2"/>
      <c r="DZ1781" s="2"/>
      <c r="EA1781" s="2"/>
      <c r="EB1781" s="2"/>
      <c r="EC1781" s="2"/>
      <c r="ED1781" s="2"/>
      <c r="EE1781" s="2"/>
      <c r="EF1781" s="2"/>
      <c r="EG1781" s="2"/>
      <c r="EH1781" s="2"/>
      <c r="EI1781" s="2"/>
      <c r="EJ1781" s="2"/>
      <c r="EK1781" s="2"/>
      <c r="EL1781" s="2"/>
      <c r="EM1781" s="2"/>
      <c r="EN1781" s="2"/>
      <c r="EO1781" s="2"/>
      <c r="EP1781" s="2"/>
      <c r="EQ1781" s="2"/>
      <c r="ER1781" s="2"/>
      <c r="ES1781" s="2"/>
      <c r="ET1781" s="2"/>
      <c r="EU1781" s="2"/>
      <c r="EV1781" s="2"/>
      <c r="EW1781" s="2"/>
      <c r="EX1781" s="2"/>
      <c r="EY1781" s="2"/>
      <c r="EZ1781" s="2"/>
      <c r="FA1781" s="2"/>
      <c r="FB1781" s="2"/>
      <c r="FC1781" s="2"/>
      <c r="FD1781" s="2"/>
      <c r="FE1781" s="2"/>
      <c r="FF1781" s="2"/>
      <c r="FG1781" s="2"/>
      <c r="FH1781" s="2"/>
      <c r="FI1781" s="2"/>
      <c r="FJ1781" s="2"/>
      <c r="FK1781" s="2"/>
      <c r="FL1781" s="2"/>
      <c r="FM1781" s="2"/>
      <c r="FN1781" s="2"/>
      <c r="FO1781" s="2"/>
      <c r="FP1781" s="2"/>
      <c r="FQ1781" s="2"/>
      <c r="FR1781" s="2"/>
      <c r="FS1781" s="2"/>
      <c r="FT1781" s="2"/>
    </row>
    <row r="1782" spans="1:177">
      <c r="A1782" s="201" t="s">
        <v>12864</v>
      </c>
      <c r="B1782" s="839" t="s">
        <v>4768</v>
      </c>
      <c r="C1782" s="7" t="s">
        <v>83</v>
      </c>
      <c r="D1782" s="7" t="s">
        <v>1024</v>
      </c>
      <c r="E1782" s="12" t="s">
        <v>85</v>
      </c>
      <c r="F1782" s="12">
        <v>2</v>
      </c>
      <c r="G1782" s="847">
        <v>1340</v>
      </c>
      <c r="H1782" s="257">
        <v>0.13200000000000001</v>
      </c>
      <c r="I1782" s="188" t="s">
        <v>11596</v>
      </c>
      <c r="J1782" s="11">
        <v>45734</v>
      </c>
      <c r="K1782" s="11">
        <v>45741</v>
      </c>
      <c r="L1782" s="11"/>
      <c r="M1782" s="11" t="s">
        <v>97</v>
      </c>
      <c r="N1782" s="11">
        <v>45744</v>
      </c>
      <c r="O1782" s="7">
        <f t="shared" ca="1" si="59"/>
        <v>10</v>
      </c>
      <c r="P1782" s="23">
        <v>45766</v>
      </c>
      <c r="Q1782" s="11">
        <v>45756</v>
      </c>
      <c r="R1782" s="11">
        <v>45766</v>
      </c>
      <c r="S1782" s="12">
        <f t="shared" ca="1" si="60"/>
        <v>32</v>
      </c>
      <c r="T1782" s="192">
        <v>45771</v>
      </c>
      <c r="U1782" s="12" t="s">
        <v>12865</v>
      </c>
      <c r="V1782" s="12"/>
      <c r="W1782" s="12"/>
      <c r="X1782" s="218" t="s">
        <v>12866</v>
      </c>
      <c r="Y1782" s="221" t="s">
        <v>12861</v>
      </c>
      <c r="Z1782" s="221" t="s">
        <v>12867</v>
      </c>
      <c r="AA1782" s="161" t="s">
        <v>12868</v>
      </c>
      <c r="AB1782" s="14"/>
      <c r="AC1782" s="12"/>
      <c r="AD1782" s="715"/>
      <c r="AE1782" s="1337"/>
      <c r="AF1782" s="777"/>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c r="BR1782" s="2"/>
      <c r="BS1782" s="2"/>
      <c r="BT1782" s="2"/>
      <c r="BU1782" s="2"/>
      <c r="BV1782" s="2"/>
      <c r="BW1782" s="2"/>
      <c r="BX1782" s="2"/>
      <c r="BY1782" s="2"/>
      <c r="BZ1782" s="2"/>
      <c r="CA1782" s="2"/>
      <c r="CB1782" s="2"/>
      <c r="CC1782" s="2"/>
      <c r="CD1782" s="2"/>
      <c r="CE1782" s="2"/>
      <c r="CF1782" s="2"/>
      <c r="CG1782" s="2"/>
      <c r="CH1782" s="2"/>
      <c r="CI1782" s="2"/>
      <c r="CJ1782" s="2"/>
      <c r="CK1782" s="2"/>
      <c r="CL1782" s="2"/>
      <c r="CM1782" s="2"/>
      <c r="CN1782" s="2"/>
      <c r="CO1782" s="2"/>
      <c r="CP1782" s="2"/>
      <c r="CQ1782" s="2"/>
      <c r="CR1782" s="2"/>
      <c r="CS1782" s="2"/>
      <c r="CT1782" s="2"/>
      <c r="CU1782" s="2"/>
      <c r="CV1782" s="2"/>
      <c r="CW1782" s="2"/>
      <c r="CX1782" s="2"/>
      <c r="CY1782" s="2"/>
      <c r="CZ1782" s="2"/>
      <c r="DA1782" s="2"/>
      <c r="DB1782" s="2"/>
      <c r="DC1782" s="2"/>
      <c r="DD1782" s="2"/>
      <c r="DE1782" s="2"/>
      <c r="DF1782" s="2"/>
      <c r="DG1782" s="2"/>
      <c r="DH1782" s="2"/>
      <c r="DI1782" s="2"/>
      <c r="DJ1782" s="2"/>
      <c r="DK1782" s="2"/>
      <c r="DL1782" s="2"/>
      <c r="DM1782" s="2"/>
      <c r="DN1782" s="2"/>
      <c r="DO1782" s="2"/>
      <c r="DP1782" s="2"/>
      <c r="DQ1782" s="2"/>
      <c r="DR1782" s="2"/>
      <c r="DS1782" s="2"/>
      <c r="DT1782" s="2"/>
      <c r="DU1782" s="2"/>
      <c r="DV1782" s="2"/>
      <c r="DW1782" s="2"/>
      <c r="DX1782" s="2"/>
      <c r="DY1782" s="2"/>
      <c r="DZ1782" s="2"/>
      <c r="EA1782" s="2"/>
      <c r="EB1782" s="2"/>
      <c r="EC1782" s="2"/>
      <c r="ED1782" s="2"/>
      <c r="EE1782" s="2"/>
      <c r="EF1782" s="2"/>
      <c r="EG1782" s="2"/>
      <c r="EH1782" s="2"/>
      <c r="EI1782" s="2"/>
      <c r="EJ1782" s="2"/>
      <c r="EK1782" s="2"/>
      <c r="EL1782" s="2"/>
      <c r="EM1782" s="2"/>
      <c r="EN1782" s="2"/>
      <c r="EO1782" s="2"/>
      <c r="EP1782" s="2"/>
      <c r="EQ1782" s="2"/>
      <c r="ER1782" s="2"/>
      <c r="ES1782" s="2"/>
      <c r="ET1782" s="2"/>
      <c r="EU1782" s="2"/>
      <c r="EV1782" s="2"/>
      <c r="EW1782" s="2"/>
      <c r="EX1782" s="2"/>
      <c r="EY1782" s="2"/>
      <c r="EZ1782" s="2"/>
      <c r="FA1782" s="2"/>
      <c r="FB1782" s="2"/>
      <c r="FC1782" s="2"/>
      <c r="FD1782" s="2"/>
      <c r="FE1782" s="2"/>
      <c r="FF1782" s="2"/>
      <c r="FG1782" s="2"/>
      <c r="FH1782" s="2"/>
      <c r="FI1782" s="2"/>
      <c r="FJ1782" s="2"/>
      <c r="FK1782" s="2"/>
      <c r="FL1782" s="2"/>
      <c r="FM1782" s="2"/>
      <c r="FN1782" s="2"/>
      <c r="FO1782" s="2"/>
      <c r="FP1782" s="2"/>
      <c r="FQ1782" s="2"/>
      <c r="FR1782" s="2"/>
      <c r="FS1782" s="2"/>
      <c r="FT1782" s="2"/>
    </row>
    <row r="1783" spans="1:177">
      <c r="A1783" s="201" t="s">
        <v>12869</v>
      </c>
      <c r="B1783" s="839" t="s">
        <v>12870</v>
      </c>
      <c r="C1783" s="7" t="s">
        <v>256</v>
      </c>
      <c r="D1783" s="7" t="s">
        <v>1024</v>
      </c>
      <c r="E1783" s="12" t="s">
        <v>85</v>
      </c>
      <c r="F1783" s="12">
        <v>1</v>
      </c>
      <c r="G1783" s="847">
        <v>530</v>
      </c>
      <c r="H1783" s="257">
        <v>0.755</v>
      </c>
      <c r="I1783" s="188" t="s">
        <v>11596</v>
      </c>
      <c r="J1783" s="11">
        <v>45737</v>
      </c>
      <c r="K1783" s="11">
        <v>45737</v>
      </c>
      <c r="L1783" s="11"/>
      <c r="M1783" s="11">
        <v>45744</v>
      </c>
      <c r="N1783" s="11">
        <v>45749</v>
      </c>
      <c r="O1783" s="7">
        <f t="shared" ca="1" si="59"/>
        <v>12</v>
      </c>
      <c r="P1783" s="23">
        <v>45766</v>
      </c>
      <c r="Q1783" s="11">
        <v>45756</v>
      </c>
      <c r="R1783" s="11">
        <v>45766</v>
      </c>
      <c r="S1783" s="12">
        <f t="shared" ca="1" si="60"/>
        <v>29</v>
      </c>
      <c r="T1783" s="192">
        <v>45771</v>
      </c>
      <c r="U1783" s="12" t="s">
        <v>12871</v>
      </c>
      <c r="V1783" s="12"/>
      <c r="W1783" s="12"/>
      <c r="X1783" s="218" t="s">
        <v>12872</v>
      </c>
      <c r="Y1783" s="221" t="s">
        <v>12861</v>
      </c>
      <c r="Z1783" s="221" t="s">
        <v>12873</v>
      </c>
      <c r="AA1783" s="161" t="s">
        <v>12874</v>
      </c>
      <c r="AB1783" s="14" t="s">
        <v>7754</v>
      </c>
      <c r="AC1783" s="12"/>
      <c r="AD1783" s="715"/>
      <c r="AE1783" s="1337"/>
      <c r="AF1783" s="777"/>
      <c r="AG1783" s="2"/>
      <c r="AH1783" s="2"/>
      <c r="AI1783" s="2"/>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c r="BR1783" s="2"/>
      <c r="BS1783" s="2"/>
      <c r="BT1783" s="2"/>
      <c r="BU1783" s="2"/>
      <c r="BV1783" s="2"/>
      <c r="BW1783" s="2"/>
      <c r="BX1783" s="2"/>
      <c r="BY1783" s="2"/>
      <c r="BZ1783" s="2"/>
      <c r="CA1783" s="2"/>
      <c r="CB1783" s="2"/>
      <c r="CC1783" s="2"/>
      <c r="CD1783" s="2"/>
      <c r="CE1783" s="2"/>
      <c r="CF1783" s="2"/>
      <c r="CG1783" s="2"/>
      <c r="CH1783" s="2"/>
      <c r="CI1783" s="2"/>
      <c r="CJ1783" s="2"/>
      <c r="CK1783" s="2"/>
      <c r="CL1783" s="2"/>
      <c r="CM1783" s="2"/>
      <c r="CN1783" s="2"/>
      <c r="CO1783" s="2"/>
      <c r="CP1783" s="2"/>
      <c r="CQ1783" s="2"/>
      <c r="CR1783" s="2"/>
      <c r="CS1783" s="2"/>
      <c r="CT1783" s="2"/>
      <c r="CU1783" s="2"/>
      <c r="CV1783" s="2"/>
      <c r="CW1783" s="2"/>
      <c r="CX1783" s="2"/>
      <c r="CY1783" s="2"/>
      <c r="CZ1783" s="2"/>
      <c r="DA1783" s="2"/>
      <c r="DB1783" s="2"/>
      <c r="DC1783" s="2"/>
      <c r="DD1783" s="2"/>
      <c r="DE1783" s="2"/>
      <c r="DF1783" s="2"/>
      <c r="DG1783" s="2"/>
      <c r="DH1783" s="2"/>
      <c r="DI1783" s="2"/>
      <c r="DJ1783" s="2"/>
      <c r="DK1783" s="2"/>
      <c r="DL1783" s="2"/>
      <c r="DM1783" s="2"/>
      <c r="DN1783" s="2"/>
      <c r="DO1783" s="2"/>
      <c r="DP1783" s="2"/>
      <c r="DQ1783" s="2"/>
      <c r="DR1783" s="2"/>
      <c r="DS1783" s="2"/>
      <c r="DT1783" s="2"/>
      <c r="DU1783" s="2"/>
      <c r="DV1783" s="2"/>
      <c r="DW1783" s="2"/>
      <c r="DX1783" s="2"/>
      <c r="DY1783" s="2"/>
      <c r="DZ1783" s="2"/>
      <c r="EA1783" s="2"/>
      <c r="EB1783" s="2"/>
      <c r="EC1783" s="2"/>
      <c r="ED1783" s="2"/>
      <c r="EE1783" s="2"/>
      <c r="EF1783" s="2"/>
      <c r="EG1783" s="2"/>
      <c r="EH1783" s="2"/>
      <c r="EI1783" s="2"/>
      <c r="EJ1783" s="2"/>
      <c r="EK1783" s="2"/>
      <c r="EL1783" s="2"/>
      <c r="EM1783" s="2"/>
      <c r="EN1783" s="2"/>
      <c r="EO1783" s="2"/>
      <c r="EP1783" s="2"/>
      <c r="EQ1783" s="2"/>
      <c r="ER1783" s="2"/>
      <c r="ES1783" s="2"/>
      <c r="ET1783" s="2"/>
      <c r="EU1783" s="2"/>
      <c r="EV1783" s="2"/>
      <c r="EW1783" s="2"/>
      <c r="EX1783" s="2"/>
      <c r="EY1783" s="2"/>
      <c r="EZ1783" s="2"/>
      <c r="FA1783" s="2"/>
      <c r="FB1783" s="2"/>
      <c r="FC1783" s="2"/>
      <c r="FD1783" s="2"/>
      <c r="FE1783" s="2"/>
      <c r="FF1783" s="2"/>
      <c r="FG1783" s="2"/>
      <c r="FH1783" s="2"/>
      <c r="FI1783" s="2"/>
      <c r="FJ1783" s="2"/>
      <c r="FK1783" s="2"/>
      <c r="FL1783" s="2"/>
      <c r="FM1783" s="2"/>
      <c r="FN1783" s="2"/>
      <c r="FO1783" s="2"/>
      <c r="FP1783" s="2"/>
      <c r="FQ1783" s="2"/>
      <c r="FR1783" s="2"/>
      <c r="FS1783" s="2"/>
      <c r="FT1783" s="2"/>
    </row>
    <row r="1784" spans="1:177">
      <c r="A1784" s="201" t="s">
        <v>12875</v>
      </c>
      <c r="B1784" s="839" t="s">
        <v>12339</v>
      </c>
      <c r="C1784" s="7" t="s">
        <v>256</v>
      </c>
      <c r="D1784" s="7" t="s">
        <v>110</v>
      </c>
      <c r="E1784" s="12" t="s">
        <v>85</v>
      </c>
      <c r="F1784" s="188">
        <v>1</v>
      </c>
      <c r="G1784" s="847">
        <v>973</v>
      </c>
      <c r="H1784" s="257">
        <v>0.86</v>
      </c>
      <c r="I1784" s="188" t="s">
        <v>11596</v>
      </c>
      <c r="J1784" s="11">
        <v>45709</v>
      </c>
      <c r="K1784" s="11">
        <v>45713</v>
      </c>
      <c r="L1784" s="11"/>
      <c r="M1784" s="11">
        <v>45714</v>
      </c>
      <c r="N1784" s="11">
        <v>45716</v>
      </c>
      <c r="O1784" s="7">
        <f t="shared" ca="1" si="59"/>
        <v>7</v>
      </c>
      <c r="P1784" s="23">
        <v>45766</v>
      </c>
      <c r="Q1784" s="11">
        <v>45724</v>
      </c>
      <c r="R1784" s="11">
        <v>45766</v>
      </c>
      <c r="S1784" s="12">
        <f t="shared" ca="1" si="60"/>
        <v>57</v>
      </c>
      <c r="T1784" s="192">
        <v>45771</v>
      </c>
      <c r="U1784" s="12" t="s">
        <v>12876</v>
      </c>
      <c r="V1784" s="12"/>
      <c r="W1784" s="12"/>
      <c r="X1784" s="218" t="s">
        <v>12877</v>
      </c>
      <c r="Y1784" s="221" t="s">
        <v>12878</v>
      </c>
      <c r="Z1784" s="221" t="s">
        <v>12879</v>
      </c>
      <c r="AA1784" s="161" t="s">
        <v>12880</v>
      </c>
      <c r="AB1784" s="14" t="s">
        <v>12881</v>
      </c>
      <c r="AC1784" s="12"/>
      <c r="AD1784" s="715" t="s">
        <v>10815</v>
      </c>
      <c r="AE1784" s="1337"/>
      <c r="AF1784" s="777"/>
    </row>
    <row r="1785" spans="1:177">
      <c r="A1785" s="201" t="s">
        <v>12882</v>
      </c>
      <c r="B1785" s="839" t="s">
        <v>12883</v>
      </c>
      <c r="C1785" s="7" t="s">
        <v>256</v>
      </c>
      <c r="D1785" s="7" t="s">
        <v>1024</v>
      </c>
      <c r="E1785" s="12" t="s">
        <v>85</v>
      </c>
      <c r="F1785" s="12">
        <v>1</v>
      </c>
      <c r="G1785" s="847">
        <v>1550</v>
      </c>
      <c r="H1785" s="257">
        <v>3.625</v>
      </c>
      <c r="I1785" s="202" t="s">
        <v>11596</v>
      </c>
      <c r="J1785" s="11">
        <v>45744</v>
      </c>
      <c r="K1785" s="11">
        <v>45747</v>
      </c>
      <c r="L1785" s="11"/>
      <c r="M1785" s="11">
        <v>45749</v>
      </c>
      <c r="N1785" s="11">
        <v>45754</v>
      </c>
      <c r="O1785" s="7">
        <f t="shared" ca="1" si="59"/>
        <v>10</v>
      </c>
      <c r="P1785" s="11">
        <v>45766</v>
      </c>
      <c r="Q1785" s="11">
        <v>45762</v>
      </c>
      <c r="R1785" s="11">
        <v>45766</v>
      </c>
      <c r="S1785" s="12">
        <f t="shared" ca="1" si="60"/>
        <v>22</v>
      </c>
      <c r="T1785" s="192">
        <v>45771</v>
      </c>
      <c r="U1785" s="11" t="s">
        <v>12884</v>
      </c>
      <c r="V1785" s="11"/>
      <c r="W1785" s="11"/>
      <c r="X1785" s="218" t="s">
        <v>12885</v>
      </c>
      <c r="Y1785" s="221" t="s">
        <v>12878</v>
      </c>
      <c r="Z1785" s="221" t="s">
        <v>12878</v>
      </c>
      <c r="AA1785" s="161" t="s">
        <v>12886</v>
      </c>
      <c r="AB1785" s="14" t="s">
        <v>12887</v>
      </c>
      <c r="AC1785" s="12"/>
      <c r="AD1785" s="715"/>
      <c r="AE1785" s="1337"/>
      <c r="AF1785" s="777"/>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c r="BR1785" s="2"/>
      <c r="BS1785" s="2"/>
      <c r="BT1785" s="2"/>
      <c r="BU1785" s="2"/>
      <c r="BV1785" s="2"/>
      <c r="BW1785" s="2"/>
      <c r="BX1785" s="2"/>
      <c r="BY1785" s="2"/>
      <c r="BZ1785" s="2"/>
      <c r="CA1785" s="2"/>
      <c r="CB1785" s="2"/>
      <c r="CC1785" s="2"/>
      <c r="CD1785" s="2"/>
      <c r="CE1785" s="2"/>
      <c r="CF1785" s="2"/>
      <c r="CG1785" s="2"/>
      <c r="CH1785" s="2"/>
      <c r="CI1785" s="2"/>
      <c r="CJ1785" s="2"/>
      <c r="CK1785" s="2"/>
      <c r="CL1785" s="2"/>
      <c r="CM1785" s="2"/>
      <c r="CN1785" s="2"/>
      <c r="CO1785" s="2"/>
      <c r="CP1785" s="2"/>
      <c r="CQ1785" s="2"/>
      <c r="CR1785" s="2"/>
      <c r="CS1785" s="2"/>
      <c r="CT1785" s="2"/>
      <c r="CU1785" s="2"/>
      <c r="CV1785" s="2"/>
      <c r="CW1785" s="2"/>
      <c r="CX1785" s="2"/>
      <c r="CY1785" s="2"/>
      <c r="CZ1785" s="2"/>
      <c r="DA1785" s="2"/>
      <c r="DB1785" s="2"/>
      <c r="DC1785" s="2"/>
      <c r="DD1785" s="2"/>
      <c r="DE1785" s="2"/>
      <c r="DF1785" s="2"/>
      <c r="DG1785" s="2"/>
      <c r="DH1785" s="2"/>
      <c r="DI1785" s="2"/>
      <c r="DJ1785" s="2"/>
      <c r="DK1785" s="2"/>
      <c r="DL1785" s="2"/>
      <c r="DM1785" s="2"/>
      <c r="DN1785" s="2"/>
      <c r="DO1785" s="2"/>
      <c r="DP1785" s="2"/>
      <c r="DQ1785" s="2"/>
      <c r="DR1785" s="2"/>
      <c r="DS1785" s="2"/>
      <c r="DT1785" s="2"/>
      <c r="DU1785" s="2"/>
      <c r="DV1785" s="2"/>
      <c r="DW1785" s="2"/>
      <c r="DX1785" s="2"/>
      <c r="DY1785" s="2"/>
      <c r="DZ1785" s="2"/>
      <c r="EA1785" s="2"/>
      <c r="EB1785" s="2"/>
      <c r="EC1785" s="2"/>
      <c r="ED1785" s="2"/>
      <c r="EE1785" s="2"/>
      <c r="EF1785" s="2"/>
      <c r="EG1785" s="2"/>
      <c r="EH1785" s="2"/>
      <c r="EI1785" s="2"/>
      <c r="EJ1785" s="2"/>
      <c r="EK1785" s="2"/>
      <c r="EL1785" s="2"/>
      <c r="EM1785" s="2"/>
      <c r="EN1785" s="2"/>
      <c r="EO1785" s="2"/>
      <c r="EP1785" s="2"/>
      <c r="EQ1785" s="2"/>
      <c r="ER1785" s="2"/>
      <c r="ES1785" s="2"/>
      <c r="ET1785" s="2"/>
      <c r="EU1785" s="2"/>
      <c r="EV1785" s="2"/>
      <c r="EW1785" s="2"/>
      <c r="EX1785" s="2"/>
      <c r="EY1785" s="2"/>
      <c r="EZ1785" s="2"/>
      <c r="FA1785" s="2"/>
      <c r="FB1785" s="2"/>
      <c r="FC1785" s="2"/>
      <c r="FD1785" s="2"/>
      <c r="FE1785" s="2"/>
      <c r="FF1785" s="2"/>
      <c r="FG1785" s="2"/>
      <c r="FH1785" s="2"/>
      <c r="FI1785" s="2"/>
      <c r="FJ1785" s="2"/>
      <c r="FK1785" s="2"/>
      <c r="FL1785" s="2"/>
      <c r="FM1785" s="2"/>
      <c r="FN1785" s="2"/>
      <c r="FO1785" s="2"/>
      <c r="FP1785" s="2"/>
      <c r="FQ1785" s="2"/>
      <c r="FR1785" s="2"/>
      <c r="FS1785" s="2"/>
      <c r="FT1785" s="2"/>
    </row>
    <row r="1786" spans="1:177">
      <c r="A1786" s="657" t="s">
        <v>12888</v>
      </c>
      <c r="B1786" s="839" t="s">
        <v>10586</v>
      </c>
      <c r="C1786" s="201" t="s">
        <v>83</v>
      </c>
      <c r="D1786" s="7" t="s">
        <v>1024</v>
      </c>
      <c r="E1786" s="12" t="s">
        <v>85</v>
      </c>
      <c r="F1786" s="839">
        <v>6</v>
      </c>
      <c r="G1786" s="971">
        <v>6054</v>
      </c>
      <c r="H1786" s="257">
        <v>3.218</v>
      </c>
      <c r="I1786" s="202" t="s">
        <v>11596</v>
      </c>
      <c r="J1786" s="11">
        <v>45749</v>
      </c>
      <c r="K1786" s="11">
        <v>45750</v>
      </c>
      <c r="L1786" s="11"/>
      <c r="M1786" s="11" t="s">
        <v>97</v>
      </c>
      <c r="N1786" s="11">
        <v>45755</v>
      </c>
      <c r="O1786" s="7">
        <f t="shared" ca="1" si="59"/>
        <v>6</v>
      </c>
      <c r="P1786" s="11">
        <v>45766</v>
      </c>
      <c r="Q1786" s="11">
        <v>45760</v>
      </c>
      <c r="R1786" s="11">
        <v>45766</v>
      </c>
      <c r="S1786" s="12">
        <f t="shared" ca="1" si="60"/>
        <v>17</v>
      </c>
      <c r="T1786" s="192">
        <v>45771</v>
      </c>
      <c r="U1786" s="11" t="s">
        <v>12889</v>
      </c>
      <c r="V1786" s="11"/>
      <c r="W1786" s="11"/>
      <c r="X1786" s="218" t="s">
        <v>12890</v>
      </c>
      <c r="Y1786" s="221" t="s">
        <v>12878</v>
      </c>
      <c r="Z1786" s="221" t="s">
        <v>12891</v>
      </c>
      <c r="AA1786" s="161" t="s">
        <v>12892</v>
      </c>
      <c r="AB1786" s="14" t="s">
        <v>12893</v>
      </c>
      <c r="AC1786" s="12"/>
      <c r="AD1786" s="715"/>
      <c r="AE1786" s="1337"/>
      <c r="AF1786" s="777"/>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2"/>
      <c r="BZ1786" s="2"/>
      <c r="CA1786" s="2"/>
      <c r="CB1786" s="2"/>
      <c r="CC1786" s="2"/>
      <c r="CD1786" s="2"/>
      <c r="CE1786" s="2"/>
      <c r="CF1786" s="2"/>
      <c r="CG1786" s="2"/>
      <c r="CH1786" s="2"/>
      <c r="CI1786" s="2"/>
      <c r="CJ1786" s="2"/>
      <c r="CK1786" s="2"/>
      <c r="CL1786" s="2"/>
      <c r="CM1786" s="2"/>
      <c r="CN1786" s="2"/>
      <c r="CO1786" s="2"/>
      <c r="CP1786" s="2"/>
      <c r="CQ1786" s="2"/>
      <c r="CR1786" s="2"/>
      <c r="CS1786" s="2"/>
      <c r="CT1786" s="2"/>
      <c r="CU1786" s="2"/>
      <c r="CV1786" s="2"/>
      <c r="CW1786" s="2"/>
      <c r="CX1786" s="2"/>
      <c r="CY1786" s="2"/>
      <c r="CZ1786" s="2"/>
      <c r="DA1786" s="2"/>
      <c r="DB1786" s="2"/>
      <c r="DC1786" s="2"/>
      <c r="DD1786" s="2"/>
      <c r="DE1786" s="2"/>
      <c r="DF1786" s="2"/>
      <c r="DG1786" s="2"/>
      <c r="DH1786" s="2"/>
      <c r="DI1786" s="2"/>
      <c r="DJ1786" s="2"/>
      <c r="DK1786" s="2"/>
      <c r="DL1786" s="2"/>
      <c r="DM1786" s="2"/>
      <c r="DN1786" s="2"/>
      <c r="DO1786" s="2"/>
      <c r="DP1786" s="2"/>
      <c r="DQ1786" s="2"/>
      <c r="DR1786" s="2"/>
      <c r="DS1786" s="2"/>
      <c r="DT1786" s="2"/>
      <c r="DU1786" s="2"/>
      <c r="DV1786" s="2"/>
      <c r="DW1786" s="2"/>
      <c r="DX1786" s="2"/>
      <c r="DY1786" s="2"/>
      <c r="DZ1786" s="2"/>
      <c r="EA1786" s="2"/>
      <c r="EB1786" s="2"/>
      <c r="EC1786" s="2"/>
      <c r="ED1786" s="2"/>
      <c r="EE1786" s="2"/>
      <c r="EF1786" s="2"/>
      <c r="EG1786" s="2"/>
      <c r="EH1786" s="2"/>
      <c r="EI1786" s="2"/>
      <c r="EJ1786" s="2"/>
      <c r="EK1786" s="2"/>
      <c r="EL1786" s="2"/>
      <c r="EM1786" s="2"/>
      <c r="EN1786" s="2"/>
      <c r="EO1786" s="2"/>
      <c r="EP1786" s="2"/>
      <c r="EQ1786" s="2"/>
      <c r="ER1786" s="2"/>
      <c r="ES1786" s="2"/>
      <c r="ET1786" s="2"/>
      <c r="EU1786" s="2"/>
      <c r="EV1786" s="2"/>
      <c r="EW1786" s="2"/>
      <c r="EX1786" s="2"/>
      <c r="EY1786" s="2"/>
      <c r="EZ1786" s="2"/>
      <c r="FA1786" s="2"/>
      <c r="FB1786" s="2"/>
      <c r="FC1786" s="2"/>
      <c r="FD1786" s="2"/>
      <c r="FE1786" s="2"/>
      <c r="FF1786" s="2"/>
      <c r="FG1786" s="2"/>
      <c r="FH1786" s="2"/>
      <c r="FI1786" s="2"/>
      <c r="FJ1786" s="2"/>
      <c r="FK1786" s="2"/>
      <c r="FL1786" s="2"/>
      <c r="FM1786" s="2"/>
      <c r="FN1786" s="2"/>
      <c r="FO1786" s="2"/>
      <c r="FP1786" s="2"/>
      <c r="FQ1786" s="2"/>
      <c r="FR1786" s="2"/>
      <c r="FS1786" s="2"/>
      <c r="FT1786" s="2"/>
    </row>
    <row r="1787" spans="1:177">
      <c r="A1787" s="219" t="s">
        <v>12894</v>
      </c>
      <c r="B1787" s="741" t="s">
        <v>12895</v>
      </c>
      <c r="C1787" s="11" t="s">
        <v>256</v>
      </c>
      <c r="D1787" s="7" t="s">
        <v>32</v>
      </c>
      <c r="E1787" s="12" t="s">
        <v>85</v>
      </c>
      <c r="F1787" s="12">
        <v>3</v>
      </c>
      <c r="G1787" s="847">
        <v>1183</v>
      </c>
      <c r="H1787" s="257">
        <v>4.7389999999999999</v>
      </c>
      <c r="I1787" s="188" t="s">
        <v>12896</v>
      </c>
      <c r="J1787" s="11">
        <v>45721</v>
      </c>
      <c r="K1787" s="11">
        <v>45722</v>
      </c>
      <c r="L1787" s="11"/>
      <c r="M1787" s="11">
        <v>45748</v>
      </c>
      <c r="N1787" s="11">
        <v>45750</v>
      </c>
      <c r="O1787" s="7">
        <f t="shared" ca="1" si="59"/>
        <v>29</v>
      </c>
      <c r="P1787" s="11">
        <v>45765</v>
      </c>
      <c r="Q1787" s="11">
        <v>45744</v>
      </c>
      <c r="R1787" s="11">
        <v>45765</v>
      </c>
      <c r="S1787" s="12">
        <f t="shared" ca="1" si="60"/>
        <v>44</v>
      </c>
      <c r="T1787" s="192">
        <v>45771</v>
      </c>
      <c r="U1787" s="11">
        <v>45797</v>
      </c>
      <c r="V1787" s="11"/>
      <c r="W1787" s="11"/>
      <c r="X1787" s="218" t="s">
        <v>12897</v>
      </c>
      <c r="Y1787" s="221" t="s">
        <v>12898</v>
      </c>
      <c r="Z1787" s="221" t="s">
        <v>12899</v>
      </c>
      <c r="AA1787" s="161" t="s">
        <v>12900</v>
      </c>
      <c r="AB1787" s="146" t="s">
        <v>12901</v>
      </c>
      <c r="AC1787" s="12"/>
      <c r="AD1787" s="715" t="s">
        <v>10815</v>
      </c>
      <c r="AE1787" s="1337"/>
      <c r="AF1787" s="740"/>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c r="BR1787" s="2"/>
      <c r="BS1787" s="2"/>
      <c r="BT1787" s="2"/>
      <c r="BU1787" s="2"/>
      <c r="BV1787" s="2"/>
      <c r="BW1787" s="2"/>
      <c r="BX1787" s="2"/>
      <c r="BY1787" s="2"/>
      <c r="BZ1787" s="2"/>
      <c r="CA1787" s="2"/>
      <c r="CB1787" s="2"/>
      <c r="CC1787" s="2"/>
      <c r="CD1787" s="2"/>
      <c r="CE1787" s="2"/>
      <c r="CF1787" s="2"/>
      <c r="CG1787" s="2"/>
      <c r="CH1787" s="2"/>
      <c r="CI1787" s="2"/>
      <c r="CJ1787" s="2"/>
      <c r="CK1787" s="2"/>
      <c r="CL1787" s="2"/>
      <c r="CM1787" s="2"/>
      <c r="CN1787" s="2"/>
      <c r="CO1787" s="2"/>
      <c r="CP1787" s="2"/>
      <c r="CQ1787" s="2"/>
      <c r="CR1787" s="2"/>
      <c r="CS1787" s="2"/>
      <c r="CT1787" s="2"/>
      <c r="CU1787" s="2"/>
      <c r="CV1787" s="2"/>
      <c r="CW1787" s="2"/>
      <c r="CX1787" s="2"/>
      <c r="CY1787" s="2"/>
      <c r="CZ1787" s="2"/>
      <c r="DA1787" s="2"/>
      <c r="DB1787" s="2"/>
      <c r="DC1787" s="2"/>
      <c r="DD1787" s="2"/>
      <c r="DE1787" s="2"/>
      <c r="DF1787" s="2"/>
      <c r="DG1787" s="2"/>
      <c r="DH1787" s="2"/>
      <c r="DI1787" s="2"/>
      <c r="DJ1787" s="2"/>
      <c r="DK1787" s="2"/>
      <c r="DL1787" s="2"/>
      <c r="DM1787" s="2"/>
      <c r="DN1787" s="2"/>
      <c r="DO1787" s="2"/>
      <c r="DP1787" s="2"/>
      <c r="DQ1787" s="2"/>
      <c r="DR1787" s="2"/>
      <c r="DS1787" s="2"/>
      <c r="DT1787" s="2"/>
      <c r="DU1787" s="2"/>
      <c r="DV1787" s="2"/>
      <c r="DW1787" s="2"/>
      <c r="DX1787" s="2"/>
      <c r="DY1787" s="2"/>
      <c r="DZ1787" s="2"/>
      <c r="EA1787" s="2"/>
      <c r="EB1787" s="2"/>
      <c r="EC1787" s="2"/>
      <c r="ED1787" s="2"/>
      <c r="EE1787" s="2"/>
      <c r="EF1787" s="2"/>
      <c r="EG1787" s="2"/>
      <c r="EH1787" s="2"/>
      <c r="EI1787" s="2"/>
      <c r="EJ1787" s="2"/>
      <c r="EK1787" s="2"/>
      <c r="EL1787" s="2"/>
      <c r="EM1787" s="2"/>
      <c r="EN1787" s="2"/>
      <c r="EO1787" s="2"/>
      <c r="EP1787" s="2"/>
      <c r="EQ1787" s="2"/>
      <c r="ER1787" s="2"/>
      <c r="ES1787" s="2"/>
      <c r="ET1787" s="2"/>
      <c r="EU1787" s="2"/>
      <c r="EV1787" s="2"/>
      <c r="EW1787" s="2"/>
      <c r="EX1787" s="2"/>
      <c r="EY1787" s="2"/>
      <c r="EZ1787" s="2"/>
      <c r="FA1787" s="2"/>
      <c r="FB1787" s="2"/>
      <c r="FC1787" s="2"/>
      <c r="FD1787" s="2"/>
      <c r="FE1787" s="2"/>
      <c r="FF1787" s="2"/>
      <c r="FG1787" s="2"/>
      <c r="FH1787" s="2"/>
      <c r="FI1787" s="2"/>
      <c r="FJ1787" s="2"/>
      <c r="FK1787" s="2"/>
      <c r="FL1787" s="2"/>
      <c r="FM1787" s="2"/>
      <c r="FN1787" s="2"/>
      <c r="FO1787" s="2"/>
      <c r="FP1787" s="2"/>
      <c r="FQ1787" s="2"/>
      <c r="FR1787" s="2"/>
      <c r="FS1787" s="2"/>
      <c r="FT1787" s="2"/>
    </row>
    <row r="1788" spans="1:177">
      <c r="A1788" s="181" t="s">
        <v>12902</v>
      </c>
      <c r="B1788" s="775" t="s">
        <v>12903</v>
      </c>
      <c r="C1788" s="181" t="s">
        <v>256</v>
      </c>
      <c r="D1788" s="775" t="s">
        <v>189</v>
      </c>
      <c r="E1788" s="775" t="s">
        <v>85</v>
      </c>
      <c r="F1788" s="775">
        <v>2</v>
      </c>
      <c r="G1788" s="966">
        <v>2850</v>
      </c>
      <c r="H1788" s="143">
        <v>3.12</v>
      </c>
      <c r="I1788" s="188" t="s">
        <v>12904</v>
      </c>
      <c r="J1788" s="11">
        <v>45742</v>
      </c>
      <c r="K1788" s="11">
        <v>45742</v>
      </c>
      <c r="L1788" s="11"/>
      <c r="M1788" s="11">
        <v>45747</v>
      </c>
      <c r="N1788" s="11">
        <v>45748</v>
      </c>
      <c r="O1788" s="7">
        <f t="shared" ca="1" si="59"/>
        <v>6</v>
      </c>
      <c r="P1788" s="23">
        <v>45770</v>
      </c>
      <c r="Q1788" s="11">
        <v>45756</v>
      </c>
      <c r="R1788" s="11">
        <v>45770</v>
      </c>
      <c r="S1788" s="12">
        <f t="shared" ca="1" si="60"/>
        <v>28</v>
      </c>
      <c r="T1788" s="11">
        <v>45775</v>
      </c>
      <c r="U1788" s="11">
        <v>45794</v>
      </c>
      <c r="V1788" s="11"/>
      <c r="W1788" s="11"/>
      <c r="X1788" s="218" t="s">
        <v>12905</v>
      </c>
      <c r="Y1788" s="221" t="s">
        <v>12906</v>
      </c>
      <c r="Z1788" s="221" t="s">
        <v>12906</v>
      </c>
      <c r="AA1788" s="72" t="s">
        <v>12907</v>
      </c>
      <c r="AB1788" s="72" t="s">
        <v>12908</v>
      </c>
      <c r="AC1788" s="776"/>
      <c r="AD1788" s="776"/>
      <c r="AE1788" s="1341" t="s">
        <v>10815</v>
      </c>
      <c r="AF1788" s="740"/>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c r="BR1788" s="2"/>
      <c r="BS1788" s="2"/>
      <c r="BT1788" s="2"/>
      <c r="BU1788" s="2"/>
      <c r="BV1788" s="2"/>
      <c r="BW1788" s="2"/>
      <c r="BX1788" s="2"/>
      <c r="BY1788" s="2"/>
      <c r="BZ1788" s="2"/>
      <c r="CA1788" s="2"/>
      <c r="CB1788" s="2"/>
      <c r="CC1788" s="2"/>
      <c r="CD1788" s="2"/>
      <c r="CE1788" s="2"/>
      <c r="CF1788" s="2"/>
      <c r="CG1788" s="2"/>
      <c r="CH1788" s="2"/>
      <c r="CI1788" s="2"/>
      <c r="CJ1788" s="2"/>
      <c r="CK1788" s="2"/>
      <c r="CL1788" s="2"/>
      <c r="CM1788" s="2"/>
      <c r="CN1788" s="2"/>
      <c r="CO1788" s="2"/>
      <c r="CP1788" s="2"/>
      <c r="CQ1788" s="2"/>
      <c r="CR1788" s="2"/>
      <c r="CS1788" s="2"/>
      <c r="CT1788" s="2"/>
      <c r="CU1788" s="2"/>
      <c r="CV1788" s="2"/>
      <c r="CW1788" s="2"/>
      <c r="CX1788" s="2"/>
      <c r="CY1788" s="2"/>
      <c r="CZ1788" s="2"/>
      <c r="DA1788" s="2"/>
      <c r="DB1788" s="2"/>
      <c r="DC1788" s="2"/>
      <c r="DD1788" s="2"/>
      <c r="DE1788" s="2"/>
      <c r="DF1788" s="2"/>
      <c r="DG1788" s="2"/>
      <c r="DH1788" s="2"/>
      <c r="DI1788" s="2"/>
      <c r="DJ1788" s="2"/>
      <c r="DK1788" s="2"/>
      <c r="DL1788" s="2"/>
      <c r="DM1788" s="2"/>
      <c r="DN1788" s="2"/>
      <c r="DO1788" s="2"/>
      <c r="DP1788" s="2"/>
      <c r="DQ1788" s="2"/>
      <c r="DR1788" s="2"/>
      <c r="DS1788" s="2"/>
      <c r="DT1788" s="2"/>
      <c r="DU1788" s="2"/>
      <c r="DV1788" s="2"/>
      <c r="DW1788" s="2"/>
      <c r="DX1788" s="2"/>
      <c r="DY1788" s="2"/>
      <c r="DZ1788" s="2"/>
      <c r="EA1788" s="2"/>
      <c r="EB1788" s="2"/>
      <c r="EC1788" s="2"/>
      <c r="ED1788" s="2"/>
      <c r="EE1788" s="2"/>
      <c r="EF1788" s="2"/>
      <c r="EG1788" s="2"/>
      <c r="EH1788" s="2"/>
      <c r="EI1788" s="2"/>
      <c r="EJ1788" s="2"/>
      <c r="EK1788" s="2"/>
      <c r="EL1788" s="2"/>
      <c r="EM1788" s="2"/>
      <c r="EN1788" s="2"/>
      <c r="EO1788" s="2"/>
      <c r="EP1788" s="2"/>
      <c r="EQ1788" s="2"/>
      <c r="ER1788" s="2"/>
      <c r="ES1788" s="2"/>
      <c r="ET1788" s="2"/>
      <c r="EU1788" s="2"/>
      <c r="EV1788" s="2"/>
      <c r="EW1788" s="2"/>
      <c r="EX1788" s="2"/>
      <c r="EY1788" s="2"/>
      <c r="EZ1788" s="2"/>
      <c r="FA1788" s="2"/>
      <c r="FB1788" s="2"/>
      <c r="FC1788" s="2"/>
      <c r="FD1788" s="2"/>
      <c r="FE1788" s="2"/>
      <c r="FF1788" s="2"/>
      <c r="FG1788" s="2"/>
      <c r="FH1788" s="2"/>
      <c r="FI1788" s="2"/>
      <c r="FJ1788" s="2"/>
      <c r="FK1788" s="2"/>
      <c r="FL1788" s="2"/>
      <c r="FM1788" s="2"/>
      <c r="FN1788" s="2"/>
      <c r="FO1788" s="2"/>
      <c r="FP1788" s="2"/>
      <c r="FQ1788" s="2"/>
      <c r="FR1788" s="2"/>
      <c r="FS1788" s="2"/>
      <c r="FT1788" s="2"/>
    </row>
    <row r="1789" spans="1:177">
      <c r="A1789" s="181" t="s">
        <v>1254</v>
      </c>
      <c r="B1789" s="775" t="s">
        <v>12909</v>
      </c>
      <c r="C1789" s="181" t="s">
        <v>256</v>
      </c>
      <c r="D1789" s="775" t="s">
        <v>7803</v>
      </c>
      <c r="E1789" s="775" t="s">
        <v>85</v>
      </c>
      <c r="F1789" s="775">
        <v>8</v>
      </c>
      <c r="G1789" s="966">
        <v>2000</v>
      </c>
      <c r="H1789" s="143">
        <v>8.2370000000000001</v>
      </c>
      <c r="I1789" s="188" t="s">
        <v>12910</v>
      </c>
      <c r="J1789" s="11">
        <v>45737</v>
      </c>
      <c r="K1789" s="11">
        <v>45740</v>
      </c>
      <c r="L1789" s="11"/>
      <c r="M1789" s="11">
        <v>45742</v>
      </c>
      <c r="N1789" s="11">
        <v>45743</v>
      </c>
      <c r="O1789" s="7">
        <f t="shared" ca="1" si="59"/>
        <v>6</v>
      </c>
      <c r="P1789" s="23">
        <v>45764</v>
      </c>
      <c r="Q1789" s="11">
        <v>45748</v>
      </c>
      <c r="R1789" s="11">
        <v>45764</v>
      </c>
      <c r="S1789" s="12">
        <f t="shared" ca="1" si="60"/>
        <v>27</v>
      </c>
      <c r="T1789" s="11">
        <v>45771</v>
      </c>
      <c r="U1789" s="11">
        <v>45806</v>
      </c>
      <c r="V1789" s="11"/>
      <c r="W1789" s="11"/>
      <c r="X1789" s="218" t="s">
        <v>12911</v>
      </c>
      <c r="Y1789" s="221" t="s">
        <v>12912</v>
      </c>
      <c r="Z1789" s="221" t="s">
        <v>12913</v>
      </c>
      <c r="AA1789" s="72" t="s">
        <v>12914</v>
      </c>
      <c r="AB1789" s="72" t="s">
        <v>12915</v>
      </c>
      <c r="AC1789" s="776"/>
      <c r="AD1789" s="776" t="s">
        <v>12916</v>
      </c>
      <c r="AE1789" s="1341"/>
      <c r="AF1789" s="740"/>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c r="BR1789" s="2"/>
      <c r="BS1789" s="2"/>
      <c r="BT1789" s="2"/>
      <c r="BU1789" s="2"/>
      <c r="BV1789" s="2"/>
      <c r="BW1789" s="2"/>
      <c r="BX1789" s="2"/>
      <c r="BY1789" s="2"/>
      <c r="BZ1789" s="2"/>
      <c r="CA1789" s="2"/>
      <c r="CB1789" s="2"/>
      <c r="CC1789" s="2"/>
      <c r="CD1789" s="2"/>
      <c r="CE1789" s="2"/>
      <c r="CF1789" s="2"/>
      <c r="CG1789" s="2"/>
      <c r="CH1789" s="2"/>
      <c r="CI1789" s="2"/>
      <c r="CJ1789" s="2"/>
      <c r="CK1789" s="2"/>
      <c r="CL1789" s="2"/>
      <c r="CM1789" s="2"/>
      <c r="CN1789" s="2"/>
      <c r="CO1789" s="2"/>
      <c r="CP1789" s="2"/>
      <c r="CQ1789" s="2"/>
      <c r="CR1789" s="2"/>
      <c r="CS1789" s="2"/>
      <c r="CT1789" s="2"/>
      <c r="CU1789" s="2"/>
      <c r="CV1789" s="2"/>
      <c r="CW1789" s="2"/>
      <c r="CX1789" s="2"/>
      <c r="CY1789" s="2"/>
      <c r="CZ1789" s="2"/>
      <c r="DA1789" s="2"/>
      <c r="DB1789" s="2"/>
      <c r="DC1789" s="2"/>
      <c r="DD1789" s="2"/>
      <c r="DE1789" s="2"/>
      <c r="DF1789" s="2"/>
      <c r="DG1789" s="2"/>
      <c r="DH1789" s="2"/>
      <c r="DI1789" s="2"/>
      <c r="DJ1789" s="2"/>
      <c r="DK1789" s="2"/>
      <c r="DL1789" s="2"/>
      <c r="DM1789" s="2"/>
      <c r="DN1789" s="2"/>
      <c r="DO1789" s="2"/>
      <c r="DP1789" s="2"/>
      <c r="DQ1789" s="2"/>
      <c r="DR1789" s="2"/>
      <c r="DS1789" s="2"/>
      <c r="DT1789" s="2"/>
      <c r="DU1789" s="2"/>
      <c r="DV1789" s="2"/>
      <c r="DW1789" s="2"/>
      <c r="DX1789" s="2"/>
      <c r="DY1789" s="2"/>
      <c r="DZ1789" s="2"/>
      <c r="EA1789" s="2"/>
      <c r="EB1789" s="2"/>
      <c r="EC1789" s="2"/>
      <c r="ED1789" s="2"/>
      <c r="EE1789" s="2"/>
      <c r="EF1789" s="2"/>
      <c r="EG1789" s="2"/>
      <c r="EH1789" s="2"/>
      <c r="EI1789" s="2"/>
      <c r="EJ1789" s="2"/>
      <c r="EK1789" s="2"/>
      <c r="EL1789" s="2"/>
      <c r="EM1789" s="2"/>
      <c r="EN1789" s="2"/>
      <c r="EO1789" s="2"/>
      <c r="EP1789" s="2"/>
      <c r="EQ1789" s="2"/>
      <c r="ER1789" s="2"/>
      <c r="ES1789" s="2"/>
      <c r="ET1789" s="2"/>
      <c r="EU1789" s="2"/>
      <c r="EV1789" s="2"/>
      <c r="EW1789" s="2"/>
      <c r="EX1789" s="2"/>
      <c r="EY1789" s="2"/>
      <c r="EZ1789" s="2"/>
      <c r="FA1789" s="2"/>
      <c r="FB1789" s="2"/>
      <c r="FC1789" s="2"/>
      <c r="FD1789" s="2"/>
      <c r="FE1789" s="2"/>
      <c r="FF1789" s="2"/>
      <c r="FG1789" s="2"/>
      <c r="FH1789" s="2"/>
      <c r="FI1789" s="2"/>
      <c r="FJ1789" s="2"/>
      <c r="FK1789" s="2"/>
      <c r="FL1789" s="2"/>
      <c r="FM1789" s="2"/>
      <c r="FN1789" s="2"/>
      <c r="FO1789" s="2"/>
      <c r="FP1789" s="2"/>
      <c r="FQ1789" s="2"/>
      <c r="FR1789" s="2"/>
      <c r="FS1789" s="2"/>
      <c r="FT1789" s="2"/>
      <c r="FU1789" s="2"/>
    </row>
    <row r="1790" spans="1:177">
      <c r="A1790" s="181" t="s">
        <v>12917</v>
      </c>
      <c r="B1790" s="775" t="s">
        <v>12918</v>
      </c>
      <c r="C1790" s="181" t="s">
        <v>256</v>
      </c>
      <c r="D1790" s="775" t="s">
        <v>7803</v>
      </c>
      <c r="E1790" s="775" t="s">
        <v>85</v>
      </c>
      <c r="F1790" s="775">
        <v>1</v>
      </c>
      <c r="G1790" s="966">
        <v>299</v>
      </c>
      <c r="H1790" s="143">
        <v>0.71</v>
      </c>
      <c r="I1790" s="188" t="s">
        <v>12919</v>
      </c>
      <c r="J1790" s="11">
        <v>45745</v>
      </c>
      <c r="K1790" s="11">
        <v>45747</v>
      </c>
      <c r="L1790" s="11"/>
      <c r="M1790" s="11">
        <v>45748</v>
      </c>
      <c r="N1790" s="11">
        <v>45749</v>
      </c>
      <c r="O1790" s="7">
        <f t="shared" ca="1" si="59"/>
        <v>4</v>
      </c>
      <c r="P1790" s="23">
        <v>45767</v>
      </c>
      <c r="Q1790" s="11">
        <v>45756</v>
      </c>
      <c r="R1790" s="11">
        <v>45767</v>
      </c>
      <c r="S1790" s="12">
        <f t="shared" ca="1" si="60"/>
        <v>22</v>
      </c>
      <c r="T1790" s="11">
        <v>45773</v>
      </c>
      <c r="U1790" s="11">
        <v>45803</v>
      </c>
      <c r="V1790" s="11"/>
      <c r="W1790" s="11"/>
      <c r="X1790" s="218" t="s">
        <v>12920</v>
      </c>
      <c r="Y1790" s="221" t="s">
        <v>12921</v>
      </c>
      <c r="Z1790" s="221" t="s">
        <v>12922</v>
      </c>
      <c r="AA1790" s="84" t="s">
        <v>12923</v>
      </c>
      <c r="AB1790" s="72" t="s">
        <v>12924</v>
      </c>
      <c r="AC1790" s="776"/>
      <c r="AD1790" s="776" t="s">
        <v>12925</v>
      </c>
      <c r="AE1790" s="1341"/>
      <c r="AF1790" s="740"/>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c r="BR1790" s="2"/>
      <c r="BS1790" s="2"/>
      <c r="BT1790" s="2"/>
      <c r="BU1790" s="2"/>
      <c r="BV1790" s="2"/>
      <c r="BW1790" s="2"/>
      <c r="BX1790" s="2"/>
      <c r="BY1790" s="2"/>
      <c r="BZ1790" s="2"/>
      <c r="CA1790" s="2"/>
      <c r="CB1790" s="2"/>
      <c r="CC1790" s="2"/>
      <c r="CD1790" s="2"/>
      <c r="CE1790" s="2"/>
      <c r="CF1790" s="2"/>
      <c r="CG1790" s="2"/>
      <c r="CH1790" s="2"/>
      <c r="CI1790" s="2"/>
      <c r="CJ1790" s="2"/>
      <c r="CK1790" s="2"/>
      <c r="CL1790" s="2"/>
      <c r="CM1790" s="2"/>
      <c r="CN1790" s="2"/>
      <c r="CO1790" s="2"/>
      <c r="CP1790" s="2"/>
      <c r="CQ1790" s="2"/>
      <c r="CR1790" s="2"/>
      <c r="CS1790" s="2"/>
      <c r="CT1790" s="2"/>
      <c r="CU1790" s="2"/>
      <c r="CV1790" s="2"/>
      <c r="CW1790" s="2"/>
      <c r="CX1790" s="2"/>
      <c r="CY1790" s="2"/>
      <c r="CZ1790" s="2"/>
      <c r="DA1790" s="2"/>
      <c r="DB1790" s="2"/>
      <c r="DC1790" s="2"/>
      <c r="DD1790" s="2"/>
      <c r="DE1790" s="2"/>
      <c r="DF1790" s="2"/>
      <c r="DG1790" s="2"/>
      <c r="DH1790" s="2"/>
      <c r="DI1790" s="2"/>
      <c r="DJ1790" s="2"/>
      <c r="DK1790" s="2"/>
      <c r="DL1790" s="2"/>
      <c r="DM1790" s="2"/>
      <c r="DN1790" s="2"/>
      <c r="DO1790" s="2"/>
      <c r="DP1790" s="2"/>
      <c r="DQ1790" s="2"/>
      <c r="DR1790" s="2"/>
      <c r="DS1790" s="2"/>
      <c r="DT1790" s="2"/>
      <c r="DU1790" s="2"/>
      <c r="DV1790" s="2"/>
      <c r="DW1790" s="2"/>
      <c r="DX1790" s="2"/>
      <c r="DY1790" s="2"/>
      <c r="DZ1790" s="2"/>
      <c r="EA1790" s="2"/>
      <c r="EB1790" s="2"/>
      <c r="EC1790" s="2"/>
      <c r="ED1790" s="2"/>
      <c r="EE1790" s="2"/>
      <c r="EF1790" s="2"/>
      <c r="EG1790" s="2"/>
      <c r="EH1790" s="2"/>
      <c r="EI1790" s="2"/>
      <c r="EJ1790" s="2"/>
      <c r="EK1790" s="2"/>
      <c r="EL1790" s="2"/>
      <c r="EM1790" s="2"/>
      <c r="EN1790" s="2"/>
      <c r="EO1790" s="2"/>
      <c r="EP1790" s="2"/>
      <c r="EQ1790" s="2"/>
      <c r="ER1790" s="2"/>
      <c r="ES1790" s="2"/>
      <c r="ET1790" s="2"/>
      <c r="EU1790" s="2"/>
      <c r="EV1790" s="2"/>
      <c r="EW1790" s="2"/>
      <c r="EX1790" s="2"/>
      <c r="EY1790" s="2"/>
      <c r="EZ1790" s="2"/>
      <c r="FA1790" s="2"/>
      <c r="FB1790" s="2"/>
      <c r="FC1790" s="2"/>
      <c r="FD1790" s="2"/>
      <c r="FE1790" s="2"/>
      <c r="FF1790" s="2"/>
      <c r="FG1790" s="2"/>
      <c r="FH1790" s="2"/>
      <c r="FI1790" s="2"/>
      <c r="FJ1790" s="2"/>
      <c r="FK1790" s="2"/>
      <c r="FL1790" s="2"/>
      <c r="FM1790" s="2"/>
      <c r="FN1790" s="2"/>
      <c r="FO1790" s="2"/>
      <c r="FP1790" s="2"/>
      <c r="FQ1790" s="2"/>
      <c r="FR1790" s="2"/>
      <c r="FS1790" s="2"/>
      <c r="FT1790" s="2"/>
      <c r="FU1790" s="2"/>
    </row>
    <row r="1791" spans="1:177">
      <c r="A1791" s="181" t="s">
        <v>12926</v>
      </c>
      <c r="B1791" s="775" t="s">
        <v>10955</v>
      </c>
      <c r="C1791" s="181" t="s">
        <v>256</v>
      </c>
      <c r="D1791" s="775" t="s">
        <v>7803</v>
      </c>
      <c r="E1791" s="775" t="s">
        <v>49</v>
      </c>
      <c r="F1791" s="775">
        <v>1</v>
      </c>
      <c r="G1791" s="966">
        <v>906</v>
      </c>
      <c r="H1791" s="143">
        <v>2.351</v>
      </c>
      <c r="I1791" s="188" t="s">
        <v>12927</v>
      </c>
      <c r="J1791" s="11">
        <v>45755</v>
      </c>
      <c r="K1791" s="11">
        <v>45756</v>
      </c>
      <c r="L1791" s="11"/>
      <c r="M1791" s="11">
        <v>45757</v>
      </c>
      <c r="N1791" s="11">
        <v>45758</v>
      </c>
      <c r="O1791" s="7">
        <f t="shared" ca="1" si="59"/>
        <v>3</v>
      </c>
      <c r="P1791" s="23">
        <v>45767</v>
      </c>
      <c r="Q1791" s="11">
        <v>45766</v>
      </c>
      <c r="R1791" s="11">
        <v>45767</v>
      </c>
      <c r="S1791" s="12">
        <f t="shared" ca="1" si="60"/>
        <v>12</v>
      </c>
      <c r="T1791" s="11">
        <v>45773</v>
      </c>
      <c r="U1791" s="11">
        <v>45806</v>
      </c>
      <c r="V1791" s="11"/>
      <c r="W1791" s="11"/>
      <c r="X1791" s="218" t="s">
        <v>12928</v>
      </c>
      <c r="Y1791" s="221" t="s">
        <v>12929</v>
      </c>
      <c r="Z1791" s="221" t="s">
        <v>12930</v>
      </c>
      <c r="AA1791" s="84" t="s">
        <v>12931</v>
      </c>
      <c r="AB1791" s="72"/>
      <c r="AC1791" s="776"/>
      <c r="AD1791" s="776" t="s">
        <v>12932</v>
      </c>
      <c r="AE1791" s="1341"/>
      <c r="AF1791" s="740"/>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c r="BR1791" s="2"/>
      <c r="BS1791" s="2"/>
      <c r="BT1791" s="2"/>
      <c r="BU1791" s="2"/>
      <c r="BV1791" s="2"/>
      <c r="BW1791" s="2"/>
      <c r="BX1791" s="2"/>
      <c r="BY1791" s="2"/>
      <c r="BZ1791" s="2"/>
      <c r="CA1791" s="2"/>
      <c r="CB1791" s="2"/>
      <c r="CC1791" s="2"/>
      <c r="CD1791" s="2"/>
      <c r="CE1791" s="2"/>
      <c r="CF1791" s="2"/>
      <c r="CG1791" s="2"/>
      <c r="CH1791" s="2"/>
      <c r="CI1791" s="2"/>
      <c r="CJ1791" s="2"/>
      <c r="CK1791" s="2"/>
      <c r="CL1791" s="2"/>
      <c r="CM1791" s="2"/>
      <c r="CN1791" s="2"/>
      <c r="CO1791" s="2"/>
      <c r="CP1791" s="2"/>
      <c r="CQ1791" s="2"/>
      <c r="CR1791" s="2"/>
      <c r="CS1791" s="2"/>
      <c r="CT1791" s="2"/>
      <c r="CU1791" s="2"/>
      <c r="CV1791" s="2"/>
      <c r="CW1791" s="2"/>
      <c r="CX1791" s="2"/>
      <c r="CY1791" s="2"/>
      <c r="CZ1791" s="2"/>
      <c r="DA1791" s="2"/>
      <c r="DB1791" s="2"/>
      <c r="DC1791" s="2"/>
      <c r="DD1791" s="2"/>
      <c r="DE1791" s="2"/>
      <c r="DF1791" s="2"/>
      <c r="DG1791" s="2"/>
      <c r="DH1791" s="2"/>
      <c r="DI1791" s="2"/>
      <c r="DJ1791" s="2"/>
      <c r="DK1791" s="2"/>
      <c r="DL1791" s="2"/>
      <c r="DM1791" s="2"/>
      <c r="DN1791" s="2"/>
      <c r="DO1791" s="2"/>
      <c r="DP1791" s="2"/>
      <c r="DQ1791" s="2"/>
      <c r="DR1791" s="2"/>
      <c r="DS1791" s="2"/>
      <c r="DT1791" s="2"/>
      <c r="DU1791" s="2"/>
      <c r="DV1791" s="2"/>
      <c r="DW1791" s="2"/>
      <c r="DX1791" s="2"/>
      <c r="DY1791" s="2"/>
      <c r="DZ1791" s="2"/>
      <c r="EA1791" s="2"/>
      <c r="EB1791" s="2"/>
      <c r="EC1791" s="2"/>
      <c r="ED1791" s="2"/>
      <c r="EE1791" s="2"/>
      <c r="EF1791" s="2"/>
      <c r="EG1791" s="2"/>
      <c r="EH1791" s="2"/>
      <c r="EI1791" s="2"/>
      <c r="EJ1791" s="2"/>
      <c r="EK1791" s="2"/>
      <c r="EL1791" s="2"/>
      <c r="EM1791" s="2"/>
      <c r="EN1791" s="2"/>
      <c r="EO1791" s="2"/>
      <c r="EP1791" s="2"/>
      <c r="EQ1791" s="2"/>
      <c r="ER1791" s="2"/>
      <c r="ES1791" s="2"/>
      <c r="ET1791" s="2"/>
      <c r="EU1791" s="2"/>
      <c r="EV1791" s="2"/>
      <c r="EW1791" s="2"/>
      <c r="EX1791" s="2"/>
      <c r="EY1791" s="2"/>
      <c r="EZ1791" s="2"/>
      <c r="FA1791" s="2"/>
      <c r="FB1791" s="2"/>
      <c r="FC1791" s="2"/>
      <c r="FD1791" s="2"/>
      <c r="FE1791" s="2"/>
      <c r="FF1791" s="2"/>
      <c r="FG1791" s="2"/>
      <c r="FH1791" s="2"/>
      <c r="FI1791" s="2"/>
      <c r="FJ1791" s="2"/>
      <c r="FK1791" s="2"/>
      <c r="FL1791" s="2"/>
      <c r="FM1791" s="2"/>
      <c r="FN1791" s="2"/>
      <c r="FO1791" s="2"/>
      <c r="FP1791" s="2"/>
      <c r="FQ1791" s="2"/>
      <c r="FR1791" s="2"/>
      <c r="FS1791" s="2"/>
      <c r="FT1791" s="2"/>
      <c r="FU1791" s="2"/>
    </row>
    <row r="1792" spans="1:177">
      <c r="A1792" s="181" t="s">
        <v>1305</v>
      </c>
      <c r="B1792" s="775" t="s">
        <v>12933</v>
      </c>
      <c r="C1792" s="181" t="s">
        <v>256</v>
      </c>
      <c r="D1792" s="775" t="s">
        <v>110</v>
      </c>
      <c r="E1792" s="775" t="s">
        <v>12934</v>
      </c>
      <c r="F1792" s="775">
        <v>2</v>
      </c>
      <c r="G1792" s="966">
        <v>392</v>
      </c>
      <c r="H1792" s="143">
        <v>3.3919999999999999</v>
      </c>
      <c r="I1792" s="188" t="s">
        <v>12935</v>
      </c>
      <c r="J1792" s="11">
        <v>45758</v>
      </c>
      <c r="K1792" s="11">
        <v>45758</v>
      </c>
      <c r="L1792" s="11"/>
      <c r="M1792" s="11">
        <v>45761</v>
      </c>
      <c r="N1792" s="11">
        <v>45762</v>
      </c>
      <c r="O1792" s="7">
        <f t="shared" ca="1" si="59"/>
        <v>4</v>
      </c>
      <c r="P1792" s="23">
        <v>45775</v>
      </c>
      <c r="Q1792" s="11">
        <v>45773</v>
      </c>
      <c r="R1792" s="11">
        <v>45775</v>
      </c>
      <c r="S1792" s="12">
        <f t="shared" ca="1" si="60"/>
        <v>17</v>
      </c>
      <c r="T1792" s="11">
        <v>45776</v>
      </c>
      <c r="U1792" s="11">
        <v>45798</v>
      </c>
      <c r="V1792" s="11"/>
      <c r="W1792" s="11"/>
      <c r="X1792" s="218" t="s">
        <v>12936</v>
      </c>
      <c r="Y1792" s="221" t="s">
        <v>12937</v>
      </c>
      <c r="Z1792" s="221" t="s">
        <v>12937</v>
      </c>
      <c r="AA1792" s="72"/>
      <c r="AB1792" s="72"/>
      <c r="AC1792" s="776"/>
      <c r="AD1792" s="776"/>
      <c r="AE1792" s="1341"/>
      <c r="AF1792" s="740"/>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c r="BR1792" s="2"/>
      <c r="BS1792" s="2"/>
      <c r="BT1792" s="2"/>
      <c r="BU1792" s="2"/>
      <c r="BV1792" s="2"/>
      <c r="BW1792" s="2"/>
      <c r="BX1792" s="2"/>
      <c r="BY1792" s="2"/>
      <c r="BZ1792" s="2"/>
      <c r="CA1792" s="2"/>
      <c r="CB1792" s="2"/>
      <c r="CC1792" s="2"/>
      <c r="CD1792" s="2"/>
      <c r="CE1792" s="2"/>
      <c r="CF1792" s="2"/>
      <c r="CG1792" s="2"/>
      <c r="CH1792" s="2"/>
      <c r="CI1792" s="2"/>
      <c r="CJ1792" s="2"/>
      <c r="CK1792" s="2"/>
      <c r="CL1792" s="2"/>
      <c r="CM1792" s="2"/>
      <c r="CN1792" s="2"/>
      <c r="CO1792" s="2"/>
      <c r="CP1792" s="2"/>
      <c r="CQ1792" s="2"/>
      <c r="CR1792" s="2"/>
      <c r="CS1792" s="2"/>
      <c r="CT1792" s="2"/>
      <c r="CU1792" s="2"/>
      <c r="CV1792" s="2"/>
      <c r="CW1792" s="2"/>
      <c r="CX1792" s="2"/>
      <c r="CY1792" s="2"/>
      <c r="CZ1792" s="2"/>
      <c r="DA1792" s="2"/>
      <c r="DB1792" s="2"/>
      <c r="DC1792" s="2"/>
      <c r="DD1792" s="2"/>
      <c r="DE1792" s="2"/>
      <c r="DF1792" s="2"/>
      <c r="DG1792" s="2"/>
      <c r="DH1792" s="2"/>
      <c r="DI1792" s="2"/>
      <c r="DJ1792" s="2"/>
      <c r="DK1792" s="2"/>
      <c r="DL1792" s="2"/>
      <c r="DM1792" s="2"/>
      <c r="DN1792" s="2"/>
      <c r="DO1792" s="2"/>
      <c r="DP1792" s="2"/>
      <c r="DQ1792" s="2"/>
      <c r="DR1792" s="2"/>
      <c r="DS1792" s="2"/>
      <c r="DT1792" s="2"/>
      <c r="DU1792" s="2"/>
      <c r="DV1792" s="2"/>
      <c r="DW1792" s="2"/>
      <c r="DX1792" s="2"/>
      <c r="DY1792" s="2"/>
      <c r="DZ1792" s="2"/>
      <c r="EA1792" s="2"/>
      <c r="EB1792" s="2"/>
      <c r="EC1792" s="2"/>
      <c r="ED1792" s="2"/>
      <c r="EE1792" s="2"/>
      <c r="EF1792" s="2"/>
      <c r="EG1792" s="2"/>
      <c r="EH1792" s="2"/>
      <c r="EI1792" s="2"/>
      <c r="EJ1792" s="2"/>
      <c r="EK1792" s="2"/>
      <c r="EL1792" s="2"/>
      <c r="EM1792" s="2"/>
      <c r="EN1792" s="2"/>
      <c r="EO1792" s="2"/>
      <c r="EP1792" s="2"/>
      <c r="EQ1792" s="2"/>
      <c r="ER1792" s="2"/>
      <c r="ES1792" s="2"/>
      <c r="ET1792" s="2"/>
      <c r="EU1792" s="2"/>
      <c r="EV1792" s="2"/>
      <c r="EW1792" s="2"/>
      <c r="EX1792" s="2"/>
      <c r="EY1792" s="2"/>
      <c r="EZ1792" s="2"/>
      <c r="FA1792" s="2"/>
      <c r="FB1792" s="2"/>
      <c r="FC1792" s="2"/>
      <c r="FD1792" s="2"/>
      <c r="FE1792" s="2"/>
      <c r="FF1792" s="2"/>
      <c r="FG1792" s="2"/>
      <c r="FH1792" s="2"/>
      <c r="FI1792" s="2"/>
      <c r="FJ1792" s="2"/>
      <c r="FK1792" s="2"/>
      <c r="FL1792" s="2"/>
      <c r="FM1792" s="2"/>
      <c r="FN1792" s="2"/>
      <c r="FO1792" s="2"/>
      <c r="FP1792" s="2"/>
      <c r="FQ1792" s="2"/>
      <c r="FR1792" s="2"/>
      <c r="FS1792" s="2"/>
      <c r="FT1792" s="2"/>
      <c r="FU1792" s="2"/>
    </row>
    <row r="1793" spans="1:177">
      <c r="A1793" s="838" t="s">
        <v>12938</v>
      </c>
      <c r="B1793" s="839" t="s">
        <v>12939</v>
      </c>
      <c r="C1793" s="201" t="s">
        <v>83</v>
      </c>
      <c r="D1793" s="7" t="s">
        <v>1024</v>
      </c>
      <c r="E1793" s="12" t="s">
        <v>85</v>
      </c>
      <c r="F1793" s="839">
        <v>3</v>
      </c>
      <c r="G1793" s="847">
        <v>2717</v>
      </c>
      <c r="H1793" s="257">
        <v>10.851000000000001</v>
      </c>
      <c r="I1793" s="202" t="s">
        <v>12940</v>
      </c>
      <c r="J1793" s="11">
        <v>45751</v>
      </c>
      <c r="K1793" s="11">
        <v>45755</v>
      </c>
      <c r="L1793" s="11"/>
      <c r="M1793" s="11" t="s">
        <v>97</v>
      </c>
      <c r="N1793" s="11">
        <v>45757</v>
      </c>
      <c r="O1793" s="7">
        <f t="shared" ca="1" si="59"/>
        <v>6</v>
      </c>
      <c r="P1793" s="11">
        <v>45780</v>
      </c>
      <c r="Q1793" s="11">
        <v>45762</v>
      </c>
      <c r="R1793" s="11">
        <v>45780</v>
      </c>
      <c r="S1793" s="12">
        <f t="shared" ca="1" si="60"/>
        <v>29</v>
      </c>
      <c r="T1793" s="192">
        <v>45784</v>
      </c>
      <c r="U1793" s="11" t="s">
        <v>12941</v>
      </c>
      <c r="V1793" s="11"/>
      <c r="W1793" s="11"/>
      <c r="X1793" s="218" t="s">
        <v>12942</v>
      </c>
      <c r="Y1793" s="221" t="s">
        <v>12943</v>
      </c>
      <c r="Z1793" s="221" t="s">
        <v>12944</v>
      </c>
      <c r="AA1793" s="161" t="s">
        <v>12945</v>
      </c>
      <c r="AB1793" s="146" t="s">
        <v>12946</v>
      </c>
      <c r="AC1793" s="715"/>
      <c r="AD1793" s="715" t="s">
        <v>10815</v>
      </c>
      <c r="AE1793" s="668"/>
      <c r="AF1793" s="740"/>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c r="BR1793" s="2"/>
      <c r="BS1793" s="2"/>
      <c r="BT1793" s="2"/>
      <c r="BU1793" s="2"/>
      <c r="BV1793" s="2"/>
      <c r="BW1793" s="2"/>
      <c r="BX1793" s="2"/>
      <c r="BY1793" s="2"/>
      <c r="BZ1793" s="2"/>
      <c r="CA1793" s="2"/>
      <c r="CB1793" s="2"/>
      <c r="CC1793" s="2"/>
      <c r="CD1793" s="2"/>
      <c r="CE1793" s="2"/>
      <c r="CF1793" s="2"/>
      <c r="CG1793" s="2"/>
      <c r="CH1793" s="2"/>
      <c r="CI1793" s="2"/>
      <c r="CJ1793" s="2"/>
      <c r="CK1793" s="2"/>
      <c r="CL1793" s="2"/>
      <c r="CM1793" s="2"/>
      <c r="CN1793" s="2"/>
      <c r="CO1793" s="2"/>
      <c r="CP1793" s="2"/>
      <c r="CQ1793" s="2"/>
      <c r="CR1793" s="2"/>
      <c r="CS1793" s="2"/>
      <c r="CT1793" s="2"/>
      <c r="CU1793" s="2"/>
      <c r="CV1793" s="2"/>
      <c r="CW1793" s="2"/>
      <c r="CX1793" s="2"/>
      <c r="CY1793" s="2"/>
      <c r="CZ1793" s="2"/>
      <c r="DA1793" s="2"/>
      <c r="DB1793" s="2"/>
      <c r="DC1793" s="2"/>
      <c r="DD1793" s="2"/>
      <c r="DE1793" s="2"/>
      <c r="DF1793" s="2"/>
      <c r="DG1793" s="2"/>
      <c r="DH1793" s="2"/>
      <c r="DI1793" s="2"/>
      <c r="DJ1793" s="2"/>
      <c r="DK1793" s="2"/>
      <c r="DL1793" s="2"/>
      <c r="DM1793" s="2"/>
      <c r="DN1793" s="2"/>
      <c r="DO1793" s="2"/>
      <c r="DP1793" s="2"/>
      <c r="DQ1793" s="2"/>
      <c r="DR1793" s="2"/>
      <c r="DS1793" s="2"/>
      <c r="DT1793" s="2"/>
      <c r="DU1793" s="2"/>
      <c r="DV1793" s="2"/>
      <c r="DW1793" s="2"/>
      <c r="DX1793" s="2"/>
      <c r="DY1793" s="2"/>
      <c r="DZ1793" s="2"/>
      <c r="EA1793" s="2"/>
      <c r="EB1793" s="2"/>
      <c r="EC1793" s="2"/>
      <c r="ED1793" s="2"/>
      <c r="EE1793" s="2"/>
      <c r="EF1793" s="2"/>
      <c r="EG1793" s="2"/>
      <c r="EH1793" s="2"/>
      <c r="EI1793" s="2"/>
      <c r="EJ1793" s="2"/>
      <c r="EK1793" s="2"/>
      <c r="EL1793" s="2"/>
      <c r="EM1793" s="2"/>
      <c r="EN1793" s="2"/>
      <c r="EO1793" s="2"/>
      <c r="EP1793" s="2"/>
      <c r="EQ1793" s="2"/>
      <c r="ER1793" s="2"/>
      <c r="ES1793" s="2"/>
      <c r="ET1793" s="2"/>
      <c r="EU1793" s="2"/>
      <c r="EV1793" s="2"/>
      <c r="EW1793" s="2"/>
      <c r="EX1793" s="2"/>
      <c r="EY1793" s="2"/>
      <c r="EZ1793" s="2"/>
      <c r="FA1793" s="2"/>
      <c r="FB1793" s="2"/>
      <c r="FC1793" s="2"/>
      <c r="FD1793" s="2"/>
      <c r="FE1793" s="2"/>
      <c r="FF1793" s="2"/>
      <c r="FG1793" s="2"/>
      <c r="FH1793" s="2"/>
      <c r="FI1793" s="2"/>
      <c r="FJ1793" s="2"/>
      <c r="FK1793" s="2"/>
      <c r="FL1793" s="2"/>
      <c r="FM1793" s="2"/>
      <c r="FN1793" s="2"/>
      <c r="FO1793" s="2"/>
      <c r="FP1793" s="2"/>
      <c r="FQ1793" s="2"/>
      <c r="FR1793" s="2"/>
      <c r="FS1793" s="2"/>
      <c r="FT1793" s="2"/>
      <c r="FU1793" s="2"/>
    </row>
    <row r="1794" spans="1:177">
      <c r="A1794" s="201" t="s">
        <v>397</v>
      </c>
      <c r="B1794" s="839" t="s">
        <v>12947</v>
      </c>
      <c r="C1794" s="201" t="s">
        <v>256</v>
      </c>
      <c r="D1794" s="7" t="s">
        <v>1024</v>
      </c>
      <c r="E1794" s="12" t="s">
        <v>85</v>
      </c>
      <c r="F1794" s="839">
        <v>1</v>
      </c>
      <c r="G1794" s="847">
        <v>280</v>
      </c>
      <c r="H1794" s="257">
        <v>1.115</v>
      </c>
      <c r="I1794" s="202" t="s">
        <v>12940</v>
      </c>
      <c r="J1794" s="11">
        <v>45750</v>
      </c>
      <c r="K1794" s="11">
        <v>45751</v>
      </c>
      <c r="L1794" s="11"/>
      <c r="M1794" s="11">
        <v>45755</v>
      </c>
      <c r="N1794" s="11">
        <v>45756</v>
      </c>
      <c r="O1794" s="7">
        <f t="shared" ca="1" si="59"/>
        <v>6</v>
      </c>
      <c r="P1794" s="11">
        <v>45780</v>
      </c>
      <c r="Q1794" s="11">
        <v>45776</v>
      </c>
      <c r="R1794" s="11">
        <v>45780</v>
      </c>
      <c r="S1794" s="12">
        <f t="shared" ca="1" si="60"/>
        <v>30</v>
      </c>
      <c r="T1794" s="192">
        <v>45784</v>
      </c>
      <c r="U1794" s="11" t="s">
        <v>12948</v>
      </c>
      <c r="V1794" s="11"/>
      <c r="W1794" s="11"/>
      <c r="X1794" s="218" t="s">
        <v>12949</v>
      </c>
      <c r="Y1794" s="221" t="s">
        <v>12943</v>
      </c>
      <c r="Z1794" s="221" t="s">
        <v>12950</v>
      </c>
      <c r="AA1794" s="161" t="s">
        <v>12951</v>
      </c>
      <c r="AB1794" s="14"/>
      <c r="AC1794" s="715"/>
      <c r="AD1794" s="715" t="s">
        <v>10815</v>
      </c>
      <c r="AE1794" s="668"/>
      <c r="AF1794" s="740"/>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c r="BR1794" s="2"/>
      <c r="BS1794" s="2"/>
      <c r="BT1794" s="2"/>
      <c r="BU1794" s="2"/>
      <c r="BV1794" s="2"/>
      <c r="BW1794" s="2"/>
      <c r="BX1794" s="2"/>
      <c r="BY1794" s="2"/>
      <c r="BZ1794" s="2"/>
      <c r="CA1794" s="2"/>
      <c r="CB1794" s="2"/>
      <c r="CC1794" s="2"/>
      <c r="CD1794" s="2"/>
      <c r="CE1794" s="2"/>
      <c r="CF1794" s="2"/>
      <c r="CG1794" s="2"/>
      <c r="CH1794" s="2"/>
      <c r="CI1794" s="2"/>
      <c r="CJ1794" s="2"/>
      <c r="CK1794" s="2"/>
      <c r="CL1794" s="2"/>
      <c r="CM1794" s="2"/>
      <c r="CN1794" s="2"/>
      <c r="CO1794" s="2"/>
      <c r="CP1794" s="2"/>
      <c r="CQ1794" s="2"/>
      <c r="CR1794" s="2"/>
      <c r="CS1794" s="2"/>
      <c r="CT1794" s="2"/>
      <c r="CU1794" s="2"/>
      <c r="CV1794" s="2"/>
      <c r="CW1794" s="2"/>
      <c r="CX1794" s="2"/>
      <c r="CY1794" s="2"/>
      <c r="CZ1794" s="2"/>
      <c r="DA1794" s="2"/>
      <c r="DB1794" s="2"/>
      <c r="DC1794" s="2"/>
      <c r="DD1794" s="2"/>
      <c r="DE1794" s="2"/>
      <c r="DF1794" s="2"/>
      <c r="DG1794" s="2"/>
      <c r="DH1794" s="2"/>
      <c r="DI1794" s="2"/>
      <c r="DJ1794" s="2"/>
      <c r="DK1794" s="2"/>
      <c r="DL1794" s="2"/>
      <c r="DM1794" s="2"/>
      <c r="DN1794" s="2"/>
      <c r="DO1794" s="2"/>
      <c r="DP1794" s="2"/>
      <c r="DQ1794" s="2"/>
      <c r="DR1794" s="2"/>
      <c r="DS1794" s="2"/>
      <c r="DT1794" s="2"/>
      <c r="DU1794" s="2"/>
      <c r="DV1794" s="2"/>
      <c r="DW1794" s="2"/>
      <c r="DX1794" s="2"/>
      <c r="DY1794" s="2"/>
      <c r="DZ1794" s="2"/>
      <c r="EA1794" s="2"/>
      <c r="EB1794" s="2"/>
      <c r="EC1794" s="2"/>
      <c r="ED1794" s="2"/>
      <c r="EE1794" s="2"/>
      <c r="EF1794" s="2"/>
      <c r="EG1794" s="2"/>
      <c r="EH1794" s="2"/>
      <c r="EI1794" s="2"/>
      <c r="EJ1794" s="2"/>
      <c r="EK1794" s="2"/>
      <c r="EL1794" s="2"/>
      <c r="EM1794" s="2"/>
      <c r="EN1794" s="2"/>
      <c r="EO1794" s="2"/>
      <c r="EP1794" s="2"/>
      <c r="EQ1794" s="2"/>
      <c r="ER1794" s="2"/>
      <c r="ES1794" s="2"/>
      <c r="ET1794" s="2"/>
      <c r="EU1794" s="2"/>
      <c r="EV1794" s="2"/>
      <c r="EW1794" s="2"/>
      <c r="EX1794" s="2"/>
      <c r="EY1794" s="2"/>
      <c r="EZ1794" s="2"/>
      <c r="FA1794" s="2"/>
      <c r="FB1794" s="2"/>
      <c r="FC1794" s="2"/>
      <c r="FD1794" s="2"/>
      <c r="FE1794" s="2"/>
      <c r="FF1794" s="2"/>
      <c r="FG1794" s="2"/>
      <c r="FH1794" s="2"/>
      <c r="FI1794" s="2"/>
      <c r="FJ1794" s="2"/>
      <c r="FK1794" s="2"/>
      <c r="FL1794" s="2"/>
      <c r="FM1794" s="2"/>
      <c r="FN1794" s="2"/>
      <c r="FO1794" s="2"/>
      <c r="FP1794" s="2"/>
      <c r="FQ1794" s="2"/>
      <c r="FR1794" s="2"/>
      <c r="FS1794" s="2"/>
      <c r="FT1794" s="2"/>
      <c r="FU1794" s="2"/>
    </row>
    <row r="1795" spans="1:177">
      <c r="A1795" s="201" t="s">
        <v>12952</v>
      </c>
      <c r="B1795" s="948" t="s">
        <v>12953</v>
      </c>
      <c r="C1795" s="201" t="s">
        <v>83</v>
      </c>
      <c r="D1795" s="7" t="s">
        <v>1024</v>
      </c>
      <c r="E1795" s="12" t="s">
        <v>85</v>
      </c>
      <c r="F1795" s="839">
        <v>2</v>
      </c>
      <c r="G1795" s="847">
        <v>868</v>
      </c>
      <c r="H1795" s="257">
        <v>3.0459999999999998</v>
      </c>
      <c r="I1795" s="202" t="s">
        <v>12940</v>
      </c>
      <c r="J1795" s="11">
        <v>45750</v>
      </c>
      <c r="K1795" s="11">
        <v>45754</v>
      </c>
      <c r="L1795" s="11"/>
      <c r="M1795" s="11">
        <v>45756</v>
      </c>
      <c r="N1795" s="11">
        <v>45761</v>
      </c>
      <c r="O1795" s="7">
        <f t="shared" ca="1" si="59"/>
        <v>11</v>
      </c>
      <c r="P1795" s="11">
        <v>45780</v>
      </c>
      <c r="Q1795" s="11">
        <v>45776</v>
      </c>
      <c r="R1795" s="11">
        <v>45780</v>
      </c>
      <c r="S1795" s="12">
        <f t="shared" ca="1" si="60"/>
        <v>30</v>
      </c>
      <c r="T1795" s="192">
        <v>45784</v>
      </c>
      <c r="U1795" s="11" t="s">
        <v>12954</v>
      </c>
      <c r="V1795" s="11"/>
      <c r="W1795" s="11"/>
      <c r="X1795" s="218" t="s">
        <v>12955</v>
      </c>
      <c r="Y1795" s="221" t="s">
        <v>12943</v>
      </c>
      <c r="Z1795" s="221" t="s">
        <v>12956</v>
      </c>
      <c r="AA1795" s="161" t="s">
        <v>12957</v>
      </c>
      <c r="AB1795" s="14" t="s">
        <v>12958</v>
      </c>
      <c r="AC1795" s="715"/>
      <c r="AD1795" s="715"/>
      <c r="AE1795" s="668"/>
      <c r="AF1795" s="740"/>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c r="BR1795" s="2"/>
      <c r="BS1795" s="2"/>
      <c r="BT1795" s="2"/>
      <c r="BU1795" s="2"/>
      <c r="BV1795" s="2"/>
      <c r="BW1795" s="2"/>
      <c r="BX1795" s="2"/>
      <c r="BY1795" s="2"/>
      <c r="BZ1795" s="2"/>
      <c r="CA1795" s="2"/>
      <c r="CB1795" s="2"/>
      <c r="CC1795" s="2"/>
      <c r="CD1795" s="2"/>
      <c r="CE1795" s="2"/>
      <c r="CF1795" s="2"/>
      <c r="CG1795" s="2"/>
      <c r="CH1795" s="2"/>
      <c r="CI1795" s="2"/>
      <c r="CJ1795" s="2"/>
      <c r="CK1795" s="2"/>
      <c r="CL1795" s="2"/>
      <c r="CM1795" s="2"/>
      <c r="CN1795" s="2"/>
      <c r="CO1795" s="2"/>
      <c r="CP1795" s="2"/>
      <c r="CQ1795" s="2"/>
      <c r="CR1795" s="2"/>
      <c r="CS1795" s="2"/>
      <c r="CT1795" s="2"/>
      <c r="CU1795" s="2"/>
      <c r="CV1795" s="2"/>
      <c r="CW1795" s="2"/>
      <c r="CX1795" s="2"/>
      <c r="CY1795" s="2"/>
      <c r="CZ1795" s="2"/>
      <c r="DA1795" s="2"/>
      <c r="DB1795" s="2"/>
      <c r="DC1795" s="2"/>
      <c r="DD1795" s="2"/>
      <c r="DE1795" s="2"/>
      <c r="DF1795" s="2"/>
      <c r="DG1795" s="2"/>
      <c r="DH1795" s="2"/>
      <c r="DI1795" s="2"/>
      <c r="DJ1795" s="2"/>
      <c r="DK1795" s="2"/>
      <c r="DL1795" s="2"/>
      <c r="DM1795" s="2"/>
      <c r="DN1795" s="2"/>
      <c r="DO1795" s="2"/>
      <c r="DP1795" s="2"/>
      <c r="DQ1795" s="2"/>
      <c r="DR1795" s="2"/>
      <c r="DS1795" s="2"/>
      <c r="DT1795" s="2"/>
      <c r="DU1795" s="2"/>
      <c r="DV1795" s="2"/>
      <c r="DW1795" s="2"/>
      <c r="DX1795" s="2"/>
      <c r="DY1795" s="2"/>
      <c r="DZ1795" s="2"/>
      <c r="EA1795" s="2"/>
      <c r="EB1795" s="2"/>
      <c r="EC1795" s="2"/>
      <c r="ED1795" s="2"/>
      <c r="EE1795" s="2"/>
      <c r="EF1795" s="2"/>
      <c r="EG1795" s="2"/>
      <c r="EH1795" s="2"/>
      <c r="EI1795" s="2"/>
      <c r="EJ1795" s="2"/>
      <c r="EK1795" s="2"/>
      <c r="EL1795" s="2"/>
      <c r="EM1795" s="2"/>
      <c r="EN1795" s="2"/>
      <c r="EO1795" s="2"/>
      <c r="EP1795" s="2"/>
      <c r="EQ1795" s="2"/>
      <c r="ER1795" s="2"/>
      <c r="ES1795" s="2"/>
      <c r="ET1795" s="2"/>
      <c r="EU1795" s="2"/>
      <c r="EV1795" s="2"/>
      <c r="EW1795" s="2"/>
      <c r="EX1795" s="2"/>
      <c r="EY1795" s="2"/>
      <c r="EZ1795" s="2"/>
      <c r="FA1795" s="2"/>
      <c r="FB1795" s="2"/>
      <c r="FC1795" s="2"/>
      <c r="FD1795" s="2"/>
      <c r="FE1795" s="2"/>
      <c r="FF1795" s="2"/>
      <c r="FG1795" s="2"/>
      <c r="FH1795" s="2"/>
      <c r="FI1795" s="2"/>
      <c r="FJ1795" s="2"/>
      <c r="FK1795" s="2"/>
      <c r="FL1795" s="2"/>
      <c r="FM1795" s="2"/>
      <c r="FN1795" s="2"/>
      <c r="FO1795" s="2"/>
      <c r="FP1795" s="2"/>
      <c r="FQ1795" s="2"/>
      <c r="FR1795" s="2"/>
      <c r="FS1795" s="2"/>
      <c r="FT1795" s="2"/>
      <c r="FU1795" s="2"/>
    </row>
    <row r="1796" spans="1:177">
      <c r="A1796" s="201" t="s">
        <v>6394</v>
      </c>
      <c r="B1796" s="839" t="s">
        <v>12959</v>
      </c>
      <c r="C1796" s="201" t="s">
        <v>256</v>
      </c>
      <c r="D1796" s="7" t="s">
        <v>1024</v>
      </c>
      <c r="E1796" s="12" t="s">
        <v>85</v>
      </c>
      <c r="F1796" s="839">
        <v>1</v>
      </c>
      <c r="G1796" s="847">
        <v>660</v>
      </c>
      <c r="H1796" s="257">
        <v>1.496</v>
      </c>
      <c r="I1796" s="202" t="s">
        <v>12940</v>
      </c>
      <c r="J1796" s="11">
        <v>45754</v>
      </c>
      <c r="K1796" s="11">
        <v>45755</v>
      </c>
      <c r="L1796" s="11"/>
      <c r="M1796" s="11">
        <v>45757</v>
      </c>
      <c r="N1796" s="11">
        <v>45762</v>
      </c>
      <c r="O1796" s="7">
        <f t="shared" ca="1" si="59"/>
        <v>8</v>
      </c>
      <c r="P1796" s="11">
        <v>45780</v>
      </c>
      <c r="Q1796" s="11">
        <v>45776</v>
      </c>
      <c r="R1796" s="11">
        <v>45780</v>
      </c>
      <c r="S1796" s="12">
        <f t="shared" ca="1" si="60"/>
        <v>26</v>
      </c>
      <c r="T1796" s="192">
        <v>45784</v>
      </c>
      <c r="U1796" s="11" t="s">
        <v>12960</v>
      </c>
      <c r="V1796" s="11"/>
      <c r="W1796" s="11"/>
      <c r="X1796" s="218" t="s">
        <v>12961</v>
      </c>
      <c r="Y1796" s="221" t="s">
        <v>12943</v>
      </c>
      <c r="Z1796" s="221" t="s">
        <v>12943</v>
      </c>
      <c r="AA1796" s="161" t="s">
        <v>12962</v>
      </c>
      <c r="AB1796" s="14" t="s">
        <v>12887</v>
      </c>
      <c r="AC1796" s="715"/>
      <c r="AD1796" s="715" t="s">
        <v>10815</v>
      </c>
      <c r="AE1796" s="668"/>
      <c r="AF1796" s="740"/>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c r="BR1796" s="2"/>
      <c r="BS1796" s="2"/>
      <c r="BT1796" s="2"/>
      <c r="BU1796" s="2"/>
      <c r="BV1796" s="2"/>
      <c r="BW1796" s="2"/>
      <c r="BX1796" s="2"/>
      <c r="BY1796" s="2"/>
      <c r="BZ1796" s="2"/>
      <c r="CA1796" s="2"/>
      <c r="CB1796" s="2"/>
      <c r="CC1796" s="2"/>
      <c r="CD1796" s="2"/>
      <c r="CE1796" s="2"/>
      <c r="CF1796" s="2"/>
      <c r="CG1796" s="2"/>
      <c r="CH1796" s="2"/>
      <c r="CI1796" s="2"/>
      <c r="CJ1796" s="2"/>
      <c r="CK1796" s="2"/>
      <c r="CL1796" s="2"/>
      <c r="CM1796" s="2"/>
      <c r="CN1796" s="2"/>
      <c r="CO1796" s="2"/>
      <c r="CP1796" s="2"/>
      <c r="CQ1796" s="2"/>
      <c r="CR1796" s="2"/>
      <c r="CS1796" s="2"/>
      <c r="CT1796" s="2"/>
      <c r="CU1796" s="2"/>
      <c r="CV1796" s="2"/>
      <c r="CW1796" s="2"/>
      <c r="CX1796" s="2"/>
      <c r="CY1796" s="2"/>
      <c r="CZ1796" s="2"/>
      <c r="DA1796" s="2"/>
      <c r="DB1796" s="2"/>
      <c r="DC1796" s="2"/>
      <c r="DD1796" s="2"/>
      <c r="DE1796" s="2"/>
      <c r="DF1796" s="2"/>
      <c r="DG1796" s="2"/>
      <c r="DH1796" s="2"/>
      <c r="DI1796" s="2"/>
      <c r="DJ1796" s="2"/>
      <c r="DK1796" s="2"/>
      <c r="DL1796" s="2"/>
      <c r="DM1796" s="2"/>
      <c r="DN1796" s="2"/>
      <c r="DO1796" s="2"/>
      <c r="DP1796" s="2"/>
      <c r="DQ1796" s="2"/>
      <c r="DR1796" s="2"/>
      <c r="DS1796" s="2"/>
      <c r="DT1796" s="2"/>
      <c r="DU1796" s="2"/>
      <c r="DV1796" s="2"/>
      <c r="DW1796" s="2"/>
      <c r="DX1796" s="2"/>
      <c r="DY1796" s="2"/>
      <c r="DZ1796" s="2"/>
      <c r="EA1796" s="2"/>
      <c r="EB1796" s="2"/>
      <c r="EC1796" s="2"/>
      <c r="ED1796" s="2"/>
      <c r="EE1796" s="2"/>
      <c r="EF1796" s="2"/>
      <c r="EG1796" s="2"/>
      <c r="EH1796" s="2"/>
      <c r="EI1796" s="2"/>
      <c r="EJ1796" s="2"/>
      <c r="EK1796" s="2"/>
      <c r="EL1796" s="2"/>
      <c r="EM1796" s="2"/>
      <c r="EN1796" s="2"/>
      <c r="EO1796" s="2"/>
      <c r="EP1796" s="2"/>
      <c r="EQ1796" s="2"/>
      <c r="ER1796" s="2"/>
      <c r="ES1796" s="2"/>
      <c r="ET1796" s="2"/>
      <c r="EU1796" s="2"/>
      <c r="EV1796" s="2"/>
      <c r="EW1796" s="2"/>
      <c r="EX1796" s="2"/>
      <c r="EY1796" s="2"/>
      <c r="EZ1796" s="2"/>
      <c r="FA1796" s="2"/>
      <c r="FB1796" s="2"/>
      <c r="FC1796" s="2"/>
      <c r="FD1796" s="2"/>
      <c r="FE1796" s="2"/>
      <c r="FF1796" s="2"/>
      <c r="FG1796" s="2"/>
      <c r="FH1796" s="2"/>
      <c r="FI1796" s="2"/>
      <c r="FJ1796" s="2"/>
      <c r="FK1796" s="2"/>
      <c r="FL1796" s="2"/>
      <c r="FM1796" s="2"/>
      <c r="FN1796" s="2"/>
      <c r="FO1796" s="2"/>
      <c r="FP1796" s="2"/>
      <c r="FQ1796" s="2"/>
      <c r="FR1796" s="2"/>
      <c r="FS1796" s="2"/>
      <c r="FT1796" s="2"/>
      <c r="FU1796" s="2"/>
    </row>
    <row r="1797" spans="1:177">
      <c r="A1797" s="201" t="s">
        <v>12963</v>
      </c>
      <c r="B1797" s="839" t="s">
        <v>12964</v>
      </c>
      <c r="C1797" s="7" t="s">
        <v>256</v>
      </c>
      <c r="D1797" s="7" t="s">
        <v>1024</v>
      </c>
      <c r="E1797" s="12" t="s">
        <v>85</v>
      </c>
      <c r="F1797" s="12">
        <v>1</v>
      </c>
      <c r="G1797" s="847">
        <v>620</v>
      </c>
      <c r="H1797" s="257">
        <v>0.86099999999999999</v>
      </c>
      <c r="I1797" s="202" t="s">
        <v>12940</v>
      </c>
      <c r="J1797" s="11">
        <v>45754</v>
      </c>
      <c r="K1797" s="11">
        <v>45749</v>
      </c>
      <c r="L1797" s="11"/>
      <c r="M1797" s="11">
        <v>45757</v>
      </c>
      <c r="N1797" s="11">
        <v>45762</v>
      </c>
      <c r="O1797" s="7">
        <f t="shared" ca="1" si="59"/>
        <v>8</v>
      </c>
      <c r="P1797" s="11">
        <v>45780</v>
      </c>
      <c r="Q1797" s="11">
        <v>45776</v>
      </c>
      <c r="R1797" s="11">
        <v>45780</v>
      </c>
      <c r="S1797" s="12">
        <f t="shared" ca="1" si="60"/>
        <v>26</v>
      </c>
      <c r="T1797" s="192">
        <v>45784</v>
      </c>
      <c r="U1797" s="11" t="s">
        <v>12965</v>
      </c>
      <c r="V1797" s="11"/>
      <c r="W1797" s="11"/>
      <c r="X1797" s="218" t="s">
        <v>12966</v>
      </c>
      <c r="Y1797" s="221" t="s">
        <v>12943</v>
      </c>
      <c r="Z1797" s="221" t="s">
        <v>12967</v>
      </c>
      <c r="AA1797" s="161" t="s">
        <v>12968</v>
      </c>
      <c r="AB1797" s="14" t="s">
        <v>12969</v>
      </c>
      <c r="AC1797" s="715"/>
      <c r="AD1797" s="715" t="s">
        <v>10815</v>
      </c>
      <c r="AE1797" s="668"/>
      <c r="AF1797" s="740"/>
      <c r="AG1797" s="2"/>
      <c r="AH1797" s="2"/>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c r="BR1797" s="2"/>
      <c r="BS1797" s="2"/>
      <c r="BT1797" s="2"/>
      <c r="BU1797" s="2"/>
      <c r="BV1797" s="2"/>
      <c r="BW1797" s="2"/>
      <c r="BX1797" s="2"/>
      <c r="BY1797" s="2"/>
      <c r="BZ1797" s="2"/>
      <c r="CA1797" s="2"/>
      <c r="CB1797" s="2"/>
      <c r="CC1797" s="2"/>
      <c r="CD1797" s="2"/>
      <c r="CE1797" s="2"/>
      <c r="CF1797" s="2"/>
      <c r="CG1797" s="2"/>
      <c r="CH1797" s="2"/>
      <c r="CI1797" s="2"/>
      <c r="CJ1797" s="2"/>
      <c r="CK1797" s="2"/>
      <c r="CL1797" s="2"/>
      <c r="CM1797" s="2"/>
      <c r="CN1797" s="2"/>
      <c r="CO1797" s="2"/>
      <c r="CP1797" s="2"/>
      <c r="CQ1797" s="2"/>
      <c r="CR1797" s="2"/>
      <c r="CS1797" s="2"/>
      <c r="CT1797" s="2"/>
      <c r="CU1797" s="2"/>
      <c r="CV1797" s="2"/>
      <c r="CW1797" s="2"/>
      <c r="CX1797" s="2"/>
      <c r="CY1797" s="2"/>
      <c r="CZ1797" s="2"/>
      <c r="DA1797" s="2"/>
      <c r="DB1797" s="2"/>
      <c r="DC1797" s="2"/>
      <c r="DD1797" s="2"/>
      <c r="DE1797" s="2"/>
      <c r="DF1797" s="2"/>
      <c r="DG1797" s="2"/>
      <c r="DH1797" s="2"/>
      <c r="DI1797" s="2"/>
      <c r="DJ1797" s="2"/>
      <c r="DK1797" s="2"/>
      <c r="DL1797" s="2"/>
      <c r="DM1797" s="2"/>
      <c r="DN1797" s="2"/>
      <c r="DO1797" s="2"/>
      <c r="DP1797" s="2"/>
      <c r="DQ1797" s="2"/>
      <c r="DR1797" s="2"/>
      <c r="DS1797" s="2"/>
      <c r="DT1797" s="2"/>
      <c r="DU1797" s="2"/>
      <c r="DV1797" s="2"/>
      <c r="DW1797" s="2"/>
      <c r="DX1797" s="2"/>
      <c r="DY1797" s="2"/>
      <c r="DZ1797" s="2"/>
      <c r="EA1797" s="2"/>
      <c r="EB1797" s="2"/>
      <c r="EC1797" s="2"/>
      <c r="ED1797" s="2"/>
      <c r="EE1797" s="2"/>
      <c r="EF1797" s="2"/>
      <c r="EG1797" s="2"/>
      <c r="EH1797" s="2"/>
      <c r="EI1797" s="2"/>
      <c r="EJ1797" s="2"/>
      <c r="EK1797" s="2"/>
      <c r="EL1797" s="2"/>
      <c r="EM1797" s="2"/>
      <c r="EN1797" s="2"/>
      <c r="EO1797" s="2"/>
      <c r="EP1797" s="2"/>
      <c r="EQ1797" s="2"/>
      <c r="ER1797" s="2"/>
      <c r="ES1797" s="2"/>
      <c r="ET1797" s="2"/>
      <c r="EU1797" s="2"/>
      <c r="EV1797" s="2"/>
      <c r="EW1797" s="2"/>
      <c r="EX1797" s="2"/>
      <c r="EY1797" s="2"/>
      <c r="EZ1797" s="2"/>
      <c r="FA1797" s="2"/>
      <c r="FB1797" s="2"/>
      <c r="FC1797" s="2"/>
      <c r="FD1797" s="2"/>
      <c r="FE1797" s="2"/>
      <c r="FF1797" s="2"/>
      <c r="FG1797" s="2"/>
      <c r="FH1797" s="2"/>
      <c r="FI1797" s="2"/>
      <c r="FJ1797" s="2"/>
      <c r="FK1797" s="2"/>
      <c r="FL1797" s="2"/>
      <c r="FM1797" s="2"/>
      <c r="FN1797" s="2"/>
      <c r="FO1797" s="2"/>
      <c r="FP1797" s="2"/>
      <c r="FQ1797" s="2"/>
      <c r="FR1797" s="2"/>
      <c r="FS1797" s="2"/>
      <c r="FT1797" s="2"/>
      <c r="FU1797" s="2"/>
    </row>
    <row r="1798" spans="1:177">
      <c r="A1798" s="201" t="s">
        <v>12970</v>
      </c>
      <c r="B1798" s="839" t="s">
        <v>12971</v>
      </c>
      <c r="C1798" s="201" t="s">
        <v>256</v>
      </c>
      <c r="D1798" s="7" t="s">
        <v>1024</v>
      </c>
      <c r="E1798" s="12" t="s">
        <v>85</v>
      </c>
      <c r="F1798" s="839">
        <v>2</v>
      </c>
      <c r="G1798" s="847">
        <v>1090</v>
      </c>
      <c r="H1798" s="257">
        <v>2.06</v>
      </c>
      <c r="I1798" s="202" t="s">
        <v>12940</v>
      </c>
      <c r="J1798" s="11">
        <v>45755</v>
      </c>
      <c r="K1798" s="11">
        <v>45755</v>
      </c>
      <c r="L1798" s="11"/>
      <c r="M1798" s="11">
        <v>45758</v>
      </c>
      <c r="N1798" s="11">
        <v>45762</v>
      </c>
      <c r="O1798" s="7">
        <f t="shared" ca="1" si="59"/>
        <v>7</v>
      </c>
      <c r="P1798" s="11">
        <v>45780</v>
      </c>
      <c r="Q1798" s="11">
        <v>45776</v>
      </c>
      <c r="R1798" s="11">
        <v>45780</v>
      </c>
      <c r="S1798" s="12">
        <f t="shared" ca="1" si="60"/>
        <v>25</v>
      </c>
      <c r="T1798" s="192">
        <v>45784</v>
      </c>
      <c r="U1798" s="11" t="s">
        <v>12972</v>
      </c>
      <c r="V1798" s="11"/>
      <c r="W1798" s="11"/>
      <c r="X1798" s="218" t="s">
        <v>12973</v>
      </c>
      <c r="Y1798" s="221" t="s">
        <v>12943</v>
      </c>
      <c r="Z1798" s="221" t="s">
        <v>12974</v>
      </c>
      <c r="AA1798" s="161" t="s">
        <v>12975</v>
      </c>
      <c r="AB1798" s="14" t="s">
        <v>12887</v>
      </c>
      <c r="AC1798" s="12"/>
      <c r="AD1798" s="715"/>
      <c r="AE1798" s="1337"/>
      <c r="AF1798" s="740"/>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c r="BR1798" s="2"/>
      <c r="BS1798" s="2"/>
      <c r="BT1798" s="2"/>
      <c r="BU1798" s="2"/>
      <c r="BV1798" s="2"/>
      <c r="BW1798" s="2"/>
      <c r="BX1798" s="2"/>
      <c r="BY1798" s="2"/>
      <c r="BZ1798" s="2"/>
      <c r="CA1798" s="2"/>
      <c r="CB1798" s="2"/>
      <c r="CC1798" s="2"/>
      <c r="CD1798" s="2"/>
      <c r="CE1798" s="2"/>
      <c r="CF1798" s="2"/>
      <c r="CG1798" s="2"/>
      <c r="CH1798" s="2"/>
      <c r="CI1798" s="2"/>
      <c r="CJ1798" s="2"/>
      <c r="CK1798" s="2"/>
      <c r="CL1798" s="2"/>
      <c r="CM1798" s="2"/>
      <c r="CN1798" s="2"/>
      <c r="CO1798" s="2"/>
      <c r="CP1798" s="2"/>
      <c r="CQ1798" s="2"/>
      <c r="CR1798" s="2"/>
      <c r="CS1798" s="2"/>
      <c r="CT1798" s="2"/>
      <c r="CU1798" s="2"/>
      <c r="CV1798" s="2"/>
      <c r="CW1798" s="2"/>
      <c r="CX1798" s="2"/>
      <c r="CY1798" s="2"/>
      <c r="CZ1798" s="2"/>
      <c r="DA1798" s="2"/>
      <c r="DB1798" s="2"/>
      <c r="DC1798" s="2"/>
      <c r="DD1798" s="2"/>
      <c r="DE1798" s="2"/>
      <c r="DF1798" s="2"/>
      <c r="DG1798" s="2"/>
      <c r="DH1798" s="2"/>
      <c r="DI1798" s="2"/>
      <c r="DJ1798" s="2"/>
      <c r="DK1798" s="2"/>
      <c r="DL1798" s="2"/>
      <c r="DM1798" s="2"/>
      <c r="DN1798" s="2"/>
      <c r="DO1798" s="2"/>
      <c r="DP1798" s="2"/>
      <c r="DQ1798" s="2"/>
      <c r="DR1798" s="2"/>
      <c r="DS1798" s="2"/>
      <c r="DT1798" s="2"/>
      <c r="DU1798" s="2"/>
      <c r="DV1798" s="2"/>
      <c r="DW1798" s="2"/>
      <c r="DX1798" s="2"/>
      <c r="DY1798" s="2"/>
      <c r="DZ1798" s="2"/>
      <c r="EA1798" s="2"/>
      <c r="EB1798" s="2"/>
      <c r="EC1798" s="2"/>
      <c r="ED1798" s="2"/>
      <c r="EE1798" s="2"/>
      <c r="EF1798" s="2"/>
      <c r="EG1798" s="2"/>
      <c r="EH1798" s="2"/>
      <c r="EI1798" s="2"/>
      <c r="EJ1798" s="2"/>
      <c r="EK1798" s="2"/>
      <c r="EL1798" s="2"/>
      <c r="EM1798" s="2"/>
      <c r="EN1798" s="2"/>
      <c r="EO1798" s="2"/>
      <c r="EP1798" s="2"/>
      <c r="EQ1798" s="2"/>
      <c r="ER1798" s="2"/>
      <c r="ES1798" s="2"/>
      <c r="ET1798" s="2"/>
      <c r="EU1798" s="2"/>
      <c r="EV1798" s="2"/>
      <c r="EW1798" s="2"/>
      <c r="EX1798" s="2"/>
      <c r="EY1798" s="2"/>
      <c r="EZ1798" s="2"/>
      <c r="FA1798" s="2"/>
      <c r="FB1798" s="2"/>
      <c r="FC1798" s="2"/>
      <c r="FD1798" s="2"/>
      <c r="FE1798" s="2"/>
      <c r="FF1798" s="2"/>
      <c r="FG1798" s="2"/>
      <c r="FH1798" s="2"/>
      <c r="FI1798" s="2"/>
      <c r="FJ1798" s="2"/>
      <c r="FK1798" s="2"/>
      <c r="FL1798" s="2"/>
      <c r="FM1798" s="2"/>
      <c r="FN1798" s="2"/>
      <c r="FO1798" s="2"/>
      <c r="FP1798" s="2"/>
      <c r="FQ1798" s="2"/>
      <c r="FR1798" s="2"/>
      <c r="FS1798" s="2"/>
      <c r="FT1798" s="2"/>
      <c r="FU1798" s="2"/>
    </row>
    <row r="1799" spans="1:177">
      <c r="A1799" s="201" t="s">
        <v>12976</v>
      </c>
      <c r="B1799" s="839" t="s">
        <v>12977</v>
      </c>
      <c r="C1799" s="201" t="s">
        <v>83</v>
      </c>
      <c r="D1799" s="7" t="s">
        <v>1024</v>
      </c>
      <c r="E1799" s="12" t="s">
        <v>85</v>
      </c>
      <c r="F1799" s="839">
        <v>1</v>
      </c>
      <c r="G1799" s="847">
        <v>302</v>
      </c>
      <c r="H1799" s="257">
        <v>0.63700000000000001</v>
      </c>
      <c r="I1799" s="202" t="s">
        <v>12940</v>
      </c>
      <c r="J1799" s="11">
        <v>45755</v>
      </c>
      <c r="K1799" s="11">
        <v>45756</v>
      </c>
      <c r="L1799" s="11"/>
      <c r="M1799" s="11" t="s">
        <v>97</v>
      </c>
      <c r="N1799" s="11">
        <v>45761</v>
      </c>
      <c r="O1799" s="7">
        <f t="shared" ca="1" si="59"/>
        <v>6</v>
      </c>
      <c r="P1799" s="11">
        <v>45780</v>
      </c>
      <c r="Q1799" s="11">
        <v>45776</v>
      </c>
      <c r="R1799" s="11">
        <v>45780</v>
      </c>
      <c r="S1799" s="12">
        <f t="shared" ca="1" si="60"/>
        <v>25</v>
      </c>
      <c r="T1799" s="192">
        <v>45784</v>
      </c>
      <c r="U1799" s="11" t="s">
        <v>12978</v>
      </c>
      <c r="V1799" s="11"/>
      <c r="W1799" s="11"/>
      <c r="X1799" s="218" t="s">
        <v>12979</v>
      </c>
      <c r="Y1799" s="221" t="s">
        <v>12943</v>
      </c>
      <c r="Z1799" s="221" t="s">
        <v>12980</v>
      </c>
      <c r="AA1799" s="161" t="s">
        <v>12981</v>
      </c>
      <c r="AB1799" s="14"/>
      <c r="AC1799" s="12"/>
      <c r="AD1799" s="715"/>
      <c r="AE1799" s="1337"/>
      <c r="AF1799" s="740"/>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c r="BR1799" s="2"/>
      <c r="BS1799" s="2"/>
      <c r="BT1799" s="2"/>
      <c r="BU1799" s="2"/>
      <c r="BV1799" s="2"/>
      <c r="BW1799" s="2"/>
      <c r="BX1799" s="2"/>
      <c r="BY1799" s="2"/>
      <c r="BZ1799" s="2"/>
      <c r="CA1799" s="2"/>
      <c r="CB1799" s="2"/>
      <c r="CC1799" s="2"/>
      <c r="CD1799" s="2"/>
      <c r="CE1799" s="2"/>
      <c r="CF1799" s="2"/>
      <c r="CG1799" s="2"/>
      <c r="CH1799" s="2"/>
      <c r="CI1799" s="2"/>
      <c r="CJ1799" s="2"/>
      <c r="CK1799" s="2"/>
      <c r="CL1799" s="2"/>
      <c r="CM1799" s="2"/>
      <c r="CN1799" s="2"/>
      <c r="CO1799" s="2"/>
      <c r="CP1799" s="2"/>
      <c r="CQ1799" s="2"/>
      <c r="CR1799" s="2"/>
      <c r="CS1799" s="2"/>
      <c r="CT1799" s="2"/>
      <c r="CU1799" s="2"/>
      <c r="CV1799" s="2"/>
      <c r="CW1799" s="2"/>
      <c r="CX1799" s="2"/>
      <c r="CY1799" s="2"/>
      <c r="CZ1799" s="2"/>
      <c r="DA1799" s="2"/>
      <c r="DB1799" s="2"/>
      <c r="DC1799" s="2"/>
      <c r="DD1799" s="2"/>
      <c r="DE1799" s="2"/>
      <c r="DF1799" s="2"/>
      <c r="DG1799" s="2"/>
      <c r="DH1799" s="2"/>
      <c r="DI1799" s="2"/>
      <c r="DJ1799" s="2"/>
      <c r="DK1799" s="2"/>
      <c r="DL1799" s="2"/>
      <c r="DM1799" s="2"/>
      <c r="DN1799" s="2"/>
      <c r="DO1799" s="2"/>
      <c r="DP1799" s="2"/>
      <c r="DQ1799" s="2"/>
      <c r="DR1799" s="2"/>
      <c r="DS1799" s="2"/>
      <c r="DT1799" s="2"/>
      <c r="DU1799" s="2"/>
      <c r="DV1799" s="2"/>
      <c r="DW1799" s="2"/>
      <c r="DX1799" s="2"/>
      <c r="DY1799" s="2"/>
      <c r="DZ1799" s="2"/>
      <c r="EA1799" s="2"/>
      <c r="EB1799" s="2"/>
      <c r="EC1799" s="2"/>
      <c r="ED1799" s="2"/>
      <c r="EE1799" s="2"/>
      <c r="EF1799" s="2"/>
      <c r="EG1799" s="2"/>
      <c r="EH1799" s="2"/>
      <c r="EI1799" s="2"/>
      <c r="EJ1799" s="2"/>
      <c r="EK1799" s="2"/>
      <c r="EL1799" s="2"/>
      <c r="EM1799" s="2"/>
      <c r="EN1799" s="2"/>
      <c r="EO1799" s="2"/>
      <c r="EP1799" s="2"/>
      <c r="EQ1799" s="2"/>
      <c r="ER1799" s="2"/>
      <c r="ES1799" s="2"/>
      <c r="ET1799" s="2"/>
      <c r="EU1799" s="2"/>
      <c r="EV1799" s="2"/>
      <c r="EW1799" s="2"/>
      <c r="EX1799" s="2"/>
      <c r="EY1799" s="2"/>
      <c r="EZ1799" s="2"/>
      <c r="FA1799" s="2"/>
      <c r="FB1799" s="2"/>
      <c r="FC1799" s="2"/>
      <c r="FD1799" s="2"/>
      <c r="FE1799" s="2"/>
      <c r="FF1799" s="2"/>
      <c r="FG1799" s="2"/>
      <c r="FH1799" s="2"/>
      <c r="FI1799" s="2"/>
      <c r="FJ1799" s="2"/>
      <c r="FK1799" s="2"/>
      <c r="FL1799" s="2"/>
      <c r="FM1799" s="2"/>
      <c r="FN1799" s="2"/>
      <c r="FO1799" s="2"/>
      <c r="FP1799" s="2"/>
      <c r="FQ1799" s="2"/>
      <c r="FR1799" s="2"/>
      <c r="FS1799" s="2"/>
      <c r="FT1799" s="2"/>
      <c r="FU1799" s="2"/>
    </row>
    <row r="1800" spans="1:177">
      <c r="A1800" s="201" t="s">
        <v>12976</v>
      </c>
      <c r="B1800" s="839" t="s">
        <v>12982</v>
      </c>
      <c r="C1800" s="201" t="s">
        <v>83</v>
      </c>
      <c r="D1800" s="7" t="s">
        <v>1024</v>
      </c>
      <c r="E1800" s="12" t="s">
        <v>85</v>
      </c>
      <c r="F1800" s="839">
        <v>2</v>
      </c>
      <c r="G1800" s="847">
        <v>4960</v>
      </c>
      <c r="H1800" s="257">
        <v>6.2919999999999998</v>
      </c>
      <c r="I1800" s="202" t="s">
        <v>12940</v>
      </c>
      <c r="J1800" s="11">
        <v>45757</v>
      </c>
      <c r="K1800" s="11">
        <v>45756</v>
      </c>
      <c r="L1800" s="11"/>
      <c r="M1800" s="11" t="s">
        <v>97</v>
      </c>
      <c r="N1800" s="11">
        <v>45761</v>
      </c>
      <c r="O1800" s="7">
        <f t="shared" ca="1" si="59"/>
        <v>4</v>
      </c>
      <c r="P1800" s="11">
        <v>45780</v>
      </c>
      <c r="Q1800" s="11">
        <v>45776</v>
      </c>
      <c r="R1800" s="11">
        <v>45780</v>
      </c>
      <c r="S1800" s="12">
        <f t="shared" ca="1" si="60"/>
        <v>23</v>
      </c>
      <c r="T1800" s="192">
        <v>45784</v>
      </c>
      <c r="U1800" s="11" t="s">
        <v>12983</v>
      </c>
      <c r="V1800" s="11"/>
      <c r="W1800" s="11"/>
      <c r="X1800" s="218" t="s">
        <v>12984</v>
      </c>
      <c r="Y1800" s="221" t="s">
        <v>12943</v>
      </c>
      <c r="Z1800" s="221" t="s">
        <v>12985</v>
      </c>
      <c r="AA1800" s="161" t="s">
        <v>12986</v>
      </c>
      <c r="AB1800" s="14"/>
      <c r="AC1800" s="715"/>
      <c r="AD1800" s="715"/>
      <c r="AE1800" s="668"/>
      <c r="AF1800" s="740"/>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c r="BR1800" s="2"/>
      <c r="BS1800" s="2"/>
      <c r="BT1800" s="2"/>
      <c r="BU1800" s="2"/>
      <c r="BV1800" s="2"/>
      <c r="BW1800" s="2"/>
      <c r="BX1800" s="2"/>
      <c r="BY1800" s="2"/>
      <c r="BZ1800" s="2"/>
      <c r="CA1800" s="2"/>
      <c r="CB1800" s="2"/>
      <c r="CC1800" s="2"/>
      <c r="CD1800" s="2"/>
      <c r="CE1800" s="2"/>
      <c r="CF1800" s="2"/>
      <c r="CG1800" s="2"/>
      <c r="CH1800" s="2"/>
      <c r="CI1800" s="2"/>
      <c r="CJ1800" s="2"/>
      <c r="CK1800" s="2"/>
      <c r="CL1800" s="2"/>
      <c r="CM1800" s="2"/>
      <c r="CN1800" s="2"/>
      <c r="CO1800" s="2"/>
      <c r="CP1800" s="2"/>
      <c r="CQ1800" s="2"/>
      <c r="CR1800" s="2"/>
      <c r="CS1800" s="2"/>
      <c r="CT1800" s="2"/>
      <c r="CU1800" s="2"/>
      <c r="CV1800" s="2"/>
      <c r="CW1800" s="2"/>
      <c r="CX1800" s="2"/>
      <c r="CY1800" s="2"/>
      <c r="CZ1800" s="2"/>
      <c r="DA1800" s="2"/>
      <c r="DB1800" s="2"/>
      <c r="DC1800" s="2"/>
      <c r="DD1800" s="2"/>
      <c r="DE1800" s="2"/>
      <c r="DF1800" s="2"/>
      <c r="DG1800" s="2"/>
      <c r="DH1800" s="2"/>
      <c r="DI1800" s="2"/>
      <c r="DJ1800" s="2"/>
      <c r="DK1800" s="2"/>
      <c r="DL1800" s="2"/>
      <c r="DM1800" s="2"/>
      <c r="DN1800" s="2"/>
      <c r="DO1800" s="2"/>
      <c r="DP1800" s="2"/>
      <c r="DQ1800" s="2"/>
      <c r="DR1800" s="2"/>
      <c r="DS1800" s="2"/>
      <c r="DT1800" s="2"/>
      <c r="DU1800" s="2"/>
      <c r="DV1800" s="2"/>
      <c r="DW1800" s="2"/>
      <c r="DX1800" s="2"/>
      <c r="DY1800" s="2"/>
      <c r="DZ1800" s="2"/>
      <c r="EA1800" s="2"/>
      <c r="EB1800" s="2"/>
      <c r="EC1800" s="2"/>
      <c r="ED1800" s="2"/>
      <c r="EE1800" s="2"/>
      <c r="EF1800" s="2"/>
      <c r="EG1800" s="2"/>
      <c r="EH1800" s="2"/>
      <c r="EI1800" s="2"/>
      <c r="EJ1800" s="2"/>
      <c r="EK1800" s="2"/>
      <c r="EL1800" s="2"/>
      <c r="EM1800" s="2"/>
      <c r="EN1800" s="2"/>
      <c r="EO1800" s="2"/>
      <c r="EP1800" s="2"/>
      <c r="EQ1800" s="2"/>
      <c r="ER1800" s="2"/>
      <c r="ES1800" s="2"/>
      <c r="ET1800" s="2"/>
      <c r="EU1800" s="2"/>
      <c r="EV1800" s="2"/>
      <c r="EW1800" s="2"/>
      <c r="EX1800" s="2"/>
      <c r="EY1800" s="2"/>
      <c r="EZ1800" s="2"/>
      <c r="FA1800" s="2"/>
      <c r="FB1800" s="2"/>
      <c r="FC1800" s="2"/>
      <c r="FD1800" s="2"/>
      <c r="FE1800" s="2"/>
      <c r="FF1800" s="2"/>
      <c r="FG1800" s="2"/>
      <c r="FH1800" s="2"/>
      <c r="FI1800" s="2"/>
      <c r="FJ1800" s="2"/>
      <c r="FK1800" s="2"/>
      <c r="FL1800" s="2"/>
      <c r="FM1800" s="2"/>
      <c r="FN1800" s="2"/>
      <c r="FO1800" s="2"/>
      <c r="FP1800" s="2"/>
      <c r="FQ1800" s="2"/>
      <c r="FR1800" s="2"/>
      <c r="FS1800" s="2"/>
      <c r="FT1800" s="2"/>
      <c r="FU1800" s="2"/>
    </row>
    <row r="1801" spans="1:177" ht="15.75" customHeight="1">
      <c r="A1801" s="657" t="s">
        <v>12987</v>
      </c>
      <c r="B1801" s="846" t="s">
        <v>12988</v>
      </c>
      <c r="C1801" s="181" t="s">
        <v>83</v>
      </c>
      <c r="D1801" s="7" t="s">
        <v>687</v>
      </c>
      <c r="E1801" s="7" t="s">
        <v>85</v>
      </c>
      <c r="F1801" s="7">
        <v>2</v>
      </c>
      <c r="G1801" s="847">
        <v>4710</v>
      </c>
      <c r="H1801" s="257">
        <v>6.9950000000000001</v>
      </c>
      <c r="I1801" s="188" t="s">
        <v>12989</v>
      </c>
      <c r="J1801" s="11">
        <v>45757</v>
      </c>
      <c r="K1801" s="11">
        <v>45799</v>
      </c>
      <c r="L1801" s="11"/>
      <c r="M1801" s="11" t="s">
        <v>97</v>
      </c>
      <c r="N1801" s="11">
        <v>45764</v>
      </c>
      <c r="O1801" s="7">
        <f t="shared" ca="1" si="59"/>
        <v>7</v>
      </c>
      <c r="P1801" s="23">
        <v>45774</v>
      </c>
      <c r="Q1801" s="11">
        <v>45774</v>
      </c>
      <c r="R1801" s="11">
        <v>45774</v>
      </c>
      <c r="S1801" s="12">
        <f t="shared" ca="1" si="60"/>
        <v>17</v>
      </c>
      <c r="T1801" s="192">
        <v>45777</v>
      </c>
      <c r="U1801" s="11">
        <v>45799</v>
      </c>
      <c r="V1801" s="11"/>
      <c r="W1801" s="11"/>
      <c r="X1801" s="218" t="s">
        <v>12990</v>
      </c>
      <c r="Y1801" s="221" t="s">
        <v>12991</v>
      </c>
      <c r="Z1801" s="221"/>
      <c r="AA1801" s="244" t="s">
        <v>11199</v>
      </c>
      <c r="AB1801" s="24" t="s">
        <v>11651</v>
      </c>
      <c r="AC1801" s="23"/>
      <c r="AD1801" s="776"/>
      <c r="AE1801" s="1338"/>
      <c r="AF1801" s="740"/>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c r="BR1801" s="2"/>
      <c r="BS1801" s="2"/>
      <c r="BT1801" s="2"/>
      <c r="BU1801" s="2"/>
      <c r="BV1801" s="2"/>
      <c r="BW1801" s="2"/>
      <c r="BX1801" s="2"/>
      <c r="BY1801" s="2"/>
      <c r="BZ1801" s="2"/>
      <c r="CA1801" s="2"/>
      <c r="CB1801" s="2"/>
      <c r="CC1801" s="2"/>
      <c r="CD1801" s="2"/>
      <c r="CE1801" s="2"/>
      <c r="CF1801" s="2"/>
      <c r="CG1801" s="2"/>
      <c r="CH1801" s="2"/>
      <c r="CI1801" s="2"/>
      <c r="CJ1801" s="2"/>
      <c r="CK1801" s="2"/>
      <c r="CL1801" s="2"/>
      <c r="CM1801" s="2"/>
      <c r="CN1801" s="2"/>
      <c r="CO1801" s="2"/>
      <c r="CP1801" s="2"/>
      <c r="CQ1801" s="2"/>
      <c r="CR1801" s="2"/>
      <c r="CS1801" s="2"/>
      <c r="CT1801" s="2"/>
      <c r="CU1801" s="2"/>
      <c r="CV1801" s="2"/>
      <c r="CW1801" s="2"/>
      <c r="CX1801" s="2"/>
      <c r="CY1801" s="2"/>
      <c r="CZ1801" s="2"/>
      <c r="DA1801" s="2"/>
      <c r="DB1801" s="2"/>
      <c r="DC1801" s="2"/>
      <c r="DD1801" s="2"/>
      <c r="DE1801" s="2"/>
      <c r="DF1801" s="2"/>
      <c r="DG1801" s="2"/>
      <c r="DH1801" s="2"/>
      <c r="DI1801" s="2"/>
      <c r="DJ1801" s="2"/>
      <c r="DK1801" s="2"/>
      <c r="DL1801" s="2"/>
      <c r="DM1801" s="2"/>
      <c r="DN1801" s="2"/>
      <c r="DO1801" s="2"/>
      <c r="DP1801" s="2"/>
      <c r="DQ1801" s="2"/>
      <c r="DR1801" s="2"/>
      <c r="DS1801" s="2"/>
      <c r="DT1801" s="2"/>
      <c r="DU1801" s="2"/>
      <c r="DV1801" s="2"/>
      <c r="DW1801" s="2"/>
      <c r="DX1801" s="2"/>
      <c r="DY1801" s="2"/>
      <c r="DZ1801" s="2"/>
      <c r="EA1801" s="2"/>
      <c r="EB1801" s="2"/>
      <c r="EC1801" s="2"/>
      <c r="ED1801" s="2"/>
      <c r="EE1801" s="2"/>
      <c r="EF1801" s="2"/>
      <c r="EG1801" s="2"/>
      <c r="EH1801" s="2"/>
      <c r="EI1801" s="2"/>
      <c r="EJ1801" s="2"/>
      <c r="EK1801" s="2"/>
      <c r="EL1801" s="2"/>
      <c r="EM1801" s="2"/>
      <c r="EN1801" s="2"/>
      <c r="EO1801" s="2"/>
      <c r="EP1801" s="2"/>
      <c r="EQ1801" s="2"/>
      <c r="ER1801" s="2"/>
      <c r="ES1801" s="2"/>
      <c r="ET1801" s="2"/>
      <c r="EU1801" s="2"/>
      <c r="EV1801" s="2"/>
      <c r="EW1801" s="2"/>
      <c r="EX1801" s="2"/>
      <c r="EY1801" s="2"/>
      <c r="EZ1801" s="2"/>
      <c r="FA1801" s="2"/>
      <c r="FB1801" s="2"/>
      <c r="FC1801" s="2"/>
      <c r="FD1801" s="2"/>
      <c r="FE1801" s="2"/>
      <c r="FF1801" s="2"/>
      <c r="FG1801" s="2"/>
      <c r="FH1801" s="2"/>
      <c r="FI1801" s="2"/>
      <c r="FJ1801" s="2"/>
      <c r="FK1801" s="2"/>
      <c r="FL1801" s="2"/>
      <c r="FM1801" s="2"/>
      <c r="FN1801" s="2"/>
      <c r="FO1801" s="2"/>
      <c r="FP1801" s="2"/>
      <c r="FQ1801" s="2"/>
      <c r="FR1801" s="2"/>
      <c r="FS1801" s="2"/>
      <c r="FT1801" s="2"/>
      <c r="FU1801" s="2"/>
    </row>
    <row r="1802" spans="1:177">
      <c r="A1802" s="201" t="s">
        <v>12992</v>
      </c>
      <c r="B1802" s="839" t="s">
        <v>12993</v>
      </c>
      <c r="C1802" s="201" t="s">
        <v>256</v>
      </c>
      <c r="D1802" s="7" t="s">
        <v>1024</v>
      </c>
      <c r="E1802" s="12" t="s">
        <v>85</v>
      </c>
      <c r="F1802" s="839">
        <v>3</v>
      </c>
      <c r="G1802" s="847">
        <v>448</v>
      </c>
      <c r="H1802" s="92">
        <v>2.65</v>
      </c>
      <c r="I1802" s="202" t="s">
        <v>12994</v>
      </c>
      <c r="J1802" s="11">
        <v>45756</v>
      </c>
      <c r="K1802" s="11">
        <v>45762</v>
      </c>
      <c r="L1802" s="11"/>
      <c r="M1802" s="11">
        <v>45771</v>
      </c>
      <c r="N1802" s="11">
        <v>45776</v>
      </c>
      <c r="O1802" s="7">
        <f t="shared" ca="1" si="59"/>
        <v>20</v>
      </c>
      <c r="P1802" s="23">
        <v>45789</v>
      </c>
      <c r="Q1802" s="11">
        <v>45782</v>
      </c>
      <c r="R1802" s="11">
        <v>45789</v>
      </c>
      <c r="S1802" s="12">
        <f t="shared" ca="1" si="60"/>
        <v>33</v>
      </c>
      <c r="T1802" s="192">
        <v>45793</v>
      </c>
      <c r="U1802" s="11" t="s">
        <v>12995</v>
      </c>
      <c r="V1802" s="11"/>
      <c r="W1802" s="11"/>
      <c r="X1802" s="218" t="s">
        <v>12996</v>
      </c>
      <c r="Y1802" s="221" t="s">
        <v>12997</v>
      </c>
      <c r="Z1802" s="221" t="s">
        <v>12998</v>
      </c>
      <c r="AA1802" s="161" t="s">
        <v>12999</v>
      </c>
      <c r="AB1802" s="14" t="s">
        <v>13000</v>
      </c>
      <c r="AC1802" s="12"/>
      <c r="AD1802" s="715" t="s">
        <v>10815</v>
      </c>
      <c r="AE1802" s="1337"/>
      <c r="AF1802" s="777"/>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c r="BR1802" s="2"/>
      <c r="BS1802" s="2"/>
      <c r="BT1802" s="2"/>
      <c r="BU1802" s="2"/>
      <c r="BV1802" s="2"/>
      <c r="BW1802" s="2"/>
      <c r="BX1802" s="2"/>
      <c r="BY1802" s="2"/>
      <c r="BZ1802" s="2"/>
      <c r="CA1802" s="2"/>
      <c r="CB1802" s="2"/>
      <c r="CC1802" s="2"/>
      <c r="CD1802" s="2"/>
      <c r="CE1802" s="2"/>
      <c r="CF1802" s="2"/>
      <c r="CG1802" s="2"/>
      <c r="CH1802" s="2"/>
      <c r="CI1802" s="2"/>
      <c r="CJ1802" s="2"/>
      <c r="CK1802" s="2"/>
      <c r="CL1802" s="2"/>
      <c r="CM1802" s="2"/>
      <c r="CN1802" s="2"/>
      <c r="CO1802" s="2"/>
      <c r="CP1802" s="2"/>
      <c r="CQ1802" s="2"/>
      <c r="CR1802" s="2"/>
      <c r="CS1802" s="2"/>
      <c r="CT1802" s="2"/>
      <c r="CU1802" s="2"/>
      <c r="CV1802" s="2"/>
      <c r="CW1802" s="2"/>
      <c r="CX1802" s="2"/>
      <c r="CY1802" s="2"/>
      <c r="CZ1802" s="2"/>
      <c r="DA1802" s="2"/>
      <c r="DB1802" s="2"/>
      <c r="DC1802" s="2"/>
      <c r="DD1802" s="2"/>
      <c r="DE1802" s="2"/>
      <c r="DF1802" s="2"/>
      <c r="DG1802" s="2"/>
      <c r="DH1802" s="2"/>
      <c r="DI1802" s="2"/>
      <c r="DJ1802" s="2"/>
      <c r="DK1802" s="2"/>
      <c r="DL1802" s="2"/>
      <c r="DM1802" s="2"/>
      <c r="DN1802" s="2"/>
      <c r="DO1802" s="2"/>
      <c r="DP1802" s="2"/>
      <c r="DQ1802" s="2"/>
      <c r="DR1802" s="2"/>
      <c r="DS1802" s="2"/>
      <c r="DT1802" s="2"/>
      <c r="DU1802" s="2"/>
      <c r="DV1802" s="2"/>
      <c r="DW1802" s="2"/>
      <c r="DX1802" s="2"/>
      <c r="DY1802" s="2"/>
      <c r="DZ1802" s="2"/>
      <c r="EA1802" s="2"/>
      <c r="EB1802" s="2"/>
      <c r="EC1802" s="2"/>
      <c r="ED1802" s="2"/>
      <c r="EE1802" s="2"/>
      <c r="EF1802" s="2"/>
      <c r="EG1802" s="2"/>
      <c r="EH1802" s="2"/>
      <c r="EI1802" s="2"/>
      <c r="EJ1802" s="2"/>
      <c r="EK1802" s="2"/>
      <c r="EL1802" s="2"/>
      <c r="EM1802" s="2"/>
      <c r="EN1802" s="2"/>
      <c r="EO1802" s="2"/>
      <c r="EP1802" s="2"/>
      <c r="EQ1802" s="2"/>
      <c r="ER1802" s="2"/>
      <c r="ES1802" s="2"/>
      <c r="ET1802" s="2"/>
      <c r="EU1802" s="2"/>
      <c r="EV1802" s="2"/>
      <c r="EW1802" s="2"/>
      <c r="EX1802" s="2"/>
      <c r="EY1802" s="2"/>
      <c r="EZ1802" s="2"/>
      <c r="FA1802" s="2"/>
      <c r="FB1802" s="2"/>
      <c r="FC1802" s="2"/>
      <c r="FD1802" s="2"/>
      <c r="FE1802" s="2"/>
      <c r="FF1802" s="2"/>
      <c r="FG1802" s="2"/>
      <c r="FH1802" s="2"/>
      <c r="FI1802" s="2"/>
      <c r="FJ1802" s="2"/>
      <c r="FK1802" s="2"/>
      <c r="FL1802" s="2"/>
      <c r="FM1802" s="2"/>
      <c r="FN1802" s="2"/>
      <c r="FO1802" s="2"/>
      <c r="FP1802" s="2"/>
      <c r="FQ1802" s="2"/>
      <c r="FR1802" s="2"/>
      <c r="FS1802" s="2"/>
      <c r="FT1802" s="2"/>
    </row>
    <row r="1803" spans="1:177">
      <c r="A1803" s="657" t="s">
        <v>9090</v>
      </c>
      <c r="B1803" s="839" t="s">
        <v>13001</v>
      </c>
      <c r="C1803" s="201" t="s">
        <v>256</v>
      </c>
      <c r="D1803" s="7" t="s">
        <v>1024</v>
      </c>
      <c r="E1803" s="12" t="s">
        <v>85</v>
      </c>
      <c r="F1803" s="839">
        <v>1</v>
      </c>
      <c r="G1803" s="847">
        <v>1190</v>
      </c>
      <c r="H1803" s="257">
        <v>1.542</v>
      </c>
      <c r="I1803" s="202" t="s">
        <v>12994</v>
      </c>
      <c r="J1803" s="11">
        <v>45765</v>
      </c>
      <c r="K1803" s="11">
        <v>45769</v>
      </c>
      <c r="L1803" s="11"/>
      <c r="M1803" s="11">
        <v>45775</v>
      </c>
      <c r="N1803" s="11">
        <v>45779</v>
      </c>
      <c r="O1803" s="7">
        <f t="shared" ca="1" si="59"/>
        <v>14</v>
      </c>
      <c r="P1803" s="23">
        <v>45789</v>
      </c>
      <c r="Q1803" s="11">
        <v>45786</v>
      </c>
      <c r="R1803" s="11">
        <v>45789</v>
      </c>
      <c r="S1803" s="12">
        <f t="shared" ca="1" si="60"/>
        <v>24</v>
      </c>
      <c r="T1803" s="192">
        <v>45793</v>
      </c>
      <c r="U1803" s="11" t="s">
        <v>13002</v>
      </c>
      <c r="V1803" s="11"/>
      <c r="W1803" s="11"/>
      <c r="X1803" s="218" t="s">
        <v>13003</v>
      </c>
      <c r="Y1803" s="221" t="s">
        <v>12997</v>
      </c>
      <c r="Z1803" s="221" t="s">
        <v>13004</v>
      </c>
      <c r="AA1803" s="780" t="s">
        <v>13005</v>
      </c>
      <c r="AB1803" s="14" t="s">
        <v>13006</v>
      </c>
      <c r="AC1803" s="12"/>
      <c r="AD1803" s="715" t="s">
        <v>10815</v>
      </c>
      <c r="AE1803" s="1337"/>
      <c r="AF1803" s="777"/>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c r="BR1803" s="2"/>
      <c r="BS1803" s="2"/>
      <c r="BT1803" s="2"/>
      <c r="BU1803" s="2"/>
      <c r="BV1803" s="2"/>
      <c r="BW1803" s="2"/>
      <c r="BX1803" s="2"/>
      <c r="BY1803" s="2"/>
      <c r="BZ1803" s="2"/>
      <c r="CA1803" s="2"/>
      <c r="CB1803" s="2"/>
      <c r="CC1803" s="2"/>
      <c r="CD1803" s="2"/>
      <c r="CE1803" s="2"/>
      <c r="CF1803" s="2"/>
      <c r="CG1803" s="2"/>
      <c r="CH1803" s="2"/>
      <c r="CI1803" s="2"/>
      <c r="CJ1803" s="2"/>
      <c r="CK1803" s="2"/>
      <c r="CL1803" s="2"/>
      <c r="CM1803" s="2"/>
      <c r="CN1803" s="2"/>
      <c r="CO1803" s="2"/>
      <c r="CP1803" s="2"/>
      <c r="CQ1803" s="2"/>
      <c r="CR1803" s="2"/>
      <c r="CS1803" s="2"/>
      <c r="CT1803" s="2"/>
      <c r="CU1803" s="2"/>
      <c r="CV1803" s="2"/>
      <c r="CW1803" s="2"/>
      <c r="CX1803" s="2"/>
      <c r="CY1803" s="2"/>
      <c r="CZ1803" s="2"/>
      <c r="DA1803" s="2"/>
      <c r="DB1803" s="2"/>
      <c r="DC1803" s="2"/>
      <c r="DD1803" s="2"/>
      <c r="DE1803" s="2"/>
      <c r="DF1803" s="2"/>
      <c r="DG1803" s="2"/>
      <c r="DH1803" s="2"/>
      <c r="DI1803" s="2"/>
      <c r="DJ1803" s="2"/>
      <c r="DK1803" s="2"/>
      <c r="DL1803" s="2"/>
      <c r="DM1803" s="2"/>
      <c r="DN1803" s="2"/>
      <c r="DO1803" s="2"/>
      <c r="DP1803" s="2"/>
      <c r="DQ1803" s="2"/>
      <c r="DR1803" s="2"/>
      <c r="DS1803" s="2"/>
      <c r="DT1803" s="2"/>
      <c r="DU1803" s="2"/>
      <c r="DV1803" s="2"/>
      <c r="DW1803" s="2"/>
      <c r="DX1803" s="2"/>
      <c r="DY1803" s="2"/>
      <c r="DZ1803" s="2"/>
      <c r="EA1803" s="2"/>
      <c r="EB1803" s="2"/>
      <c r="EC1803" s="2"/>
      <c r="ED1803" s="2"/>
      <c r="EE1803" s="2"/>
      <c r="EF1803" s="2"/>
      <c r="EG1803" s="2"/>
      <c r="EH1803" s="2"/>
      <c r="EI1803" s="2"/>
      <c r="EJ1803" s="2"/>
      <c r="EK1803" s="2"/>
      <c r="EL1803" s="2"/>
      <c r="EM1803" s="2"/>
      <c r="EN1803" s="2"/>
      <c r="EO1803" s="2"/>
      <c r="EP1803" s="2"/>
      <c r="EQ1803" s="2"/>
      <c r="ER1803" s="2"/>
      <c r="ES1803" s="2"/>
      <c r="ET1803" s="2"/>
      <c r="EU1803" s="2"/>
      <c r="EV1803" s="2"/>
      <c r="EW1803" s="2"/>
      <c r="EX1803" s="2"/>
      <c r="EY1803" s="2"/>
      <c r="EZ1803" s="2"/>
      <c r="FA1803" s="2"/>
      <c r="FB1803" s="2"/>
      <c r="FC1803" s="2"/>
      <c r="FD1803" s="2"/>
      <c r="FE1803" s="2"/>
      <c r="FF1803" s="2"/>
      <c r="FG1803" s="2"/>
      <c r="FH1803" s="2"/>
      <c r="FI1803" s="2"/>
      <c r="FJ1803" s="2"/>
      <c r="FK1803" s="2"/>
      <c r="FL1803" s="2"/>
      <c r="FM1803" s="2"/>
      <c r="FN1803" s="2"/>
      <c r="FO1803" s="2"/>
      <c r="FP1803" s="2"/>
      <c r="FQ1803" s="2"/>
      <c r="FR1803" s="2"/>
      <c r="FS1803" s="2"/>
      <c r="FT1803" s="2"/>
    </row>
    <row r="1804" spans="1:177">
      <c r="A1804" s="624" t="s">
        <v>13007</v>
      </c>
      <c r="B1804" s="845" t="s">
        <v>13008</v>
      </c>
      <c r="C1804" s="624" t="s">
        <v>83</v>
      </c>
      <c r="D1804" s="35" t="s">
        <v>1024</v>
      </c>
      <c r="E1804" s="99" t="s">
        <v>85</v>
      </c>
      <c r="F1804" s="845">
        <v>3</v>
      </c>
      <c r="G1804" s="868">
        <v>1056</v>
      </c>
      <c r="H1804" s="852">
        <v>1.42</v>
      </c>
      <c r="I1804" s="842" t="s">
        <v>12994</v>
      </c>
      <c r="J1804" s="38">
        <v>45775</v>
      </c>
      <c r="K1804" s="38">
        <v>45776</v>
      </c>
      <c r="L1804" s="38"/>
      <c r="M1804" s="38" t="s">
        <v>97</v>
      </c>
      <c r="N1804" s="38">
        <v>45779</v>
      </c>
      <c r="O1804" s="35">
        <f t="shared" ca="1" si="59"/>
        <v>4</v>
      </c>
      <c r="P1804" s="177">
        <v>45789</v>
      </c>
      <c r="Q1804" s="38">
        <v>45790</v>
      </c>
      <c r="R1804" s="38">
        <v>45789</v>
      </c>
      <c r="S1804" s="99">
        <f t="shared" ca="1" si="60"/>
        <v>14</v>
      </c>
      <c r="T1804" s="192">
        <v>45793</v>
      </c>
      <c r="U1804" s="38" t="s">
        <v>13009</v>
      </c>
      <c r="V1804" s="38"/>
      <c r="W1804" s="38"/>
      <c r="X1804" s="665" t="s">
        <v>13010</v>
      </c>
      <c r="Y1804" s="217" t="s">
        <v>12997</v>
      </c>
      <c r="Z1804" s="853" t="s">
        <v>12997</v>
      </c>
      <c r="AA1804" s="780" t="s">
        <v>13011</v>
      </c>
      <c r="AB1804" s="854"/>
      <c r="AC1804" s="99"/>
      <c r="AD1804" s="661"/>
      <c r="AE1804" s="1342"/>
      <c r="AF1804" s="855"/>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c r="BR1804" s="2"/>
      <c r="BS1804" s="2"/>
      <c r="BT1804" s="2"/>
      <c r="BU1804" s="2"/>
      <c r="BV1804" s="2"/>
      <c r="BW1804" s="2"/>
      <c r="BX1804" s="2"/>
      <c r="BY1804" s="2"/>
      <c r="BZ1804" s="2"/>
      <c r="CA1804" s="2"/>
      <c r="CB1804" s="2"/>
      <c r="CC1804" s="2"/>
      <c r="CD1804" s="2"/>
      <c r="CE1804" s="2"/>
      <c r="CF1804" s="2"/>
      <c r="CG1804" s="2"/>
      <c r="CH1804" s="2"/>
      <c r="CI1804" s="2"/>
      <c r="CJ1804" s="2"/>
      <c r="CK1804" s="2"/>
      <c r="CL1804" s="2"/>
      <c r="CM1804" s="2"/>
      <c r="CN1804" s="2"/>
      <c r="CO1804" s="2"/>
      <c r="CP1804" s="2"/>
      <c r="CQ1804" s="2"/>
      <c r="CR1804" s="2"/>
      <c r="CS1804" s="2"/>
      <c r="CT1804" s="2"/>
      <c r="CU1804" s="2"/>
      <c r="CV1804" s="2"/>
      <c r="CW1804" s="2"/>
      <c r="CX1804" s="2"/>
      <c r="CY1804" s="2"/>
      <c r="CZ1804" s="2"/>
      <c r="DA1804" s="2"/>
      <c r="DB1804" s="2"/>
      <c r="DC1804" s="2"/>
      <c r="DD1804" s="2"/>
      <c r="DE1804" s="2"/>
      <c r="DF1804" s="2"/>
      <c r="DG1804" s="2"/>
      <c r="DH1804" s="2"/>
      <c r="DI1804" s="2"/>
      <c r="DJ1804" s="2"/>
      <c r="DK1804" s="2"/>
      <c r="DL1804" s="2"/>
      <c r="DM1804" s="2"/>
      <c r="DN1804" s="2"/>
      <c r="DO1804" s="2"/>
      <c r="DP1804" s="2"/>
      <c r="DQ1804" s="2"/>
      <c r="DR1804" s="2"/>
      <c r="DS1804" s="2"/>
      <c r="DT1804" s="2"/>
      <c r="DU1804" s="2"/>
      <c r="DV1804" s="2"/>
      <c r="DW1804" s="2"/>
      <c r="DX1804" s="2"/>
      <c r="DY1804" s="2"/>
      <c r="DZ1804" s="2"/>
      <c r="EA1804" s="2"/>
      <c r="EB1804" s="2"/>
      <c r="EC1804" s="2"/>
      <c r="ED1804" s="2"/>
      <c r="EE1804" s="2"/>
      <c r="EF1804" s="2"/>
      <c r="EG1804" s="2"/>
      <c r="EH1804" s="2"/>
      <c r="EI1804" s="2"/>
      <c r="EJ1804" s="2"/>
      <c r="EK1804" s="2"/>
      <c r="EL1804" s="2"/>
      <c r="EM1804" s="2"/>
      <c r="EN1804" s="2"/>
      <c r="EO1804" s="2"/>
      <c r="EP1804" s="2"/>
      <c r="EQ1804" s="2"/>
      <c r="ER1804" s="2"/>
      <c r="ES1804" s="2"/>
      <c r="ET1804" s="2"/>
      <c r="EU1804" s="2"/>
      <c r="EV1804" s="2"/>
      <c r="EW1804" s="2"/>
      <c r="EX1804" s="2"/>
      <c r="EY1804" s="2"/>
      <c r="EZ1804" s="2"/>
      <c r="FA1804" s="2"/>
      <c r="FB1804" s="2"/>
      <c r="FC1804" s="2"/>
      <c r="FD1804" s="2"/>
      <c r="FE1804" s="2"/>
      <c r="FF1804" s="2"/>
      <c r="FG1804" s="2"/>
      <c r="FH1804" s="2"/>
      <c r="FI1804" s="2"/>
      <c r="FJ1804" s="2"/>
      <c r="FK1804" s="2"/>
      <c r="FL1804" s="2"/>
      <c r="FM1804" s="2"/>
      <c r="FN1804" s="2"/>
      <c r="FO1804" s="2"/>
      <c r="FP1804" s="2"/>
      <c r="FQ1804" s="2"/>
      <c r="FR1804" s="2"/>
      <c r="FS1804" s="2"/>
      <c r="FT1804" s="2"/>
    </row>
    <row r="1805" spans="1:177">
      <c r="A1805" s="201" t="s">
        <v>11847</v>
      </c>
      <c r="B1805" s="839" t="s">
        <v>6507</v>
      </c>
      <c r="C1805" s="201" t="s">
        <v>256</v>
      </c>
      <c r="D1805" s="7" t="s">
        <v>1024</v>
      </c>
      <c r="E1805" s="12" t="s">
        <v>85</v>
      </c>
      <c r="F1805" s="839">
        <v>1</v>
      </c>
      <c r="G1805" s="847">
        <v>468</v>
      </c>
      <c r="H1805" s="257">
        <v>1.3149999999999999</v>
      </c>
      <c r="I1805" s="202" t="s">
        <v>12994</v>
      </c>
      <c r="J1805" s="11">
        <v>45775</v>
      </c>
      <c r="K1805" s="11">
        <v>45775</v>
      </c>
      <c r="L1805" s="11"/>
      <c r="M1805" s="11">
        <v>45777</v>
      </c>
      <c r="N1805" s="11">
        <v>45784</v>
      </c>
      <c r="O1805" s="7">
        <f t="shared" ca="1" si="59"/>
        <v>9</v>
      </c>
      <c r="P1805" s="11">
        <v>45789</v>
      </c>
      <c r="Q1805" s="11">
        <v>45790</v>
      </c>
      <c r="R1805" s="38">
        <v>45789</v>
      </c>
      <c r="S1805" s="12">
        <f t="shared" ca="1" si="60"/>
        <v>14</v>
      </c>
      <c r="T1805" s="192">
        <v>45793</v>
      </c>
      <c r="U1805" s="11" t="s">
        <v>13012</v>
      </c>
      <c r="V1805" s="11"/>
      <c r="W1805" s="11"/>
      <c r="X1805" s="218" t="s">
        <v>13013</v>
      </c>
      <c r="Y1805" s="217" t="s">
        <v>12997</v>
      </c>
      <c r="Z1805" s="221" t="s">
        <v>13014</v>
      </c>
      <c r="AA1805" s="161" t="s">
        <v>13015</v>
      </c>
      <c r="AB1805" s="14" t="s">
        <v>7754</v>
      </c>
      <c r="AC1805" s="12"/>
      <c r="AD1805" s="715" t="s">
        <v>10815</v>
      </c>
      <c r="AE1805" s="1337"/>
      <c r="AF1805" s="777"/>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c r="BR1805" s="2"/>
      <c r="BS1805" s="2"/>
      <c r="BT1805" s="2"/>
      <c r="BU1805" s="2"/>
      <c r="BV1805" s="2"/>
      <c r="BW1805" s="2"/>
      <c r="BX1805" s="2"/>
      <c r="BY1805" s="2"/>
      <c r="BZ1805" s="2"/>
      <c r="CA1805" s="2"/>
      <c r="CB1805" s="2"/>
      <c r="CC1805" s="2"/>
      <c r="CD1805" s="2"/>
      <c r="CE1805" s="2"/>
      <c r="CF1805" s="2"/>
      <c r="CG1805" s="2"/>
      <c r="CH1805" s="2"/>
      <c r="CI1805" s="2"/>
      <c r="CJ1805" s="2"/>
      <c r="CK1805" s="2"/>
      <c r="CL1805" s="2"/>
      <c r="CM1805" s="2"/>
      <c r="CN1805" s="2"/>
      <c r="CO1805" s="2"/>
      <c r="CP1805" s="2"/>
      <c r="CQ1805" s="2"/>
      <c r="CR1805" s="2"/>
      <c r="CS1805" s="2"/>
      <c r="CT1805" s="2"/>
      <c r="CU1805" s="2"/>
      <c r="CV1805" s="2"/>
      <c r="CW1805" s="2"/>
      <c r="CX1805" s="2"/>
      <c r="CY1805" s="2"/>
      <c r="CZ1805" s="2"/>
      <c r="DA1805" s="2"/>
      <c r="DB1805" s="2"/>
      <c r="DC1805" s="2"/>
      <c r="DD1805" s="2"/>
      <c r="DE1805" s="2"/>
      <c r="DF1805" s="2"/>
      <c r="DG1805" s="2"/>
      <c r="DH1805" s="2"/>
      <c r="DI1805" s="2"/>
      <c r="DJ1805" s="2"/>
      <c r="DK1805" s="2"/>
      <c r="DL1805" s="2"/>
      <c r="DM1805" s="2"/>
      <c r="DN1805" s="2"/>
      <c r="DO1805" s="2"/>
      <c r="DP1805" s="2"/>
      <c r="DQ1805" s="2"/>
      <c r="DR1805" s="2"/>
      <c r="DS1805" s="2"/>
      <c r="DT1805" s="2"/>
      <c r="DU1805" s="2"/>
      <c r="DV1805" s="2"/>
      <c r="DW1805" s="2"/>
      <c r="DX1805" s="2"/>
      <c r="DY1805" s="2"/>
      <c r="DZ1805" s="2"/>
      <c r="EA1805" s="2"/>
      <c r="EB1805" s="2"/>
      <c r="EC1805" s="2"/>
      <c r="ED1805" s="2"/>
      <c r="EE1805" s="2"/>
      <c r="EF1805" s="2"/>
      <c r="EG1805" s="2"/>
      <c r="EH1805" s="2"/>
      <c r="EI1805" s="2"/>
      <c r="EJ1805" s="2"/>
      <c r="EK1805" s="2"/>
      <c r="EL1805" s="2"/>
      <c r="EM1805" s="2"/>
      <c r="EN1805" s="2"/>
      <c r="EO1805" s="2"/>
      <c r="EP1805" s="2"/>
      <c r="EQ1805" s="2"/>
      <c r="ER1805" s="2"/>
      <c r="ES1805" s="2"/>
      <c r="ET1805" s="2"/>
      <c r="EU1805" s="2"/>
      <c r="EV1805" s="2"/>
      <c r="EW1805" s="2"/>
      <c r="EX1805" s="2"/>
      <c r="EY1805" s="2"/>
      <c r="EZ1805" s="2"/>
      <c r="FA1805" s="2"/>
      <c r="FB1805" s="2"/>
      <c r="FC1805" s="2"/>
      <c r="FD1805" s="2"/>
      <c r="FE1805" s="2"/>
      <c r="FF1805" s="2"/>
      <c r="FG1805" s="2"/>
      <c r="FH1805" s="2"/>
      <c r="FI1805" s="2"/>
      <c r="FJ1805" s="2"/>
      <c r="FK1805" s="2"/>
      <c r="FL1805" s="2"/>
      <c r="FM1805" s="2"/>
      <c r="FN1805" s="2"/>
      <c r="FO1805" s="2"/>
      <c r="FP1805" s="2"/>
      <c r="FQ1805" s="2"/>
      <c r="FR1805" s="2"/>
      <c r="FS1805" s="2"/>
      <c r="FT1805" s="2"/>
    </row>
    <row r="1806" spans="1:177">
      <c r="A1806" s="219" t="s">
        <v>13016</v>
      </c>
      <c r="B1806" s="846" t="s">
        <v>13017</v>
      </c>
      <c r="C1806" s="7" t="s">
        <v>83</v>
      </c>
      <c r="D1806" s="7" t="s">
        <v>189</v>
      </c>
      <c r="E1806" s="7" t="s">
        <v>85</v>
      </c>
      <c r="F1806" s="7">
        <v>1</v>
      </c>
      <c r="G1806" s="847" t="s">
        <v>13018</v>
      </c>
      <c r="H1806" s="257">
        <v>1</v>
      </c>
      <c r="I1806" s="188" t="s">
        <v>13019</v>
      </c>
      <c r="J1806" s="11">
        <v>45751</v>
      </c>
      <c r="K1806" s="11">
        <v>45751</v>
      </c>
      <c r="L1806" s="11"/>
      <c r="M1806" s="11" t="s">
        <v>97</v>
      </c>
      <c r="N1806" s="11">
        <v>45755</v>
      </c>
      <c r="O1806" s="7">
        <f t="shared" ca="1" si="59"/>
        <v>4</v>
      </c>
      <c r="P1806" s="11">
        <v>45788</v>
      </c>
      <c r="Q1806" s="11">
        <v>45765</v>
      </c>
      <c r="R1806" s="11">
        <v>45788</v>
      </c>
      <c r="S1806" s="7">
        <f t="shared" ca="1" si="60"/>
        <v>37</v>
      </c>
      <c r="T1806" s="192">
        <v>45793</v>
      </c>
      <c r="U1806" s="11">
        <v>45829</v>
      </c>
      <c r="V1806" s="11"/>
      <c r="W1806" s="11"/>
      <c r="X1806" s="218" t="s">
        <v>13020</v>
      </c>
      <c r="Y1806" s="221" t="s">
        <v>13021</v>
      </c>
      <c r="Z1806" s="221" t="s">
        <v>13021</v>
      </c>
      <c r="AA1806" s="244" t="s">
        <v>13022</v>
      </c>
      <c r="AB1806" s="24" t="s">
        <v>13023</v>
      </c>
      <c r="AC1806" s="23"/>
      <c r="AD1806" s="776"/>
      <c r="AE1806" s="1338" t="s">
        <v>10815</v>
      </c>
      <c r="AF1806" s="740"/>
      <c r="AG1806" s="2" t="s">
        <v>13024</v>
      </c>
      <c r="AH1806" s="2"/>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c r="BR1806" s="2"/>
      <c r="BS1806" s="2"/>
      <c r="BT1806" s="2"/>
      <c r="BU1806" s="2"/>
      <c r="BV1806" s="2"/>
      <c r="BW1806" s="2"/>
      <c r="BX1806" s="2"/>
      <c r="BY1806" s="2"/>
      <c r="BZ1806" s="2"/>
      <c r="CA1806" s="2"/>
      <c r="CB1806" s="2"/>
      <c r="CC1806" s="2"/>
      <c r="CD1806" s="2"/>
      <c r="CE1806" s="2"/>
      <c r="CF1806" s="2"/>
      <c r="CG1806" s="2"/>
      <c r="CH1806" s="2"/>
      <c r="CI1806" s="2"/>
      <c r="CJ1806" s="2"/>
      <c r="CK1806" s="2"/>
      <c r="CL1806" s="2"/>
      <c r="CM1806" s="2"/>
      <c r="CN1806" s="2"/>
      <c r="CO1806" s="2"/>
      <c r="CP1806" s="2"/>
      <c r="CQ1806" s="2"/>
      <c r="CR1806" s="2"/>
      <c r="CS1806" s="2"/>
      <c r="CT1806" s="2"/>
      <c r="CU1806" s="2"/>
      <c r="CV1806" s="2"/>
      <c r="CW1806" s="2"/>
      <c r="CX1806" s="2"/>
      <c r="CY1806" s="2"/>
      <c r="CZ1806" s="2"/>
      <c r="DA1806" s="2"/>
      <c r="DB1806" s="2"/>
      <c r="DC1806" s="2"/>
      <c r="DD1806" s="2"/>
      <c r="DE1806" s="2"/>
      <c r="DF1806" s="2"/>
      <c r="DG1806" s="2"/>
      <c r="DH1806" s="2"/>
      <c r="DI1806" s="2"/>
      <c r="DJ1806" s="2"/>
      <c r="DK1806" s="2"/>
      <c r="DL1806" s="2"/>
      <c r="DM1806" s="2"/>
      <c r="DN1806" s="2"/>
      <c r="DO1806" s="2"/>
      <c r="DP1806" s="2"/>
      <c r="DQ1806" s="2"/>
      <c r="DR1806" s="2"/>
      <c r="DS1806" s="2"/>
      <c r="DT1806" s="2"/>
      <c r="DU1806" s="2"/>
      <c r="DV1806" s="2"/>
      <c r="DW1806" s="2"/>
      <c r="DX1806" s="2"/>
      <c r="DY1806" s="2"/>
      <c r="DZ1806" s="2"/>
      <c r="EA1806" s="2"/>
      <c r="EB1806" s="2"/>
      <c r="EC1806" s="2"/>
      <c r="ED1806" s="2"/>
      <c r="EE1806" s="2"/>
      <c r="EF1806" s="2"/>
      <c r="EG1806" s="2"/>
      <c r="EH1806" s="2"/>
      <c r="EI1806" s="2"/>
      <c r="EJ1806" s="2"/>
      <c r="EK1806" s="2"/>
      <c r="EL1806" s="2"/>
      <c r="EM1806" s="2"/>
      <c r="EN1806" s="2"/>
      <c r="EO1806" s="2"/>
      <c r="EP1806" s="2"/>
      <c r="EQ1806" s="2"/>
      <c r="ER1806" s="2"/>
      <c r="ES1806" s="2"/>
      <c r="ET1806" s="2"/>
      <c r="EU1806" s="2"/>
      <c r="EV1806" s="2"/>
      <c r="EW1806" s="2"/>
      <c r="EX1806" s="2"/>
      <c r="EY1806" s="2"/>
      <c r="EZ1806" s="2"/>
      <c r="FA1806" s="2"/>
      <c r="FB1806" s="2"/>
      <c r="FC1806" s="2"/>
      <c r="FD1806" s="2"/>
      <c r="FE1806" s="2"/>
      <c r="FF1806" s="2"/>
      <c r="FG1806" s="2"/>
      <c r="FH1806" s="2"/>
      <c r="FI1806" s="2"/>
      <c r="FJ1806" s="2"/>
      <c r="FK1806" s="2"/>
      <c r="FL1806" s="2"/>
      <c r="FM1806" s="2"/>
      <c r="FN1806" s="2"/>
      <c r="FO1806" s="2"/>
      <c r="FP1806" s="2"/>
      <c r="FQ1806" s="2"/>
      <c r="FR1806" s="2"/>
      <c r="FS1806" s="2"/>
      <c r="FT1806" s="2"/>
    </row>
    <row r="1807" spans="1:177">
      <c r="A1807" s="219" t="s">
        <v>12902</v>
      </c>
      <c r="B1807" s="846" t="s">
        <v>13025</v>
      </c>
      <c r="C1807" s="7" t="s">
        <v>83</v>
      </c>
      <c r="D1807" s="7" t="s">
        <v>189</v>
      </c>
      <c r="E1807" s="7" t="s">
        <v>85</v>
      </c>
      <c r="F1807" s="7">
        <v>1</v>
      </c>
      <c r="G1807" s="847">
        <v>315</v>
      </c>
      <c r="H1807" s="257">
        <v>1</v>
      </c>
      <c r="I1807" s="188" t="s">
        <v>13019</v>
      </c>
      <c r="J1807" s="11">
        <v>45756</v>
      </c>
      <c r="K1807" s="11">
        <v>45756</v>
      </c>
      <c r="L1807" s="11"/>
      <c r="M1807" s="11">
        <v>45763</v>
      </c>
      <c r="N1807" s="11">
        <v>45770</v>
      </c>
      <c r="O1807" s="7">
        <f t="shared" ca="1" si="59"/>
        <v>14</v>
      </c>
      <c r="P1807" s="11">
        <v>45788</v>
      </c>
      <c r="Q1807" s="11">
        <v>45777</v>
      </c>
      <c r="R1807" s="11">
        <v>45788</v>
      </c>
      <c r="S1807" s="7">
        <f t="shared" ca="1" si="60"/>
        <v>32</v>
      </c>
      <c r="T1807" s="192">
        <v>45793</v>
      </c>
      <c r="U1807" s="11">
        <v>45829</v>
      </c>
      <c r="V1807" s="11"/>
      <c r="W1807" s="11"/>
      <c r="X1807" s="218" t="s">
        <v>13026</v>
      </c>
      <c r="Y1807" s="221" t="s">
        <v>13027</v>
      </c>
      <c r="Z1807" s="221" t="s">
        <v>13027</v>
      </c>
      <c r="AA1807" s="244" t="s">
        <v>13028</v>
      </c>
      <c r="AB1807" s="24" t="s">
        <v>13029</v>
      </c>
      <c r="AC1807" s="23"/>
      <c r="AD1807" s="776"/>
      <c r="AE1807" s="1338" t="s">
        <v>10815</v>
      </c>
      <c r="AF1807" s="777"/>
      <c r="AG1807" s="2" t="s">
        <v>13024</v>
      </c>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c r="BR1807" s="2"/>
      <c r="BS1807" s="2"/>
      <c r="BT1807" s="2"/>
      <c r="BU1807" s="2"/>
      <c r="BV1807" s="2"/>
      <c r="BW1807" s="2"/>
      <c r="BX1807" s="2"/>
      <c r="BY1807" s="2"/>
      <c r="BZ1807" s="2"/>
      <c r="CA1807" s="2"/>
      <c r="CB1807" s="2"/>
      <c r="CC1807" s="2"/>
      <c r="CD1807" s="2"/>
      <c r="CE1807" s="2"/>
      <c r="CF1807" s="2"/>
      <c r="CG1807" s="2"/>
      <c r="CH1807" s="2"/>
      <c r="CI1807" s="2"/>
      <c r="CJ1807" s="2"/>
      <c r="CK1807" s="2"/>
      <c r="CL1807" s="2"/>
      <c r="CM1807" s="2"/>
      <c r="CN1807" s="2"/>
      <c r="CO1807" s="2"/>
      <c r="CP1807" s="2"/>
      <c r="CQ1807" s="2"/>
      <c r="CR1807" s="2"/>
      <c r="CS1807" s="2"/>
      <c r="CT1807" s="2"/>
      <c r="CU1807" s="2"/>
      <c r="CV1807" s="2"/>
      <c r="CW1807" s="2"/>
      <c r="CX1807" s="2"/>
      <c r="CY1807" s="2"/>
      <c r="CZ1807" s="2"/>
      <c r="DA1807" s="2"/>
      <c r="DB1807" s="2"/>
      <c r="DC1807" s="2"/>
      <c r="DD1807" s="2"/>
      <c r="DE1807" s="2"/>
      <c r="DF1807" s="2"/>
      <c r="DG1807" s="2"/>
      <c r="DH1807" s="2"/>
      <c r="DI1807" s="2"/>
      <c r="DJ1807" s="2"/>
      <c r="DK1807" s="2"/>
      <c r="DL1807" s="2"/>
      <c r="DM1807" s="2"/>
      <c r="DN1807" s="2"/>
      <c r="DO1807" s="2"/>
      <c r="DP1807" s="2"/>
      <c r="DQ1807" s="2"/>
      <c r="DR1807" s="2"/>
      <c r="DS1807" s="2"/>
      <c r="DT1807" s="2"/>
      <c r="DU1807" s="2"/>
      <c r="DV1807" s="2"/>
      <c r="DW1807" s="2"/>
      <c r="DX1807" s="2"/>
      <c r="DY1807" s="2"/>
      <c r="DZ1807" s="2"/>
      <c r="EA1807" s="2"/>
      <c r="EB1807" s="2"/>
      <c r="EC1807" s="2"/>
      <c r="ED1807" s="2"/>
      <c r="EE1807" s="2"/>
      <c r="EF1807" s="2"/>
      <c r="EG1807" s="2"/>
      <c r="EH1807" s="2"/>
      <c r="EI1807" s="2"/>
      <c r="EJ1807" s="2"/>
      <c r="EK1807" s="2"/>
      <c r="EL1807" s="2"/>
      <c r="EM1807" s="2"/>
      <c r="EN1807" s="2"/>
      <c r="EO1807" s="2"/>
      <c r="EP1807" s="2"/>
      <c r="EQ1807" s="2"/>
      <c r="ER1807" s="2"/>
      <c r="ES1807" s="2"/>
      <c r="ET1807" s="2"/>
      <c r="EU1807" s="2"/>
      <c r="EV1807" s="2"/>
      <c r="EW1807" s="2"/>
      <c r="EX1807" s="2"/>
      <c r="EY1807" s="2"/>
      <c r="EZ1807" s="2"/>
      <c r="FA1807" s="2"/>
      <c r="FB1807" s="2"/>
      <c r="FC1807" s="2"/>
      <c r="FD1807" s="2"/>
      <c r="FE1807" s="2"/>
      <c r="FF1807" s="2"/>
      <c r="FG1807" s="2"/>
      <c r="FH1807" s="2"/>
      <c r="FI1807" s="2"/>
      <c r="FJ1807" s="2"/>
      <c r="FK1807" s="2"/>
      <c r="FL1807" s="2"/>
      <c r="FM1807" s="2"/>
      <c r="FN1807" s="2"/>
      <c r="FO1807" s="2"/>
      <c r="FP1807" s="2"/>
      <c r="FQ1807" s="2"/>
      <c r="FR1807" s="2"/>
      <c r="FS1807" s="2"/>
      <c r="FT1807" s="2"/>
    </row>
    <row r="1808" spans="1:177">
      <c r="A1808" s="219" t="s">
        <v>13030</v>
      </c>
      <c r="B1808" s="846" t="s">
        <v>13031</v>
      </c>
      <c r="C1808" s="7" t="s">
        <v>256</v>
      </c>
      <c r="D1808" s="7" t="s">
        <v>189</v>
      </c>
      <c r="E1808" s="7" t="s">
        <v>85</v>
      </c>
      <c r="F1808" s="7">
        <v>2</v>
      </c>
      <c r="G1808" s="847" t="s">
        <v>13032</v>
      </c>
      <c r="H1808" s="257">
        <v>2.72</v>
      </c>
      <c r="I1808" s="188" t="s">
        <v>13019</v>
      </c>
      <c r="J1808" s="11">
        <v>45763</v>
      </c>
      <c r="K1808" s="11">
        <v>45764</v>
      </c>
      <c r="L1808" s="11"/>
      <c r="M1808" s="11">
        <v>45770</v>
      </c>
      <c r="N1808" s="11">
        <v>45770</v>
      </c>
      <c r="O1808" s="7">
        <f t="shared" ca="1" si="59"/>
        <v>7</v>
      </c>
      <c r="P1808" s="11">
        <v>45788</v>
      </c>
      <c r="Q1808" s="11">
        <v>45777</v>
      </c>
      <c r="R1808" s="11">
        <v>45788</v>
      </c>
      <c r="S1808" s="7">
        <f t="shared" ca="1" si="60"/>
        <v>25</v>
      </c>
      <c r="T1808" s="192">
        <v>45793</v>
      </c>
      <c r="U1808" s="11">
        <v>45829</v>
      </c>
      <c r="V1808" s="11"/>
      <c r="W1808" s="11"/>
      <c r="X1808" s="218" t="s">
        <v>13033</v>
      </c>
      <c r="Y1808" s="221" t="s">
        <v>13034</v>
      </c>
      <c r="Z1808" s="221" t="s">
        <v>13034</v>
      </c>
      <c r="AA1808" s="238" t="s">
        <v>13035</v>
      </c>
      <c r="AB1808" s="24" t="s">
        <v>13036</v>
      </c>
      <c r="AC1808" s="23"/>
      <c r="AD1808" s="776"/>
      <c r="AE1808" s="1338" t="s">
        <v>10815</v>
      </c>
      <c r="AF1808" s="777"/>
      <c r="AG1808" s="2" t="s">
        <v>13037</v>
      </c>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c r="BR1808" s="2"/>
      <c r="BS1808" s="2"/>
      <c r="BT1808" s="2"/>
      <c r="BU1808" s="2"/>
      <c r="BV1808" s="2"/>
      <c r="BW1808" s="2"/>
      <c r="BX1808" s="2"/>
      <c r="BY1808" s="2"/>
      <c r="BZ1808" s="2"/>
      <c r="CA1808" s="2"/>
      <c r="CB1808" s="2"/>
      <c r="CC1808" s="2"/>
      <c r="CD1808" s="2"/>
      <c r="CE1808" s="2"/>
      <c r="CF1808" s="2"/>
      <c r="CG1808" s="2"/>
      <c r="CH1808" s="2"/>
      <c r="CI1808" s="2"/>
      <c r="CJ1808" s="2"/>
      <c r="CK1808" s="2"/>
      <c r="CL1808" s="2"/>
      <c r="CM1808" s="2"/>
      <c r="CN1808" s="2"/>
      <c r="CO1808" s="2"/>
      <c r="CP1808" s="2"/>
      <c r="CQ1808" s="2"/>
      <c r="CR1808" s="2"/>
      <c r="CS1808" s="2"/>
      <c r="CT1808" s="2"/>
      <c r="CU1808" s="2"/>
      <c r="CV1808" s="2"/>
      <c r="CW1808" s="2"/>
      <c r="CX1808" s="2"/>
      <c r="CY1808" s="2"/>
      <c r="CZ1808" s="2"/>
      <c r="DA1808" s="2"/>
      <c r="DB1808" s="2"/>
      <c r="DC1808" s="2"/>
      <c r="DD1808" s="2"/>
      <c r="DE1808" s="2"/>
      <c r="DF1808" s="2"/>
      <c r="DG1808" s="2"/>
      <c r="DH1808" s="2"/>
      <c r="DI1808" s="2"/>
      <c r="DJ1808" s="2"/>
      <c r="DK1808" s="2"/>
      <c r="DL1808" s="2"/>
      <c r="DM1808" s="2"/>
      <c r="DN1808" s="2"/>
      <c r="DO1808" s="2"/>
      <c r="DP1808" s="2"/>
      <c r="DQ1808" s="2"/>
      <c r="DR1808" s="2"/>
      <c r="DS1808" s="2"/>
      <c r="DT1808" s="2"/>
      <c r="DU1808" s="2"/>
      <c r="DV1808" s="2"/>
      <c r="DW1808" s="2"/>
      <c r="DX1808" s="2"/>
      <c r="DY1808" s="2"/>
      <c r="DZ1808" s="2"/>
      <c r="EA1808" s="2"/>
      <c r="EB1808" s="2"/>
      <c r="EC1808" s="2"/>
      <c r="ED1808" s="2"/>
      <c r="EE1808" s="2"/>
      <c r="EF1808" s="2"/>
      <c r="EG1808" s="2"/>
      <c r="EH1808" s="2"/>
      <c r="EI1808" s="2"/>
      <c r="EJ1808" s="2"/>
      <c r="EK1808" s="2"/>
      <c r="EL1808" s="2"/>
      <c r="EM1808" s="2"/>
      <c r="EN1808" s="2"/>
      <c r="EO1808" s="2"/>
      <c r="EP1808" s="2"/>
      <c r="EQ1808" s="2"/>
      <c r="ER1808" s="2"/>
      <c r="ES1808" s="2"/>
      <c r="ET1808" s="2"/>
      <c r="EU1808" s="2"/>
      <c r="EV1808" s="2"/>
      <c r="EW1808" s="2"/>
      <c r="EX1808" s="2"/>
      <c r="EY1808" s="2"/>
      <c r="EZ1808" s="2"/>
      <c r="FA1808" s="2"/>
      <c r="FB1808" s="2"/>
      <c r="FC1808" s="2"/>
      <c r="FD1808" s="2"/>
      <c r="FE1808" s="2"/>
      <c r="FF1808" s="2"/>
      <c r="FG1808" s="2"/>
      <c r="FH1808" s="2"/>
      <c r="FI1808" s="2"/>
      <c r="FJ1808" s="2"/>
      <c r="FK1808" s="2"/>
      <c r="FL1808" s="2"/>
      <c r="FM1808" s="2"/>
      <c r="FN1808" s="2"/>
      <c r="FO1808" s="2"/>
      <c r="FP1808" s="2"/>
      <c r="FQ1808" s="2"/>
      <c r="FR1808" s="2"/>
      <c r="FS1808" s="2"/>
      <c r="FT1808" s="2"/>
    </row>
    <row r="1809" spans="1:176">
      <c r="A1809" s="626" t="s">
        <v>13038</v>
      </c>
      <c r="B1809" s="775" t="s">
        <v>13039</v>
      </c>
      <c r="C1809" s="181" t="s">
        <v>83</v>
      </c>
      <c r="D1809" s="7" t="s">
        <v>13040</v>
      </c>
      <c r="E1809" s="7" t="s">
        <v>85</v>
      </c>
      <c r="F1809" s="7">
        <v>1</v>
      </c>
      <c r="G1809" s="847">
        <v>1400</v>
      </c>
      <c r="H1809" s="257">
        <v>3.1240000000000001</v>
      </c>
      <c r="I1809" s="188" t="s">
        <v>13041</v>
      </c>
      <c r="J1809" s="11">
        <v>45758</v>
      </c>
      <c r="K1809" s="11">
        <v>45761</v>
      </c>
      <c r="L1809" s="11"/>
      <c r="M1809" s="11" t="s">
        <v>97</v>
      </c>
      <c r="N1809" s="11">
        <v>45763</v>
      </c>
      <c r="O1809" s="7">
        <f t="shared" ca="1" si="59"/>
        <v>5</v>
      </c>
      <c r="P1809" s="23">
        <v>45770</v>
      </c>
      <c r="Q1809" s="11">
        <v>45769</v>
      </c>
      <c r="R1809" s="11">
        <v>45770</v>
      </c>
      <c r="S1809" s="12">
        <f t="shared" ca="1" si="60"/>
        <v>12</v>
      </c>
      <c r="T1809" s="192">
        <v>45785</v>
      </c>
      <c r="U1809" s="11">
        <v>45798</v>
      </c>
      <c r="V1809" s="11"/>
      <c r="W1809" s="11"/>
      <c r="X1809" s="218" t="s">
        <v>13042</v>
      </c>
      <c r="Y1809" s="221" t="s">
        <v>13043</v>
      </c>
      <c r="Z1809" s="221"/>
      <c r="AA1809" s="244" t="s">
        <v>13044</v>
      </c>
      <c r="AB1809" s="84" t="s">
        <v>11651</v>
      </c>
      <c r="AC1809" s="817"/>
      <c r="AD1809" s="776"/>
      <c r="AE1809" s="1339"/>
      <c r="AF1809" s="740"/>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c r="BR1809" s="2"/>
      <c r="BS1809" s="2"/>
      <c r="BT1809" s="2"/>
      <c r="BU1809" s="2"/>
      <c r="BV1809" s="2"/>
      <c r="BW1809" s="2"/>
      <c r="BX1809" s="2"/>
      <c r="BY1809" s="2"/>
      <c r="BZ1809" s="2"/>
      <c r="CA1809" s="2"/>
      <c r="CB1809" s="2"/>
      <c r="CC1809" s="2"/>
      <c r="CD1809" s="2"/>
      <c r="CE1809" s="2"/>
      <c r="CF1809" s="2"/>
      <c r="CG1809" s="2"/>
      <c r="CH1809" s="2"/>
      <c r="CI1809" s="2"/>
      <c r="CJ1809" s="2"/>
      <c r="CK1809" s="2"/>
      <c r="CL1809" s="2"/>
      <c r="CM1809" s="2"/>
      <c r="CN1809" s="2"/>
      <c r="CO1809" s="2"/>
      <c r="CP1809" s="2"/>
      <c r="CQ1809" s="2"/>
      <c r="CR1809" s="2"/>
      <c r="CS1809" s="2"/>
      <c r="CT1809" s="2"/>
      <c r="CU1809" s="2"/>
      <c r="CV1809" s="2"/>
      <c r="CW1809" s="2"/>
      <c r="CX1809" s="2"/>
      <c r="CY1809" s="2"/>
      <c r="CZ1809" s="2"/>
      <c r="DA1809" s="2"/>
      <c r="DB1809" s="2"/>
      <c r="DC1809" s="2"/>
      <c r="DD1809" s="2"/>
      <c r="DE1809" s="2"/>
      <c r="DF1809" s="2"/>
      <c r="DG1809" s="2"/>
      <c r="DH1809" s="2"/>
      <c r="DI1809" s="2"/>
      <c r="DJ1809" s="2"/>
      <c r="DK1809" s="2"/>
      <c r="DL1809" s="2"/>
      <c r="DM1809" s="2"/>
      <c r="DN1809" s="2"/>
      <c r="DO1809" s="2"/>
      <c r="DP1809" s="2"/>
      <c r="DQ1809" s="2"/>
      <c r="DR1809" s="2"/>
      <c r="DS1809" s="2"/>
      <c r="DT1809" s="2"/>
      <c r="DU1809" s="2"/>
      <c r="DV1809" s="2"/>
      <c r="DW1809" s="2"/>
      <c r="DX1809" s="2"/>
      <c r="DY1809" s="2"/>
      <c r="DZ1809" s="2"/>
      <c r="EA1809" s="2"/>
      <c r="EB1809" s="2"/>
      <c r="EC1809" s="2"/>
      <c r="ED1809" s="2"/>
      <c r="EE1809" s="2"/>
      <c r="EF1809" s="2"/>
      <c r="EG1809" s="2"/>
      <c r="EH1809" s="2"/>
      <c r="EI1809" s="2"/>
      <c r="EJ1809" s="2"/>
      <c r="EK1809" s="2"/>
      <c r="EL1809" s="2"/>
      <c r="EM1809" s="2"/>
      <c r="EN1809" s="2"/>
      <c r="EO1809" s="2"/>
      <c r="EP1809" s="2"/>
      <c r="EQ1809" s="2"/>
      <c r="ER1809" s="2"/>
      <c r="ES1809" s="2"/>
      <c r="ET1809" s="2"/>
      <c r="EU1809" s="2"/>
      <c r="EV1809" s="2"/>
      <c r="EW1809" s="2"/>
      <c r="EX1809" s="2"/>
      <c r="EY1809" s="2"/>
      <c r="EZ1809" s="2"/>
      <c r="FA1809" s="2"/>
      <c r="FB1809" s="2"/>
      <c r="FC1809" s="2"/>
      <c r="FD1809" s="2"/>
      <c r="FE1809" s="2"/>
      <c r="FF1809" s="2"/>
      <c r="FG1809" s="2"/>
      <c r="FH1809" s="2"/>
      <c r="FI1809" s="2"/>
      <c r="FJ1809" s="2"/>
      <c r="FK1809" s="2"/>
      <c r="FL1809" s="2"/>
      <c r="FM1809" s="2"/>
      <c r="FN1809" s="2"/>
      <c r="FO1809" s="2"/>
      <c r="FP1809" s="2"/>
      <c r="FQ1809" s="2"/>
      <c r="FR1809" s="2"/>
      <c r="FS1809" s="2"/>
      <c r="FT1809" s="2"/>
    </row>
    <row r="1810" spans="1:176">
      <c r="A1810" s="219" t="s">
        <v>13045</v>
      </c>
      <c r="B1810" s="846" t="s">
        <v>13046</v>
      </c>
      <c r="C1810" s="7" t="s">
        <v>83</v>
      </c>
      <c r="D1810" s="7" t="s">
        <v>48</v>
      </c>
      <c r="E1810" s="7" t="s">
        <v>85</v>
      </c>
      <c r="F1810" s="7">
        <v>8</v>
      </c>
      <c r="G1810" s="847">
        <v>5533</v>
      </c>
      <c r="H1810" s="257">
        <v>4.92</v>
      </c>
      <c r="I1810" s="188" t="s">
        <v>13047</v>
      </c>
      <c r="J1810" s="11">
        <v>45757</v>
      </c>
      <c r="K1810" s="11">
        <v>45769</v>
      </c>
      <c r="L1810" s="11"/>
      <c r="M1810" s="8" t="s">
        <v>97</v>
      </c>
      <c r="N1810" s="11">
        <v>45775</v>
      </c>
      <c r="O1810" s="7">
        <f t="shared" ca="1" si="59"/>
        <v>18</v>
      </c>
      <c r="P1810" s="11">
        <v>45784</v>
      </c>
      <c r="Q1810" s="11">
        <v>45781</v>
      </c>
      <c r="R1810" s="11">
        <v>45784</v>
      </c>
      <c r="S1810" s="7">
        <f t="shared" ca="1" si="60"/>
        <v>27</v>
      </c>
      <c r="T1810" s="192">
        <v>45786</v>
      </c>
      <c r="U1810" s="11">
        <v>45814</v>
      </c>
      <c r="V1810" s="11"/>
      <c r="W1810" s="11"/>
      <c r="X1810" s="218" t="s">
        <v>13048</v>
      </c>
      <c r="Y1810" s="221" t="s">
        <v>13049</v>
      </c>
      <c r="Z1810" s="221"/>
      <c r="AA1810" s="96" t="s">
        <v>13050</v>
      </c>
      <c r="AB1810" s="24" t="s">
        <v>13051</v>
      </c>
      <c r="AC1810" s="23"/>
      <c r="AD1810" s="776"/>
      <c r="AE1810" s="1338"/>
      <c r="AF1810" s="740"/>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c r="BR1810" s="2"/>
      <c r="BS1810" s="2"/>
      <c r="BT1810" s="2"/>
      <c r="BU1810" s="2"/>
      <c r="BV1810" s="2"/>
      <c r="BW1810" s="2"/>
      <c r="BX1810" s="2"/>
      <c r="BY1810" s="2"/>
      <c r="BZ1810" s="2"/>
      <c r="CA1810" s="2"/>
      <c r="CB1810" s="2"/>
      <c r="CC1810" s="2"/>
      <c r="CD1810" s="2"/>
      <c r="CE1810" s="2"/>
      <c r="CF1810" s="2"/>
      <c r="CG1810" s="2"/>
      <c r="CH1810" s="2"/>
      <c r="CI1810" s="2"/>
      <c r="CJ1810" s="2"/>
      <c r="CK1810" s="2"/>
      <c r="CL1810" s="2"/>
      <c r="CM1810" s="2"/>
      <c r="CN1810" s="2"/>
      <c r="CO1810" s="2"/>
      <c r="CP1810" s="2"/>
      <c r="CQ1810" s="2"/>
      <c r="CR1810" s="2"/>
      <c r="CS1810" s="2"/>
      <c r="CT1810" s="2"/>
      <c r="CU1810" s="2"/>
      <c r="CV1810" s="2"/>
      <c r="CW1810" s="2"/>
      <c r="CX1810" s="2"/>
      <c r="CY1810" s="2"/>
      <c r="CZ1810" s="2"/>
      <c r="DA1810" s="2"/>
      <c r="DB1810" s="2"/>
      <c r="DC1810" s="2"/>
      <c r="DD1810" s="2"/>
      <c r="DE1810" s="2"/>
      <c r="DF1810" s="2"/>
      <c r="DG1810" s="2"/>
      <c r="DH1810" s="2"/>
      <c r="DI1810" s="2"/>
      <c r="DJ1810" s="2"/>
      <c r="DK1810" s="2"/>
      <c r="DL1810" s="2"/>
      <c r="DM1810" s="2"/>
      <c r="DN1810" s="2"/>
      <c r="DO1810" s="2"/>
      <c r="DP1810" s="2"/>
      <c r="DQ1810" s="2"/>
      <c r="DR1810" s="2"/>
      <c r="DS1810" s="2"/>
      <c r="DT1810" s="2"/>
      <c r="DU1810" s="2"/>
      <c r="DV1810" s="2"/>
      <c r="DW1810" s="2"/>
      <c r="DX1810" s="2"/>
      <c r="DY1810" s="2"/>
      <c r="DZ1810" s="2"/>
      <c r="EA1810" s="2"/>
      <c r="EB1810" s="2"/>
      <c r="EC1810" s="2"/>
      <c r="ED1810" s="2"/>
      <c r="EE1810" s="2"/>
      <c r="EF1810" s="2"/>
      <c r="EG1810" s="2"/>
      <c r="EH1810" s="2"/>
      <c r="EI1810" s="2"/>
      <c r="EJ1810" s="2"/>
      <c r="EK1810" s="2"/>
      <c r="EL1810" s="2"/>
      <c r="EM1810" s="2"/>
      <c r="EN1810" s="2"/>
      <c r="EO1810" s="2"/>
      <c r="EP1810" s="2"/>
      <c r="EQ1810" s="2"/>
      <c r="ER1810" s="2"/>
      <c r="ES1810" s="2"/>
      <c r="ET1810" s="2"/>
      <c r="EU1810" s="2"/>
      <c r="EV1810" s="2"/>
      <c r="EW1810" s="2"/>
      <c r="EX1810" s="2"/>
      <c r="EY1810" s="2"/>
      <c r="EZ1810" s="2"/>
      <c r="FA1810" s="2"/>
      <c r="FB1810" s="2"/>
      <c r="FC1810" s="2"/>
      <c r="FD1810" s="2"/>
      <c r="FE1810" s="2"/>
      <c r="FF1810" s="2"/>
      <c r="FG1810" s="2"/>
      <c r="FH1810" s="2"/>
      <c r="FI1810" s="2"/>
      <c r="FJ1810" s="2"/>
      <c r="FK1810" s="2"/>
      <c r="FL1810" s="2"/>
      <c r="FM1810" s="2"/>
      <c r="FN1810" s="2"/>
      <c r="FO1810" s="2"/>
      <c r="FP1810" s="2"/>
      <c r="FQ1810" s="2"/>
      <c r="FR1810" s="2"/>
      <c r="FS1810" s="2"/>
      <c r="FT1810" s="2"/>
    </row>
    <row r="1811" spans="1:176" ht="17.25" customHeight="1">
      <c r="A1811" s="181" t="s">
        <v>13052</v>
      </c>
      <c r="B1811" s="775" t="s">
        <v>13053</v>
      </c>
      <c r="C1811" s="181" t="s">
        <v>256</v>
      </c>
      <c r="D1811" s="7" t="s">
        <v>13054</v>
      </c>
      <c r="E1811" s="7" t="s">
        <v>85</v>
      </c>
      <c r="F1811" s="7">
        <v>1</v>
      </c>
      <c r="G1811" s="847">
        <v>6009.98</v>
      </c>
      <c r="H1811" s="257">
        <v>7.5570000000000004</v>
      </c>
      <c r="I1811" s="188" t="s">
        <v>13055</v>
      </c>
      <c r="J1811" s="843">
        <v>45755</v>
      </c>
      <c r="K1811" s="11">
        <v>45762</v>
      </c>
      <c r="L1811" s="11"/>
      <c r="M1811" s="11">
        <v>45777</v>
      </c>
      <c r="N1811" s="11">
        <v>45779</v>
      </c>
      <c r="O1811" s="7">
        <f t="shared" ca="1" si="59"/>
        <v>24</v>
      </c>
      <c r="P1811" s="11">
        <v>45787</v>
      </c>
      <c r="Q1811" s="11">
        <v>45783</v>
      </c>
      <c r="R1811" s="11">
        <v>45787</v>
      </c>
      <c r="S1811" s="12">
        <f t="shared" ca="1" si="60"/>
        <v>32</v>
      </c>
      <c r="T1811" s="192">
        <v>45793</v>
      </c>
      <c r="U1811" s="11">
        <v>45818</v>
      </c>
      <c r="V1811" s="11"/>
      <c r="W1811" s="11"/>
      <c r="X1811" s="218" t="s">
        <v>13056</v>
      </c>
      <c r="Y1811" s="221" t="s">
        <v>13057</v>
      </c>
      <c r="Z1811" s="221" t="s">
        <v>13058</v>
      </c>
      <c r="AA1811" s="244" t="s">
        <v>13059</v>
      </c>
      <c r="AB1811" s="844" t="s">
        <v>13060</v>
      </c>
      <c r="AC1811" s="11"/>
      <c r="AD1811" s="672"/>
      <c r="AE1811" s="1343" t="s">
        <v>10815</v>
      </c>
      <c r="AF1811" s="777"/>
      <c r="AG1811" s="54" t="s">
        <v>13061</v>
      </c>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c r="BR1811" s="2"/>
      <c r="BS1811" s="2"/>
      <c r="BT1811" s="2"/>
      <c r="BU1811" s="2"/>
      <c r="BV1811" s="2"/>
      <c r="BW1811" s="2"/>
      <c r="BX1811" s="2"/>
      <c r="BY1811" s="2"/>
      <c r="BZ1811" s="2"/>
      <c r="CA1811" s="2"/>
      <c r="CB1811" s="2"/>
      <c r="CC1811" s="2"/>
      <c r="CD1811" s="2"/>
      <c r="CE1811" s="2"/>
      <c r="CF1811" s="2"/>
      <c r="CG1811" s="2"/>
      <c r="CH1811" s="2"/>
      <c r="CI1811" s="2"/>
      <c r="CJ1811" s="2"/>
      <c r="CK1811" s="2"/>
      <c r="CL1811" s="2"/>
      <c r="CM1811" s="2"/>
      <c r="CN1811" s="2"/>
      <c r="CO1811" s="2"/>
      <c r="CP1811" s="2"/>
      <c r="CQ1811" s="2"/>
      <c r="CR1811" s="2"/>
      <c r="CS1811" s="2"/>
      <c r="CT1811" s="2"/>
      <c r="CU1811" s="2"/>
      <c r="CV1811" s="2"/>
      <c r="CW1811" s="2"/>
      <c r="CX1811" s="2"/>
      <c r="CY1811" s="2"/>
      <c r="CZ1811" s="2"/>
      <c r="DA1811" s="2"/>
      <c r="DB1811" s="2"/>
      <c r="DC1811" s="2"/>
      <c r="DD1811" s="2"/>
      <c r="DE1811" s="2"/>
      <c r="DF1811" s="2"/>
      <c r="DG1811" s="2"/>
      <c r="DH1811" s="2"/>
      <c r="DI1811" s="2"/>
      <c r="DJ1811" s="2"/>
      <c r="DK1811" s="2"/>
      <c r="DL1811" s="2"/>
      <c r="DM1811" s="2"/>
      <c r="DN1811" s="2"/>
      <c r="DO1811" s="2"/>
      <c r="DP1811" s="2"/>
      <c r="DQ1811" s="2"/>
      <c r="DR1811" s="2"/>
      <c r="DS1811" s="2"/>
      <c r="DT1811" s="2"/>
      <c r="DU1811" s="2"/>
      <c r="DV1811" s="2"/>
      <c r="DW1811" s="2"/>
      <c r="DX1811" s="2"/>
      <c r="DY1811" s="2"/>
      <c r="DZ1811" s="2"/>
      <c r="EA1811" s="2"/>
      <c r="EB1811" s="2"/>
      <c r="EC1811" s="2"/>
      <c r="ED1811" s="2"/>
      <c r="EE1811" s="2"/>
      <c r="EF1811" s="2"/>
      <c r="EG1811" s="2"/>
      <c r="EH1811" s="2"/>
      <c r="EI1811" s="2"/>
      <c r="EJ1811" s="2"/>
      <c r="EK1811" s="2"/>
      <c r="EL1811" s="2"/>
      <c r="EM1811" s="2"/>
      <c r="EN1811" s="2"/>
      <c r="EO1811" s="2"/>
      <c r="EP1811" s="2"/>
      <c r="EQ1811" s="2"/>
      <c r="ER1811" s="2"/>
      <c r="ES1811" s="2"/>
      <c r="ET1811" s="2"/>
      <c r="EU1811" s="2"/>
      <c r="EV1811" s="2"/>
      <c r="EW1811" s="2"/>
      <c r="EX1811" s="2"/>
      <c r="EY1811" s="2"/>
      <c r="EZ1811" s="2"/>
      <c r="FA1811" s="2"/>
      <c r="FB1811" s="2"/>
      <c r="FC1811" s="2"/>
      <c r="FD1811" s="2"/>
      <c r="FE1811" s="2"/>
      <c r="FF1811" s="2"/>
      <c r="FG1811" s="2"/>
      <c r="FH1811" s="2"/>
      <c r="FI1811" s="2"/>
      <c r="FJ1811" s="2"/>
      <c r="FK1811" s="2"/>
      <c r="FL1811" s="2"/>
      <c r="FM1811" s="2"/>
      <c r="FN1811" s="2"/>
      <c r="FO1811" s="2"/>
      <c r="FP1811" s="2"/>
      <c r="FQ1811" s="2"/>
      <c r="FR1811" s="2"/>
      <c r="FS1811" s="2"/>
      <c r="FT1811" s="2"/>
    </row>
    <row r="1812" spans="1:176" ht="17.25" customHeight="1">
      <c r="A1812" s="181" t="s">
        <v>13052</v>
      </c>
      <c r="B1812" s="775" t="s">
        <v>13062</v>
      </c>
      <c r="C1812" s="181" t="s">
        <v>256</v>
      </c>
      <c r="D1812" s="7" t="s">
        <v>13054</v>
      </c>
      <c r="E1812" s="7" t="s">
        <v>85</v>
      </c>
      <c r="F1812" s="7">
        <v>4</v>
      </c>
      <c r="G1812" s="847">
        <v>653</v>
      </c>
      <c r="H1812" s="257">
        <v>0.89600000000000002</v>
      </c>
      <c r="I1812" s="188" t="s">
        <v>13055</v>
      </c>
      <c r="J1812" s="843">
        <v>45757</v>
      </c>
      <c r="K1812" s="11">
        <v>45762</v>
      </c>
      <c r="L1812" s="11"/>
      <c r="M1812" s="11">
        <v>45777</v>
      </c>
      <c r="N1812" s="11">
        <v>45779</v>
      </c>
      <c r="O1812" s="7">
        <f t="shared" ca="1" si="59"/>
        <v>22</v>
      </c>
      <c r="P1812" s="11">
        <v>45787</v>
      </c>
      <c r="Q1812" s="11">
        <v>45783</v>
      </c>
      <c r="R1812" s="11">
        <v>45787</v>
      </c>
      <c r="S1812" s="12">
        <f t="shared" ca="1" si="60"/>
        <v>30</v>
      </c>
      <c r="T1812" s="192">
        <v>45793</v>
      </c>
      <c r="U1812" s="11">
        <v>45818</v>
      </c>
      <c r="V1812" s="11"/>
      <c r="W1812" s="11"/>
      <c r="X1812" s="218" t="s">
        <v>13063</v>
      </c>
      <c r="Y1812" s="221" t="s">
        <v>13064</v>
      </c>
      <c r="Z1812" s="221" t="s">
        <v>13058</v>
      </c>
      <c r="AA1812" s="244" t="s">
        <v>13059</v>
      </c>
      <c r="AB1812" s="844" t="s">
        <v>13065</v>
      </c>
      <c r="AC1812" s="11"/>
      <c r="AD1812" s="672"/>
      <c r="AE1812" s="1343" t="s">
        <v>10815</v>
      </c>
      <c r="AF1812" s="777"/>
      <c r="AG1812" s="54" t="s">
        <v>13061</v>
      </c>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c r="BR1812" s="2"/>
      <c r="BS1812" s="2"/>
      <c r="BT1812" s="2"/>
      <c r="BU1812" s="2"/>
      <c r="BV1812" s="2"/>
      <c r="BW1812" s="2"/>
      <c r="BX1812" s="2"/>
      <c r="BY1812" s="2"/>
      <c r="BZ1812" s="2"/>
      <c r="CA1812" s="2"/>
      <c r="CB1812" s="2"/>
      <c r="CC1812" s="2"/>
      <c r="CD1812" s="2"/>
      <c r="CE1812" s="2"/>
      <c r="CF1812" s="2"/>
      <c r="CG1812" s="2"/>
      <c r="CH1812" s="2"/>
      <c r="CI1812" s="2"/>
      <c r="CJ1812" s="2"/>
      <c r="CK1812" s="2"/>
      <c r="CL1812" s="2"/>
      <c r="CM1812" s="2"/>
      <c r="CN1812" s="2"/>
      <c r="CO1812" s="2"/>
      <c r="CP1812" s="2"/>
      <c r="CQ1812" s="2"/>
      <c r="CR1812" s="2"/>
      <c r="CS1812" s="2"/>
      <c r="CT1812" s="2"/>
      <c r="CU1812" s="2"/>
      <c r="CV1812" s="2"/>
      <c r="CW1812" s="2"/>
      <c r="CX1812" s="2"/>
      <c r="CY1812" s="2"/>
      <c r="CZ1812" s="2"/>
      <c r="DA1812" s="2"/>
      <c r="DB1812" s="2"/>
      <c r="DC1812" s="2"/>
      <c r="DD1812" s="2"/>
      <c r="DE1812" s="2"/>
      <c r="DF1812" s="2"/>
      <c r="DG1812" s="2"/>
      <c r="DH1812" s="2"/>
      <c r="DI1812" s="2"/>
      <c r="DJ1812" s="2"/>
      <c r="DK1812" s="2"/>
      <c r="DL1812" s="2"/>
      <c r="DM1812" s="2"/>
      <c r="DN1812" s="2"/>
      <c r="DO1812" s="2"/>
      <c r="DP1812" s="2"/>
      <c r="DQ1812" s="2"/>
      <c r="DR1812" s="2"/>
      <c r="DS1812" s="2"/>
      <c r="DT1812" s="2"/>
      <c r="DU1812" s="2"/>
      <c r="DV1812" s="2"/>
      <c r="DW1812" s="2"/>
      <c r="DX1812" s="2"/>
      <c r="DY1812" s="2"/>
      <c r="DZ1812" s="2"/>
      <c r="EA1812" s="2"/>
      <c r="EB1812" s="2"/>
      <c r="EC1812" s="2"/>
      <c r="ED1812" s="2"/>
      <c r="EE1812" s="2"/>
      <c r="EF1812" s="2"/>
      <c r="EG1812" s="2"/>
      <c r="EH1812" s="2"/>
      <c r="EI1812" s="2"/>
      <c r="EJ1812" s="2"/>
      <c r="EK1812" s="2"/>
      <c r="EL1812" s="2"/>
      <c r="EM1812" s="2"/>
      <c r="EN1812" s="2"/>
      <c r="EO1812" s="2"/>
      <c r="EP1812" s="2"/>
      <c r="EQ1812" s="2"/>
      <c r="ER1812" s="2"/>
      <c r="ES1812" s="2"/>
      <c r="ET1812" s="2"/>
      <c r="EU1812" s="2"/>
      <c r="EV1812" s="2"/>
      <c r="EW1812" s="2"/>
      <c r="EX1812" s="2"/>
      <c r="EY1812" s="2"/>
      <c r="EZ1812" s="2"/>
      <c r="FA1812" s="2"/>
      <c r="FB1812" s="2"/>
      <c r="FC1812" s="2"/>
      <c r="FD1812" s="2"/>
      <c r="FE1812" s="2"/>
      <c r="FF1812" s="2"/>
      <c r="FG1812" s="2"/>
      <c r="FH1812" s="2"/>
      <c r="FI1812" s="2"/>
      <c r="FJ1812" s="2"/>
      <c r="FK1812" s="2"/>
      <c r="FL1812" s="2"/>
      <c r="FM1812" s="2"/>
      <c r="FN1812" s="2"/>
      <c r="FO1812" s="2"/>
      <c r="FP1812" s="2"/>
      <c r="FQ1812" s="2"/>
      <c r="FR1812" s="2"/>
      <c r="FS1812" s="2"/>
      <c r="FT1812" s="2"/>
    </row>
    <row r="1813" spans="1:176">
      <c r="A1813" s="181" t="s">
        <v>13066</v>
      </c>
      <c r="B1813" s="775">
        <v>4130002853</v>
      </c>
      <c r="C1813" s="181" t="s">
        <v>83</v>
      </c>
      <c r="D1813" s="7" t="s">
        <v>1024</v>
      </c>
      <c r="E1813" s="7" t="s">
        <v>49</v>
      </c>
      <c r="F1813" s="7">
        <v>1</v>
      </c>
      <c r="G1813" s="847">
        <v>240</v>
      </c>
      <c r="H1813" s="257"/>
      <c r="I1813" s="188" t="s">
        <v>13067</v>
      </c>
      <c r="J1813" s="843">
        <v>45775</v>
      </c>
      <c r="K1813" s="11">
        <v>45779</v>
      </c>
      <c r="L1813" s="11"/>
      <c r="M1813" s="11" t="s">
        <v>97</v>
      </c>
      <c r="N1813" s="11">
        <v>45782</v>
      </c>
      <c r="O1813" s="7">
        <f t="shared" ca="1" si="59"/>
        <v>7</v>
      </c>
      <c r="P1813" s="11">
        <v>45791</v>
      </c>
      <c r="Q1813" s="11">
        <v>45789</v>
      </c>
      <c r="R1813" s="11">
        <v>45791</v>
      </c>
      <c r="S1813" s="12">
        <f t="shared" ref="S1813:S1844" ca="1" si="61">IF(ISBLANK(R1813)=TRUE,TODAY()-J1813,R1813-J1813)</f>
        <v>16</v>
      </c>
      <c r="T1813" s="192">
        <v>45793</v>
      </c>
      <c r="U1813" s="11">
        <v>45834</v>
      </c>
      <c r="V1813" s="11"/>
      <c r="W1813" s="11"/>
      <c r="X1813" s="218" t="s">
        <v>13068</v>
      </c>
      <c r="Y1813" s="221" t="s">
        <v>13069</v>
      </c>
      <c r="Z1813" s="221" t="s">
        <v>13069</v>
      </c>
      <c r="AA1813" s="244" t="s">
        <v>10565</v>
      </c>
      <c r="AB1813" s="844"/>
      <c r="AC1813" s="11"/>
      <c r="AD1813" s="672"/>
      <c r="AE1813" s="1343"/>
      <c r="AF1813" s="777"/>
      <c r="AG1813" s="54"/>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c r="BR1813" s="2"/>
      <c r="BS1813" s="2"/>
      <c r="BT1813" s="2"/>
      <c r="BU1813" s="2"/>
      <c r="BV1813" s="2"/>
      <c r="BW1813" s="2"/>
      <c r="BX1813" s="2"/>
      <c r="BY1813" s="2"/>
      <c r="BZ1813" s="2"/>
      <c r="CA1813" s="2"/>
      <c r="CB1813" s="2"/>
      <c r="CC1813" s="2"/>
      <c r="CD1813" s="2"/>
      <c r="CE1813" s="2"/>
      <c r="CF1813" s="2"/>
      <c r="CG1813" s="2"/>
      <c r="CH1813" s="2"/>
      <c r="CI1813" s="2"/>
      <c r="CJ1813" s="2"/>
      <c r="CK1813" s="2"/>
      <c r="CL1813" s="2"/>
      <c r="CM1813" s="2"/>
      <c r="CN1813" s="2"/>
      <c r="CO1813" s="2"/>
      <c r="CP1813" s="2"/>
      <c r="CQ1813" s="2"/>
      <c r="CR1813" s="2"/>
      <c r="CS1813" s="2"/>
      <c r="CT1813" s="2"/>
      <c r="CU1813" s="2"/>
      <c r="CV1813" s="2"/>
      <c r="CW1813" s="2"/>
      <c r="CX1813" s="2"/>
      <c r="CY1813" s="2"/>
      <c r="CZ1813" s="2"/>
      <c r="DA1813" s="2"/>
      <c r="DB1813" s="2"/>
      <c r="DC1813" s="2"/>
      <c r="DD1813" s="2"/>
      <c r="DE1813" s="2"/>
      <c r="DF1813" s="2"/>
      <c r="DG1813" s="2"/>
      <c r="DH1813" s="2"/>
      <c r="DI1813" s="2"/>
      <c r="DJ1813" s="2"/>
      <c r="DK1813" s="2"/>
      <c r="DL1813" s="2"/>
      <c r="DM1813" s="2"/>
      <c r="DN1813" s="2"/>
      <c r="DO1813" s="2"/>
      <c r="DP1813" s="2"/>
      <c r="DQ1813" s="2"/>
      <c r="DR1813" s="2"/>
      <c r="DS1813" s="2"/>
      <c r="DT1813" s="2"/>
      <c r="DU1813" s="2"/>
      <c r="DV1813" s="2"/>
      <c r="DW1813" s="2"/>
      <c r="DX1813" s="2"/>
      <c r="DY1813" s="2"/>
      <c r="DZ1813" s="2"/>
      <c r="EA1813" s="2"/>
      <c r="EB1813" s="2"/>
      <c r="EC1813" s="2"/>
      <c r="ED1813" s="2"/>
      <c r="EE1813" s="2"/>
      <c r="EF1813" s="2"/>
      <c r="EG1813" s="2"/>
      <c r="EH1813" s="2"/>
      <c r="EI1813" s="2"/>
      <c r="EJ1813" s="2"/>
      <c r="EK1813" s="2"/>
      <c r="EL1813" s="2"/>
      <c r="EM1813" s="2"/>
      <c r="EN1813" s="2"/>
      <c r="EO1813" s="2"/>
      <c r="EP1813" s="2"/>
      <c r="EQ1813" s="2"/>
      <c r="ER1813" s="2"/>
      <c r="ES1813" s="2"/>
      <c r="ET1813" s="2"/>
      <c r="EU1813" s="2"/>
      <c r="EV1813" s="2"/>
      <c r="EW1813" s="2"/>
      <c r="EX1813" s="2"/>
      <c r="EY1813" s="2"/>
      <c r="EZ1813" s="2"/>
      <c r="FA1813" s="2"/>
      <c r="FB1813" s="2"/>
      <c r="FC1813" s="2"/>
      <c r="FD1813" s="2"/>
      <c r="FE1813" s="2"/>
      <c r="FF1813" s="2"/>
      <c r="FG1813" s="2"/>
      <c r="FH1813" s="2"/>
      <c r="FI1813" s="2"/>
      <c r="FJ1813" s="2"/>
      <c r="FK1813" s="2"/>
      <c r="FL1813" s="2"/>
      <c r="FM1813" s="2"/>
      <c r="FN1813" s="2"/>
      <c r="FO1813" s="2"/>
      <c r="FP1813" s="2"/>
      <c r="FQ1813" s="2"/>
      <c r="FR1813" s="2"/>
      <c r="FS1813" s="2"/>
      <c r="FT1813" s="2"/>
    </row>
    <row r="1814" spans="1:176">
      <c r="A1814" s="181" t="s">
        <v>13070</v>
      </c>
      <c r="B1814" s="775" t="s">
        <v>13071</v>
      </c>
      <c r="C1814" s="181" t="s">
        <v>83</v>
      </c>
      <c r="D1814" s="7" t="s">
        <v>189</v>
      </c>
      <c r="E1814" s="7" t="s">
        <v>85</v>
      </c>
      <c r="F1814" s="7">
        <v>1</v>
      </c>
      <c r="G1814" s="847">
        <v>1035</v>
      </c>
      <c r="H1814" s="143">
        <v>1</v>
      </c>
      <c r="I1814" s="188" t="s">
        <v>13072</v>
      </c>
      <c r="J1814" s="843">
        <v>45765</v>
      </c>
      <c r="K1814" s="11">
        <v>45770</v>
      </c>
      <c r="L1814" s="11"/>
      <c r="M1814" s="11" t="s">
        <v>97</v>
      </c>
      <c r="N1814" s="11">
        <v>45776</v>
      </c>
      <c r="O1814" s="7">
        <f t="shared" ca="1" si="59"/>
        <v>11</v>
      </c>
      <c r="P1814" s="11">
        <v>45791</v>
      </c>
      <c r="Q1814" s="11">
        <v>45782</v>
      </c>
      <c r="R1814" s="11">
        <v>45791</v>
      </c>
      <c r="S1814" s="12">
        <f t="shared" ca="1" si="61"/>
        <v>26</v>
      </c>
      <c r="T1814" s="192">
        <v>45796</v>
      </c>
      <c r="U1814" s="11">
        <v>45847</v>
      </c>
      <c r="V1814" s="11"/>
      <c r="W1814" s="11"/>
      <c r="X1814" s="218" t="s">
        <v>13073</v>
      </c>
      <c r="Y1814" s="221" t="s">
        <v>13074</v>
      </c>
      <c r="Z1814" s="221" t="s">
        <v>13074</v>
      </c>
      <c r="AA1814" s="240" t="s">
        <v>13075</v>
      </c>
      <c r="AB1814" s="24" t="s">
        <v>13076</v>
      </c>
      <c r="AC1814" s="23"/>
      <c r="AD1814" s="776"/>
      <c r="AE1814" s="1338" t="s">
        <v>10815</v>
      </c>
      <c r="AF1814" s="777"/>
      <c r="AG1814" s="841" t="s">
        <v>13037</v>
      </c>
    </row>
    <row r="1815" spans="1:176">
      <c r="A1815" s="201" t="s">
        <v>13077</v>
      </c>
      <c r="B1815" s="775" t="s">
        <v>13078</v>
      </c>
      <c r="C1815" s="181" t="s">
        <v>83</v>
      </c>
      <c r="D1815" s="775" t="s">
        <v>7803</v>
      </c>
      <c r="E1815" s="775" t="s">
        <v>49</v>
      </c>
      <c r="F1815" s="4">
        <v>2</v>
      </c>
      <c r="G1815" s="847">
        <v>1078</v>
      </c>
      <c r="H1815" s="257" t="s">
        <v>13079</v>
      </c>
      <c r="I1815" s="188" t="s">
        <v>13080</v>
      </c>
      <c r="J1815" s="11">
        <v>45786</v>
      </c>
      <c r="K1815" s="11">
        <v>45786</v>
      </c>
      <c r="L1815" s="11"/>
      <c r="M1815" s="11">
        <v>45789</v>
      </c>
      <c r="N1815" s="11">
        <v>45790</v>
      </c>
      <c r="O1815" s="7">
        <f t="shared" ca="1" si="59"/>
        <v>4</v>
      </c>
      <c r="P1815" s="11">
        <v>45793</v>
      </c>
      <c r="Q1815" s="11">
        <v>45793</v>
      </c>
      <c r="R1815" s="11">
        <v>45793</v>
      </c>
      <c r="S1815" s="7">
        <f t="shared" ca="1" si="61"/>
        <v>7</v>
      </c>
      <c r="T1815" s="192">
        <v>45797</v>
      </c>
      <c r="U1815" s="11">
        <v>45820</v>
      </c>
      <c r="V1815" s="11"/>
      <c r="W1815" s="11"/>
      <c r="X1815" s="218" t="s">
        <v>13081</v>
      </c>
      <c r="Y1815" s="221" t="s">
        <v>13082</v>
      </c>
      <c r="Z1815" s="221" t="s">
        <v>13083</v>
      </c>
      <c r="AA1815" s="238" t="s">
        <v>13084</v>
      </c>
      <c r="AB1815" s="83" t="s">
        <v>13085</v>
      </c>
      <c r="AC1815" s="817"/>
      <c r="AD1815" s="776"/>
      <c r="AE1815" s="1339"/>
      <c r="AF1815" s="740"/>
      <c r="AG1815" s="54" t="s">
        <v>12372</v>
      </c>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c r="BR1815" s="2"/>
      <c r="BS1815" s="2"/>
      <c r="BT1815" s="2"/>
      <c r="BU1815" s="2"/>
      <c r="BV1815" s="2"/>
      <c r="BW1815" s="2"/>
      <c r="BX1815" s="2"/>
      <c r="BY1815" s="2"/>
      <c r="BZ1815" s="2"/>
      <c r="CA1815" s="2"/>
      <c r="CB1815" s="2"/>
      <c r="CC1815" s="2"/>
      <c r="CD1815" s="2"/>
      <c r="CE1815" s="2"/>
      <c r="CF1815" s="2"/>
      <c r="CG1815" s="2"/>
      <c r="CH1815" s="2"/>
      <c r="CI1815" s="2"/>
      <c r="CJ1815" s="2"/>
      <c r="CK1815" s="2"/>
      <c r="CL1815" s="2"/>
      <c r="CM1815" s="2"/>
      <c r="CN1815" s="2"/>
      <c r="CO1815" s="2"/>
      <c r="CP1815" s="2"/>
      <c r="CQ1815" s="2"/>
      <c r="CR1815" s="2"/>
      <c r="CS1815" s="2"/>
      <c r="CT1815" s="2"/>
      <c r="CU1815" s="2"/>
      <c r="CV1815" s="2"/>
      <c r="CW1815" s="2"/>
      <c r="CX1815" s="2"/>
      <c r="CY1815" s="2"/>
      <c r="CZ1815" s="2"/>
      <c r="DA1815" s="2"/>
      <c r="DB1815" s="2"/>
      <c r="DC1815" s="2"/>
      <c r="DD1815" s="2"/>
      <c r="DE1815" s="2"/>
      <c r="DF1815" s="2"/>
      <c r="DG1815" s="2"/>
      <c r="DH1815" s="2"/>
      <c r="DI1815" s="2"/>
      <c r="DJ1815" s="2"/>
      <c r="DK1815" s="2"/>
      <c r="DL1815" s="2"/>
      <c r="DM1815" s="2"/>
      <c r="DN1815" s="2"/>
      <c r="DO1815" s="2"/>
      <c r="DP1815" s="2"/>
      <c r="DQ1815" s="2"/>
      <c r="DR1815" s="2"/>
      <c r="DS1815" s="2"/>
      <c r="DT1815" s="2"/>
      <c r="DU1815" s="2"/>
      <c r="DV1815" s="2"/>
      <c r="DW1815" s="2"/>
      <c r="DX1815" s="2"/>
      <c r="DY1815" s="2"/>
      <c r="DZ1815" s="2"/>
      <c r="EA1815" s="2"/>
      <c r="EB1815" s="2"/>
      <c r="EC1815" s="2"/>
      <c r="ED1815" s="2"/>
      <c r="EE1815" s="2"/>
      <c r="EF1815" s="2"/>
      <c r="EG1815" s="2"/>
      <c r="EH1815" s="2"/>
      <c r="EI1815" s="2"/>
      <c r="EJ1815" s="2"/>
      <c r="EK1815" s="2"/>
      <c r="EL1815" s="2"/>
      <c r="EM1815" s="2"/>
      <c r="EN1815" s="2"/>
      <c r="EO1815" s="2"/>
      <c r="EP1815" s="2"/>
      <c r="EQ1815" s="2"/>
      <c r="ER1815" s="2"/>
      <c r="ES1815" s="2"/>
      <c r="ET1815" s="2"/>
      <c r="EU1815" s="2"/>
      <c r="EV1815" s="2"/>
      <c r="EW1815" s="2"/>
      <c r="EX1815" s="2"/>
      <c r="EY1815" s="2"/>
      <c r="EZ1815" s="2"/>
      <c r="FA1815" s="2"/>
      <c r="FB1815" s="2"/>
      <c r="FC1815" s="2"/>
      <c r="FD1815" s="2"/>
      <c r="FE1815" s="2"/>
      <c r="FF1815" s="2"/>
      <c r="FG1815" s="2"/>
      <c r="FH1815" s="2"/>
      <c r="FI1815" s="2"/>
      <c r="FJ1815" s="2"/>
      <c r="FK1815" s="2"/>
      <c r="FL1815" s="2"/>
      <c r="FM1815" s="2"/>
      <c r="FN1815" s="2"/>
      <c r="FO1815" s="2"/>
      <c r="FP1815" s="2"/>
      <c r="FQ1815" s="2"/>
      <c r="FR1815" s="2"/>
      <c r="FS1815" s="2"/>
      <c r="FT1815" s="2"/>
    </row>
    <row r="1816" spans="1:176">
      <c r="A1816" s="201" t="s">
        <v>397</v>
      </c>
      <c r="B1816" s="741" t="s">
        <v>13086</v>
      </c>
      <c r="C1816" s="7" t="s">
        <v>256</v>
      </c>
      <c r="D1816" s="7" t="s">
        <v>1024</v>
      </c>
      <c r="E1816" s="12" t="s">
        <v>85</v>
      </c>
      <c r="F1816" s="12">
        <v>1</v>
      </c>
      <c r="G1816" s="847" t="s">
        <v>13087</v>
      </c>
      <c r="H1816" s="237">
        <v>4.18</v>
      </c>
      <c r="I1816" s="188" t="s">
        <v>12833</v>
      </c>
      <c r="J1816" s="11">
        <v>45741</v>
      </c>
      <c r="K1816" s="11">
        <v>45742</v>
      </c>
      <c r="L1816" s="11"/>
      <c r="M1816" s="11">
        <v>45744</v>
      </c>
      <c r="N1816" s="11">
        <v>45750</v>
      </c>
      <c r="O1816" s="7">
        <f t="shared" ca="1" si="59"/>
        <v>9</v>
      </c>
      <c r="P1816" s="23">
        <v>45758</v>
      </c>
      <c r="Q1816" s="11">
        <v>45756</v>
      </c>
      <c r="R1816" s="11">
        <v>45758</v>
      </c>
      <c r="S1816" s="12">
        <f t="shared" ca="1" si="61"/>
        <v>17</v>
      </c>
      <c r="T1816" s="192">
        <v>45764</v>
      </c>
      <c r="U1816" s="12" t="s">
        <v>13088</v>
      </c>
      <c r="V1816" s="12"/>
      <c r="W1816" s="12"/>
      <c r="X1816" s="218" t="s">
        <v>13089</v>
      </c>
      <c r="Y1816" s="199" t="s">
        <v>12836</v>
      </c>
      <c r="Z1816" s="199" t="s">
        <v>12836</v>
      </c>
      <c r="AA1816" s="161" t="s">
        <v>13090</v>
      </c>
      <c r="AB1816" s="14" t="s">
        <v>13091</v>
      </c>
      <c r="AC1816" s="12"/>
      <c r="AD1816" s="715"/>
      <c r="AE1816" s="1337"/>
      <c r="AF1816" s="777"/>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c r="BR1816" s="2"/>
      <c r="BS1816" s="2"/>
      <c r="BT1816" s="2"/>
      <c r="BU1816" s="2"/>
      <c r="BV1816" s="2"/>
      <c r="BW1816" s="2"/>
      <c r="BX1816" s="2"/>
      <c r="BY1816" s="2"/>
      <c r="BZ1816" s="2"/>
      <c r="CA1816" s="2"/>
      <c r="CB1816" s="2"/>
      <c r="CC1816" s="2"/>
      <c r="CD1816" s="2"/>
      <c r="CE1816" s="2"/>
      <c r="CF1816" s="2"/>
      <c r="CG1816" s="2"/>
      <c r="CH1816" s="2"/>
      <c r="CI1816" s="2"/>
      <c r="CJ1816" s="2"/>
      <c r="CK1816" s="2"/>
      <c r="CL1816" s="2"/>
      <c r="CM1816" s="2"/>
      <c r="CN1816" s="2"/>
      <c r="CO1816" s="2"/>
      <c r="CP1816" s="2"/>
      <c r="CQ1816" s="2"/>
      <c r="CR1816" s="2"/>
      <c r="CS1816" s="2"/>
      <c r="CT1816" s="2"/>
      <c r="CU1816" s="2"/>
      <c r="CV1816" s="2"/>
      <c r="CW1816" s="2"/>
      <c r="CX1816" s="2"/>
      <c r="CY1816" s="2"/>
      <c r="CZ1816" s="2"/>
      <c r="DA1816" s="2"/>
      <c r="DB1816" s="2"/>
      <c r="DC1816" s="2"/>
      <c r="DD1816" s="2"/>
      <c r="DE1816" s="2"/>
      <c r="DF1816" s="2"/>
      <c r="DG1816" s="2"/>
      <c r="DH1816" s="2"/>
      <c r="DI1816" s="2"/>
      <c r="DJ1816" s="2"/>
      <c r="DK1816" s="2"/>
      <c r="DL1816" s="2"/>
      <c r="DM1816" s="2"/>
      <c r="DN1816" s="2"/>
      <c r="DO1816" s="2"/>
      <c r="DP1816" s="2"/>
      <c r="DQ1816" s="2"/>
      <c r="DR1816" s="2"/>
      <c r="DS1816" s="2"/>
      <c r="DT1816" s="2"/>
      <c r="DU1816" s="2"/>
      <c r="DV1816" s="2"/>
      <c r="DW1816" s="2"/>
      <c r="DX1816" s="2"/>
      <c r="DY1816" s="2"/>
      <c r="DZ1816" s="2"/>
      <c r="EA1816" s="2"/>
      <c r="EB1816" s="2"/>
      <c r="EC1816" s="2"/>
      <c r="ED1816" s="2"/>
      <c r="EE1816" s="2"/>
      <c r="EF1816" s="2"/>
      <c r="EG1816" s="2"/>
      <c r="EH1816" s="2"/>
      <c r="EI1816" s="2"/>
      <c r="EJ1816" s="2"/>
      <c r="EK1816" s="2"/>
      <c r="EL1816" s="2"/>
      <c r="EM1816" s="2"/>
      <c r="EN1816" s="2"/>
      <c r="EO1816" s="2"/>
      <c r="EP1816" s="2"/>
      <c r="EQ1816" s="2"/>
      <c r="ER1816" s="2"/>
      <c r="ES1816" s="2"/>
      <c r="ET1816" s="2"/>
      <c r="EU1816" s="2"/>
      <c r="EV1816" s="2"/>
      <c r="EW1816" s="2"/>
      <c r="EX1816" s="2"/>
      <c r="EY1816" s="2"/>
      <c r="EZ1816" s="2"/>
      <c r="FA1816" s="2"/>
      <c r="FB1816" s="2"/>
      <c r="FC1816" s="2"/>
      <c r="FD1816" s="2"/>
      <c r="FE1816" s="2"/>
      <c r="FF1816" s="2"/>
      <c r="FG1816" s="2"/>
      <c r="FH1816" s="2"/>
      <c r="FI1816" s="2"/>
      <c r="FJ1816" s="2"/>
      <c r="FK1816" s="2"/>
      <c r="FL1816" s="2"/>
      <c r="FM1816" s="2"/>
      <c r="FN1816" s="2"/>
      <c r="FO1816" s="2"/>
      <c r="FP1816" s="2"/>
      <c r="FQ1816" s="2"/>
      <c r="FR1816" s="2"/>
      <c r="FS1816" s="2"/>
      <c r="FT1816" s="2"/>
    </row>
    <row r="1817" spans="1:176">
      <c r="A1817" s="181" t="s">
        <v>13092</v>
      </c>
      <c r="B1817" s="775" t="s">
        <v>13093</v>
      </c>
      <c r="C1817" s="775" t="s">
        <v>256</v>
      </c>
      <c r="D1817" s="7" t="s">
        <v>189</v>
      </c>
      <c r="E1817" s="7" t="s">
        <v>85</v>
      </c>
      <c r="F1817" s="7">
        <v>3</v>
      </c>
      <c r="G1817" s="847">
        <v>1079</v>
      </c>
      <c r="H1817" s="237">
        <v>2.875</v>
      </c>
      <c r="I1817" s="188" t="s">
        <v>13094</v>
      </c>
      <c r="J1817" s="848">
        <v>45757</v>
      </c>
      <c r="K1817" s="11">
        <v>45761</v>
      </c>
      <c r="L1817" s="11"/>
      <c r="M1817" s="11">
        <v>45784</v>
      </c>
      <c r="N1817" s="11">
        <v>45785</v>
      </c>
      <c r="O1817" s="7">
        <v>6</v>
      </c>
      <c r="P1817" s="11">
        <v>45794</v>
      </c>
      <c r="Q1817" s="11">
        <v>45777</v>
      </c>
      <c r="R1817" s="11">
        <v>45794</v>
      </c>
      <c r="S1817" s="12">
        <f t="shared" ca="1" si="61"/>
        <v>37</v>
      </c>
      <c r="T1817" s="192">
        <v>45798</v>
      </c>
      <c r="U1817" s="11">
        <v>45843</v>
      </c>
      <c r="V1817" s="11"/>
      <c r="W1817" s="11"/>
      <c r="X1817" s="218" t="s">
        <v>13095</v>
      </c>
      <c r="Y1817" s="199" t="s">
        <v>13096</v>
      </c>
      <c r="Z1817" s="199" t="s">
        <v>13096</v>
      </c>
      <c r="AA1817" s="244" t="s">
        <v>13097</v>
      </c>
      <c r="AB1817" s="24" t="s">
        <v>13098</v>
      </c>
      <c r="AC1817" s="1218"/>
      <c r="AD1817" s="1218"/>
      <c r="AE1817" s="1341" t="s">
        <v>10815</v>
      </c>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c r="BR1817" s="2"/>
      <c r="BS1817" s="2"/>
      <c r="BT1817" s="2"/>
      <c r="BU1817" s="2"/>
      <c r="BV1817" s="2"/>
      <c r="BW1817" s="2"/>
      <c r="BX1817" s="2"/>
      <c r="BY1817" s="2"/>
      <c r="BZ1817" s="2"/>
      <c r="CA1817" s="2"/>
      <c r="CB1817" s="2"/>
      <c r="CC1817" s="2"/>
      <c r="CD1817" s="2"/>
      <c r="CE1817" s="2"/>
      <c r="CF1817" s="2"/>
      <c r="CG1817" s="2"/>
      <c r="CH1817" s="2"/>
      <c r="CI1817" s="2"/>
      <c r="CJ1817" s="2"/>
      <c r="CK1817" s="2"/>
      <c r="CL1817" s="2"/>
      <c r="CM1817" s="2"/>
      <c r="CN1817" s="2"/>
      <c r="CO1817" s="2"/>
      <c r="CP1817" s="2"/>
      <c r="CQ1817" s="2"/>
      <c r="CR1817" s="2"/>
      <c r="CS1817" s="2"/>
      <c r="CT1817" s="2"/>
      <c r="CU1817" s="2"/>
      <c r="CV1817" s="2"/>
      <c r="CW1817" s="2"/>
      <c r="CX1817" s="2"/>
      <c r="CY1817" s="2"/>
      <c r="CZ1817" s="2"/>
      <c r="DA1817" s="2"/>
      <c r="DB1817" s="2"/>
      <c r="DC1817" s="2"/>
      <c r="DD1817" s="2"/>
      <c r="DE1817" s="2"/>
      <c r="DF1817" s="2"/>
      <c r="DG1817" s="2"/>
      <c r="DH1817" s="2"/>
      <c r="DI1817" s="2"/>
      <c r="DJ1817" s="2"/>
      <c r="DK1817" s="2"/>
      <c r="DL1817" s="2"/>
      <c r="DM1817" s="2"/>
      <c r="DN1817" s="2"/>
      <c r="DO1817" s="2"/>
      <c r="DP1817" s="2"/>
      <c r="DQ1817" s="2"/>
      <c r="DR1817" s="2"/>
      <c r="DS1817" s="2"/>
      <c r="DT1817" s="2"/>
      <c r="DU1817" s="2"/>
      <c r="DV1817" s="2"/>
      <c r="DW1817" s="2"/>
      <c r="DX1817" s="2"/>
      <c r="DY1817" s="2"/>
      <c r="DZ1817" s="2"/>
      <c r="EA1817" s="2"/>
      <c r="EB1817" s="2"/>
      <c r="EC1817" s="2"/>
      <c r="ED1817" s="2"/>
      <c r="EE1817" s="2"/>
      <c r="EF1817" s="2"/>
      <c r="EG1817" s="2"/>
      <c r="EH1817" s="2"/>
      <c r="EI1817" s="2"/>
      <c r="EJ1817" s="2"/>
      <c r="EK1817" s="2"/>
      <c r="EL1817" s="2"/>
      <c r="EM1817" s="2"/>
      <c r="EN1817" s="2"/>
      <c r="EO1817" s="2"/>
      <c r="EP1817" s="2"/>
      <c r="EQ1817" s="2"/>
      <c r="ER1817" s="2"/>
      <c r="ES1817" s="2"/>
      <c r="ET1817" s="2"/>
      <c r="EU1817" s="2"/>
      <c r="EV1817" s="2"/>
      <c r="EW1817" s="2"/>
      <c r="EX1817" s="2"/>
      <c r="EY1817" s="2"/>
      <c r="EZ1817" s="2"/>
      <c r="FA1817" s="2"/>
      <c r="FB1817" s="2"/>
      <c r="FC1817" s="2"/>
      <c r="FD1817" s="2"/>
      <c r="FE1817" s="2"/>
      <c r="FF1817" s="2"/>
      <c r="FG1817" s="2"/>
      <c r="FH1817" s="2"/>
      <c r="FI1817" s="2"/>
      <c r="FJ1817" s="2"/>
      <c r="FK1817" s="2"/>
      <c r="FL1817" s="2"/>
      <c r="FM1817" s="2"/>
      <c r="FN1817" s="2"/>
      <c r="FO1817" s="2"/>
      <c r="FP1817" s="2"/>
      <c r="FQ1817" s="2"/>
      <c r="FR1817" s="2"/>
      <c r="FS1817" s="2"/>
      <c r="FT1817" s="2"/>
    </row>
    <row r="1818" spans="1:176">
      <c r="A1818" s="181" t="s">
        <v>7362</v>
      </c>
      <c r="B1818" s="775" t="s">
        <v>13099</v>
      </c>
      <c r="C1818" s="775" t="s">
        <v>83</v>
      </c>
      <c r="D1818" s="7" t="s">
        <v>189</v>
      </c>
      <c r="E1818" s="7" t="s">
        <v>85</v>
      </c>
      <c r="F1818" s="7">
        <v>1</v>
      </c>
      <c r="G1818" s="847">
        <v>1609</v>
      </c>
      <c r="H1818" s="237">
        <v>1</v>
      </c>
      <c r="I1818" s="188" t="s">
        <v>13094</v>
      </c>
      <c r="J1818" s="848">
        <v>45770</v>
      </c>
      <c r="K1818" s="11">
        <v>45776</v>
      </c>
      <c r="L1818" s="11"/>
      <c r="M1818" s="11" t="s">
        <v>97</v>
      </c>
      <c r="N1818" s="11">
        <v>45790</v>
      </c>
      <c r="O1818" s="7">
        <v>6</v>
      </c>
      <c r="P1818" s="11">
        <v>45794</v>
      </c>
      <c r="Q1818" s="11">
        <v>45789</v>
      </c>
      <c r="R1818" s="11">
        <v>45794</v>
      </c>
      <c r="S1818" s="12">
        <f t="shared" ca="1" si="61"/>
        <v>24</v>
      </c>
      <c r="T1818" s="192">
        <v>45797</v>
      </c>
      <c r="U1818" s="11">
        <v>45843</v>
      </c>
      <c r="V1818" s="11"/>
      <c r="W1818" s="11"/>
      <c r="X1818" s="218" t="s">
        <v>13100</v>
      </c>
      <c r="Y1818" s="856" t="s">
        <v>13101</v>
      </c>
      <c r="Z1818" s="856" t="s">
        <v>13101</v>
      </c>
      <c r="AA1818" s="244" t="s">
        <v>13102</v>
      </c>
      <c r="AB1818" s="851" t="s">
        <v>13103</v>
      </c>
      <c r="AC1818" s="776"/>
      <c r="AD1818" s="776" t="s">
        <v>10815</v>
      </c>
      <c r="AE1818" s="1341" t="s">
        <v>10815</v>
      </c>
      <c r="AG1818" s="46"/>
      <c r="AH1818" s="46"/>
      <c r="AI1818" s="46"/>
      <c r="AJ1818" s="46"/>
      <c r="AK1818" s="46"/>
      <c r="AL1818" s="46"/>
      <c r="AM1818" s="46"/>
      <c r="AN1818" s="46"/>
      <c r="AO1818" s="46"/>
      <c r="AP1818" s="46"/>
      <c r="AQ1818" s="46"/>
      <c r="AR1818" s="46"/>
      <c r="AS1818" s="46"/>
      <c r="AT1818" s="46"/>
      <c r="AU1818" s="46"/>
      <c r="AV1818" s="46"/>
      <c r="AW1818" s="46"/>
      <c r="AX1818" s="46"/>
      <c r="AY1818" s="46"/>
      <c r="AZ1818" s="46"/>
      <c r="BA1818" s="46"/>
      <c r="BB1818" s="46"/>
      <c r="BC1818" s="46"/>
      <c r="BD1818" s="46"/>
      <c r="BE1818" s="46"/>
      <c r="BF1818" s="46"/>
      <c r="BG1818" s="46"/>
      <c r="BH1818" s="46"/>
      <c r="BI1818" s="46"/>
      <c r="BJ1818" s="46"/>
      <c r="BK1818" s="46"/>
      <c r="BL1818" s="46"/>
      <c r="BM1818" s="46"/>
      <c r="BN1818" s="46"/>
      <c r="BO1818" s="46"/>
      <c r="BP1818" s="46"/>
      <c r="BQ1818" s="46"/>
      <c r="BR1818" s="46"/>
      <c r="BS1818" s="46"/>
      <c r="BT1818" s="46"/>
      <c r="BU1818" s="46"/>
      <c r="BV1818" s="46"/>
      <c r="BW1818" s="46"/>
      <c r="BX1818" s="46"/>
      <c r="BY1818" s="46"/>
      <c r="BZ1818" s="46"/>
      <c r="CA1818" s="46"/>
      <c r="CB1818" s="46"/>
      <c r="CC1818" s="46"/>
      <c r="CD1818" s="46"/>
      <c r="CE1818" s="46"/>
      <c r="CF1818" s="46"/>
      <c r="CG1818" s="46"/>
      <c r="CH1818" s="46"/>
      <c r="CI1818" s="46"/>
      <c r="CJ1818" s="46"/>
      <c r="CK1818" s="46"/>
      <c r="CL1818" s="46"/>
      <c r="CM1818" s="46"/>
      <c r="CN1818" s="46"/>
      <c r="CO1818" s="46"/>
      <c r="CP1818" s="46"/>
      <c r="CQ1818" s="46"/>
      <c r="CR1818" s="46"/>
      <c r="CS1818" s="46"/>
      <c r="CT1818" s="46"/>
      <c r="CU1818" s="46"/>
      <c r="CV1818" s="46"/>
      <c r="CW1818" s="46"/>
      <c r="CX1818" s="46"/>
      <c r="CY1818" s="46"/>
      <c r="CZ1818" s="46"/>
      <c r="DA1818" s="46"/>
      <c r="DB1818" s="46"/>
      <c r="DC1818" s="46"/>
      <c r="DD1818" s="46"/>
      <c r="DE1818" s="46"/>
      <c r="DF1818" s="46"/>
      <c r="DG1818" s="46"/>
      <c r="DH1818" s="46"/>
      <c r="DI1818" s="46"/>
      <c r="DJ1818" s="46"/>
      <c r="DK1818" s="46"/>
      <c r="DL1818" s="46"/>
      <c r="DM1818" s="46"/>
      <c r="DN1818" s="46"/>
      <c r="DO1818" s="46"/>
      <c r="DP1818" s="46"/>
      <c r="DQ1818" s="46"/>
      <c r="DR1818" s="46"/>
      <c r="DS1818" s="46"/>
      <c r="DT1818" s="46"/>
      <c r="DU1818" s="46"/>
      <c r="DV1818" s="46"/>
      <c r="DW1818" s="46"/>
      <c r="DX1818" s="46"/>
      <c r="DY1818" s="46"/>
      <c r="DZ1818" s="46"/>
      <c r="EA1818" s="46"/>
      <c r="EB1818" s="46"/>
      <c r="EC1818" s="46"/>
      <c r="ED1818" s="46"/>
      <c r="EE1818" s="46"/>
      <c r="EF1818" s="46"/>
      <c r="EG1818" s="46"/>
      <c r="EH1818" s="46"/>
      <c r="EI1818" s="46"/>
      <c r="EJ1818" s="46"/>
      <c r="EK1818" s="46"/>
      <c r="EL1818" s="46"/>
      <c r="EM1818" s="46"/>
      <c r="EN1818" s="46"/>
      <c r="EO1818" s="46"/>
      <c r="EP1818" s="46"/>
      <c r="EQ1818" s="46"/>
      <c r="ER1818" s="46"/>
      <c r="ES1818" s="46"/>
      <c r="ET1818" s="46"/>
      <c r="EU1818" s="46"/>
      <c r="EV1818" s="46"/>
      <c r="EW1818" s="46"/>
      <c r="EX1818" s="46"/>
      <c r="EY1818" s="46"/>
      <c r="EZ1818" s="46"/>
      <c r="FA1818" s="46"/>
      <c r="FB1818" s="46"/>
      <c r="FC1818" s="46"/>
      <c r="FD1818" s="46"/>
      <c r="FE1818" s="46"/>
      <c r="FF1818" s="46"/>
      <c r="FG1818" s="46"/>
      <c r="FH1818" s="46"/>
      <c r="FI1818" s="46"/>
      <c r="FJ1818" s="46"/>
      <c r="FK1818" s="46"/>
      <c r="FL1818" s="46"/>
      <c r="FM1818" s="46"/>
      <c r="FN1818" s="46"/>
      <c r="FO1818" s="46"/>
      <c r="FP1818" s="46"/>
      <c r="FQ1818" s="46"/>
      <c r="FR1818" s="46"/>
      <c r="FS1818" s="46"/>
      <c r="FT1818" s="46"/>
    </row>
    <row r="1819" spans="1:176">
      <c r="A1819" s="657" t="s">
        <v>13104</v>
      </c>
      <c r="B1819" s="846" t="s">
        <v>13105</v>
      </c>
      <c r="C1819" s="775" t="s">
        <v>83</v>
      </c>
      <c r="D1819" s="11" t="s">
        <v>687</v>
      </c>
      <c r="E1819" s="11" t="s">
        <v>85</v>
      </c>
      <c r="F1819" s="7">
        <v>1</v>
      </c>
      <c r="G1819" s="847">
        <v>340</v>
      </c>
      <c r="H1819" s="237">
        <v>3.4</v>
      </c>
      <c r="I1819" s="202" t="s">
        <v>13106</v>
      </c>
      <c r="J1819" s="11">
        <v>45783</v>
      </c>
      <c r="K1819" s="11">
        <v>45776</v>
      </c>
      <c r="L1819" s="11"/>
      <c r="M1819" s="11" t="s">
        <v>97</v>
      </c>
      <c r="N1819" s="11"/>
      <c r="O1819" s="7">
        <f t="shared" ref="O1819:O1882" ca="1" si="62">IF(ISBLANK(N1819)=TRUE,TODAY()-J1819,N1819-J1819)</f>
        <v>322</v>
      </c>
      <c r="P1819" s="11">
        <v>45796</v>
      </c>
      <c r="Q1819" s="11">
        <v>45797</v>
      </c>
      <c r="R1819" s="11">
        <v>45796</v>
      </c>
      <c r="S1819" s="7">
        <f t="shared" ca="1" si="61"/>
        <v>13</v>
      </c>
      <c r="T1819" s="192">
        <v>45797</v>
      </c>
      <c r="U1819" s="11">
        <v>45827</v>
      </c>
      <c r="V1819" s="11"/>
      <c r="W1819" s="11"/>
      <c r="X1819" s="218" t="s">
        <v>13107</v>
      </c>
      <c r="Y1819" s="199" t="s">
        <v>13108</v>
      </c>
      <c r="Z1819" s="199"/>
      <c r="AA1819" s="72" t="s">
        <v>13109</v>
      </c>
      <c r="AB1819" s="24" t="s">
        <v>11651</v>
      </c>
      <c r="AC1819" s="23"/>
      <c r="AD1819" s="776"/>
      <c r="AE1819" s="1338"/>
      <c r="AF1819" s="740"/>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c r="BR1819" s="2"/>
      <c r="BS1819" s="2"/>
      <c r="BT1819" s="2"/>
      <c r="BU1819" s="2"/>
      <c r="BV1819" s="2"/>
      <c r="BW1819" s="2"/>
      <c r="BX1819" s="2"/>
      <c r="BY1819" s="2"/>
      <c r="BZ1819" s="2"/>
      <c r="CA1819" s="2"/>
      <c r="CB1819" s="2"/>
      <c r="CC1819" s="2"/>
      <c r="CD1819" s="2"/>
      <c r="CE1819" s="2"/>
      <c r="CF1819" s="2"/>
      <c r="CG1819" s="2"/>
      <c r="CH1819" s="2"/>
      <c r="CI1819" s="2"/>
      <c r="CJ1819" s="2"/>
      <c r="CK1819" s="2"/>
      <c r="CL1819" s="2"/>
      <c r="CM1819" s="2"/>
      <c r="CN1819" s="2"/>
      <c r="CO1819" s="2"/>
      <c r="CP1819" s="2"/>
      <c r="CQ1819" s="2"/>
      <c r="CR1819" s="2"/>
      <c r="CS1819" s="2"/>
      <c r="CT1819" s="2"/>
      <c r="CU1819" s="2"/>
      <c r="CV1819" s="2"/>
      <c r="CW1819" s="2"/>
      <c r="CX1819" s="2"/>
      <c r="CY1819" s="2"/>
      <c r="CZ1819" s="2"/>
      <c r="DA1819" s="2"/>
      <c r="DB1819" s="2"/>
      <c r="DC1819" s="2"/>
      <c r="DD1819" s="2"/>
      <c r="DE1819" s="2"/>
      <c r="DF1819" s="2"/>
      <c r="DG1819" s="2"/>
      <c r="DH1819" s="2"/>
      <c r="DI1819" s="2"/>
      <c r="DJ1819" s="2"/>
      <c r="DK1819" s="2"/>
      <c r="DL1819" s="2"/>
      <c r="DM1819" s="2"/>
      <c r="DN1819" s="2"/>
      <c r="DO1819" s="2"/>
      <c r="DP1819" s="2"/>
      <c r="DQ1819" s="2"/>
      <c r="DR1819" s="2"/>
      <c r="DS1819" s="2"/>
      <c r="DT1819" s="2"/>
      <c r="DU1819" s="2"/>
      <c r="DV1819" s="2"/>
      <c r="DW1819" s="2"/>
      <c r="DX1819" s="2"/>
      <c r="DY1819" s="2"/>
      <c r="DZ1819" s="2"/>
      <c r="EA1819" s="2"/>
      <c r="EB1819" s="2"/>
      <c r="EC1819" s="2"/>
      <c r="ED1819" s="2"/>
      <c r="EE1819" s="2"/>
      <c r="EF1819" s="2"/>
      <c r="EG1819" s="2"/>
      <c r="EH1819" s="2"/>
      <c r="EI1819" s="2"/>
      <c r="EJ1819" s="2"/>
      <c r="EK1819" s="2"/>
      <c r="EL1819" s="2"/>
      <c r="EM1819" s="2"/>
      <c r="EN1819" s="2"/>
      <c r="EO1819" s="2"/>
      <c r="EP1819" s="2"/>
      <c r="EQ1819" s="2"/>
      <c r="ER1819" s="2"/>
      <c r="ES1819" s="2"/>
      <c r="ET1819" s="2"/>
      <c r="EU1819" s="2"/>
      <c r="EV1819" s="2"/>
      <c r="EW1819" s="2"/>
      <c r="EX1819" s="2"/>
      <c r="EY1819" s="2"/>
      <c r="EZ1819" s="2"/>
      <c r="FA1819" s="2"/>
      <c r="FB1819" s="2"/>
      <c r="FC1819" s="2"/>
      <c r="FD1819" s="2"/>
      <c r="FE1819" s="2"/>
      <c r="FF1819" s="2"/>
      <c r="FG1819" s="2"/>
      <c r="FH1819" s="2"/>
      <c r="FI1819" s="2"/>
      <c r="FJ1819" s="2"/>
      <c r="FK1819" s="2"/>
      <c r="FL1819" s="2"/>
      <c r="FM1819" s="2"/>
      <c r="FN1819" s="2"/>
      <c r="FO1819" s="2"/>
      <c r="FP1819" s="2"/>
      <c r="FQ1819" s="2"/>
      <c r="FR1819" s="2"/>
      <c r="FS1819" s="2"/>
      <c r="FT1819" s="2"/>
    </row>
    <row r="1820" spans="1:176">
      <c r="A1820" s="657" t="s">
        <v>11548</v>
      </c>
      <c r="B1820" s="846" t="s">
        <v>13110</v>
      </c>
      <c r="C1820" s="775" t="s">
        <v>256</v>
      </c>
      <c r="D1820" s="11" t="s">
        <v>5451</v>
      </c>
      <c r="E1820" s="11" t="s">
        <v>85</v>
      </c>
      <c r="F1820" s="7">
        <v>1</v>
      </c>
      <c r="G1820" s="847">
        <v>589.67600000000004</v>
      </c>
      <c r="H1820" s="237">
        <v>0.91200000000000003</v>
      </c>
      <c r="I1820" s="202" t="s">
        <v>13111</v>
      </c>
      <c r="J1820" s="11">
        <v>45762</v>
      </c>
      <c r="K1820" s="11">
        <v>45763</v>
      </c>
      <c r="L1820" s="11"/>
      <c r="M1820" s="11">
        <v>45768</v>
      </c>
      <c r="N1820" s="11">
        <v>45769</v>
      </c>
      <c r="O1820" s="7">
        <f t="shared" ca="1" si="62"/>
        <v>7</v>
      </c>
      <c r="P1820" s="11">
        <v>45794</v>
      </c>
      <c r="Q1820" s="11">
        <v>45776</v>
      </c>
      <c r="R1820" s="11">
        <v>45794</v>
      </c>
      <c r="S1820" s="7">
        <f t="shared" ca="1" si="61"/>
        <v>32</v>
      </c>
      <c r="T1820" s="192">
        <v>45798</v>
      </c>
      <c r="U1820" s="11">
        <v>45850</v>
      </c>
      <c r="V1820" s="11"/>
      <c r="W1820" s="11"/>
      <c r="X1820" s="218" t="s">
        <v>13112</v>
      </c>
      <c r="Y1820" s="199" t="s">
        <v>13113</v>
      </c>
      <c r="Z1820" s="199" t="s">
        <v>13113</v>
      </c>
      <c r="AA1820" s="84" t="s">
        <v>13114</v>
      </c>
      <c r="AB1820" s="24" t="s">
        <v>13115</v>
      </c>
      <c r="AC1820" s="23"/>
      <c r="AD1820" s="776"/>
      <c r="AE1820" s="1338"/>
      <c r="AF1820" s="740"/>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c r="BR1820" s="2"/>
      <c r="BS1820" s="2"/>
      <c r="BT1820" s="2"/>
      <c r="BU1820" s="2"/>
      <c r="BV1820" s="2"/>
      <c r="BW1820" s="2"/>
      <c r="BX1820" s="2"/>
      <c r="BY1820" s="2"/>
      <c r="BZ1820" s="2"/>
      <c r="CA1820" s="2"/>
      <c r="CB1820" s="2"/>
      <c r="CC1820" s="2"/>
      <c r="CD1820" s="2"/>
      <c r="CE1820" s="2"/>
      <c r="CF1820" s="2"/>
      <c r="CG1820" s="2"/>
      <c r="CH1820" s="2"/>
      <c r="CI1820" s="2"/>
      <c r="CJ1820" s="2"/>
      <c r="CK1820" s="2"/>
      <c r="CL1820" s="2"/>
      <c r="CM1820" s="2"/>
      <c r="CN1820" s="2"/>
      <c r="CO1820" s="2"/>
      <c r="CP1820" s="2"/>
      <c r="CQ1820" s="2"/>
      <c r="CR1820" s="2"/>
      <c r="CS1820" s="2"/>
      <c r="CT1820" s="2"/>
      <c r="CU1820" s="2"/>
      <c r="CV1820" s="2"/>
      <c r="CW1820" s="2"/>
      <c r="CX1820" s="2"/>
      <c r="CY1820" s="2"/>
      <c r="CZ1820" s="2"/>
      <c r="DA1820" s="2"/>
      <c r="DB1820" s="2"/>
      <c r="DC1820" s="2"/>
      <c r="DD1820" s="2"/>
      <c r="DE1820" s="2"/>
      <c r="DF1820" s="2"/>
      <c r="DG1820" s="2"/>
      <c r="DH1820" s="2"/>
      <c r="DI1820" s="2"/>
      <c r="DJ1820" s="2"/>
      <c r="DK1820" s="2"/>
      <c r="DL1820" s="2"/>
      <c r="DM1820" s="2"/>
      <c r="DN1820" s="2"/>
      <c r="DO1820" s="2"/>
      <c r="DP1820" s="2"/>
      <c r="DQ1820" s="2"/>
      <c r="DR1820" s="2"/>
      <c r="DS1820" s="2"/>
      <c r="DT1820" s="2"/>
      <c r="DU1820" s="2"/>
      <c r="DV1820" s="2"/>
      <c r="DW1820" s="2"/>
      <c r="DX1820" s="2"/>
      <c r="DY1820" s="2"/>
      <c r="DZ1820" s="2"/>
      <c r="EA1820" s="2"/>
      <c r="EB1820" s="2"/>
      <c r="EC1820" s="2"/>
      <c r="ED1820" s="2"/>
      <c r="EE1820" s="2"/>
      <c r="EF1820" s="2"/>
      <c r="EG1820" s="2"/>
      <c r="EH1820" s="2"/>
      <c r="EI1820" s="2"/>
      <c r="EJ1820" s="2"/>
      <c r="EK1820" s="2"/>
      <c r="EL1820" s="2"/>
      <c r="EM1820" s="2"/>
      <c r="EN1820" s="2"/>
      <c r="EO1820" s="2"/>
      <c r="EP1820" s="2"/>
      <c r="EQ1820" s="2"/>
      <c r="ER1820" s="2"/>
      <c r="ES1820" s="2"/>
      <c r="ET1820" s="2"/>
      <c r="EU1820" s="2"/>
      <c r="EV1820" s="2"/>
      <c r="EW1820" s="2"/>
      <c r="EX1820" s="2"/>
      <c r="EY1820" s="2"/>
      <c r="EZ1820" s="2"/>
      <c r="FA1820" s="2"/>
      <c r="FB1820" s="2"/>
      <c r="FC1820" s="2"/>
      <c r="FD1820" s="2"/>
      <c r="FE1820" s="2"/>
      <c r="FF1820" s="2"/>
      <c r="FG1820" s="2"/>
      <c r="FH1820" s="2"/>
      <c r="FI1820" s="2"/>
      <c r="FJ1820" s="2"/>
      <c r="FK1820" s="2"/>
      <c r="FL1820" s="2"/>
      <c r="FM1820" s="2"/>
      <c r="FN1820" s="2"/>
      <c r="FO1820" s="2"/>
      <c r="FP1820" s="2"/>
      <c r="FQ1820" s="2"/>
      <c r="FR1820" s="2"/>
      <c r="FS1820" s="2"/>
      <c r="FT1820" s="2"/>
    </row>
    <row r="1821" spans="1:176">
      <c r="A1821" s="181" t="s">
        <v>13116</v>
      </c>
      <c r="B1821" s="775" t="s">
        <v>13117</v>
      </c>
      <c r="C1821" s="7" t="s">
        <v>46</v>
      </c>
      <c r="D1821" s="7" t="s">
        <v>139</v>
      </c>
      <c r="E1821" s="7" t="s">
        <v>85</v>
      </c>
      <c r="F1821" s="7">
        <v>1</v>
      </c>
      <c r="G1821" s="847" t="s">
        <v>13118</v>
      </c>
      <c r="H1821" s="237">
        <f>111*101*61/1000000</f>
        <v>0.68387100000000001</v>
      </c>
      <c r="I1821" s="188" t="s">
        <v>13119</v>
      </c>
      <c r="J1821" s="11">
        <v>45775</v>
      </c>
      <c r="K1821" s="11">
        <v>45776</v>
      </c>
      <c r="L1821" s="11"/>
      <c r="M1821" s="8" t="s">
        <v>97</v>
      </c>
      <c r="N1821" s="11">
        <v>45785</v>
      </c>
      <c r="O1821" s="7">
        <f t="shared" ca="1" si="62"/>
        <v>10</v>
      </c>
      <c r="P1821" s="11">
        <v>45794</v>
      </c>
      <c r="Q1821" s="11">
        <v>45789</v>
      </c>
      <c r="R1821" s="11">
        <v>45794</v>
      </c>
      <c r="S1821" s="12">
        <f t="shared" ca="1" si="61"/>
        <v>19</v>
      </c>
      <c r="T1821" s="192">
        <v>45798</v>
      </c>
      <c r="U1821" s="11">
        <v>45816</v>
      </c>
      <c r="V1821" s="11"/>
      <c r="W1821" s="11"/>
      <c r="X1821" s="218" t="s">
        <v>13120</v>
      </c>
      <c r="Y1821" s="199" t="s">
        <v>13121</v>
      </c>
      <c r="Z1821" s="199"/>
      <c r="AA1821" s="244" t="s">
        <v>13122</v>
      </c>
      <c r="AB1821" s="72" t="s">
        <v>13123</v>
      </c>
      <c r="AC1821" s="776"/>
      <c r="AD1821" s="776"/>
      <c r="AE1821" s="1341" t="s">
        <v>13124</v>
      </c>
      <c r="AF1821" s="740"/>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c r="BR1821" s="2"/>
      <c r="BS1821" s="2"/>
      <c r="BT1821" s="2"/>
      <c r="BU1821" s="2"/>
      <c r="BV1821" s="2"/>
      <c r="BW1821" s="2"/>
      <c r="BX1821" s="2"/>
      <c r="BY1821" s="2"/>
      <c r="BZ1821" s="2"/>
      <c r="CA1821" s="2"/>
      <c r="CB1821" s="2"/>
      <c r="CC1821" s="2"/>
      <c r="CD1821" s="2"/>
      <c r="CE1821" s="2"/>
      <c r="CF1821" s="2"/>
      <c r="CG1821" s="2"/>
      <c r="CH1821" s="2"/>
      <c r="CI1821" s="2"/>
      <c r="CJ1821" s="2"/>
      <c r="CK1821" s="2"/>
      <c r="CL1821" s="2"/>
      <c r="CM1821" s="2"/>
      <c r="CN1821" s="2"/>
      <c r="CO1821" s="2"/>
      <c r="CP1821" s="2"/>
      <c r="CQ1821" s="2"/>
      <c r="CR1821" s="2"/>
      <c r="CS1821" s="2"/>
      <c r="CT1821" s="2"/>
      <c r="CU1821" s="2"/>
      <c r="CV1821" s="2"/>
      <c r="CW1821" s="2"/>
      <c r="CX1821" s="2"/>
      <c r="CY1821" s="2"/>
      <c r="CZ1821" s="2"/>
      <c r="DA1821" s="2"/>
      <c r="DB1821" s="2"/>
      <c r="DC1821" s="2"/>
      <c r="DD1821" s="2"/>
      <c r="DE1821" s="2"/>
      <c r="DF1821" s="2"/>
      <c r="DG1821" s="2"/>
      <c r="DH1821" s="2"/>
      <c r="DI1821" s="2"/>
      <c r="DJ1821" s="2"/>
      <c r="DK1821" s="2"/>
      <c r="DL1821" s="2"/>
      <c r="DM1821" s="2"/>
      <c r="DN1821" s="2"/>
      <c r="DO1821" s="2"/>
      <c r="DP1821" s="2"/>
      <c r="DQ1821" s="2"/>
      <c r="DR1821" s="2"/>
      <c r="DS1821" s="2"/>
      <c r="DT1821" s="2"/>
      <c r="DU1821" s="2"/>
      <c r="DV1821" s="2"/>
      <c r="DW1821" s="2"/>
      <c r="DX1821" s="2"/>
      <c r="DY1821" s="2"/>
      <c r="DZ1821" s="2"/>
      <c r="EA1821" s="2"/>
      <c r="EB1821" s="2"/>
      <c r="EC1821" s="2"/>
      <c r="ED1821" s="2"/>
      <c r="EE1821" s="2"/>
      <c r="EF1821" s="2"/>
      <c r="EG1821" s="2"/>
      <c r="EH1821" s="2"/>
      <c r="EI1821" s="2"/>
      <c r="EJ1821" s="2"/>
      <c r="EK1821" s="2"/>
      <c r="EL1821" s="2"/>
      <c r="EM1821" s="2"/>
      <c r="EN1821" s="2"/>
      <c r="EO1821" s="2"/>
      <c r="EP1821" s="2"/>
      <c r="EQ1821" s="2"/>
      <c r="ER1821" s="2"/>
      <c r="ES1821" s="2"/>
      <c r="ET1821" s="2"/>
      <c r="EU1821" s="2"/>
      <c r="EV1821" s="2"/>
      <c r="EW1821" s="2"/>
      <c r="EX1821" s="2"/>
      <c r="EY1821" s="2"/>
      <c r="EZ1821" s="2"/>
      <c r="FA1821" s="2"/>
      <c r="FB1821" s="2"/>
      <c r="FC1821" s="2"/>
      <c r="FD1821" s="2"/>
      <c r="FE1821" s="2"/>
      <c r="FF1821" s="2"/>
      <c r="FG1821" s="2"/>
      <c r="FH1821" s="2"/>
      <c r="FI1821" s="2"/>
      <c r="FJ1821" s="2"/>
      <c r="FK1821" s="2"/>
      <c r="FL1821" s="2"/>
      <c r="FM1821" s="2"/>
      <c r="FN1821" s="2"/>
      <c r="FO1821" s="2"/>
      <c r="FP1821" s="2"/>
      <c r="FQ1821" s="2"/>
      <c r="FR1821" s="2"/>
      <c r="FS1821" s="2"/>
      <c r="FT1821" s="2"/>
    </row>
    <row r="1822" spans="1:176">
      <c r="A1822" s="181" t="s">
        <v>10862</v>
      </c>
      <c r="B1822" s="775" t="s">
        <v>12587</v>
      </c>
      <c r="C1822" s="7" t="s">
        <v>46</v>
      </c>
      <c r="D1822" s="7" t="s">
        <v>139</v>
      </c>
      <c r="E1822" s="7" t="s">
        <v>85</v>
      </c>
      <c r="F1822" s="7">
        <v>1</v>
      </c>
      <c r="G1822" s="847">
        <v>413.4</v>
      </c>
      <c r="H1822" s="237">
        <f>62*62*61/1000000</f>
        <v>0.234484</v>
      </c>
      <c r="I1822" s="188" t="s">
        <v>13125</v>
      </c>
      <c r="J1822" s="11">
        <v>45786</v>
      </c>
      <c r="K1822" s="11">
        <v>45786</v>
      </c>
      <c r="L1822" s="11"/>
      <c r="M1822" s="8" t="s">
        <v>97</v>
      </c>
      <c r="N1822" s="11">
        <v>45790</v>
      </c>
      <c r="O1822" s="7">
        <f t="shared" ca="1" si="62"/>
        <v>4</v>
      </c>
      <c r="P1822" s="11">
        <v>45798</v>
      </c>
      <c r="Q1822" s="11">
        <v>45796</v>
      </c>
      <c r="R1822" s="11">
        <v>45798</v>
      </c>
      <c r="S1822" s="12">
        <f t="shared" ca="1" si="61"/>
        <v>12</v>
      </c>
      <c r="T1822" s="192">
        <v>45800</v>
      </c>
      <c r="U1822" s="11">
        <v>45818</v>
      </c>
      <c r="V1822" s="11"/>
      <c r="W1822" s="11"/>
      <c r="X1822" s="218" t="s">
        <v>13126</v>
      </c>
      <c r="Y1822" s="199" t="s">
        <v>13127</v>
      </c>
      <c r="Z1822" s="199"/>
      <c r="AA1822" s="244" t="s">
        <v>13128</v>
      </c>
      <c r="AB1822" s="72" t="s">
        <v>13129</v>
      </c>
      <c r="AC1822" s="776"/>
      <c r="AD1822" s="776"/>
      <c r="AE1822" s="1341" t="s">
        <v>10815</v>
      </c>
      <c r="AF1822" s="740"/>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c r="BR1822" s="2"/>
      <c r="BS1822" s="2"/>
      <c r="BT1822" s="2"/>
      <c r="BU1822" s="2"/>
      <c r="BV1822" s="2"/>
      <c r="BW1822" s="2"/>
      <c r="BX1822" s="2"/>
      <c r="BY1822" s="2"/>
      <c r="BZ1822" s="2"/>
      <c r="CA1822" s="2"/>
      <c r="CB1822" s="2"/>
      <c r="CC1822" s="2"/>
      <c r="CD1822" s="2"/>
      <c r="CE1822" s="2"/>
      <c r="CF1822" s="2"/>
      <c r="CG1822" s="2"/>
      <c r="CH1822" s="2"/>
      <c r="CI1822" s="2"/>
      <c r="CJ1822" s="2"/>
      <c r="CK1822" s="2"/>
      <c r="CL1822" s="2"/>
      <c r="CM1822" s="2"/>
      <c r="CN1822" s="2"/>
      <c r="CO1822" s="2"/>
      <c r="CP1822" s="2"/>
      <c r="CQ1822" s="2"/>
      <c r="CR1822" s="2"/>
      <c r="CS1822" s="2"/>
      <c r="CT1822" s="2"/>
      <c r="CU1822" s="2"/>
      <c r="CV1822" s="2"/>
      <c r="CW1822" s="2"/>
      <c r="CX1822" s="2"/>
      <c r="CY1822" s="2"/>
      <c r="CZ1822" s="2"/>
      <c r="DA1822" s="2"/>
      <c r="DB1822" s="2"/>
      <c r="DC1822" s="2"/>
      <c r="DD1822" s="2"/>
      <c r="DE1822" s="2"/>
      <c r="DF1822" s="2"/>
      <c r="DG1822" s="2"/>
      <c r="DH1822" s="2"/>
      <c r="DI1822" s="2"/>
      <c r="DJ1822" s="2"/>
      <c r="DK1822" s="2"/>
      <c r="DL1822" s="2"/>
      <c r="DM1822" s="2"/>
      <c r="DN1822" s="2"/>
      <c r="DO1822" s="2"/>
      <c r="DP1822" s="2"/>
      <c r="DQ1822" s="2"/>
      <c r="DR1822" s="2"/>
      <c r="DS1822" s="2"/>
      <c r="DT1822" s="2"/>
      <c r="DU1822" s="2"/>
      <c r="DV1822" s="2"/>
      <c r="DW1822" s="2"/>
      <c r="DX1822" s="2"/>
      <c r="DY1822" s="2"/>
      <c r="DZ1822" s="2"/>
      <c r="EA1822" s="2"/>
      <c r="EB1822" s="2"/>
      <c r="EC1822" s="2"/>
      <c r="ED1822" s="2"/>
      <c r="EE1822" s="2"/>
      <c r="EF1822" s="2"/>
      <c r="EG1822" s="2"/>
      <c r="EH1822" s="2"/>
      <c r="EI1822" s="2"/>
      <c r="EJ1822" s="2"/>
      <c r="EK1822" s="2"/>
      <c r="EL1822" s="2"/>
      <c r="EM1822" s="2"/>
      <c r="EN1822" s="2"/>
      <c r="EO1822" s="2"/>
      <c r="EP1822" s="2"/>
      <c r="EQ1822" s="2"/>
      <c r="ER1822" s="2"/>
      <c r="ES1822" s="2"/>
      <c r="ET1822" s="2"/>
      <c r="EU1822" s="2"/>
      <c r="EV1822" s="2"/>
      <c r="EW1822" s="2"/>
      <c r="EX1822" s="2"/>
      <c r="EY1822" s="2"/>
      <c r="EZ1822" s="2"/>
      <c r="FA1822" s="2"/>
      <c r="FB1822" s="2"/>
      <c r="FC1822" s="2"/>
      <c r="FD1822" s="2"/>
      <c r="FE1822" s="2"/>
      <c r="FF1822" s="2"/>
      <c r="FG1822" s="2"/>
      <c r="FH1822" s="2"/>
      <c r="FI1822" s="2"/>
      <c r="FJ1822" s="2"/>
      <c r="FK1822" s="2"/>
      <c r="FL1822" s="2"/>
      <c r="FM1822" s="2"/>
      <c r="FN1822" s="2"/>
      <c r="FO1822" s="2"/>
      <c r="FP1822" s="2"/>
      <c r="FQ1822" s="2"/>
      <c r="FR1822" s="2"/>
      <c r="FS1822" s="2"/>
      <c r="FT1822" s="2"/>
    </row>
    <row r="1823" spans="1:176">
      <c r="A1823" s="181" t="s">
        <v>13130</v>
      </c>
      <c r="B1823" s="12" t="s">
        <v>13131</v>
      </c>
      <c r="C1823" s="12" t="s">
        <v>46</v>
      </c>
      <c r="D1823" s="12" t="s">
        <v>139</v>
      </c>
      <c r="E1823" s="12" t="s">
        <v>85</v>
      </c>
      <c r="F1823" s="12">
        <v>3</v>
      </c>
      <c r="G1823" s="12">
        <v>4164</v>
      </c>
      <c r="H1823" s="237">
        <v>2.1</v>
      </c>
      <c r="I1823" s="12" t="s">
        <v>13132</v>
      </c>
      <c r="J1823" s="11">
        <v>45790</v>
      </c>
      <c r="K1823" s="11">
        <v>45791</v>
      </c>
      <c r="L1823" s="11"/>
      <c r="M1823" s="11">
        <v>45792</v>
      </c>
      <c r="N1823" s="11">
        <v>45793</v>
      </c>
      <c r="O1823" s="12">
        <f t="shared" ca="1" si="62"/>
        <v>3</v>
      </c>
      <c r="P1823" s="11">
        <v>45798</v>
      </c>
      <c r="Q1823" s="11">
        <v>45796</v>
      </c>
      <c r="R1823" s="11">
        <v>45798</v>
      </c>
      <c r="S1823" s="12">
        <f t="shared" ca="1" si="61"/>
        <v>8</v>
      </c>
      <c r="T1823" s="11">
        <v>45800</v>
      </c>
      <c r="U1823" s="11">
        <v>45818</v>
      </c>
      <c r="V1823" s="11"/>
      <c r="W1823" s="11"/>
      <c r="X1823" s="146" t="s">
        <v>13133</v>
      </c>
      <c r="Y1823" s="12" t="s">
        <v>13134</v>
      </c>
      <c r="Z1823" s="12"/>
      <c r="AA1823" s="178" t="s">
        <v>13135</v>
      </c>
      <c r="AB1823" s="14" t="s">
        <v>13136</v>
      </c>
      <c r="AC1823" s="715"/>
      <c r="AD1823" s="715"/>
      <c r="AE1823" s="668" t="s">
        <v>10815</v>
      </c>
      <c r="AF1823" s="740"/>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c r="BR1823" s="2"/>
      <c r="BS1823" s="2"/>
      <c r="BT1823" s="2"/>
      <c r="BU1823" s="2"/>
      <c r="BV1823" s="2"/>
      <c r="BW1823" s="2"/>
      <c r="BX1823" s="2"/>
      <c r="BY1823" s="2"/>
      <c r="BZ1823" s="2"/>
      <c r="CA1823" s="2"/>
      <c r="CB1823" s="2"/>
      <c r="CC1823" s="2"/>
      <c r="CD1823" s="2"/>
      <c r="CE1823" s="2"/>
      <c r="CF1823" s="2"/>
      <c r="CG1823" s="2"/>
      <c r="CH1823" s="2"/>
      <c r="CI1823" s="2"/>
      <c r="CJ1823" s="2"/>
      <c r="CK1823" s="2"/>
      <c r="CL1823" s="2"/>
      <c r="CM1823" s="2"/>
      <c r="CN1823" s="2"/>
      <c r="CO1823" s="2"/>
      <c r="CP1823" s="2"/>
      <c r="CQ1823" s="2"/>
      <c r="CR1823" s="2"/>
      <c r="CS1823" s="2"/>
      <c r="CT1823" s="2"/>
      <c r="CU1823" s="2"/>
      <c r="CV1823" s="2"/>
      <c r="CW1823" s="2"/>
      <c r="CX1823" s="2"/>
      <c r="CY1823" s="2"/>
      <c r="CZ1823" s="2"/>
      <c r="DA1823" s="2"/>
      <c r="DB1823" s="2"/>
      <c r="DC1823" s="2"/>
      <c r="DD1823" s="2"/>
      <c r="DE1823" s="2"/>
      <c r="DF1823" s="2"/>
      <c r="DG1823" s="2"/>
      <c r="DH1823" s="2"/>
      <c r="DI1823" s="2"/>
      <c r="DJ1823" s="2"/>
      <c r="DK1823" s="2"/>
      <c r="DL1823" s="2"/>
      <c r="DM1823" s="2"/>
      <c r="DN1823" s="2"/>
      <c r="DO1823" s="2"/>
      <c r="DP1823" s="2"/>
      <c r="DQ1823" s="2"/>
      <c r="DR1823" s="2"/>
      <c r="DS1823" s="2"/>
      <c r="DT1823" s="2"/>
      <c r="DU1823" s="2"/>
      <c r="DV1823" s="2"/>
      <c r="DW1823" s="2"/>
      <c r="DX1823" s="2"/>
      <c r="DY1823" s="2"/>
      <c r="DZ1823" s="2"/>
      <c r="EA1823" s="2"/>
      <c r="EB1823" s="2"/>
      <c r="EC1823" s="2"/>
      <c r="ED1823" s="2"/>
      <c r="EE1823" s="2"/>
      <c r="EF1823" s="2"/>
      <c r="EG1823" s="2"/>
      <c r="EH1823" s="2"/>
      <c r="EI1823" s="2"/>
      <c r="EJ1823" s="2"/>
      <c r="EK1823" s="2"/>
      <c r="EL1823" s="2"/>
      <c r="EM1823" s="2"/>
      <c r="EN1823" s="2"/>
      <c r="EO1823" s="2"/>
      <c r="EP1823" s="2"/>
      <c r="EQ1823" s="2"/>
      <c r="ER1823" s="2"/>
      <c r="ES1823" s="2"/>
      <c r="ET1823" s="2"/>
      <c r="EU1823" s="2"/>
      <c r="EV1823" s="2"/>
      <c r="EW1823" s="2"/>
      <c r="EX1823" s="2"/>
      <c r="EY1823" s="2"/>
      <c r="EZ1823" s="2"/>
      <c r="FA1823" s="2"/>
      <c r="FB1823" s="2"/>
      <c r="FC1823" s="2"/>
      <c r="FD1823" s="2"/>
      <c r="FE1823" s="2"/>
      <c r="FF1823" s="2"/>
      <c r="FG1823" s="740"/>
      <c r="FH1823" s="740"/>
      <c r="FI1823" s="740"/>
      <c r="FJ1823" s="740"/>
      <c r="FK1823" s="740"/>
      <c r="FL1823" s="740"/>
      <c r="FM1823" s="740"/>
      <c r="FN1823" s="740"/>
      <c r="FO1823" s="740"/>
      <c r="FP1823" s="740"/>
      <c r="FQ1823" s="740"/>
      <c r="FR1823" s="740"/>
      <c r="FS1823" s="740"/>
      <c r="FT1823" s="740"/>
    </row>
    <row r="1824" spans="1:176">
      <c r="A1824" s="135" t="s">
        <v>13137</v>
      </c>
      <c r="B1824" s="7" t="s">
        <v>13138</v>
      </c>
      <c r="C1824" s="7" t="s">
        <v>256</v>
      </c>
      <c r="D1824" s="7" t="s">
        <v>139</v>
      </c>
      <c r="E1824" s="7" t="s">
        <v>49</v>
      </c>
      <c r="F1824" s="7">
        <v>1</v>
      </c>
      <c r="G1824" s="847">
        <v>960</v>
      </c>
      <c r="H1824" s="237">
        <v>1.373</v>
      </c>
      <c r="I1824" s="11" t="s">
        <v>13139</v>
      </c>
      <c r="J1824" s="11">
        <v>45784</v>
      </c>
      <c r="K1824" s="11">
        <v>45786</v>
      </c>
      <c r="L1824" s="11"/>
      <c r="M1824" s="11">
        <v>45790</v>
      </c>
      <c r="N1824" s="11">
        <v>45791</v>
      </c>
      <c r="O1824" s="7">
        <f t="shared" ca="1" si="62"/>
        <v>7</v>
      </c>
      <c r="P1824" s="11">
        <v>45800</v>
      </c>
      <c r="Q1824" s="11">
        <v>45794</v>
      </c>
      <c r="R1824" s="11">
        <v>45800</v>
      </c>
      <c r="S1824" s="12">
        <f t="shared" ca="1" si="61"/>
        <v>16</v>
      </c>
      <c r="T1824" s="11">
        <v>45800</v>
      </c>
      <c r="U1824" s="11">
        <v>45816</v>
      </c>
      <c r="V1824" s="11"/>
      <c r="W1824" s="11"/>
      <c r="X1824" s="706" t="s">
        <v>13140</v>
      </c>
      <c r="Y1824" s="199" t="s">
        <v>13141</v>
      </c>
      <c r="Z1824" s="199"/>
      <c r="AA1824" s="244" t="s">
        <v>13142</v>
      </c>
      <c r="AB1824" s="72" t="s">
        <v>13143</v>
      </c>
      <c r="AC1824" s="776"/>
      <c r="AD1824" s="776"/>
      <c r="AE1824" s="1341" t="s">
        <v>13144</v>
      </c>
      <c r="AF1824" s="740"/>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c r="BR1824" s="2"/>
      <c r="BS1824" s="2"/>
      <c r="BT1824" s="2"/>
      <c r="BU1824" s="2"/>
      <c r="BV1824" s="2"/>
      <c r="BW1824" s="2"/>
      <c r="BX1824" s="2"/>
      <c r="BY1824" s="2"/>
      <c r="BZ1824" s="2"/>
      <c r="CA1824" s="2"/>
      <c r="CB1824" s="2"/>
      <c r="CC1824" s="2"/>
      <c r="CD1824" s="2"/>
      <c r="CE1824" s="2"/>
      <c r="CF1824" s="2"/>
      <c r="CG1824" s="2"/>
      <c r="CH1824" s="2"/>
      <c r="CI1824" s="2"/>
      <c r="CJ1824" s="2"/>
      <c r="CK1824" s="2"/>
      <c r="CL1824" s="2"/>
      <c r="CM1824" s="2"/>
      <c r="CN1824" s="2"/>
      <c r="CO1824" s="2"/>
      <c r="CP1824" s="2"/>
      <c r="CQ1824" s="2"/>
      <c r="CR1824" s="2"/>
      <c r="CS1824" s="2"/>
      <c r="CT1824" s="2"/>
      <c r="CU1824" s="2"/>
      <c r="CV1824" s="2"/>
      <c r="CW1824" s="2"/>
      <c r="CX1824" s="2"/>
      <c r="CY1824" s="2"/>
      <c r="CZ1824" s="2"/>
      <c r="DA1824" s="2"/>
      <c r="DB1824" s="2"/>
      <c r="DC1824" s="2"/>
      <c r="DD1824" s="2"/>
      <c r="DE1824" s="2"/>
      <c r="DF1824" s="2"/>
      <c r="DG1824" s="2"/>
      <c r="DH1824" s="2"/>
      <c r="DI1824" s="2"/>
      <c r="DJ1824" s="2"/>
      <c r="DK1824" s="2"/>
      <c r="DL1824" s="2"/>
      <c r="DM1824" s="2"/>
      <c r="DN1824" s="2"/>
      <c r="DO1824" s="2"/>
      <c r="DP1824" s="2"/>
      <c r="DQ1824" s="2"/>
      <c r="DR1824" s="2"/>
      <c r="DS1824" s="2"/>
      <c r="DT1824" s="2"/>
      <c r="DU1824" s="2"/>
      <c r="DV1824" s="2"/>
      <c r="DW1824" s="2"/>
      <c r="DX1824" s="2"/>
      <c r="DY1824" s="2"/>
      <c r="DZ1824" s="2"/>
      <c r="EA1824" s="2"/>
      <c r="EB1824" s="2"/>
      <c r="EC1824" s="2"/>
      <c r="ED1824" s="2"/>
      <c r="EE1824" s="2"/>
      <c r="EF1824" s="2"/>
      <c r="EG1824" s="2"/>
      <c r="EH1824" s="2"/>
      <c r="EI1824" s="2"/>
      <c r="EJ1824" s="2"/>
      <c r="EK1824" s="2"/>
      <c r="EL1824" s="2"/>
      <c r="EM1824" s="2"/>
      <c r="EN1824" s="2"/>
      <c r="EO1824" s="2"/>
      <c r="EP1824" s="2"/>
      <c r="EQ1824" s="2"/>
      <c r="ER1824" s="2"/>
      <c r="ES1824" s="2"/>
      <c r="ET1824" s="2"/>
      <c r="EU1824" s="2"/>
      <c r="EV1824" s="2"/>
      <c r="EW1824" s="2"/>
      <c r="EX1824" s="2"/>
      <c r="EY1824" s="2"/>
      <c r="EZ1824" s="2"/>
      <c r="FA1824" s="2"/>
      <c r="FB1824" s="2"/>
      <c r="FC1824" s="2"/>
      <c r="FD1824" s="2"/>
      <c r="FE1824" s="2"/>
      <c r="FF1824" s="2"/>
      <c r="FG1824" s="2"/>
      <c r="FH1824" s="2"/>
      <c r="FI1824" s="2"/>
      <c r="FJ1824" s="2"/>
      <c r="FK1824" s="2"/>
      <c r="FL1824" s="2"/>
      <c r="FM1824" s="2"/>
      <c r="FN1824" s="2"/>
      <c r="FO1824" s="2"/>
      <c r="FP1824" s="2"/>
      <c r="FQ1824" s="2"/>
      <c r="FR1824" s="2"/>
      <c r="FS1824" s="2"/>
      <c r="FT1824" s="2"/>
    </row>
    <row r="1825" spans="1:176">
      <c r="A1825" s="657" t="s">
        <v>12963</v>
      </c>
      <c r="B1825" s="839" t="s">
        <v>13145</v>
      </c>
      <c r="C1825" s="839" t="s">
        <v>256</v>
      </c>
      <c r="D1825" s="7" t="s">
        <v>1024</v>
      </c>
      <c r="E1825" s="12" t="s">
        <v>85</v>
      </c>
      <c r="F1825" s="839">
        <v>1</v>
      </c>
      <c r="G1825" s="847">
        <v>1044</v>
      </c>
      <c r="H1825" s="237">
        <v>1.837</v>
      </c>
      <c r="I1825" s="202" t="s">
        <v>13146</v>
      </c>
      <c r="J1825" s="11">
        <v>45772</v>
      </c>
      <c r="K1825" s="11">
        <v>45776</v>
      </c>
      <c r="L1825" s="11"/>
      <c r="M1825" s="11">
        <v>45779</v>
      </c>
      <c r="N1825" s="11">
        <v>45784</v>
      </c>
      <c r="O1825" s="7">
        <f t="shared" ca="1" si="62"/>
        <v>12</v>
      </c>
      <c r="P1825" s="23">
        <v>45805</v>
      </c>
      <c r="Q1825" s="11">
        <v>45790</v>
      </c>
      <c r="R1825" s="23">
        <v>45805</v>
      </c>
      <c r="S1825" s="12">
        <f t="shared" ca="1" si="61"/>
        <v>33</v>
      </c>
      <c r="T1825" s="192">
        <v>45810</v>
      </c>
      <c r="U1825" s="11" t="s">
        <v>13147</v>
      </c>
      <c r="V1825" s="11"/>
      <c r="W1825" s="11"/>
      <c r="X1825" s="218" t="s">
        <v>13148</v>
      </c>
      <c r="Y1825" s="218" t="s">
        <v>13149</v>
      </c>
      <c r="Z1825" s="199" t="s">
        <v>13149</v>
      </c>
      <c r="AA1825" s="161" t="s">
        <v>13150</v>
      </c>
      <c r="AB1825" s="976" t="s">
        <v>13151</v>
      </c>
      <c r="AC1825" s="12"/>
      <c r="AD1825" s="715" t="s">
        <v>10815</v>
      </c>
      <c r="AE1825" s="1337"/>
      <c r="AF1825" s="740"/>
    </row>
    <row r="1826" spans="1:176">
      <c r="A1826" s="181" t="s">
        <v>9090</v>
      </c>
      <c r="B1826" s="846" t="s">
        <v>13152</v>
      </c>
      <c r="C1826" s="857" t="s">
        <v>256</v>
      </c>
      <c r="D1826" s="252" t="s">
        <v>1024</v>
      </c>
      <c r="E1826" s="12" t="s">
        <v>85</v>
      </c>
      <c r="F1826" s="12">
        <v>1</v>
      </c>
      <c r="G1826" s="847">
        <v>380</v>
      </c>
      <c r="H1826" s="858">
        <v>1.276</v>
      </c>
      <c r="I1826" s="202" t="s">
        <v>13146</v>
      </c>
      <c r="J1826" s="11">
        <v>45778</v>
      </c>
      <c r="K1826" s="11">
        <v>45802</v>
      </c>
      <c r="L1826" s="11"/>
      <c r="M1826" s="11">
        <v>45784</v>
      </c>
      <c r="N1826" s="38">
        <v>45786</v>
      </c>
      <c r="O1826" s="35">
        <f t="shared" ca="1" si="62"/>
        <v>8</v>
      </c>
      <c r="P1826" s="23">
        <v>45805</v>
      </c>
      <c r="Q1826" s="11">
        <v>45790</v>
      </c>
      <c r="R1826" s="23">
        <v>45805</v>
      </c>
      <c r="S1826" s="12">
        <f t="shared" ca="1" si="61"/>
        <v>27</v>
      </c>
      <c r="T1826" s="192">
        <v>45810</v>
      </c>
      <c r="U1826" s="12" t="s">
        <v>13153</v>
      </c>
      <c r="V1826" s="12"/>
      <c r="W1826" s="12"/>
      <c r="X1826" s="218" t="s">
        <v>13154</v>
      </c>
      <c r="Y1826" s="218" t="s">
        <v>13149</v>
      </c>
      <c r="Z1826" s="199" t="s">
        <v>13155</v>
      </c>
      <c r="AA1826" s="859" t="s">
        <v>13156</v>
      </c>
      <c r="AB1826" s="14" t="s">
        <v>13157</v>
      </c>
      <c r="AC1826" s="12"/>
      <c r="AD1826" s="715" t="s">
        <v>10815</v>
      </c>
      <c r="AE1826" s="1337"/>
      <c r="AF1826" s="777"/>
    </row>
    <row r="1827" spans="1:176">
      <c r="A1827" s="201" t="s">
        <v>13158</v>
      </c>
      <c r="B1827" s="741" t="s">
        <v>13159</v>
      </c>
      <c r="C1827" s="839" t="s">
        <v>83</v>
      </c>
      <c r="D1827" s="7" t="s">
        <v>1024</v>
      </c>
      <c r="E1827" s="12" t="s">
        <v>85</v>
      </c>
      <c r="F1827" s="839">
        <v>1</v>
      </c>
      <c r="G1827" s="847">
        <v>310</v>
      </c>
      <c r="H1827" s="237">
        <v>0.79</v>
      </c>
      <c r="I1827" s="202" t="s">
        <v>13146</v>
      </c>
      <c r="J1827" s="11">
        <v>45778</v>
      </c>
      <c r="K1827" s="11">
        <v>45782</v>
      </c>
      <c r="L1827" s="11"/>
      <c r="M1827" s="11" t="s">
        <v>97</v>
      </c>
      <c r="N1827" s="11">
        <v>45789</v>
      </c>
      <c r="O1827" s="7">
        <f t="shared" ca="1" si="62"/>
        <v>11</v>
      </c>
      <c r="P1827" s="23">
        <v>45805</v>
      </c>
      <c r="Q1827" s="11">
        <v>45794</v>
      </c>
      <c r="R1827" s="23">
        <v>45805</v>
      </c>
      <c r="S1827" s="12">
        <f t="shared" ca="1" si="61"/>
        <v>27</v>
      </c>
      <c r="T1827" s="192">
        <v>45810</v>
      </c>
      <c r="U1827" s="12" t="s">
        <v>13160</v>
      </c>
      <c r="V1827" s="12"/>
      <c r="W1827" s="12"/>
      <c r="X1827" s="218" t="s">
        <v>13161</v>
      </c>
      <c r="Y1827" s="218" t="s">
        <v>13149</v>
      </c>
      <c r="Z1827" s="230" t="s">
        <v>13162</v>
      </c>
      <c r="AA1827" s="161" t="s">
        <v>13163</v>
      </c>
      <c r="AB1827" s="860" t="s">
        <v>13164</v>
      </c>
      <c r="AC1827" s="12"/>
      <c r="AD1827" s="715" t="s">
        <v>10815</v>
      </c>
      <c r="AE1827" s="1337"/>
      <c r="AF1827" s="740"/>
    </row>
    <row r="1828" spans="1:176">
      <c r="A1828" s="201" t="s">
        <v>13165</v>
      </c>
      <c r="B1828" s="839" t="s">
        <v>13166</v>
      </c>
      <c r="C1828" s="839" t="s">
        <v>46</v>
      </c>
      <c r="D1828" s="7" t="s">
        <v>1024</v>
      </c>
      <c r="E1828" s="12" t="s">
        <v>85</v>
      </c>
      <c r="F1828" s="839">
        <v>2</v>
      </c>
      <c r="G1828" s="847">
        <v>2180</v>
      </c>
      <c r="H1828" s="237">
        <v>0.68</v>
      </c>
      <c r="I1828" s="202" t="s">
        <v>13146</v>
      </c>
      <c r="J1828" s="11">
        <v>45778</v>
      </c>
      <c r="K1828" s="11">
        <v>45783</v>
      </c>
      <c r="L1828" s="11"/>
      <c r="M1828" s="11">
        <v>45783</v>
      </c>
      <c r="N1828" s="11">
        <v>45785</v>
      </c>
      <c r="O1828" s="7">
        <f t="shared" ca="1" si="62"/>
        <v>7</v>
      </c>
      <c r="P1828" s="23">
        <v>45805</v>
      </c>
      <c r="Q1828" s="11">
        <v>45794</v>
      </c>
      <c r="R1828" s="23">
        <v>45805</v>
      </c>
      <c r="S1828" s="12">
        <f t="shared" ca="1" si="61"/>
        <v>27</v>
      </c>
      <c r="T1828" s="192">
        <v>45810</v>
      </c>
      <c r="U1828" s="12" t="s">
        <v>13167</v>
      </c>
      <c r="V1828" s="12"/>
      <c r="W1828" s="12"/>
      <c r="X1828" s="218" t="s">
        <v>13168</v>
      </c>
      <c r="Y1828" s="218" t="s">
        <v>13149</v>
      </c>
      <c r="Z1828" s="230" t="s">
        <v>13169</v>
      </c>
      <c r="AA1828" s="161" t="s">
        <v>13170</v>
      </c>
      <c r="AB1828" s="976" t="s">
        <v>13171</v>
      </c>
      <c r="AC1828" s="12"/>
      <c r="AD1828" s="715" t="s">
        <v>10815</v>
      </c>
      <c r="AE1828" s="1337"/>
      <c r="AF1828" s="740"/>
    </row>
    <row r="1829" spans="1:176">
      <c r="A1829" s="657" t="s">
        <v>13172</v>
      </c>
      <c r="B1829" s="839" t="s">
        <v>13173</v>
      </c>
      <c r="C1829" s="839" t="s">
        <v>83</v>
      </c>
      <c r="D1829" s="7" t="s">
        <v>1024</v>
      </c>
      <c r="E1829" s="12" t="s">
        <v>85</v>
      </c>
      <c r="F1829" s="839">
        <v>4</v>
      </c>
      <c r="G1829" s="847">
        <v>4330</v>
      </c>
      <c r="H1829" s="237">
        <v>7.202</v>
      </c>
      <c r="I1829" s="202" t="s">
        <v>13146</v>
      </c>
      <c r="J1829" s="11">
        <v>45785</v>
      </c>
      <c r="K1829" s="11">
        <v>45785</v>
      </c>
      <c r="L1829" s="11"/>
      <c r="M1829" s="11">
        <v>45790</v>
      </c>
      <c r="N1829" s="11">
        <v>45791</v>
      </c>
      <c r="O1829" s="7">
        <f t="shared" ca="1" si="62"/>
        <v>6</v>
      </c>
      <c r="P1829" s="23">
        <v>45805</v>
      </c>
      <c r="Q1829" s="11">
        <v>45794</v>
      </c>
      <c r="R1829" s="23">
        <v>45805</v>
      </c>
      <c r="S1829" s="12">
        <f t="shared" ca="1" si="61"/>
        <v>20</v>
      </c>
      <c r="T1829" s="192">
        <v>45811</v>
      </c>
      <c r="U1829" s="11" t="s">
        <v>13174</v>
      </c>
      <c r="V1829" s="11"/>
      <c r="W1829" s="11"/>
      <c r="X1829" s="218" t="s">
        <v>13175</v>
      </c>
      <c r="Y1829" s="218" t="s">
        <v>13149</v>
      </c>
      <c r="Z1829" s="727" t="s">
        <v>13176</v>
      </c>
      <c r="AA1829" s="782" t="s">
        <v>13177</v>
      </c>
      <c r="AB1829" s="976" t="s">
        <v>13178</v>
      </c>
      <c r="AC1829" s="12"/>
      <c r="AD1829" s="715" t="s">
        <v>10815</v>
      </c>
      <c r="AE1829" s="1337"/>
      <c r="AF1829" s="740"/>
    </row>
    <row r="1830" spans="1:176">
      <c r="A1830" s="201" t="s">
        <v>12976</v>
      </c>
      <c r="B1830" s="839" t="s">
        <v>13179</v>
      </c>
      <c r="C1830" s="839" t="s">
        <v>83</v>
      </c>
      <c r="D1830" s="7" t="s">
        <v>1024</v>
      </c>
      <c r="E1830" s="12" t="s">
        <v>85</v>
      </c>
      <c r="F1830" s="839">
        <v>1</v>
      </c>
      <c r="G1830" s="847">
        <v>1240</v>
      </c>
      <c r="H1830" s="237">
        <v>2.8420000000000001</v>
      </c>
      <c r="I1830" s="202" t="s">
        <v>13146</v>
      </c>
      <c r="J1830" s="11">
        <v>45787</v>
      </c>
      <c r="K1830" s="11">
        <v>45789</v>
      </c>
      <c r="L1830" s="11"/>
      <c r="M1830" s="11" t="s">
        <v>97</v>
      </c>
      <c r="N1830" s="11">
        <v>45792</v>
      </c>
      <c r="O1830" s="7">
        <f t="shared" ca="1" si="62"/>
        <v>5</v>
      </c>
      <c r="P1830" s="23">
        <v>45805</v>
      </c>
      <c r="Q1830" s="11">
        <v>45800</v>
      </c>
      <c r="R1830" s="23">
        <v>45805</v>
      </c>
      <c r="S1830" s="12">
        <f t="shared" ca="1" si="61"/>
        <v>18</v>
      </c>
      <c r="T1830" s="192">
        <v>45810</v>
      </c>
      <c r="U1830" s="11" t="s">
        <v>13180</v>
      </c>
      <c r="V1830" s="11"/>
      <c r="W1830" s="11"/>
      <c r="X1830" s="218" t="s">
        <v>13181</v>
      </c>
      <c r="Y1830" s="218" t="s">
        <v>13149</v>
      </c>
      <c r="Z1830" s="230" t="s">
        <v>13182</v>
      </c>
      <c r="AA1830" s="782" t="s">
        <v>13183</v>
      </c>
      <c r="AB1830" s="976"/>
      <c r="AC1830" s="12"/>
      <c r="AD1830" s="715" t="s">
        <v>10815</v>
      </c>
      <c r="AE1830" s="1337"/>
      <c r="AF1830" s="740"/>
    </row>
    <row r="1831" spans="1:176">
      <c r="A1831" s="201" t="s">
        <v>11876</v>
      </c>
      <c r="B1831" s="839" t="s">
        <v>12263</v>
      </c>
      <c r="C1831" s="839" t="s">
        <v>83</v>
      </c>
      <c r="D1831" s="7" t="s">
        <v>1024</v>
      </c>
      <c r="E1831" s="12" t="s">
        <v>85</v>
      </c>
      <c r="F1831" s="839">
        <v>2</v>
      </c>
      <c r="G1831" s="847">
        <v>1384</v>
      </c>
      <c r="H1831" s="237">
        <v>1.901</v>
      </c>
      <c r="I1831" s="202" t="s">
        <v>13146</v>
      </c>
      <c r="J1831" s="11">
        <v>45785</v>
      </c>
      <c r="K1831" s="11">
        <v>45796</v>
      </c>
      <c r="L1831" s="11"/>
      <c r="M1831" s="11" t="s">
        <v>97</v>
      </c>
      <c r="N1831" s="11">
        <v>45796</v>
      </c>
      <c r="O1831" s="7">
        <f t="shared" ca="1" si="62"/>
        <v>11</v>
      </c>
      <c r="P1831" s="23">
        <v>45805</v>
      </c>
      <c r="Q1831" s="11">
        <v>45800</v>
      </c>
      <c r="R1831" s="23">
        <v>45805</v>
      </c>
      <c r="S1831" s="12">
        <f t="shared" ca="1" si="61"/>
        <v>20</v>
      </c>
      <c r="T1831" s="192">
        <v>45810</v>
      </c>
      <c r="U1831" s="11" t="s">
        <v>13184</v>
      </c>
      <c r="V1831" s="11"/>
      <c r="W1831" s="11"/>
      <c r="X1831" s="218" t="s">
        <v>13185</v>
      </c>
      <c r="Y1831" s="218" t="s">
        <v>13149</v>
      </c>
      <c r="Z1831" s="230" t="s">
        <v>13186</v>
      </c>
      <c r="AA1831" s="782" t="s">
        <v>13187</v>
      </c>
      <c r="AB1831" s="976"/>
      <c r="AC1831" s="12"/>
      <c r="AD1831" s="715" t="s">
        <v>10815</v>
      </c>
      <c r="AE1831" s="1337"/>
      <c r="AF1831" s="740"/>
    </row>
    <row r="1832" spans="1:176">
      <c r="A1832" s="219" t="s">
        <v>12963</v>
      </c>
      <c r="B1832" s="741" t="s">
        <v>13188</v>
      </c>
      <c r="C1832" s="11" t="s">
        <v>256</v>
      </c>
      <c r="D1832" s="7" t="s">
        <v>1024</v>
      </c>
      <c r="E1832" s="12" t="s">
        <v>85</v>
      </c>
      <c r="F1832" s="12">
        <v>1</v>
      </c>
      <c r="G1832" s="847">
        <v>713</v>
      </c>
      <c r="H1832" s="237">
        <v>1.2190000000000001</v>
      </c>
      <c r="I1832" s="202" t="s">
        <v>13146</v>
      </c>
      <c r="J1832" s="11">
        <v>45791</v>
      </c>
      <c r="K1832" s="11">
        <v>45791</v>
      </c>
      <c r="L1832" s="11"/>
      <c r="M1832" s="11">
        <v>45793</v>
      </c>
      <c r="N1832" s="11">
        <v>45797</v>
      </c>
      <c r="O1832" s="7">
        <f t="shared" ca="1" si="62"/>
        <v>6</v>
      </c>
      <c r="P1832" s="23">
        <v>45805</v>
      </c>
      <c r="Q1832" s="11">
        <v>45800</v>
      </c>
      <c r="R1832" s="23">
        <v>45805</v>
      </c>
      <c r="S1832" s="12">
        <f t="shared" ca="1" si="61"/>
        <v>14</v>
      </c>
      <c r="T1832" s="192">
        <v>45810</v>
      </c>
      <c r="U1832" s="11" t="s">
        <v>13189</v>
      </c>
      <c r="V1832" s="11"/>
      <c r="W1832" s="11"/>
      <c r="X1832" s="218" t="s">
        <v>13190</v>
      </c>
      <c r="Y1832" s="218" t="s">
        <v>13149</v>
      </c>
      <c r="Z1832" s="230" t="s">
        <v>13191</v>
      </c>
      <c r="AA1832" s="782" t="s">
        <v>13192</v>
      </c>
      <c r="AB1832" s="14" t="s">
        <v>12887</v>
      </c>
      <c r="AC1832" s="12"/>
      <c r="AD1832" s="715" t="s">
        <v>10815</v>
      </c>
      <c r="AE1832" s="1337"/>
      <c r="AF1832" s="740"/>
    </row>
    <row r="1833" spans="1:176">
      <c r="A1833" s="219" t="s">
        <v>11512</v>
      </c>
      <c r="B1833" s="741" t="s">
        <v>13193</v>
      </c>
      <c r="C1833" s="839" t="s">
        <v>83</v>
      </c>
      <c r="D1833" s="7" t="s">
        <v>1024</v>
      </c>
      <c r="E1833" s="12" t="s">
        <v>85</v>
      </c>
      <c r="F1833" s="12">
        <v>1</v>
      </c>
      <c r="G1833" s="847">
        <v>770</v>
      </c>
      <c r="H1833" s="237">
        <v>1.85</v>
      </c>
      <c r="I1833" s="202" t="s">
        <v>13146</v>
      </c>
      <c r="J1833" s="11">
        <v>45792</v>
      </c>
      <c r="K1833" s="11">
        <v>45792</v>
      </c>
      <c r="L1833" s="11"/>
      <c r="M1833" s="11" t="s">
        <v>97</v>
      </c>
      <c r="N1833" s="11">
        <v>45796</v>
      </c>
      <c r="O1833" s="7">
        <f t="shared" ca="1" si="62"/>
        <v>4</v>
      </c>
      <c r="P1833" s="23">
        <v>45805</v>
      </c>
      <c r="Q1833" s="11">
        <v>45800</v>
      </c>
      <c r="R1833" s="23">
        <v>45805</v>
      </c>
      <c r="S1833" s="12">
        <f t="shared" ca="1" si="61"/>
        <v>13</v>
      </c>
      <c r="T1833" s="192">
        <v>45810</v>
      </c>
      <c r="U1833" s="11" t="s">
        <v>13194</v>
      </c>
      <c r="V1833" s="11"/>
      <c r="W1833" s="11"/>
      <c r="X1833" s="218" t="s">
        <v>13195</v>
      </c>
      <c r="Y1833" s="218" t="s">
        <v>13149</v>
      </c>
      <c r="Z1833" s="230" t="s">
        <v>13196</v>
      </c>
      <c r="AA1833" s="782" t="s">
        <v>13197</v>
      </c>
      <c r="AB1833" s="14" t="s">
        <v>13198</v>
      </c>
      <c r="AC1833" s="12"/>
      <c r="AD1833" s="715" t="s">
        <v>10815</v>
      </c>
      <c r="AE1833" s="1337"/>
      <c r="AF1833" s="740"/>
    </row>
    <row r="1834" spans="1:176">
      <c r="A1834" s="1516" t="s">
        <v>13199</v>
      </c>
      <c r="B1834" s="775" t="s">
        <v>13200</v>
      </c>
      <c r="C1834" s="775" t="s">
        <v>83</v>
      </c>
      <c r="D1834" s="11" t="s">
        <v>171</v>
      </c>
      <c r="E1834" s="11" t="s">
        <v>85</v>
      </c>
      <c r="F1834" s="7">
        <v>1</v>
      </c>
      <c r="G1834" s="847" t="s">
        <v>13201</v>
      </c>
      <c r="H1834" s="237">
        <f>185*105*100/1000000</f>
        <v>1.9424999999999999</v>
      </c>
      <c r="I1834" s="188" t="s">
        <v>13202</v>
      </c>
      <c r="J1834" s="11">
        <v>45784</v>
      </c>
      <c r="K1834" s="11">
        <v>45785</v>
      </c>
      <c r="L1834" s="11"/>
      <c r="M1834" s="11" t="s">
        <v>97</v>
      </c>
      <c r="N1834" s="11">
        <v>45790</v>
      </c>
      <c r="O1834" s="7">
        <f t="shared" ca="1" si="62"/>
        <v>6</v>
      </c>
      <c r="P1834" s="11">
        <v>45800</v>
      </c>
      <c r="Q1834" s="11">
        <v>45795</v>
      </c>
      <c r="R1834" s="11">
        <v>45800</v>
      </c>
      <c r="S1834" s="7">
        <f t="shared" ca="1" si="61"/>
        <v>16</v>
      </c>
      <c r="T1834" s="192">
        <v>45806</v>
      </c>
      <c r="U1834" s="11">
        <v>45825</v>
      </c>
      <c r="V1834" s="11"/>
      <c r="W1834" s="11"/>
      <c r="X1834" s="218" t="s">
        <v>13203</v>
      </c>
      <c r="Y1834" s="218" t="s">
        <v>13204</v>
      </c>
      <c r="Z1834" s="199" t="s">
        <v>13205</v>
      </c>
      <c r="AA1834" s="238" t="s">
        <v>13206</v>
      </c>
      <c r="AB1834" s="1515" t="s">
        <v>13207</v>
      </c>
      <c r="AC1834" s="1517"/>
      <c r="AD1834" s="672"/>
      <c r="AE1834" s="1518" t="s">
        <v>10815</v>
      </c>
      <c r="AF1834" s="740"/>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c r="BR1834" s="2"/>
      <c r="BS1834" s="2"/>
      <c r="BT1834" s="2"/>
      <c r="BU1834" s="2"/>
      <c r="BV1834" s="2"/>
      <c r="BW1834" s="2"/>
      <c r="BX1834" s="2"/>
      <c r="BY1834" s="2"/>
      <c r="BZ1834" s="2"/>
      <c r="CA1834" s="2"/>
      <c r="CB1834" s="2"/>
      <c r="CC1834" s="2"/>
      <c r="CD1834" s="2"/>
      <c r="CE1834" s="2"/>
      <c r="CF1834" s="2"/>
      <c r="CG1834" s="2"/>
      <c r="CH1834" s="2"/>
      <c r="CI1834" s="2"/>
      <c r="CJ1834" s="2"/>
      <c r="CK1834" s="2"/>
      <c r="CL1834" s="2"/>
      <c r="CM1834" s="2"/>
      <c r="CN1834" s="2"/>
      <c r="CO1834" s="2"/>
      <c r="CP1834" s="2"/>
      <c r="CQ1834" s="2"/>
      <c r="CR1834" s="2"/>
      <c r="CS1834" s="2"/>
      <c r="CT1834" s="2"/>
      <c r="CU1834" s="2"/>
      <c r="CV1834" s="2"/>
      <c r="CW1834" s="2"/>
      <c r="CX1834" s="2"/>
      <c r="CY1834" s="2"/>
      <c r="CZ1834" s="2"/>
      <c r="DA1834" s="2"/>
      <c r="DB1834" s="2"/>
      <c r="DC1834" s="2"/>
      <c r="DD1834" s="2"/>
      <c r="DE1834" s="2"/>
      <c r="DF1834" s="2"/>
      <c r="DG1834" s="2"/>
      <c r="DH1834" s="2"/>
      <c r="DI1834" s="2"/>
      <c r="DJ1834" s="2"/>
      <c r="DK1834" s="2"/>
      <c r="DL1834" s="2"/>
      <c r="DM1834" s="2"/>
      <c r="DN1834" s="2"/>
      <c r="DO1834" s="2"/>
      <c r="DP1834" s="2"/>
      <c r="DQ1834" s="2"/>
      <c r="DR1834" s="2"/>
      <c r="DS1834" s="2"/>
      <c r="DT1834" s="2"/>
      <c r="DU1834" s="2"/>
      <c r="DV1834" s="2"/>
      <c r="DW1834" s="2"/>
      <c r="DX1834" s="2"/>
      <c r="DY1834" s="2"/>
      <c r="DZ1834" s="2"/>
      <c r="EA1834" s="2"/>
      <c r="EB1834" s="2"/>
      <c r="EC1834" s="2"/>
      <c r="ED1834" s="2"/>
      <c r="EE1834" s="2"/>
      <c r="EF1834" s="2"/>
      <c r="EG1834" s="2"/>
      <c r="EH1834" s="2"/>
      <c r="EI1834" s="2"/>
      <c r="EJ1834" s="2"/>
      <c r="EK1834" s="2"/>
      <c r="EL1834" s="2"/>
      <c r="EM1834" s="2"/>
      <c r="EN1834" s="2"/>
      <c r="EO1834" s="2"/>
      <c r="EP1834" s="2"/>
      <c r="EQ1834" s="2"/>
      <c r="ER1834" s="2"/>
      <c r="ES1834" s="2"/>
      <c r="ET1834" s="2"/>
      <c r="EU1834" s="2"/>
      <c r="EV1834" s="2"/>
      <c r="EW1834" s="2"/>
      <c r="EX1834" s="2"/>
      <c r="EY1834" s="2"/>
      <c r="EZ1834" s="2"/>
      <c r="FA1834" s="2"/>
      <c r="FB1834" s="2"/>
      <c r="FC1834" s="2"/>
      <c r="FD1834" s="2"/>
      <c r="FE1834" s="2"/>
      <c r="FF1834" s="2"/>
      <c r="FG1834" s="2"/>
      <c r="FH1834" s="2"/>
      <c r="FI1834" s="2"/>
      <c r="FJ1834" s="2"/>
      <c r="FK1834" s="2"/>
      <c r="FL1834" s="2"/>
      <c r="FM1834" s="2"/>
      <c r="FN1834" s="2"/>
      <c r="FO1834" s="2"/>
      <c r="FP1834" s="2"/>
      <c r="FQ1834" s="2"/>
      <c r="FR1834" s="2"/>
      <c r="FS1834" s="2"/>
      <c r="FT1834" s="2"/>
    </row>
    <row r="1835" spans="1:176">
      <c r="A1835" s="1516" t="s">
        <v>4720</v>
      </c>
      <c r="B1835" s="775" t="s">
        <v>13208</v>
      </c>
      <c r="C1835" s="775" t="s">
        <v>83</v>
      </c>
      <c r="D1835" s="11" t="s">
        <v>687</v>
      </c>
      <c r="E1835" s="11" t="s">
        <v>85</v>
      </c>
      <c r="F1835" s="7">
        <v>1</v>
      </c>
      <c r="G1835" s="847">
        <v>951</v>
      </c>
      <c r="H1835" s="237">
        <v>2.1669999999999998</v>
      </c>
      <c r="I1835" s="188" t="s">
        <v>13209</v>
      </c>
      <c r="J1835" s="11">
        <v>45790</v>
      </c>
      <c r="K1835" s="11">
        <v>45791</v>
      </c>
      <c r="L1835" s="11"/>
      <c r="M1835" s="11" t="s">
        <v>97</v>
      </c>
      <c r="N1835" s="11">
        <v>45792</v>
      </c>
      <c r="O1835" s="7">
        <f t="shared" ca="1" si="62"/>
        <v>2</v>
      </c>
      <c r="P1835" s="11">
        <v>45801</v>
      </c>
      <c r="Q1835" s="11">
        <v>45797</v>
      </c>
      <c r="R1835" s="11">
        <v>45801</v>
      </c>
      <c r="S1835" s="7">
        <f t="shared" ca="1" si="61"/>
        <v>11</v>
      </c>
      <c r="T1835" s="192">
        <v>45806</v>
      </c>
      <c r="U1835" s="11">
        <v>45827</v>
      </c>
      <c r="V1835" s="11"/>
      <c r="W1835" s="11"/>
      <c r="X1835" s="218" t="s">
        <v>13210</v>
      </c>
      <c r="Y1835" s="218" t="s">
        <v>13211</v>
      </c>
      <c r="Z1835" s="199" t="s">
        <v>13212</v>
      </c>
      <c r="AA1835" s="238" t="s">
        <v>13213</v>
      </c>
      <c r="AB1835" s="1515" t="s">
        <v>13207</v>
      </c>
      <c r="AC1835" s="1517"/>
      <c r="AD1835" s="672"/>
      <c r="AE1835" s="1518" t="s">
        <v>10815</v>
      </c>
      <c r="AF1835" s="740"/>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c r="BR1835" s="2"/>
      <c r="BS1835" s="2"/>
      <c r="BT1835" s="2"/>
      <c r="BU1835" s="2"/>
      <c r="BV1835" s="2"/>
      <c r="BW1835" s="2"/>
      <c r="BX1835" s="2"/>
      <c r="BY1835" s="2"/>
      <c r="BZ1835" s="2"/>
      <c r="CA1835" s="2"/>
      <c r="CB1835" s="2"/>
      <c r="CC1835" s="2"/>
      <c r="CD1835" s="2"/>
      <c r="CE1835" s="2"/>
      <c r="CF1835" s="2"/>
      <c r="CG1835" s="2"/>
      <c r="CH1835" s="2"/>
      <c r="CI1835" s="2"/>
      <c r="CJ1835" s="2"/>
      <c r="CK1835" s="2"/>
      <c r="CL1835" s="2"/>
      <c r="CM1835" s="2"/>
      <c r="CN1835" s="2"/>
      <c r="CO1835" s="2"/>
      <c r="CP1835" s="2"/>
      <c r="CQ1835" s="2"/>
      <c r="CR1835" s="2"/>
      <c r="CS1835" s="2"/>
      <c r="CT1835" s="2"/>
      <c r="CU1835" s="2"/>
      <c r="CV1835" s="2"/>
      <c r="CW1835" s="2"/>
      <c r="CX1835" s="2"/>
      <c r="CY1835" s="2"/>
      <c r="CZ1835" s="2"/>
      <c r="DA1835" s="2"/>
      <c r="DB1835" s="2"/>
      <c r="DC1835" s="2"/>
      <c r="DD1835" s="2"/>
      <c r="DE1835" s="2"/>
      <c r="DF1835" s="2"/>
      <c r="DG1835" s="2"/>
      <c r="DH1835" s="2"/>
      <c r="DI1835" s="2"/>
      <c r="DJ1835" s="2"/>
      <c r="DK1835" s="2"/>
      <c r="DL1835" s="2"/>
      <c r="DM1835" s="2"/>
      <c r="DN1835" s="2"/>
      <c r="DO1835" s="2"/>
      <c r="DP1835" s="2"/>
      <c r="DQ1835" s="2"/>
      <c r="DR1835" s="2"/>
      <c r="DS1835" s="2"/>
      <c r="DT1835" s="2"/>
      <c r="DU1835" s="2"/>
      <c r="DV1835" s="2"/>
      <c r="DW1835" s="2"/>
      <c r="DX1835" s="2"/>
      <c r="DY1835" s="2"/>
      <c r="DZ1835" s="2"/>
      <c r="EA1835" s="2"/>
      <c r="EB1835" s="2"/>
      <c r="EC1835" s="2"/>
      <c r="ED1835" s="2"/>
      <c r="EE1835" s="2"/>
      <c r="EF1835" s="2"/>
      <c r="EG1835" s="2"/>
      <c r="EH1835" s="2"/>
      <c r="EI1835" s="2"/>
      <c r="EJ1835" s="2"/>
      <c r="EK1835" s="2"/>
      <c r="EL1835" s="2"/>
      <c r="EM1835" s="2"/>
      <c r="EN1835" s="2"/>
      <c r="EO1835" s="2"/>
      <c r="EP1835" s="2"/>
      <c r="EQ1835" s="2"/>
      <c r="ER1835" s="2"/>
      <c r="ES1835" s="2"/>
      <c r="ET1835" s="2"/>
      <c r="EU1835" s="2"/>
      <c r="EV1835" s="2"/>
      <c r="EW1835" s="2"/>
      <c r="EX1835" s="2"/>
      <c r="EY1835" s="2"/>
      <c r="EZ1835" s="2"/>
      <c r="FA1835" s="2"/>
      <c r="FB1835" s="2"/>
      <c r="FC1835" s="2"/>
      <c r="FD1835" s="2"/>
      <c r="FE1835" s="2"/>
      <c r="FF1835" s="2"/>
      <c r="FG1835" s="2"/>
      <c r="FH1835" s="2"/>
      <c r="FI1835" s="2"/>
      <c r="FJ1835" s="2"/>
      <c r="FK1835" s="2"/>
      <c r="FL1835" s="2"/>
      <c r="FM1835" s="2"/>
      <c r="FN1835" s="2"/>
      <c r="FO1835" s="2"/>
      <c r="FP1835" s="2"/>
      <c r="FQ1835" s="2"/>
      <c r="FR1835" s="2"/>
      <c r="FS1835" s="2"/>
      <c r="FT1835" s="2"/>
    </row>
    <row r="1836" spans="1:176">
      <c r="A1836" s="1516" t="s">
        <v>12570</v>
      </c>
      <c r="B1836" s="775" t="s">
        <v>13214</v>
      </c>
      <c r="C1836" s="775" t="s">
        <v>83</v>
      </c>
      <c r="D1836" s="11" t="s">
        <v>687</v>
      </c>
      <c r="E1836" s="11" t="s">
        <v>85</v>
      </c>
      <c r="F1836" s="7">
        <v>2</v>
      </c>
      <c r="G1836" s="847">
        <v>276</v>
      </c>
      <c r="H1836" s="237">
        <v>0.51</v>
      </c>
      <c r="I1836" s="188" t="s">
        <v>13215</v>
      </c>
      <c r="J1836" s="11">
        <v>45793</v>
      </c>
      <c r="K1836" s="11">
        <v>45796</v>
      </c>
      <c r="L1836" s="11"/>
      <c r="M1836" s="11" t="s">
        <v>97</v>
      </c>
      <c r="N1836" s="11">
        <v>45798</v>
      </c>
      <c r="O1836" s="7">
        <f t="shared" ca="1" si="62"/>
        <v>5</v>
      </c>
      <c r="P1836" s="11">
        <v>45802</v>
      </c>
      <c r="Q1836" s="11">
        <v>45802</v>
      </c>
      <c r="R1836" s="11">
        <v>45802</v>
      </c>
      <c r="S1836" s="7">
        <f t="shared" ca="1" si="61"/>
        <v>9</v>
      </c>
      <c r="T1836" s="192">
        <v>45806</v>
      </c>
      <c r="U1836" s="11">
        <v>45832</v>
      </c>
      <c r="V1836" s="11"/>
      <c r="W1836" s="11"/>
      <c r="X1836" s="218" t="s">
        <v>13216</v>
      </c>
      <c r="Y1836" s="218" t="s">
        <v>13217</v>
      </c>
      <c r="Z1836" s="199" t="s">
        <v>13218</v>
      </c>
      <c r="AA1836" s="238" t="s">
        <v>13219</v>
      </c>
      <c r="AB1836" s="1515" t="s">
        <v>13207</v>
      </c>
      <c r="AC1836" s="1517"/>
      <c r="AD1836" s="672"/>
      <c r="AE1836" s="1518" t="s">
        <v>10815</v>
      </c>
      <c r="AF1836" s="740"/>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c r="BR1836" s="2"/>
      <c r="BS1836" s="2"/>
      <c r="BT1836" s="2"/>
      <c r="BU1836" s="2"/>
      <c r="BV1836" s="2"/>
      <c r="BW1836" s="2"/>
      <c r="BX1836" s="2"/>
      <c r="BY1836" s="2"/>
      <c r="BZ1836" s="2"/>
      <c r="CA1836" s="2"/>
      <c r="CB1836" s="2"/>
      <c r="CC1836" s="2"/>
      <c r="CD1836" s="2"/>
      <c r="CE1836" s="2"/>
      <c r="CF1836" s="2"/>
      <c r="CG1836" s="2"/>
      <c r="CH1836" s="2"/>
      <c r="CI1836" s="2"/>
      <c r="CJ1836" s="2"/>
      <c r="CK1836" s="2"/>
      <c r="CL1836" s="2"/>
      <c r="CM1836" s="2"/>
      <c r="CN1836" s="2"/>
      <c r="CO1836" s="2"/>
      <c r="CP1836" s="2"/>
      <c r="CQ1836" s="2"/>
      <c r="CR1836" s="2"/>
      <c r="CS1836" s="2"/>
      <c r="CT1836" s="2"/>
      <c r="CU1836" s="2"/>
      <c r="CV1836" s="2"/>
      <c r="CW1836" s="2"/>
      <c r="CX1836" s="2"/>
      <c r="CY1836" s="2"/>
      <c r="CZ1836" s="2"/>
      <c r="DA1836" s="2"/>
      <c r="DB1836" s="2"/>
      <c r="DC1836" s="2"/>
      <c r="DD1836" s="2"/>
      <c r="DE1836" s="2"/>
      <c r="DF1836" s="2"/>
      <c r="DG1836" s="2"/>
      <c r="DH1836" s="2"/>
      <c r="DI1836" s="2"/>
      <c r="DJ1836" s="2"/>
      <c r="DK1836" s="2"/>
      <c r="DL1836" s="2"/>
      <c r="DM1836" s="2"/>
      <c r="DN1836" s="2"/>
      <c r="DO1836" s="2"/>
      <c r="DP1836" s="2"/>
      <c r="DQ1836" s="2"/>
      <c r="DR1836" s="2"/>
      <c r="DS1836" s="2"/>
      <c r="DT1836" s="2"/>
      <c r="DU1836" s="2"/>
      <c r="DV1836" s="2"/>
      <c r="DW1836" s="2"/>
      <c r="DX1836" s="2"/>
      <c r="DY1836" s="2"/>
      <c r="DZ1836" s="2"/>
      <c r="EA1836" s="2"/>
      <c r="EB1836" s="2"/>
      <c r="EC1836" s="2"/>
      <c r="ED1836" s="2"/>
      <c r="EE1836" s="2"/>
      <c r="EF1836" s="2"/>
      <c r="EG1836" s="2"/>
      <c r="EH1836" s="2"/>
      <c r="EI1836" s="2"/>
      <c r="EJ1836" s="2"/>
      <c r="EK1836" s="2"/>
      <c r="EL1836" s="2"/>
      <c r="EM1836" s="2"/>
      <c r="EN1836" s="2"/>
      <c r="EO1836" s="2"/>
      <c r="EP1836" s="2"/>
      <c r="EQ1836" s="2"/>
      <c r="ER1836" s="2"/>
      <c r="ES1836" s="2"/>
      <c r="ET1836" s="2"/>
      <c r="EU1836" s="2"/>
      <c r="EV1836" s="2"/>
      <c r="EW1836" s="2"/>
      <c r="EX1836" s="2"/>
      <c r="EY1836" s="2"/>
      <c r="EZ1836" s="2"/>
      <c r="FA1836" s="2"/>
      <c r="FB1836" s="2"/>
      <c r="FC1836" s="2"/>
      <c r="FD1836" s="2"/>
      <c r="FE1836" s="2"/>
      <c r="FF1836" s="2"/>
      <c r="FG1836" s="2"/>
      <c r="FH1836" s="2"/>
      <c r="FI1836" s="2"/>
      <c r="FJ1836" s="2"/>
      <c r="FK1836" s="2"/>
      <c r="FL1836" s="2"/>
      <c r="FM1836" s="2"/>
      <c r="FN1836" s="2"/>
      <c r="FO1836" s="2"/>
      <c r="FP1836" s="2"/>
      <c r="FQ1836" s="2"/>
      <c r="FR1836" s="2"/>
      <c r="FS1836" s="2"/>
      <c r="FT1836" s="2"/>
    </row>
    <row r="1837" spans="1:176">
      <c r="A1837" s="1516" t="s">
        <v>2022</v>
      </c>
      <c r="B1837" s="775" t="s">
        <v>13220</v>
      </c>
      <c r="C1837" s="775" t="s">
        <v>256</v>
      </c>
      <c r="D1837" s="11" t="s">
        <v>687</v>
      </c>
      <c r="E1837" s="11" t="s">
        <v>85</v>
      </c>
      <c r="F1837" s="7">
        <v>2</v>
      </c>
      <c r="G1837" s="847">
        <v>1305</v>
      </c>
      <c r="H1837" s="237">
        <v>1.0760000000000001</v>
      </c>
      <c r="I1837" s="188" t="s">
        <v>13221</v>
      </c>
      <c r="J1837" s="11">
        <v>45800</v>
      </c>
      <c r="K1837" s="11">
        <v>45800</v>
      </c>
      <c r="L1837" s="11"/>
      <c r="M1837" s="11" t="s">
        <v>97</v>
      </c>
      <c r="N1837" s="11">
        <v>45804</v>
      </c>
      <c r="O1837" s="7">
        <f t="shared" ca="1" si="62"/>
        <v>4</v>
      </c>
      <c r="P1837" s="11">
        <v>45809</v>
      </c>
      <c r="Q1837" s="11">
        <v>45809</v>
      </c>
      <c r="R1837" s="11">
        <v>45810</v>
      </c>
      <c r="S1837" s="7">
        <f t="shared" ca="1" si="61"/>
        <v>10</v>
      </c>
      <c r="T1837" s="192">
        <v>45811</v>
      </c>
      <c r="U1837" s="11">
        <v>45839</v>
      </c>
      <c r="V1837" s="11"/>
      <c r="W1837" s="11"/>
      <c r="X1837" s="218" t="s">
        <v>13222</v>
      </c>
      <c r="Y1837" s="218" t="s">
        <v>13223</v>
      </c>
      <c r="Z1837" s="199" t="s">
        <v>13224</v>
      </c>
      <c r="AA1837" s="238" t="s">
        <v>13225</v>
      </c>
      <c r="AB1837" s="1515" t="s">
        <v>13226</v>
      </c>
      <c r="AC1837" s="1517"/>
      <c r="AD1837" s="672"/>
      <c r="AE1837" s="1518"/>
      <c r="AF1837" s="740"/>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c r="BR1837" s="2"/>
      <c r="BS1837" s="2"/>
      <c r="BT1837" s="2"/>
      <c r="BU1837" s="2"/>
      <c r="BV1837" s="2"/>
      <c r="BW1837" s="2"/>
      <c r="BX1837" s="2"/>
      <c r="BY1837" s="2"/>
      <c r="BZ1837" s="2"/>
      <c r="CA1837" s="2"/>
      <c r="CB1837" s="2"/>
      <c r="CC1837" s="2"/>
      <c r="CD1837" s="2"/>
      <c r="CE1837" s="2"/>
      <c r="CF1837" s="2"/>
      <c r="CG1837" s="2"/>
      <c r="CH1837" s="2"/>
      <c r="CI1837" s="2"/>
      <c r="CJ1837" s="2"/>
      <c r="CK1837" s="2"/>
      <c r="CL1837" s="2"/>
      <c r="CM1837" s="2"/>
      <c r="CN1837" s="2"/>
      <c r="CO1837" s="2"/>
      <c r="CP1837" s="2"/>
      <c r="CQ1837" s="2"/>
      <c r="CR1837" s="2"/>
      <c r="CS1837" s="2"/>
      <c r="CT1837" s="2"/>
      <c r="CU1837" s="2"/>
      <c r="CV1837" s="2"/>
      <c r="CW1837" s="2"/>
      <c r="CX1837" s="2"/>
      <c r="CY1837" s="2"/>
      <c r="CZ1837" s="2"/>
      <c r="DA1837" s="2"/>
      <c r="DB1837" s="2"/>
      <c r="DC1837" s="2"/>
      <c r="DD1837" s="2"/>
      <c r="DE1837" s="2"/>
      <c r="DF1837" s="2"/>
      <c r="DG1837" s="2"/>
      <c r="DH1837" s="2"/>
      <c r="DI1837" s="2"/>
      <c r="DJ1837" s="2"/>
      <c r="DK1837" s="2"/>
      <c r="DL1837" s="2"/>
      <c r="DM1837" s="2"/>
      <c r="DN1837" s="2"/>
      <c r="DO1837" s="2"/>
      <c r="DP1837" s="2"/>
      <c r="DQ1837" s="2"/>
      <c r="DR1837" s="2"/>
      <c r="DS1837" s="2"/>
      <c r="DT1837" s="2"/>
      <c r="DU1837" s="2"/>
      <c r="DV1837" s="2"/>
      <c r="DW1837" s="2"/>
      <c r="DX1837" s="2"/>
      <c r="DY1837" s="2"/>
      <c r="DZ1837" s="2"/>
      <c r="EA1837" s="2"/>
      <c r="EB1837" s="2"/>
      <c r="EC1837" s="2"/>
      <c r="ED1837" s="2"/>
      <c r="EE1837" s="2"/>
      <c r="EF1837" s="2"/>
      <c r="EG1837" s="2"/>
      <c r="EH1837" s="2"/>
      <c r="EI1837" s="2"/>
      <c r="EJ1837" s="2"/>
      <c r="EK1837" s="2"/>
      <c r="EL1837" s="2"/>
      <c r="EM1837" s="2"/>
      <c r="EN1837" s="2"/>
      <c r="EO1837" s="2"/>
      <c r="EP1837" s="2"/>
      <c r="EQ1837" s="2"/>
      <c r="ER1837" s="2"/>
      <c r="ES1837" s="2"/>
      <c r="ET1837" s="2"/>
      <c r="EU1837" s="2"/>
      <c r="EV1837" s="2"/>
      <c r="EW1837" s="2"/>
      <c r="EX1837" s="2"/>
      <c r="EY1837" s="2"/>
      <c r="EZ1837" s="2"/>
      <c r="FA1837" s="2"/>
      <c r="FB1837" s="2"/>
      <c r="FC1837" s="2"/>
      <c r="FD1837" s="2"/>
      <c r="FE1837" s="2"/>
      <c r="FF1837" s="2"/>
      <c r="FG1837" s="2"/>
      <c r="FH1837" s="2"/>
      <c r="FI1837" s="2"/>
      <c r="FJ1837" s="2"/>
      <c r="FK1837" s="2"/>
      <c r="FL1837" s="2"/>
      <c r="FM1837" s="2"/>
      <c r="FN1837" s="2"/>
      <c r="FO1837" s="2"/>
      <c r="FP1837" s="2"/>
      <c r="FQ1837" s="2"/>
      <c r="FR1837" s="2"/>
      <c r="FS1837" s="2"/>
      <c r="FT1837" s="2"/>
    </row>
    <row r="1838" spans="1:176">
      <c r="A1838" s="1516" t="s">
        <v>13227</v>
      </c>
      <c r="B1838" s="775" t="s">
        <v>13228</v>
      </c>
      <c r="C1838" s="775" t="s">
        <v>46</v>
      </c>
      <c r="D1838" s="11" t="s">
        <v>1292</v>
      </c>
      <c r="E1838" s="11" t="s">
        <v>85</v>
      </c>
      <c r="F1838" s="7">
        <v>1</v>
      </c>
      <c r="G1838" s="847">
        <v>390</v>
      </c>
      <c r="H1838" s="237">
        <f>41*32*49/1000000</f>
        <v>6.4287999999999998E-2</v>
      </c>
      <c r="I1838" s="188" t="s">
        <v>13229</v>
      </c>
      <c r="J1838" s="11">
        <v>45772</v>
      </c>
      <c r="K1838" s="11">
        <v>45772</v>
      </c>
      <c r="L1838" s="11"/>
      <c r="M1838" s="11" t="s">
        <v>97</v>
      </c>
      <c r="N1838" s="11">
        <v>45776</v>
      </c>
      <c r="O1838" s="7">
        <f t="shared" ca="1" si="62"/>
        <v>4</v>
      </c>
      <c r="P1838" s="11">
        <v>45800</v>
      </c>
      <c r="Q1838" s="11">
        <v>45797</v>
      </c>
      <c r="R1838" s="11">
        <v>45800</v>
      </c>
      <c r="S1838" s="7">
        <f t="shared" ca="1" si="61"/>
        <v>28</v>
      </c>
      <c r="T1838" s="192">
        <v>45807</v>
      </c>
      <c r="U1838" s="11">
        <v>45837</v>
      </c>
      <c r="V1838" s="11"/>
      <c r="W1838" s="11"/>
      <c r="X1838" s="218" t="s">
        <v>13230</v>
      </c>
      <c r="Y1838" s="218" t="s">
        <v>13231</v>
      </c>
      <c r="Z1838" s="199" t="s">
        <v>13231</v>
      </c>
      <c r="AA1838" s="244" t="s">
        <v>13232</v>
      </c>
      <c r="AB1838" s="1515" t="s">
        <v>13233</v>
      </c>
      <c r="AC1838" s="1517"/>
      <c r="AD1838" s="672"/>
      <c r="AE1838" s="1518" t="s">
        <v>10815</v>
      </c>
      <c r="AF1838" s="740"/>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c r="BR1838" s="2"/>
      <c r="BS1838" s="2"/>
      <c r="BT1838" s="2"/>
      <c r="BU1838" s="2"/>
      <c r="BV1838" s="2"/>
      <c r="BW1838" s="2"/>
      <c r="BX1838" s="2"/>
      <c r="BY1838" s="2"/>
      <c r="BZ1838" s="2"/>
      <c r="CA1838" s="2"/>
      <c r="CB1838" s="2"/>
      <c r="CC1838" s="2"/>
      <c r="CD1838" s="2"/>
      <c r="CE1838" s="2"/>
      <c r="CF1838" s="2"/>
      <c r="CG1838" s="2"/>
      <c r="CH1838" s="2"/>
      <c r="CI1838" s="2"/>
      <c r="CJ1838" s="2"/>
      <c r="CK1838" s="2"/>
      <c r="CL1838" s="2"/>
      <c r="CM1838" s="2"/>
      <c r="CN1838" s="2"/>
      <c r="CO1838" s="2"/>
      <c r="CP1838" s="2"/>
      <c r="CQ1838" s="2"/>
      <c r="CR1838" s="2"/>
      <c r="CS1838" s="2"/>
      <c r="CT1838" s="2"/>
      <c r="CU1838" s="2"/>
      <c r="CV1838" s="2"/>
      <c r="CW1838" s="2"/>
      <c r="CX1838" s="2"/>
      <c r="CY1838" s="2"/>
      <c r="CZ1838" s="2"/>
      <c r="DA1838" s="2"/>
      <c r="DB1838" s="2"/>
      <c r="DC1838" s="2"/>
      <c r="DD1838" s="2"/>
      <c r="DE1838" s="2"/>
      <c r="DF1838" s="2"/>
      <c r="DG1838" s="2"/>
      <c r="DH1838" s="2"/>
      <c r="DI1838" s="2"/>
      <c r="DJ1838" s="2"/>
      <c r="DK1838" s="2"/>
      <c r="DL1838" s="2"/>
      <c r="DM1838" s="2"/>
      <c r="DN1838" s="2"/>
      <c r="DO1838" s="2"/>
      <c r="DP1838" s="2"/>
      <c r="DQ1838" s="2"/>
      <c r="DR1838" s="2"/>
      <c r="DS1838" s="2"/>
      <c r="DT1838" s="2"/>
      <c r="DU1838" s="2"/>
      <c r="DV1838" s="2"/>
      <c r="DW1838" s="2"/>
      <c r="DX1838" s="2"/>
      <c r="DY1838" s="2"/>
      <c r="DZ1838" s="2"/>
      <c r="EA1838" s="2"/>
      <c r="EB1838" s="2"/>
      <c r="EC1838" s="2"/>
      <c r="ED1838" s="2"/>
      <c r="EE1838" s="2"/>
      <c r="EF1838" s="2"/>
      <c r="EG1838" s="2"/>
      <c r="EH1838" s="2"/>
      <c r="EI1838" s="2"/>
      <c r="EJ1838" s="2"/>
      <c r="EK1838" s="2"/>
      <c r="EL1838" s="2"/>
      <c r="EM1838" s="2"/>
      <c r="EN1838" s="2"/>
      <c r="EO1838" s="2"/>
      <c r="EP1838" s="2"/>
      <c r="EQ1838" s="2"/>
      <c r="ER1838" s="2"/>
      <c r="ES1838" s="2"/>
      <c r="ET1838" s="2"/>
      <c r="EU1838" s="2"/>
      <c r="EV1838" s="2"/>
      <c r="EW1838" s="2"/>
      <c r="EX1838" s="2"/>
      <c r="EY1838" s="2"/>
      <c r="EZ1838" s="2"/>
      <c r="FA1838" s="2"/>
      <c r="FB1838" s="2"/>
      <c r="FC1838" s="2"/>
      <c r="FD1838" s="2"/>
      <c r="FE1838" s="2"/>
      <c r="FF1838" s="2"/>
      <c r="FG1838" s="2"/>
      <c r="FH1838" s="2"/>
      <c r="FI1838" s="2"/>
      <c r="FJ1838" s="2"/>
      <c r="FK1838" s="2"/>
      <c r="FL1838" s="2"/>
      <c r="FM1838" s="2"/>
      <c r="FN1838" s="2"/>
      <c r="FO1838" s="2"/>
      <c r="FP1838" s="2"/>
      <c r="FQ1838" s="2"/>
      <c r="FR1838" s="2"/>
      <c r="FS1838" s="2"/>
      <c r="FT1838" s="2"/>
    </row>
    <row r="1839" spans="1:176">
      <c r="A1839" s="201" t="s">
        <v>13234</v>
      </c>
      <c r="B1839" s="775" t="s">
        <v>13235</v>
      </c>
      <c r="C1839" s="775" t="s">
        <v>83</v>
      </c>
      <c r="D1839" s="7" t="s">
        <v>687</v>
      </c>
      <c r="E1839" s="7" t="s">
        <v>85</v>
      </c>
      <c r="F1839" s="7">
        <v>1</v>
      </c>
      <c r="G1839" s="847">
        <v>638</v>
      </c>
      <c r="H1839" s="237">
        <f>130*85*73/1000000</f>
        <v>0.80664999999999998</v>
      </c>
      <c r="I1839" s="188" t="s">
        <v>13236</v>
      </c>
      <c r="J1839" s="11">
        <v>45799</v>
      </c>
      <c r="K1839" s="11">
        <v>45800</v>
      </c>
      <c r="L1839" s="11"/>
      <c r="M1839" s="11" t="s">
        <v>97</v>
      </c>
      <c r="N1839" s="11">
        <v>45804</v>
      </c>
      <c r="O1839" s="7">
        <f t="shared" ca="1" si="62"/>
        <v>5</v>
      </c>
      <c r="P1839" s="11">
        <v>45817</v>
      </c>
      <c r="Q1839" s="11">
        <v>45809</v>
      </c>
      <c r="R1839" s="11">
        <v>45817</v>
      </c>
      <c r="S1839" s="7">
        <f t="shared" ca="1" si="61"/>
        <v>18</v>
      </c>
      <c r="T1839" s="192">
        <v>45818</v>
      </c>
      <c r="U1839" s="11">
        <v>45839</v>
      </c>
      <c r="V1839" s="11"/>
      <c r="W1839" s="11"/>
      <c r="X1839" s="218" t="s">
        <v>13237</v>
      </c>
      <c r="Y1839" s="218" t="s">
        <v>13238</v>
      </c>
      <c r="Z1839" s="199" t="s">
        <v>13239</v>
      </c>
      <c r="AA1839" s="244" t="s">
        <v>13240</v>
      </c>
      <c r="AB1839" s="24" t="s">
        <v>13241</v>
      </c>
      <c r="AC1839" s="23"/>
      <c r="AD1839" s="776"/>
      <c r="AE1839" s="1338" t="s">
        <v>10815</v>
      </c>
      <c r="AF1839" s="740"/>
      <c r="AG1839" s="2"/>
    </row>
    <row r="1840" spans="1:176">
      <c r="A1840" s="219" t="s">
        <v>12963</v>
      </c>
      <c r="B1840" s="741" t="s">
        <v>13242</v>
      </c>
      <c r="C1840" s="11" t="s">
        <v>256</v>
      </c>
      <c r="D1840" s="7" t="s">
        <v>1024</v>
      </c>
      <c r="E1840" s="12" t="s">
        <v>85</v>
      </c>
      <c r="F1840" s="12">
        <v>2</v>
      </c>
      <c r="G1840" s="847">
        <v>5446</v>
      </c>
      <c r="H1840" s="237">
        <v>10.422000000000001</v>
      </c>
      <c r="I1840" s="202" t="s">
        <v>13243</v>
      </c>
      <c r="J1840" s="11">
        <v>45787</v>
      </c>
      <c r="K1840" s="11">
        <v>45791</v>
      </c>
      <c r="L1840" s="26"/>
      <c r="M1840" s="11">
        <v>45793</v>
      </c>
      <c r="N1840" s="11">
        <v>45797</v>
      </c>
      <c r="O1840" s="7">
        <f t="shared" ca="1" si="62"/>
        <v>10</v>
      </c>
      <c r="P1840" s="26">
        <v>45818</v>
      </c>
      <c r="Q1840" s="11">
        <v>45800</v>
      </c>
      <c r="R1840" s="11">
        <v>45818</v>
      </c>
      <c r="S1840" s="12">
        <f t="shared" ca="1" si="61"/>
        <v>31</v>
      </c>
      <c r="T1840" s="11">
        <v>45821</v>
      </c>
      <c r="U1840" s="11" t="s">
        <v>13244</v>
      </c>
      <c r="V1840" s="11"/>
      <c r="W1840" s="11"/>
      <c r="X1840" s="218" t="s">
        <v>13245</v>
      </c>
      <c r="Y1840" s="218" t="s">
        <v>13246</v>
      </c>
      <c r="Z1840" s="230" t="s">
        <v>13246</v>
      </c>
      <c r="AA1840" s="782" t="s">
        <v>13247</v>
      </c>
      <c r="AB1840" s="14" t="s">
        <v>13248</v>
      </c>
      <c r="AC1840" s="12"/>
      <c r="AD1840" s="715" t="s">
        <v>10815</v>
      </c>
      <c r="AE1840" s="1337"/>
      <c r="AF1840" s="740"/>
    </row>
    <row r="1841" spans="1:176">
      <c r="A1841" s="219" t="s">
        <v>1789</v>
      </c>
      <c r="B1841" s="741" t="s">
        <v>13249</v>
      </c>
      <c r="C1841" s="11" t="s">
        <v>256</v>
      </c>
      <c r="D1841" s="7" t="s">
        <v>1024</v>
      </c>
      <c r="E1841" s="12" t="s">
        <v>85</v>
      </c>
      <c r="F1841" s="12">
        <v>1</v>
      </c>
      <c r="G1841" s="847">
        <v>2800</v>
      </c>
      <c r="H1841" s="237">
        <v>9.1539999999999999</v>
      </c>
      <c r="I1841" s="188" t="s">
        <v>13243</v>
      </c>
      <c r="J1841" s="11">
        <v>45793</v>
      </c>
      <c r="K1841" s="11">
        <v>45793</v>
      </c>
      <c r="L1841" s="26"/>
      <c r="M1841" s="11">
        <v>45798</v>
      </c>
      <c r="N1841" s="11">
        <v>45799</v>
      </c>
      <c r="O1841" s="7">
        <f t="shared" ca="1" si="62"/>
        <v>6</v>
      </c>
      <c r="P1841" s="26">
        <v>45818</v>
      </c>
      <c r="Q1841" s="11">
        <v>45809</v>
      </c>
      <c r="R1841" s="11">
        <v>45818</v>
      </c>
      <c r="S1841" s="12">
        <f t="shared" ca="1" si="61"/>
        <v>25</v>
      </c>
      <c r="T1841" s="11">
        <v>45821</v>
      </c>
      <c r="U1841" s="11" t="s">
        <v>13250</v>
      </c>
      <c r="V1841" s="11"/>
      <c r="W1841" s="11"/>
      <c r="X1841" s="218" t="s">
        <v>13251</v>
      </c>
      <c r="Y1841" s="218" t="s">
        <v>13246</v>
      </c>
      <c r="Z1841" s="230" t="s">
        <v>13252</v>
      </c>
      <c r="AA1841" s="782" t="s">
        <v>13253</v>
      </c>
      <c r="AB1841" s="14" t="s">
        <v>7754</v>
      </c>
      <c r="AC1841" s="12"/>
      <c r="AD1841" s="715" t="s">
        <v>10815</v>
      </c>
      <c r="AE1841" s="1337"/>
      <c r="AF1841" s="740"/>
    </row>
    <row r="1842" spans="1:176">
      <c r="A1842" s="219" t="s">
        <v>12976</v>
      </c>
      <c r="B1842" s="741" t="s">
        <v>13254</v>
      </c>
      <c r="C1842" s="11" t="s">
        <v>83</v>
      </c>
      <c r="D1842" s="7" t="s">
        <v>1024</v>
      </c>
      <c r="E1842" s="12" t="s">
        <v>85</v>
      </c>
      <c r="F1842" s="12">
        <v>1</v>
      </c>
      <c r="G1842" s="847">
        <v>470</v>
      </c>
      <c r="H1842" s="237">
        <v>0.624</v>
      </c>
      <c r="I1842" s="199" t="s">
        <v>13255</v>
      </c>
      <c r="J1842" s="11">
        <v>45793</v>
      </c>
      <c r="K1842" s="11">
        <v>45796</v>
      </c>
      <c r="L1842" s="26"/>
      <c r="M1842" s="11" t="s">
        <v>97</v>
      </c>
      <c r="N1842" s="11">
        <v>45798</v>
      </c>
      <c r="O1842" s="7">
        <f t="shared" ca="1" si="62"/>
        <v>5</v>
      </c>
      <c r="P1842" s="26">
        <v>45818</v>
      </c>
      <c r="Q1842" s="11">
        <v>45809</v>
      </c>
      <c r="R1842" s="11">
        <v>45818</v>
      </c>
      <c r="S1842" s="12">
        <f t="shared" ca="1" si="61"/>
        <v>25</v>
      </c>
      <c r="T1842" s="11">
        <v>45821</v>
      </c>
      <c r="U1842" s="11" t="s">
        <v>13250</v>
      </c>
      <c r="V1842" s="11"/>
      <c r="W1842" s="11"/>
      <c r="X1842" s="218" t="s">
        <v>13256</v>
      </c>
      <c r="Y1842" s="218" t="s">
        <v>13246</v>
      </c>
      <c r="Z1842" s="199" t="s">
        <v>13257</v>
      </c>
      <c r="AA1842" s="782" t="s">
        <v>13258</v>
      </c>
      <c r="AB1842" s="14" t="s">
        <v>12887</v>
      </c>
      <c r="AC1842" s="12"/>
      <c r="AD1842" s="715"/>
      <c r="AE1842" s="1337"/>
      <c r="AF1842" s="740"/>
    </row>
    <row r="1843" spans="1:176">
      <c r="A1843" s="219" t="s">
        <v>12992</v>
      </c>
      <c r="B1843" s="741" t="s">
        <v>13259</v>
      </c>
      <c r="C1843" s="11" t="s">
        <v>256</v>
      </c>
      <c r="D1843" s="7" t="s">
        <v>1024</v>
      </c>
      <c r="E1843" s="12" t="s">
        <v>85</v>
      </c>
      <c r="F1843" s="12">
        <v>7</v>
      </c>
      <c r="G1843" s="847">
        <v>962</v>
      </c>
      <c r="H1843" s="237">
        <v>6.048</v>
      </c>
      <c r="I1843" s="199" t="s">
        <v>13255</v>
      </c>
      <c r="J1843" s="11">
        <v>45793</v>
      </c>
      <c r="K1843" s="11">
        <v>45798</v>
      </c>
      <c r="L1843" s="26"/>
      <c r="M1843" s="11">
        <v>45799</v>
      </c>
      <c r="N1843" s="11">
        <v>45804</v>
      </c>
      <c r="O1843" s="7">
        <f t="shared" ca="1" si="62"/>
        <v>11</v>
      </c>
      <c r="P1843" s="26">
        <v>45818</v>
      </c>
      <c r="Q1843" s="11">
        <v>45809</v>
      </c>
      <c r="R1843" s="11">
        <v>45818</v>
      </c>
      <c r="S1843" s="12">
        <f t="shared" ca="1" si="61"/>
        <v>25</v>
      </c>
      <c r="T1843" s="11">
        <v>45821</v>
      </c>
      <c r="U1843" s="11" t="s">
        <v>13250</v>
      </c>
      <c r="V1843" s="11"/>
      <c r="W1843" s="11"/>
      <c r="X1843" s="218" t="s">
        <v>13260</v>
      </c>
      <c r="Y1843" s="218" t="s">
        <v>13246</v>
      </c>
      <c r="Z1843" s="199" t="s">
        <v>13261</v>
      </c>
      <c r="AA1843" s="782" t="s">
        <v>13262</v>
      </c>
      <c r="AB1843" s="14" t="s">
        <v>13263</v>
      </c>
      <c r="AC1843" s="12"/>
      <c r="AD1843" s="715" t="s">
        <v>10815</v>
      </c>
      <c r="AE1843" s="1337"/>
      <c r="AF1843" s="740"/>
    </row>
    <row r="1844" spans="1:176">
      <c r="A1844" s="201" t="s">
        <v>13264</v>
      </c>
      <c r="B1844" s="775" t="s">
        <v>13265</v>
      </c>
      <c r="C1844" s="775" t="s">
        <v>83</v>
      </c>
      <c r="D1844" s="7" t="s">
        <v>9264</v>
      </c>
      <c r="E1844" s="7" t="s">
        <v>85</v>
      </c>
      <c r="F1844" s="7">
        <v>1</v>
      </c>
      <c r="G1844" s="847">
        <v>1260</v>
      </c>
      <c r="H1844" s="237">
        <v>2.4500000000000002</v>
      </c>
      <c r="I1844" s="188" t="s">
        <v>13266</v>
      </c>
      <c r="J1844" s="11">
        <v>45805</v>
      </c>
      <c r="K1844" s="11">
        <v>45805</v>
      </c>
      <c r="L1844" s="11"/>
      <c r="M1844" s="11" t="s">
        <v>97</v>
      </c>
      <c r="N1844" s="11">
        <v>45811</v>
      </c>
      <c r="O1844" s="7">
        <f t="shared" ca="1" si="62"/>
        <v>6</v>
      </c>
      <c r="P1844" s="11">
        <v>45817</v>
      </c>
      <c r="Q1844" s="11">
        <v>45817</v>
      </c>
      <c r="R1844" s="11">
        <v>45817</v>
      </c>
      <c r="S1844" s="7">
        <f t="shared" ca="1" si="61"/>
        <v>12</v>
      </c>
      <c r="T1844" s="192">
        <v>45819</v>
      </c>
      <c r="U1844" s="11">
        <v>45847</v>
      </c>
      <c r="V1844" s="11"/>
      <c r="W1844" s="11"/>
      <c r="X1844" s="218" t="s">
        <v>13267</v>
      </c>
      <c r="Y1844" s="218"/>
      <c r="Z1844" s="199" t="s">
        <v>13268</v>
      </c>
      <c r="AA1844" s="244" t="s">
        <v>13269</v>
      </c>
      <c r="AB1844" s="24" t="s">
        <v>13226</v>
      </c>
      <c r="AC1844" s="23"/>
      <c r="AD1844" s="776"/>
      <c r="AE1844" s="1338"/>
      <c r="AF1844" s="740"/>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c r="BR1844" s="2"/>
      <c r="BS1844" s="2"/>
      <c r="BT1844" s="2"/>
      <c r="BU1844" s="2"/>
      <c r="BV1844" s="2"/>
      <c r="BW1844" s="2"/>
      <c r="BX1844" s="2"/>
      <c r="BY1844" s="2"/>
      <c r="BZ1844" s="2"/>
      <c r="CA1844" s="2"/>
      <c r="CB1844" s="2"/>
      <c r="CC1844" s="2"/>
      <c r="CD1844" s="2"/>
      <c r="CE1844" s="2"/>
      <c r="CF1844" s="2"/>
      <c r="CG1844" s="2"/>
      <c r="CH1844" s="2"/>
      <c r="CI1844" s="2"/>
      <c r="CJ1844" s="2"/>
      <c r="CK1844" s="2"/>
      <c r="CL1844" s="2"/>
      <c r="CM1844" s="2"/>
      <c r="CN1844" s="2"/>
      <c r="CO1844" s="2"/>
      <c r="CP1844" s="2"/>
      <c r="CQ1844" s="2"/>
      <c r="CR1844" s="2"/>
      <c r="CS1844" s="2"/>
      <c r="CT1844" s="2"/>
      <c r="CU1844" s="2"/>
      <c r="CV1844" s="2"/>
      <c r="CW1844" s="2"/>
      <c r="CX1844" s="2"/>
      <c r="CY1844" s="2"/>
      <c r="CZ1844" s="2"/>
      <c r="DA1844" s="2"/>
      <c r="DB1844" s="2"/>
      <c r="DC1844" s="2"/>
      <c r="DD1844" s="2"/>
      <c r="DE1844" s="2"/>
      <c r="DF1844" s="2"/>
      <c r="DG1844" s="2"/>
      <c r="DH1844" s="2"/>
      <c r="DI1844" s="2"/>
      <c r="DJ1844" s="2"/>
      <c r="DK1844" s="2"/>
      <c r="DL1844" s="2"/>
      <c r="DM1844" s="2"/>
      <c r="DN1844" s="2"/>
      <c r="DO1844" s="2"/>
      <c r="DP1844" s="2"/>
      <c r="DQ1844" s="2"/>
      <c r="DR1844" s="2"/>
      <c r="DS1844" s="2"/>
      <c r="DT1844" s="2"/>
      <c r="DU1844" s="2"/>
      <c r="DV1844" s="2"/>
      <c r="DW1844" s="2"/>
      <c r="DX1844" s="2"/>
      <c r="DY1844" s="2"/>
      <c r="DZ1844" s="2"/>
      <c r="EA1844" s="2"/>
      <c r="EB1844" s="2"/>
      <c r="EC1844" s="2"/>
      <c r="ED1844" s="2"/>
      <c r="EE1844" s="2"/>
      <c r="EF1844" s="2"/>
      <c r="EG1844" s="2"/>
      <c r="EH1844" s="2"/>
      <c r="EI1844" s="2"/>
      <c r="EJ1844" s="2"/>
      <c r="EK1844" s="2"/>
      <c r="EL1844" s="2"/>
      <c r="EM1844" s="2"/>
      <c r="EN1844" s="2"/>
      <c r="EO1844" s="2"/>
      <c r="EP1844" s="2"/>
      <c r="EQ1844" s="2"/>
      <c r="ER1844" s="2"/>
      <c r="ES1844" s="2"/>
      <c r="ET1844" s="2"/>
      <c r="EU1844" s="2"/>
      <c r="EV1844" s="2"/>
      <c r="EW1844" s="2"/>
      <c r="EX1844" s="2"/>
      <c r="EY1844" s="2"/>
      <c r="EZ1844" s="2"/>
      <c r="FA1844" s="2"/>
      <c r="FB1844" s="2"/>
      <c r="FC1844" s="2"/>
      <c r="FD1844" s="2"/>
      <c r="FE1844" s="2"/>
      <c r="FF1844" s="2"/>
      <c r="FG1844" s="2"/>
      <c r="FH1844" s="2"/>
      <c r="FI1844" s="2"/>
      <c r="FJ1844" s="2"/>
      <c r="FK1844" s="2"/>
      <c r="FL1844" s="2"/>
      <c r="FM1844" s="2"/>
      <c r="FN1844" s="2"/>
      <c r="FO1844" s="2"/>
      <c r="FP1844" s="2"/>
      <c r="FQ1844" s="2"/>
      <c r="FR1844" s="2"/>
      <c r="FS1844" s="2"/>
      <c r="FT1844" s="2"/>
    </row>
    <row r="1845" spans="1:176">
      <c r="A1845" s="193" t="s">
        <v>12847</v>
      </c>
      <c r="B1845" s="775" t="s">
        <v>13270</v>
      </c>
      <c r="C1845" s="33" t="s">
        <v>256</v>
      </c>
      <c r="D1845" s="7" t="s">
        <v>1593</v>
      </c>
      <c r="E1845" s="7" t="s">
        <v>85</v>
      </c>
      <c r="F1845" s="7">
        <v>2</v>
      </c>
      <c r="G1845" s="847">
        <v>1433</v>
      </c>
      <c r="H1845" s="237">
        <v>1.63</v>
      </c>
      <c r="I1845" s="188" t="s">
        <v>13271</v>
      </c>
      <c r="J1845" s="11">
        <v>45791</v>
      </c>
      <c r="K1845" s="11">
        <v>45792</v>
      </c>
      <c r="L1845" s="11"/>
      <c r="M1845" s="11">
        <v>45800</v>
      </c>
      <c r="N1845" s="11">
        <v>45803</v>
      </c>
      <c r="O1845" s="7">
        <f t="shared" ca="1" si="62"/>
        <v>12</v>
      </c>
      <c r="P1845" s="11">
        <v>45815</v>
      </c>
      <c r="Q1845" s="11">
        <v>45815</v>
      </c>
      <c r="R1845" s="11">
        <v>45817</v>
      </c>
      <c r="S1845" s="12">
        <f t="shared" ref="S1845:S1876" ca="1" si="63">IF(ISBLANK(R1845)=TRUE,TODAY()-J1845,R1845-J1845)</f>
        <v>26</v>
      </c>
      <c r="T1845" s="192">
        <v>45821</v>
      </c>
      <c r="U1845" s="11">
        <v>45861</v>
      </c>
      <c r="V1845" s="11"/>
      <c r="W1845" s="11"/>
      <c r="X1845" s="218" t="s">
        <v>13272</v>
      </c>
      <c r="Y1845" s="218" t="s">
        <v>13273</v>
      </c>
      <c r="Z1845" s="199" t="s">
        <v>13274</v>
      </c>
      <c r="AA1845" s="244" t="s">
        <v>13275</v>
      </c>
      <c r="AB1845" s="24" t="s">
        <v>13276</v>
      </c>
      <c r="AC1845" s="776"/>
      <c r="AD1845" s="776"/>
      <c r="AE1845" s="1341" t="s">
        <v>10815</v>
      </c>
      <c r="AF1845" s="740"/>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c r="BR1845" s="2"/>
      <c r="BS1845" s="2"/>
      <c r="BT1845" s="2"/>
      <c r="BU1845" s="2"/>
      <c r="BV1845" s="2"/>
      <c r="BW1845" s="2"/>
      <c r="BX1845" s="2"/>
      <c r="BY1845" s="2"/>
      <c r="BZ1845" s="2"/>
      <c r="CA1845" s="2"/>
      <c r="CB1845" s="2"/>
      <c r="CC1845" s="2"/>
      <c r="CD1845" s="2"/>
      <c r="CE1845" s="2"/>
      <c r="CF1845" s="2"/>
      <c r="CG1845" s="2"/>
      <c r="CH1845" s="2"/>
      <c r="CI1845" s="2"/>
      <c r="CJ1845" s="2"/>
      <c r="CK1845" s="2"/>
      <c r="CL1845" s="2"/>
      <c r="CM1845" s="2"/>
      <c r="CN1845" s="2"/>
      <c r="CO1845" s="2"/>
      <c r="CP1845" s="2"/>
      <c r="CQ1845" s="2"/>
      <c r="CR1845" s="2"/>
      <c r="CS1845" s="2"/>
      <c r="CT1845" s="2"/>
      <c r="CU1845" s="2"/>
      <c r="CV1845" s="2"/>
      <c r="CW1845" s="2"/>
      <c r="CX1845" s="2"/>
      <c r="CY1845" s="2"/>
      <c r="CZ1845" s="2"/>
      <c r="DA1845" s="2"/>
      <c r="DB1845" s="2"/>
      <c r="DC1845" s="2"/>
      <c r="DD1845" s="2"/>
      <c r="DE1845" s="2"/>
      <c r="DF1845" s="2"/>
      <c r="DG1845" s="2"/>
      <c r="DH1845" s="2"/>
      <c r="DI1845" s="2"/>
      <c r="DJ1845" s="2"/>
      <c r="DK1845" s="2"/>
      <c r="DL1845" s="2"/>
      <c r="DM1845" s="2"/>
      <c r="DN1845" s="2"/>
      <c r="DO1845" s="2"/>
      <c r="DP1845" s="2"/>
      <c r="DQ1845" s="2"/>
      <c r="DR1845" s="2"/>
      <c r="DS1845" s="2"/>
      <c r="DT1845" s="2"/>
      <c r="DU1845" s="2"/>
      <c r="DV1845" s="2"/>
      <c r="DW1845" s="2"/>
      <c r="DX1845" s="2"/>
      <c r="DY1845" s="2"/>
      <c r="DZ1845" s="2"/>
      <c r="EA1845" s="2"/>
      <c r="EB1845" s="2"/>
      <c r="EC1845" s="2"/>
      <c r="ED1845" s="2"/>
      <c r="EE1845" s="2"/>
      <c r="EF1845" s="2"/>
      <c r="EG1845" s="2"/>
      <c r="EH1845" s="2"/>
      <c r="EI1845" s="2"/>
      <c r="EJ1845" s="2"/>
      <c r="EK1845" s="2"/>
      <c r="EL1845" s="2"/>
      <c r="EM1845" s="2"/>
      <c r="EN1845" s="2"/>
      <c r="EO1845" s="2"/>
      <c r="EP1845" s="2"/>
      <c r="EQ1845" s="2"/>
      <c r="ER1845" s="2"/>
      <c r="ES1845" s="2"/>
      <c r="ET1845" s="2"/>
      <c r="EU1845" s="2"/>
      <c r="EV1845" s="2"/>
      <c r="EW1845" s="2"/>
      <c r="EX1845" s="2"/>
      <c r="EY1845" s="2"/>
      <c r="EZ1845" s="2"/>
      <c r="FA1845" s="2"/>
      <c r="FB1845" s="2"/>
      <c r="FC1845" s="2"/>
      <c r="FD1845" s="2"/>
      <c r="FE1845" s="2"/>
      <c r="FF1845" s="2"/>
      <c r="FG1845" s="2"/>
      <c r="FH1845" s="2"/>
      <c r="FI1845" s="2"/>
      <c r="FJ1845" s="2"/>
      <c r="FK1845" s="2"/>
      <c r="FL1845" s="2"/>
      <c r="FM1845" s="2"/>
      <c r="FN1845" s="2"/>
      <c r="FO1845" s="2"/>
      <c r="FP1845" s="2"/>
      <c r="FQ1845" s="2"/>
      <c r="FR1845" s="2"/>
      <c r="FS1845" s="2"/>
      <c r="FT1845" s="2"/>
    </row>
    <row r="1846" spans="1:176">
      <c r="A1846" s="181" t="s">
        <v>12847</v>
      </c>
      <c r="B1846" s="932" t="s">
        <v>13277</v>
      </c>
      <c r="C1846" s="7" t="s">
        <v>256</v>
      </c>
      <c r="D1846" s="7" t="s">
        <v>1593</v>
      </c>
      <c r="E1846" s="7" t="s">
        <v>85</v>
      </c>
      <c r="F1846" s="7">
        <v>1</v>
      </c>
      <c r="G1846" s="847">
        <v>444</v>
      </c>
      <c r="H1846" s="237">
        <v>0.84099999999999997</v>
      </c>
      <c r="I1846" s="188" t="s">
        <v>13271</v>
      </c>
      <c r="J1846" s="11">
        <v>45792</v>
      </c>
      <c r="K1846" s="11">
        <v>45798</v>
      </c>
      <c r="L1846" s="11"/>
      <c r="M1846" s="11">
        <v>45800</v>
      </c>
      <c r="N1846" s="11">
        <v>45803</v>
      </c>
      <c r="O1846" s="7">
        <f t="shared" ca="1" si="62"/>
        <v>11</v>
      </c>
      <c r="P1846" s="11">
        <v>45815</v>
      </c>
      <c r="Q1846" s="11">
        <v>45815</v>
      </c>
      <c r="R1846" s="11">
        <v>45817</v>
      </c>
      <c r="S1846" s="12">
        <f t="shared" ca="1" si="63"/>
        <v>25</v>
      </c>
      <c r="T1846" s="192">
        <v>45821</v>
      </c>
      <c r="U1846" s="11">
        <v>45861</v>
      </c>
      <c r="V1846" s="11"/>
      <c r="W1846" s="11"/>
      <c r="X1846" s="218" t="s">
        <v>13278</v>
      </c>
      <c r="Y1846" s="218" t="s">
        <v>13274</v>
      </c>
      <c r="Z1846" s="199" t="s">
        <v>13274</v>
      </c>
      <c r="AA1846" s="244" t="s">
        <v>13279</v>
      </c>
      <c r="AB1846" s="24" t="s">
        <v>13280</v>
      </c>
      <c r="AC1846" s="776"/>
      <c r="AD1846" s="776"/>
      <c r="AE1846" s="1341" t="s">
        <v>10815</v>
      </c>
      <c r="AF1846" s="740"/>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c r="BR1846" s="2"/>
      <c r="BS1846" s="2"/>
      <c r="BT1846" s="2"/>
      <c r="BU1846" s="2"/>
      <c r="BV1846" s="2"/>
      <c r="BW1846" s="2"/>
      <c r="BX1846" s="2"/>
      <c r="BY1846" s="2"/>
      <c r="BZ1846" s="2"/>
      <c r="CA1846" s="2"/>
      <c r="CB1846" s="2"/>
      <c r="CC1846" s="2"/>
      <c r="CD1846" s="2"/>
      <c r="CE1846" s="2"/>
      <c r="CF1846" s="2"/>
      <c r="CG1846" s="2"/>
      <c r="CH1846" s="2"/>
      <c r="CI1846" s="2"/>
      <c r="CJ1846" s="2"/>
      <c r="CK1846" s="2"/>
      <c r="CL1846" s="2"/>
      <c r="CM1846" s="2"/>
      <c r="CN1846" s="2"/>
      <c r="CO1846" s="2"/>
      <c r="CP1846" s="2"/>
      <c r="CQ1846" s="2"/>
      <c r="CR1846" s="2"/>
      <c r="CS1846" s="2"/>
      <c r="CT1846" s="2"/>
      <c r="CU1846" s="2"/>
      <c r="CV1846" s="2"/>
      <c r="CW1846" s="2"/>
      <c r="CX1846" s="2"/>
      <c r="CY1846" s="2"/>
      <c r="CZ1846" s="2"/>
      <c r="DA1846" s="2"/>
      <c r="DB1846" s="2"/>
      <c r="DC1846" s="2"/>
      <c r="DD1846" s="2"/>
      <c r="DE1846" s="2"/>
      <c r="DF1846" s="2"/>
      <c r="DG1846" s="2"/>
      <c r="DH1846" s="2"/>
      <c r="DI1846" s="2"/>
      <c r="DJ1846" s="2"/>
      <c r="DK1846" s="2"/>
      <c r="DL1846" s="2"/>
      <c r="DM1846" s="2"/>
      <c r="DN1846" s="2"/>
      <c r="DO1846" s="2"/>
      <c r="DP1846" s="2"/>
      <c r="DQ1846" s="2"/>
      <c r="DR1846" s="2"/>
      <c r="DS1846" s="2"/>
      <c r="DT1846" s="2"/>
      <c r="DU1846" s="2"/>
      <c r="DV1846" s="2"/>
      <c r="DW1846" s="2"/>
      <c r="DX1846" s="2"/>
      <c r="DY1846" s="2"/>
      <c r="DZ1846" s="2"/>
      <c r="EA1846" s="2"/>
      <c r="EB1846" s="2"/>
      <c r="EC1846" s="2"/>
      <c r="ED1846" s="2"/>
      <c r="EE1846" s="2"/>
      <c r="EF1846" s="2"/>
      <c r="EG1846" s="2"/>
      <c r="EH1846" s="2"/>
      <c r="EI1846" s="2"/>
      <c r="EJ1846" s="2"/>
      <c r="EK1846" s="2"/>
      <c r="EL1846" s="2"/>
      <c r="EM1846" s="2"/>
      <c r="EN1846" s="2"/>
      <c r="EO1846" s="2"/>
      <c r="EP1846" s="2"/>
      <c r="EQ1846" s="2"/>
      <c r="ER1846" s="2"/>
      <c r="ES1846" s="2"/>
      <c r="ET1846" s="2"/>
      <c r="EU1846" s="2"/>
      <c r="EV1846" s="2"/>
      <c r="EW1846" s="2"/>
      <c r="EX1846" s="2"/>
      <c r="EY1846" s="2"/>
      <c r="EZ1846" s="2"/>
      <c r="FA1846" s="2"/>
      <c r="FB1846" s="2"/>
      <c r="FC1846" s="2"/>
      <c r="FD1846" s="2"/>
      <c r="FE1846" s="2"/>
      <c r="FF1846" s="2"/>
      <c r="FG1846" s="2"/>
      <c r="FH1846" s="2"/>
      <c r="FI1846" s="2"/>
      <c r="FJ1846" s="2"/>
      <c r="FK1846" s="2"/>
      <c r="FL1846" s="2"/>
      <c r="FM1846" s="2"/>
      <c r="FN1846" s="2"/>
      <c r="FO1846" s="2"/>
      <c r="FP1846" s="2"/>
      <c r="FQ1846" s="2"/>
      <c r="FR1846" s="2"/>
      <c r="FS1846" s="2"/>
      <c r="FT1846" s="2"/>
    </row>
    <row r="1847" spans="1:176">
      <c r="A1847" s="219" t="s">
        <v>11926</v>
      </c>
      <c r="B1847" s="741" t="s">
        <v>13281</v>
      </c>
      <c r="C1847" s="11" t="s">
        <v>46</v>
      </c>
      <c r="D1847" s="7" t="s">
        <v>1024</v>
      </c>
      <c r="E1847" s="12" t="s">
        <v>85</v>
      </c>
      <c r="F1847" s="12">
        <v>2</v>
      </c>
      <c r="G1847" s="847">
        <v>1210</v>
      </c>
      <c r="H1847" s="237">
        <v>0.58399999999999996</v>
      </c>
      <c r="I1847" s="188" t="s">
        <v>13282</v>
      </c>
      <c r="J1847" s="11">
        <v>45793</v>
      </c>
      <c r="K1847" s="11">
        <v>45799</v>
      </c>
      <c r="L1847" s="26"/>
      <c r="M1847" s="11" t="s">
        <v>97</v>
      </c>
      <c r="N1847" s="11">
        <v>45810</v>
      </c>
      <c r="O1847" s="7">
        <f t="shared" ca="1" si="62"/>
        <v>17</v>
      </c>
      <c r="P1847" s="26">
        <v>45822</v>
      </c>
      <c r="Q1847" s="11">
        <v>45818</v>
      </c>
      <c r="R1847" s="11">
        <v>45822</v>
      </c>
      <c r="S1847" s="12">
        <f t="shared" ca="1" si="63"/>
        <v>29</v>
      </c>
      <c r="T1847" s="11">
        <v>45826</v>
      </c>
      <c r="U1847" s="11" t="s">
        <v>13283</v>
      </c>
      <c r="V1847" s="11"/>
      <c r="W1847" s="11"/>
      <c r="X1847" s="218" t="s">
        <v>13284</v>
      </c>
      <c r="Y1847" s="218" t="s">
        <v>13285</v>
      </c>
      <c r="Z1847" s="230" t="s">
        <v>13286</v>
      </c>
      <c r="AA1847" s="161" t="s">
        <v>13287</v>
      </c>
      <c r="AB1847" s="976" t="s">
        <v>12887</v>
      </c>
      <c r="AC1847" s="12"/>
      <c r="AD1847" s="715"/>
      <c r="AE1847" s="1337"/>
      <c r="AF1847" s="777"/>
    </row>
    <row r="1848" spans="1:176">
      <c r="A1848" s="219" t="s">
        <v>11926</v>
      </c>
      <c r="B1848" s="741" t="s">
        <v>10506</v>
      </c>
      <c r="C1848" s="11" t="s">
        <v>13288</v>
      </c>
      <c r="D1848" s="7" t="s">
        <v>1024</v>
      </c>
      <c r="E1848" s="12" t="s">
        <v>85</v>
      </c>
      <c r="F1848" s="12">
        <v>1</v>
      </c>
      <c r="G1848" s="847">
        <v>307</v>
      </c>
      <c r="H1848" s="858">
        <v>0.215</v>
      </c>
      <c r="I1848" s="188" t="s">
        <v>13282</v>
      </c>
      <c r="J1848" s="11">
        <v>45797</v>
      </c>
      <c r="K1848" s="11">
        <v>45799</v>
      </c>
      <c r="L1848" s="26"/>
      <c r="M1848" s="11" t="s">
        <v>97</v>
      </c>
      <c r="N1848" s="11">
        <v>45810</v>
      </c>
      <c r="O1848" s="7">
        <f t="shared" ca="1" si="62"/>
        <v>13</v>
      </c>
      <c r="P1848" s="26">
        <v>45822</v>
      </c>
      <c r="Q1848" s="11">
        <v>45818</v>
      </c>
      <c r="R1848" s="11">
        <v>45822</v>
      </c>
      <c r="S1848" s="12">
        <f t="shared" ca="1" si="63"/>
        <v>25</v>
      </c>
      <c r="T1848" s="11">
        <v>45826</v>
      </c>
      <c r="U1848" s="11" t="s">
        <v>13283</v>
      </c>
      <c r="V1848" s="11"/>
      <c r="W1848" s="11"/>
      <c r="X1848" s="218" t="s">
        <v>13289</v>
      </c>
      <c r="Y1848" s="218" t="s">
        <v>13285</v>
      </c>
      <c r="Z1848" s="230" t="s">
        <v>13290</v>
      </c>
      <c r="AA1848" s="780" t="s">
        <v>13291</v>
      </c>
      <c r="AB1848" s="976" t="s">
        <v>12887</v>
      </c>
      <c r="AC1848" s="12"/>
      <c r="AD1848" s="715" t="s">
        <v>10815</v>
      </c>
      <c r="AE1848" s="1337"/>
      <c r="AF1848" s="777"/>
    </row>
    <row r="1849" spans="1:176">
      <c r="A1849" s="219" t="s">
        <v>13292</v>
      </c>
      <c r="B1849" s="741" t="s">
        <v>13293</v>
      </c>
      <c r="C1849" s="11" t="s">
        <v>83</v>
      </c>
      <c r="D1849" s="7" t="s">
        <v>1024</v>
      </c>
      <c r="E1849" s="12" t="s">
        <v>85</v>
      </c>
      <c r="F1849" s="12">
        <v>1</v>
      </c>
      <c r="G1849" s="866">
        <v>310</v>
      </c>
      <c r="H1849" s="867">
        <f>120*80*80/1000000</f>
        <v>0.76800000000000002</v>
      </c>
      <c r="I1849" s="188" t="s">
        <v>13282</v>
      </c>
      <c r="J1849" s="11">
        <v>45798</v>
      </c>
      <c r="K1849" s="11">
        <v>45798</v>
      </c>
      <c r="L1849" s="26"/>
      <c r="M1849" s="11">
        <v>45804</v>
      </c>
      <c r="N1849" s="11">
        <v>45807</v>
      </c>
      <c r="O1849" s="7">
        <f t="shared" ca="1" si="62"/>
        <v>9</v>
      </c>
      <c r="P1849" s="26">
        <v>45822</v>
      </c>
      <c r="Q1849" s="11">
        <v>45818</v>
      </c>
      <c r="R1849" s="11">
        <v>45822</v>
      </c>
      <c r="S1849" s="12">
        <f t="shared" ca="1" si="63"/>
        <v>24</v>
      </c>
      <c r="T1849" s="11">
        <v>45826</v>
      </c>
      <c r="U1849" s="11" t="s">
        <v>13283</v>
      </c>
      <c r="V1849" s="11"/>
      <c r="W1849" s="11"/>
      <c r="X1849" s="218" t="s">
        <v>13294</v>
      </c>
      <c r="Y1849" s="218" t="s">
        <v>13285</v>
      </c>
      <c r="Z1849" s="230" t="s">
        <v>13295</v>
      </c>
      <c r="AA1849" s="161" t="s">
        <v>13296</v>
      </c>
      <c r="AB1849" s="976" t="s">
        <v>13297</v>
      </c>
      <c r="AC1849" s="12"/>
      <c r="AD1849" s="715"/>
      <c r="AE1849" s="1337"/>
      <c r="AF1849" s="777"/>
    </row>
    <row r="1850" spans="1:176">
      <c r="A1850" s="219" t="s">
        <v>11876</v>
      </c>
      <c r="B1850" s="741" t="s">
        <v>13298</v>
      </c>
      <c r="C1850" s="11" t="s">
        <v>83</v>
      </c>
      <c r="D1850" s="7" t="s">
        <v>1024</v>
      </c>
      <c r="E1850" s="12" t="s">
        <v>85</v>
      </c>
      <c r="F1850" s="12">
        <v>3</v>
      </c>
      <c r="G1850" s="866">
        <v>3860</v>
      </c>
      <c r="H1850" s="867">
        <v>3.681</v>
      </c>
      <c r="I1850" s="199" t="s">
        <v>13282</v>
      </c>
      <c r="J1850" s="11">
        <v>45798</v>
      </c>
      <c r="K1850" s="11">
        <v>45798</v>
      </c>
      <c r="L1850" s="26"/>
      <c r="M1850" s="11" t="s">
        <v>97</v>
      </c>
      <c r="N1850" s="11">
        <v>45807</v>
      </c>
      <c r="O1850" s="7">
        <f t="shared" ca="1" si="62"/>
        <v>9</v>
      </c>
      <c r="P1850" s="26">
        <v>45822</v>
      </c>
      <c r="Q1850" s="11">
        <v>45818</v>
      </c>
      <c r="R1850" s="11">
        <v>45822</v>
      </c>
      <c r="S1850" s="12">
        <f t="shared" ca="1" si="63"/>
        <v>24</v>
      </c>
      <c r="T1850" s="11">
        <v>45826</v>
      </c>
      <c r="U1850" s="11" t="s">
        <v>13283</v>
      </c>
      <c r="V1850" s="11"/>
      <c r="W1850" s="11"/>
      <c r="X1850" s="218" t="s">
        <v>13299</v>
      </c>
      <c r="Y1850" s="218" t="s">
        <v>13285</v>
      </c>
      <c r="Z1850" s="230" t="s">
        <v>13285</v>
      </c>
      <c r="AA1850" s="161" t="s">
        <v>13300</v>
      </c>
      <c r="AB1850" s="976" t="s">
        <v>7754</v>
      </c>
      <c r="AC1850" s="12"/>
      <c r="AD1850" s="715" t="s">
        <v>10815</v>
      </c>
      <c r="AE1850" s="1337"/>
      <c r="AF1850" s="777" t="s">
        <v>13301</v>
      </c>
    </row>
    <row r="1851" spans="1:176">
      <c r="A1851" s="219" t="s">
        <v>13302</v>
      </c>
      <c r="B1851" s="741" t="s">
        <v>13303</v>
      </c>
      <c r="C1851" s="11" t="s">
        <v>83</v>
      </c>
      <c r="D1851" s="7" t="s">
        <v>1024</v>
      </c>
      <c r="E1851" s="12" t="s">
        <v>85</v>
      </c>
      <c r="F1851" s="12">
        <v>5</v>
      </c>
      <c r="G1851" s="868">
        <v>5509</v>
      </c>
      <c r="H1851" s="869">
        <v>7.9290000000000003</v>
      </c>
      <c r="I1851" s="199" t="s">
        <v>13282</v>
      </c>
      <c r="J1851" s="11">
        <v>45804</v>
      </c>
      <c r="K1851" s="11">
        <v>45810</v>
      </c>
      <c r="L1851" s="26"/>
      <c r="M1851" s="11">
        <v>45810</v>
      </c>
      <c r="N1851" s="11">
        <v>45811</v>
      </c>
      <c r="O1851" s="7">
        <f t="shared" ca="1" si="62"/>
        <v>7</v>
      </c>
      <c r="P1851" s="26">
        <v>45822</v>
      </c>
      <c r="Q1851" s="11">
        <v>45818</v>
      </c>
      <c r="R1851" s="11">
        <v>45822</v>
      </c>
      <c r="S1851" s="12">
        <f t="shared" ca="1" si="63"/>
        <v>18</v>
      </c>
      <c r="T1851" s="11">
        <v>45826</v>
      </c>
      <c r="U1851" s="11" t="s">
        <v>13283</v>
      </c>
      <c r="V1851" s="11"/>
      <c r="W1851" s="11"/>
      <c r="X1851" s="218" t="s">
        <v>13304</v>
      </c>
      <c r="Y1851" s="218" t="s">
        <v>13285</v>
      </c>
      <c r="Z1851" s="199" t="s">
        <v>13305</v>
      </c>
      <c r="AA1851" s="780" t="s">
        <v>13306</v>
      </c>
      <c r="AB1851" s="14" t="s">
        <v>7754</v>
      </c>
      <c r="AC1851" s="12"/>
      <c r="AD1851" s="715" t="s">
        <v>10815</v>
      </c>
      <c r="AE1851" s="1337"/>
      <c r="AF1851" s="777" t="s">
        <v>13307</v>
      </c>
    </row>
    <row r="1852" spans="1:176">
      <c r="A1852" s="1514" t="s">
        <v>1262</v>
      </c>
      <c r="B1852" s="775" t="s">
        <v>13308</v>
      </c>
      <c r="C1852" s="775" t="s">
        <v>256</v>
      </c>
      <c r="D1852" s="7" t="s">
        <v>1292</v>
      </c>
      <c r="E1852" s="7" t="s">
        <v>85</v>
      </c>
      <c r="F1852" s="7">
        <v>1</v>
      </c>
      <c r="G1852" s="847">
        <v>386</v>
      </c>
      <c r="H1852" s="237">
        <f>30*32*28/1000000</f>
        <v>2.6880000000000001E-2</v>
      </c>
      <c r="I1852" s="188" t="s">
        <v>13309</v>
      </c>
      <c r="J1852" s="11">
        <v>45783</v>
      </c>
      <c r="K1852" s="11">
        <v>45783</v>
      </c>
      <c r="L1852" s="11"/>
      <c r="M1852" s="11">
        <v>45786</v>
      </c>
      <c r="N1852" s="11">
        <v>45790</v>
      </c>
      <c r="O1852" s="7">
        <f t="shared" ca="1" si="62"/>
        <v>7</v>
      </c>
      <c r="P1852" s="11">
        <v>45823</v>
      </c>
      <c r="Q1852" s="11">
        <v>45817</v>
      </c>
      <c r="R1852" s="11">
        <v>45823</v>
      </c>
      <c r="S1852" s="7">
        <f t="shared" ca="1" si="63"/>
        <v>40</v>
      </c>
      <c r="T1852" s="192">
        <v>45827</v>
      </c>
      <c r="U1852" s="11">
        <v>45855</v>
      </c>
      <c r="V1852" s="11"/>
      <c r="W1852" s="11"/>
      <c r="X1852" s="218" t="s">
        <v>13310</v>
      </c>
      <c r="Y1852" s="218" t="s">
        <v>13311</v>
      </c>
      <c r="Z1852" s="199" t="s">
        <v>13311</v>
      </c>
      <c r="AA1852" s="72" t="s">
        <v>13312</v>
      </c>
      <c r="AB1852" s="1515" t="s">
        <v>13313</v>
      </c>
      <c r="AC1852" s="1517"/>
      <c r="AD1852" s="672"/>
      <c r="AE1852" s="1518" t="s">
        <v>10815</v>
      </c>
      <c r="AF1852" s="740"/>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c r="BR1852" s="2"/>
      <c r="BS1852" s="2"/>
      <c r="BT1852" s="2"/>
      <c r="BU1852" s="2"/>
      <c r="BV1852" s="2"/>
      <c r="BW1852" s="2"/>
      <c r="BX1852" s="2"/>
      <c r="BY1852" s="2"/>
      <c r="BZ1852" s="2"/>
      <c r="CA1852" s="2"/>
      <c r="CB1852" s="2"/>
      <c r="CC1852" s="2"/>
      <c r="CD1852" s="2"/>
      <c r="CE1852" s="2"/>
      <c r="CF1852" s="2"/>
      <c r="CG1852" s="2"/>
      <c r="CH1852" s="2"/>
      <c r="CI1852" s="2"/>
      <c r="CJ1852" s="2"/>
      <c r="CK1852" s="2"/>
      <c r="CL1852" s="2"/>
      <c r="CM1852" s="2"/>
      <c r="CN1852" s="2"/>
      <c r="CO1852" s="2"/>
      <c r="CP1852" s="2"/>
      <c r="CQ1852" s="2"/>
      <c r="CR1852" s="2"/>
      <c r="CS1852" s="2"/>
      <c r="CT1852" s="2"/>
      <c r="CU1852" s="2"/>
      <c r="CV1852" s="2"/>
      <c r="CW1852" s="2"/>
      <c r="CX1852" s="2"/>
      <c r="CY1852" s="2"/>
      <c r="CZ1852" s="2"/>
      <c r="DA1852" s="2"/>
      <c r="DB1852" s="2"/>
      <c r="DC1852" s="2"/>
      <c r="DD1852" s="2"/>
      <c r="DE1852" s="2"/>
      <c r="DF1852" s="2"/>
      <c r="DG1852" s="2"/>
      <c r="DH1852" s="2"/>
      <c r="DI1852" s="2"/>
      <c r="DJ1852" s="2"/>
      <c r="DK1852" s="2"/>
      <c r="DL1852" s="2"/>
      <c r="DM1852" s="2"/>
      <c r="DN1852" s="2"/>
      <c r="DO1852" s="2"/>
      <c r="DP1852" s="2"/>
      <c r="DQ1852" s="2"/>
      <c r="DR1852" s="2"/>
      <c r="DS1852" s="2"/>
      <c r="DT1852" s="2"/>
      <c r="DU1852" s="2"/>
      <c r="DV1852" s="2"/>
      <c r="DW1852" s="2"/>
      <c r="DX1852" s="2"/>
      <c r="DY1852" s="2"/>
      <c r="DZ1852" s="2"/>
      <c r="EA1852" s="2"/>
      <c r="EB1852" s="2"/>
      <c r="EC1852" s="2"/>
      <c r="ED1852" s="2"/>
      <c r="EE1852" s="2"/>
      <c r="EF1852" s="2"/>
      <c r="EG1852" s="2"/>
      <c r="EH1852" s="2"/>
      <c r="EI1852" s="2"/>
      <c r="EJ1852" s="2"/>
      <c r="EK1852" s="2"/>
      <c r="EL1852" s="2"/>
      <c r="EM1852" s="2"/>
      <c r="EN1852" s="2"/>
      <c r="EO1852" s="2"/>
      <c r="EP1852" s="2"/>
      <c r="EQ1852" s="2"/>
      <c r="ER1852" s="2"/>
      <c r="ES1852" s="2"/>
      <c r="ET1852" s="2"/>
      <c r="EU1852" s="2"/>
      <c r="EV1852" s="2"/>
      <c r="EW1852" s="2"/>
      <c r="EX1852" s="2"/>
      <c r="EY1852" s="2"/>
      <c r="EZ1852" s="2"/>
      <c r="FA1852" s="2"/>
      <c r="FB1852" s="2"/>
      <c r="FC1852" s="2"/>
      <c r="FD1852" s="2"/>
      <c r="FE1852" s="2"/>
      <c r="FF1852" s="2"/>
      <c r="FG1852" s="2"/>
      <c r="FH1852" s="2"/>
      <c r="FI1852" s="2"/>
      <c r="FJ1852" s="2"/>
      <c r="FK1852" s="2"/>
      <c r="FL1852" s="2"/>
      <c r="FM1852" s="2"/>
      <c r="FN1852" s="2"/>
      <c r="FO1852" s="2"/>
      <c r="FP1852" s="2"/>
      <c r="FQ1852" s="2"/>
      <c r="FR1852" s="2"/>
      <c r="FS1852" s="2"/>
      <c r="FT1852" s="2"/>
    </row>
    <row r="1853" spans="1:176">
      <c r="A1853" s="181" t="s">
        <v>13314</v>
      </c>
      <c r="B1853" s="775">
        <v>4130002824</v>
      </c>
      <c r="C1853" s="7" t="s">
        <v>83</v>
      </c>
      <c r="D1853" s="7" t="s">
        <v>1024</v>
      </c>
      <c r="E1853" s="7" t="s">
        <v>49</v>
      </c>
      <c r="F1853" s="7">
        <v>1</v>
      </c>
      <c r="G1853" s="847">
        <v>906</v>
      </c>
      <c r="H1853" s="237"/>
      <c r="I1853" s="188" t="s">
        <v>13315</v>
      </c>
      <c r="J1853" s="11">
        <v>45775</v>
      </c>
      <c r="K1853" s="11">
        <v>45785</v>
      </c>
      <c r="L1853" s="11"/>
      <c r="M1853" s="8" t="s">
        <v>97</v>
      </c>
      <c r="N1853" s="11"/>
      <c r="O1853" s="7">
        <f t="shared" ca="1" si="62"/>
        <v>330</v>
      </c>
      <c r="P1853" s="11">
        <v>45798</v>
      </c>
      <c r="Q1853" s="11">
        <v>45796</v>
      </c>
      <c r="R1853" s="11">
        <v>45798</v>
      </c>
      <c r="S1853" s="12">
        <f t="shared" ca="1" si="63"/>
        <v>23</v>
      </c>
      <c r="T1853" s="192">
        <v>45798</v>
      </c>
      <c r="U1853" s="12" t="s">
        <v>13316</v>
      </c>
      <c r="V1853" s="12"/>
      <c r="W1853" s="12"/>
      <c r="X1853" s="218" t="s">
        <v>13317</v>
      </c>
      <c r="Y1853" s="14" t="s">
        <v>13318</v>
      </c>
      <c r="Z1853" s="199" t="s">
        <v>13318</v>
      </c>
      <c r="AA1853" s="96" t="s">
        <v>10565</v>
      </c>
      <c r="AB1853" s="72"/>
      <c r="AC1853" s="776"/>
      <c r="AD1853" s="776"/>
      <c r="AE1853" s="1341"/>
      <c r="AF1853" s="740"/>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c r="BR1853" s="2"/>
      <c r="BS1853" s="2"/>
      <c r="BT1853" s="2"/>
      <c r="BU1853" s="2"/>
      <c r="BV1853" s="2"/>
      <c r="BW1853" s="2"/>
      <c r="BX1853" s="2"/>
      <c r="BY1853" s="2"/>
      <c r="BZ1853" s="2"/>
      <c r="CA1853" s="2"/>
      <c r="CB1853" s="2"/>
      <c r="CC1853" s="2"/>
      <c r="CD1853" s="2"/>
      <c r="CE1853" s="2"/>
      <c r="CF1853" s="2"/>
      <c r="CG1853" s="2"/>
      <c r="CH1853" s="2"/>
      <c r="CI1853" s="2"/>
      <c r="CJ1853" s="2"/>
      <c r="CK1853" s="2"/>
      <c r="CL1853" s="2"/>
      <c r="CM1853" s="2"/>
      <c r="CN1853" s="2"/>
      <c r="CO1853" s="2"/>
      <c r="CP1853" s="2"/>
      <c r="CQ1853" s="2"/>
      <c r="CR1853" s="2"/>
      <c r="CS1853" s="2"/>
      <c r="CT1853" s="2"/>
      <c r="CU1853" s="2"/>
      <c r="CV1853" s="2"/>
      <c r="CW1853" s="2"/>
      <c r="CX1853" s="2"/>
      <c r="CY1853" s="2"/>
      <c r="CZ1853" s="2"/>
      <c r="DA1853" s="2"/>
      <c r="DB1853" s="2"/>
      <c r="DC1853" s="2"/>
      <c r="DD1853" s="2"/>
      <c r="DE1853" s="2"/>
      <c r="DF1853" s="2"/>
      <c r="DG1853" s="2"/>
      <c r="DH1853" s="2"/>
      <c r="DI1853" s="2"/>
      <c r="DJ1853" s="2"/>
      <c r="DK1853" s="2"/>
      <c r="DL1853" s="2"/>
      <c r="DM1853" s="2"/>
      <c r="DN1853" s="2"/>
      <c r="DO1853" s="2"/>
      <c r="DP1853" s="2"/>
      <c r="DQ1853" s="2"/>
      <c r="DR1853" s="2"/>
      <c r="DS1853" s="2"/>
      <c r="DT1853" s="2"/>
      <c r="DU1853" s="2"/>
      <c r="DV1853" s="2"/>
      <c r="DW1853" s="2"/>
      <c r="DX1853" s="2"/>
      <c r="DY1853" s="2"/>
      <c r="DZ1853" s="2"/>
      <c r="EA1853" s="2"/>
      <c r="EB1853" s="2"/>
      <c r="EC1853" s="2"/>
      <c r="ED1853" s="2"/>
      <c r="EE1853" s="2"/>
      <c r="EF1853" s="2"/>
      <c r="EG1853" s="2"/>
      <c r="EH1853" s="2"/>
      <c r="EI1853" s="2"/>
      <c r="EJ1853" s="2"/>
      <c r="EK1853" s="2"/>
      <c r="EL1853" s="2"/>
      <c r="EM1853" s="2"/>
      <c r="EN1853" s="2"/>
      <c r="EO1853" s="2"/>
      <c r="EP1853" s="2"/>
      <c r="EQ1853" s="2"/>
      <c r="ER1853" s="2"/>
      <c r="ES1853" s="2"/>
      <c r="ET1853" s="2"/>
      <c r="EU1853" s="2"/>
      <c r="EV1853" s="2"/>
      <c r="EW1853" s="2"/>
      <c r="EX1853" s="2"/>
      <c r="EY1853" s="2"/>
      <c r="EZ1853" s="2"/>
      <c r="FA1853" s="2"/>
      <c r="FB1853" s="2"/>
      <c r="FC1853" s="2"/>
      <c r="FD1853" s="2"/>
      <c r="FE1853" s="2"/>
      <c r="FF1853" s="2"/>
      <c r="FG1853" s="2"/>
      <c r="FH1853" s="2"/>
      <c r="FI1853" s="2"/>
      <c r="FJ1853" s="2"/>
      <c r="FK1853" s="2"/>
      <c r="FL1853" s="2"/>
      <c r="FM1853" s="2"/>
      <c r="FN1853" s="2"/>
      <c r="FO1853" s="2"/>
      <c r="FP1853" s="2"/>
      <c r="FQ1853" s="2"/>
      <c r="FR1853" s="2"/>
      <c r="FS1853" s="2"/>
      <c r="FT1853" s="2"/>
    </row>
    <row r="1854" spans="1:176">
      <c r="A1854" s="181" t="s">
        <v>13319</v>
      </c>
      <c r="B1854" s="775">
        <v>4070059282</v>
      </c>
      <c r="C1854" s="7" t="s">
        <v>83</v>
      </c>
      <c r="D1854" s="7" t="s">
        <v>1024</v>
      </c>
      <c r="E1854" s="7" t="s">
        <v>49</v>
      </c>
      <c r="F1854" s="7">
        <v>1</v>
      </c>
      <c r="G1854" s="847">
        <v>116</v>
      </c>
      <c r="H1854" s="237"/>
      <c r="I1854" s="188" t="s">
        <v>13315</v>
      </c>
      <c r="J1854" s="11">
        <v>45771</v>
      </c>
      <c r="K1854" s="11">
        <v>45785</v>
      </c>
      <c r="L1854" s="11"/>
      <c r="M1854" s="8"/>
      <c r="N1854" s="11"/>
      <c r="O1854" s="7">
        <f t="shared" ca="1" si="62"/>
        <v>334</v>
      </c>
      <c r="P1854" s="11">
        <v>45798</v>
      </c>
      <c r="Q1854" s="11">
        <v>45796</v>
      </c>
      <c r="R1854" s="11">
        <v>45798</v>
      </c>
      <c r="S1854" s="12">
        <f t="shared" ca="1" si="63"/>
        <v>27</v>
      </c>
      <c r="T1854" s="192">
        <v>45804</v>
      </c>
      <c r="U1854" s="12" t="s">
        <v>13320</v>
      </c>
      <c r="V1854" s="12"/>
      <c r="W1854" s="12"/>
      <c r="X1854" s="218" t="s">
        <v>13321</v>
      </c>
      <c r="Y1854" s="14" t="s">
        <v>13322</v>
      </c>
      <c r="Z1854" s="199" t="s">
        <v>13322</v>
      </c>
      <c r="AA1854" s="96" t="s">
        <v>10565</v>
      </c>
      <c r="AB1854" s="72"/>
      <c r="AC1854" s="776"/>
      <c r="AD1854" s="776"/>
      <c r="AE1854" s="1341"/>
      <c r="AF1854" s="740"/>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c r="BR1854" s="2"/>
      <c r="BS1854" s="2"/>
      <c r="BT1854" s="2"/>
      <c r="BU1854" s="2"/>
      <c r="BV1854" s="2"/>
      <c r="BW1854" s="2"/>
      <c r="BX1854" s="2"/>
      <c r="BY1854" s="2"/>
      <c r="BZ1854" s="2"/>
      <c r="CA1854" s="2"/>
      <c r="CB1854" s="2"/>
      <c r="CC1854" s="2"/>
      <c r="CD1854" s="2"/>
      <c r="CE1854" s="2"/>
      <c r="CF1854" s="2"/>
      <c r="CG1854" s="2"/>
      <c r="CH1854" s="2"/>
      <c r="CI1854" s="2"/>
      <c r="CJ1854" s="2"/>
      <c r="CK1854" s="2"/>
      <c r="CL1854" s="2"/>
      <c r="CM1854" s="2"/>
      <c r="CN1854" s="2"/>
      <c r="CO1854" s="2"/>
      <c r="CP1854" s="2"/>
      <c r="CQ1854" s="2"/>
      <c r="CR1854" s="2"/>
      <c r="CS1854" s="2"/>
      <c r="CT1854" s="2"/>
      <c r="CU1854" s="2"/>
      <c r="CV1854" s="2"/>
      <c r="CW1854" s="2"/>
      <c r="CX1854" s="2"/>
      <c r="CY1854" s="2"/>
      <c r="CZ1854" s="2"/>
      <c r="DA1854" s="2"/>
      <c r="DB1854" s="2"/>
      <c r="DC1854" s="2"/>
      <c r="DD1854" s="2"/>
      <c r="DE1854" s="2"/>
      <c r="DF1854" s="2"/>
      <c r="DG1854" s="2"/>
      <c r="DH1854" s="2"/>
      <c r="DI1854" s="2"/>
      <c r="DJ1854" s="2"/>
      <c r="DK1854" s="2"/>
      <c r="DL1854" s="2"/>
      <c r="DM1854" s="2"/>
      <c r="DN1854" s="2"/>
      <c r="DO1854" s="2"/>
      <c r="DP1854" s="2"/>
      <c r="DQ1854" s="2"/>
      <c r="DR1854" s="2"/>
      <c r="DS1854" s="2"/>
      <c r="DT1854" s="2"/>
      <c r="DU1854" s="2"/>
      <c r="DV1854" s="2"/>
      <c r="DW1854" s="2"/>
      <c r="DX1854" s="2"/>
      <c r="DY1854" s="2"/>
      <c r="DZ1854" s="2"/>
      <c r="EA1854" s="2"/>
      <c r="EB1854" s="2"/>
      <c r="EC1854" s="2"/>
      <c r="ED1854" s="2"/>
      <c r="EE1854" s="2"/>
      <c r="EF1854" s="2"/>
      <c r="EG1854" s="2"/>
      <c r="EH1854" s="2"/>
      <c r="EI1854" s="2"/>
      <c r="EJ1854" s="2"/>
      <c r="EK1854" s="2"/>
      <c r="EL1854" s="2"/>
      <c r="EM1854" s="2"/>
      <c r="EN1854" s="2"/>
      <c r="EO1854" s="2"/>
      <c r="EP1854" s="2"/>
      <c r="EQ1854" s="2"/>
      <c r="ER1854" s="2"/>
      <c r="ES1854" s="2"/>
      <c r="ET1854" s="2"/>
      <c r="EU1854" s="2"/>
      <c r="EV1854" s="2"/>
      <c r="EW1854" s="2"/>
      <c r="EX1854" s="2"/>
      <c r="EY1854" s="2"/>
      <c r="EZ1854" s="2"/>
      <c r="FA1854" s="2"/>
      <c r="FB1854" s="2"/>
      <c r="FC1854" s="2"/>
      <c r="FD1854" s="2"/>
      <c r="FE1854" s="2"/>
      <c r="FF1854" s="2"/>
      <c r="FG1854" s="2"/>
      <c r="FH1854" s="2"/>
      <c r="FI1854" s="2"/>
      <c r="FJ1854" s="2"/>
      <c r="FK1854" s="2"/>
      <c r="FL1854" s="2"/>
      <c r="FM1854" s="2"/>
      <c r="FN1854" s="2"/>
      <c r="FO1854" s="2"/>
      <c r="FP1854" s="2"/>
      <c r="FQ1854" s="2"/>
      <c r="FR1854" s="2"/>
      <c r="FS1854" s="2"/>
      <c r="FT1854" s="2"/>
    </row>
    <row r="1855" spans="1:176">
      <c r="A1855" s="181" t="s">
        <v>13323</v>
      </c>
      <c r="B1855" s="775">
        <v>5100004224</v>
      </c>
      <c r="C1855" s="7" t="s">
        <v>83</v>
      </c>
      <c r="D1855" s="7" t="s">
        <v>1024</v>
      </c>
      <c r="E1855" s="7" t="s">
        <v>49</v>
      </c>
      <c r="F1855" s="7">
        <v>1</v>
      </c>
      <c r="G1855" s="847">
        <v>820</v>
      </c>
      <c r="H1855" s="237"/>
      <c r="I1855" s="188" t="s">
        <v>13315</v>
      </c>
      <c r="J1855" s="11">
        <v>45785</v>
      </c>
      <c r="K1855" s="11">
        <v>45785</v>
      </c>
      <c r="L1855" s="11"/>
      <c r="M1855" s="8"/>
      <c r="N1855" s="11"/>
      <c r="O1855" s="7">
        <f t="shared" ca="1" si="62"/>
        <v>320</v>
      </c>
      <c r="P1855" s="11">
        <v>45798</v>
      </c>
      <c r="Q1855" s="11">
        <v>45796</v>
      </c>
      <c r="R1855" s="11">
        <v>45798</v>
      </c>
      <c r="S1855" s="12">
        <f t="shared" ca="1" si="63"/>
        <v>13</v>
      </c>
      <c r="T1855" s="192">
        <v>45804</v>
      </c>
      <c r="U1855" s="12" t="s">
        <v>13324</v>
      </c>
      <c r="V1855" s="12"/>
      <c r="W1855" s="12"/>
      <c r="X1855" s="218" t="s">
        <v>13325</v>
      </c>
      <c r="Y1855" s="14" t="s">
        <v>13326</v>
      </c>
      <c r="Z1855" s="199" t="s">
        <v>13326</v>
      </c>
      <c r="AA1855" s="96" t="s">
        <v>10565</v>
      </c>
      <c r="AB1855" s="72"/>
      <c r="AC1855" s="776"/>
      <c r="AD1855" s="776"/>
      <c r="AE1855" s="1341"/>
      <c r="AF1855" s="740"/>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c r="BR1855" s="2"/>
      <c r="BS1855" s="2"/>
      <c r="BT1855" s="2"/>
      <c r="BU1855" s="2"/>
      <c r="BV1855" s="2"/>
      <c r="BW1855" s="2"/>
      <c r="BX1855" s="2"/>
      <c r="BY1855" s="2"/>
      <c r="BZ1855" s="2"/>
      <c r="CA1855" s="2"/>
      <c r="CB1855" s="2"/>
      <c r="CC1855" s="2"/>
      <c r="CD1855" s="2"/>
      <c r="CE1855" s="2"/>
      <c r="CF1855" s="2"/>
      <c r="CG1855" s="2"/>
      <c r="CH1855" s="2"/>
      <c r="CI1855" s="2"/>
      <c r="CJ1855" s="2"/>
      <c r="CK1855" s="2"/>
      <c r="CL1855" s="2"/>
      <c r="CM1855" s="2"/>
      <c r="CN1855" s="2"/>
      <c r="CO1855" s="2"/>
      <c r="CP1855" s="2"/>
      <c r="CQ1855" s="2"/>
      <c r="CR1855" s="2"/>
      <c r="CS1855" s="2"/>
      <c r="CT1855" s="2"/>
      <c r="CU1855" s="2"/>
      <c r="CV1855" s="2"/>
      <c r="CW1855" s="2"/>
      <c r="CX1855" s="2"/>
      <c r="CY1855" s="2"/>
      <c r="CZ1855" s="2"/>
      <c r="DA1855" s="2"/>
      <c r="DB1855" s="2"/>
      <c r="DC1855" s="2"/>
      <c r="DD1855" s="2"/>
      <c r="DE1855" s="2"/>
      <c r="DF1855" s="2"/>
      <c r="DG1855" s="2"/>
      <c r="DH1855" s="2"/>
      <c r="DI1855" s="2"/>
      <c r="DJ1855" s="2"/>
      <c r="DK1855" s="2"/>
      <c r="DL1855" s="2"/>
      <c r="DM1855" s="2"/>
      <c r="DN1855" s="2"/>
      <c r="DO1855" s="2"/>
      <c r="DP1855" s="2"/>
      <c r="DQ1855" s="2"/>
      <c r="DR1855" s="2"/>
      <c r="DS1855" s="2"/>
      <c r="DT1855" s="2"/>
      <c r="DU1855" s="2"/>
      <c r="DV1855" s="2"/>
      <c r="DW1855" s="2"/>
      <c r="DX1855" s="2"/>
      <c r="DY1855" s="2"/>
      <c r="DZ1855" s="2"/>
      <c r="EA1855" s="2"/>
      <c r="EB1855" s="2"/>
      <c r="EC1855" s="2"/>
      <c r="ED1855" s="2"/>
      <c r="EE1855" s="2"/>
      <c r="EF1855" s="2"/>
      <c r="EG1855" s="2"/>
      <c r="EH1855" s="2"/>
      <c r="EI1855" s="2"/>
      <c r="EJ1855" s="2"/>
      <c r="EK1855" s="2"/>
      <c r="EL1855" s="2"/>
      <c r="EM1855" s="2"/>
      <c r="EN1855" s="2"/>
      <c r="EO1855" s="2"/>
      <c r="EP1855" s="2"/>
      <c r="EQ1855" s="2"/>
      <c r="ER1855" s="2"/>
      <c r="ES1855" s="2"/>
      <c r="ET1855" s="2"/>
      <c r="EU1855" s="2"/>
      <c r="EV1855" s="2"/>
      <c r="EW1855" s="2"/>
      <c r="EX1855" s="2"/>
      <c r="EY1855" s="2"/>
      <c r="EZ1855" s="2"/>
      <c r="FA1855" s="2"/>
      <c r="FB1855" s="2"/>
      <c r="FC1855" s="2"/>
      <c r="FD1855" s="2"/>
      <c r="FE1855" s="2"/>
      <c r="FF1855" s="2"/>
      <c r="FG1855" s="2"/>
      <c r="FH1855" s="2"/>
      <c r="FI1855" s="2"/>
      <c r="FJ1855" s="2"/>
      <c r="FK1855" s="2"/>
      <c r="FL1855" s="2"/>
      <c r="FM1855" s="2"/>
      <c r="FN1855" s="2"/>
      <c r="FO1855" s="2"/>
      <c r="FP1855" s="2"/>
      <c r="FQ1855" s="2"/>
      <c r="FR1855" s="2"/>
      <c r="FS1855" s="2"/>
      <c r="FT1855" s="2"/>
    </row>
    <row r="1856" spans="1:176">
      <c r="A1856" s="181" t="s">
        <v>2403</v>
      </c>
      <c r="B1856" s="775">
        <v>4300038477</v>
      </c>
      <c r="C1856" s="7" t="s">
        <v>29</v>
      </c>
      <c r="D1856" s="7" t="s">
        <v>1024</v>
      </c>
      <c r="E1856" s="7" t="s">
        <v>13327</v>
      </c>
      <c r="F1856" s="7">
        <v>3</v>
      </c>
      <c r="G1856" s="847">
        <v>3070</v>
      </c>
      <c r="H1856" s="237"/>
      <c r="I1856" s="188" t="s">
        <v>13328</v>
      </c>
      <c r="J1856" s="11">
        <v>45785</v>
      </c>
      <c r="K1856" s="11">
        <v>45793</v>
      </c>
      <c r="L1856" s="11"/>
      <c r="M1856" s="11">
        <v>45793</v>
      </c>
      <c r="N1856" s="11">
        <v>45796</v>
      </c>
      <c r="O1856" s="7">
        <f t="shared" ca="1" si="62"/>
        <v>11</v>
      </c>
      <c r="P1856" s="11">
        <v>45805</v>
      </c>
      <c r="Q1856" s="11">
        <v>45805</v>
      </c>
      <c r="R1856" s="11">
        <v>45805</v>
      </c>
      <c r="S1856" s="12">
        <f t="shared" ca="1" si="63"/>
        <v>20</v>
      </c>
      <c r="T1856" s="192">
        <v>45836</v>
      </c>
      <c r="U1856" s="12" t="s">
        <v>13329</v>
      </c>
      <c r="V1856" s="12"/>
      <c r="W1856" s="12"/>
      <c r="X1856" s="218" t="s">
        <v>13330</v>
      </c>
      <c r="Y1856" s="14" t="s">
        <v>13331</v>
      </c>
      <c r="Z1856" s="199" t="s">
        <v>13331</v>
      </c>
      <c r="AA1856" s="96" t="s">
        <v>10648</v>
      </c>
      <c r="AB1856" s="72"/>
      <c r="AC1856" s="776"/>
      <c r="AD1856" s="776"/>
      <c r="AE1856" s="1341"/>
      <c r="AF1856" s="740"/>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c r="BR1856" s="2"/>
      <c r="BS1856" s="2"/>
      <c r="BT1856" s="2"/>
      <c r="BU1856" s="2"/>
      <c r="BV1856" s="2"/>
      <c r="BW1856" s="2"/>
      <c r="BX1856" s="2"/>
      <c r="BY1856" s="2"/>
      <c r="BZ1856" s="2"/>
      <c r="CA1856" s="2"/>
      <c r="CB1856" s="2"/>
      <c r="CC1856" s="2"/>
      <c r="CD1856" s="2"/>
      <c r="CE1856" s="2"/>
      <c r="CF1856" s="2"/>
      <c r="CG1856" s="2"/>
      <c r="CH1856" s="2"/>
      <c r="CI1856" s="2"/>
      <c r="CJ1856" s="2"/>
      <c r="CK1856" s="2"/>
      <c r="CL1856" s="2"/>
      <c r="CM1856" s="2"/>
      <c r="CN1856" s="2"/>
      <c r="CO1856" s="2"/>
      <c r="CP1856" s="2"/>
      <c r="CQ1856" s="2"/>
      <c r="CR1856" s="2"/>
      <c r="CS1856" s="2"/>
      <c r="CT1856" s="2"/>
      <c r="CU1856" s="2"/>
      <c r="CV1856" s="2"/>
      <c r="CW1856" s="2"/>
      <c r="CX1856" s="2"/>
      <c r="CY1856" s="2"/>
      <c r="CZ1856" s="2"/>
      <c r="DA1856" s="2"/>
      <c r="DB1856" s="2"/>
      <c r="DC1856" s="2"/>
      <c r="DD1856" s="2"/>
      <c r="DE1856" s="2"/>
      <c r="DF1856" s="2"/>
      <c r="DG1856" s="2"/>
      <c r="DH1856" s="2"/>
      <c r="DI1856" s="2"/>
      <c r="DJ1856" s="2"/>
      <c r="DK1856" s="2"/>
      <c r="DL1856" s="2"/>
      <c r="DM1856" s="2"/>
      <c r="DN1856" s="2"/>
      <c r="DO1856" s="2"/>
      <c r="DP1856" s="2"/>
      <c r="DQ1856" s="2"/>
      <c r="DR1856" s="2"/>
      <c r="DS1856" s="2"/>
      <c r="DT1856" s="2"/>
      <c r="DU1856" s="2"/>
      <c r="DV1856" s="2"/>
      <c r="DW1856" s="2"/>
      <c r="DX1856" s="2"/>
      <c r="DY1856" s="2"/>
      <c r="DZ1856" s="2"/>
      <c r="EA1856" s="2"/>
      <c r="EB1856" s="2"/>
      <c r="EC1856" s="2"/>
      <c r="ED1856" s="2"/>
      <c r="EE1856" s="2"/>
      <c r="EF1856" s="2"/>
      <c r="EG1856" s="2"/>
      <c r="EH1856" s="2"/>
      <c r="EI1856" s="2"/>
      <c r="EJ1856" s="2"/>
      <c r="EK1856" s="2"/>
      <c r="EL1856" s="2"/>
      <c r="EM1856" s="2"/>
      <c r="EN1856" s="2"/>
      <c r="EO1856" s="2"/>
      <c r="EP1856" s="2"/>
      <c r="EQ1856" s="2"/>
      <c r="ER1856" s="2"/>
      <c r="ES1856" s="2"/>
      <c r="ET1856" s="2"/>
      <c r="EU1856" s="2"/>
      <c r="EV1856" s="2"/>
      <c r="EW1856" s="2"/>
      <c r="EX1856" s="2"/>
      <c r="EY1856" s="2"/>
      <c r="EZ1856" s="2"/>
      <c r="FA1856" s="2"/>
      <c r="FB1856" s="2"/>
      <c r="FC1856" s="2"/>
      <c r="FD1856" s="2"/>
      <c r="FE1856" s="2"/>
      <c r="FF1856" s="2"/>
      <c r="FG1856" s="2"/>
      <c r="FH1856" s="2"/>
      <c r="FI1856" s="2"/>
      <c r="FJ1856" s="2"/>
      <c r="FK1856" s="2"/>
      <c r="FL1856" s="2"/>
      <c r="FM1856" s="2"/>
      <c r="FN1856" s="2"/>
      <c r="FO1856" s="2"/>
      <c r="FP1856" s="2"/>
      <c r="FQ1856" s="2"/>
      <c r="FR1856" s="2"/>
      <c r="FS1856" s="2"/>
      <c r="FT1856" s="2"/>
    </row>
    <row r="1857" spans="1:176">
      <c r="A1857" s="219" t="s">
        <v>13165</v>
      </c>
      <c r="B1857" s="741" t="s">
        <v>13332</v>
      </c>
      <c r="C1857" s="11" t="s">
        <v>83</v>
      </c>
      <c r="D1857" s="7" t="s">
        <v>1024</v>
      </c>
      <c r="E1857" s="12" t="s">
        <v>85</v>
      </c>
      <c r="F1857" s="12">
        <v>2</v>
      </c>
      <c r="G1857" s="880">
        <v>1167</v>
      </c>
      <c r="H1857" s="237">
        <f>0.168+ 0.258</f>
        <v>0.42600000000000005</v>
      </c>
      <c r="I1857" s="865" t="s">
        <v>12379</v>
      </c>
      <c r="J1857" s="11">
        <v>45801</v>
      </c>
      <c r="K1857" s="11">
        <v>45804</v>
      </c>
      <c r="L1857" s="26"/>
      <c r="M1857" s="11">
        <v>45811</v>
      </c>
      <c r="N1857" s="11">
        <v>45813</v>
      </c>
      <c r="O1857" s="7">
        <f t="shared" ca="1" si="62"/>
        <v>12</v>
      </c>
      <c r="P1857" s="26">
        <v>45833</v>
      </c>
      <c r="Q1857" s="11">
        <v>45818</v>
      </c>
      <c r="R1857" s="11">
        <v>45833</v>
      </c>
      <c r="S1857" s="12">
        <f t="shared" ca="1" si="63"/>
        <v>32</v>
      </c>
      <c r="T1857" s="11">
        <v>45835</v>
      </c>
      <c r="U1857" s="11" t="s">
        <v>13333</v>
      </c>
      <c r="V1857" s="11"/>
      <c r="W1857" s="11"/>
      <c r="X1857" s="218" t="s">
        <v>13334</v>
      </c>
      <c r="Y1857" s="218" t="s">
        <v>13335</v>
      </c>
      <c r="Z1857" s="230" t="s">
        <v>13335</v>
      </c>
      <c r="AA1857" s="161" t="s">
        <v>13336</v>
      </c>
      <c r="AB1857" s="976" t="s">
        <v>13337</v>
      </c>
      <c r="AC1857" s="12"/>
      <c r="AD1857" s="715" t="s">
        <v>10815</v>
      </c>
      <c r="AE1857" s="1337"/>
      <c r="AF1857" s="777"/>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c r="BR1857" s="2"/>
      <c r="BS1857" s="2"/>
      <c r="BT1857" s="2"/>
      <c r="BU1857" s="2"/>
      <c r="BV1857" s="2"/>
      <c r="BW1857" s="2"/>
      <c r="BX1857" s="2"/>
      <c r="BY1857" s="2"/>
      <c r="BZ1857" s="2"/>
      <c r="CA1857" s="2"/>
      <c r="CB1857" s="2"/>
      <c r="CC1857" s="2"/>
      <c r="CD1857" s="2"/>
      <c r="CE1857" s="2"/>
      <c r="CF1857" s="2"/>
      <c r="CG1857" s="2"/>
      <c r="CH1857" s="2"/>
      <c r="CI1857" s="2"/>
      <c r="CJ1857" s="2"/>
      <c r="CK1857" s="2"/>
      <c r="CL1857" s="2"/>
      <c r="CM1857" s="2"/>
      <c r="CN1857" s="2"/>
      <c r="CO1857" s="2"/>
      <c r="CP1857" s="2"/>
      <c r="CQ1857" s="2"/>
      <c r="CR1857" s="2"/>
      <c r="CS1857" s="2"/>
      <c r="CT1857" s="2"/>
      <c r="CU1857" s="2"/>
      <c r="CV1857" s="2"/>
      <c r="CW1857" s="2"/>
      <c r="CX1857" s="2"/>
      <c r="CY1857" s="2"/>
      <c r="CZ1857" s="2"/>
      <c r="DA1857" s="2"/>
      <c r="DB1857" s="2"/>
      <c r="DC1857" s="2"/>
      <c r="DD1857" s="2"/>
      <c r="DE1857" s="2"/>
      <c r="DF1857" s="2"/>
      <c r="DG1857" s="2"/>
      <c r="DH1857" s="2"/>
      <c r="DI1857" s="2"/>
      <c r="DJ1857" s="2"/>
      <c r="DK1857" s="2"/>
      <c r="DL1857" s="2"/>
      <c r="DM1857" s="2"/>
      <c r="DN1857" s="2"/>
      <c r="DO1857" s="2"/>
      <c r="DP1857" s="2"/>
      <c r="DQ1857" s="2"/>
      <c r="DR1857" s="2"/>
      <c r="DS1857" s="2"/>
      <c r="DT1857" s="2"/>
      <c r="DU1857" s="2"/>
      <c r="DV1857" s="2"/>
      <c r="DW1857" s="2"/>
      <c r="DX1857" s="2"/>
      <c r="DY1857" s="2"/>
      <c r="DZ1857" s="2"/>
      <c r="EA1857" s="2"/>
      <c r="EB1857" s="2"/>
      <c r="EC1857" s="2"/>
      <c r="ED1857" s="2"/>
      <c r="EE1857" s="2"/>
      <c r="EF1857" s="2"/>
      <c r="EG1857" s="2"/>
      <c r="EH1857" s="2"/>
      <c r="EI1857" s="2"/>
      <c r="EJ1857" s="2"/>
      <c r="EK1857" s="2"/>
      <c r="EL1857" s="2"/>
      <c r="EM1857" s="2"/>
      <c r="EN1857" s="2"/>
      <c r="EO1857" s="2"/>
      <c r="EP1857" s="2"/>
      <c r="EQ1857" s="2"/>
      <c r="ER1857" s="2"/>
      <c r="ES1857" s="2"/>
      <c r="ET1857" s="2"/>
      <c r="EU1857" s="2"/>
      <c r="EV1857" s="2"/>
      <c r="EW1857" s="2"/>
      <c r="EX1857" s="2"/>
      <c r="EY1857" s="2"/>
      <c r="EZ1857" s="2"/>
      <c r="FA1857" s="2"/>
      <c r="FB1857" s="2"/>
      <c r="FC1857" s="2"/>
      <c r="FD1857" s="2"/>
      <c r="FE1857" s="2"/>
      <c r="FF1857" s="2"/>
      <c r="FG1857" s="2"/>
      <c r="FH1857" s="2"/>
      <c r="FI1857" s="2"/>
      <c r="FJ1857" s="2"/>
      <c r="FK1857" s="2"/>
      <c r="FL1857" s="2"/>
      <c r="FM1857" s="2"/>
      <c r="FN1857" s="2"/>
      <c r="FO1857" s="2"/>
      <c r="FP1857" s="2"/>
      <c r="FQ1857" s="2"/>
      <c r="FR1857" s="2"/>
      <c r="FS1857" s="2"/>
      <c r="FT1857" s="2"/>
    </row>
    <row r="1858" spans="1:176">
      <c r="A1858" s="783" t="s">
        <v>10301</v>
      </c>
      <c r="B1858" s="741" t="s">
        <v>13338</v>
      </c>
      <c r="C1858" s="11" t="s">
        <v>83</v>
      </c>
      <c r="D1858" s="7" t="s">
        <v>1024</v>
      </c>
      <c r="E1858" s="12" t="s">
        <v>85</v>
      </c>
      <c r="F1858" s="12">
        <v>2</v>
      </c>
      <c r="G1858" s="220">
        <v>1319</v>
      </c>
      <c r="H1858" s="188">
        <f>0.12+2.448</f>
        <v>2.5680000000000001</v>
      </c>
      <c r="I1858" s="188" t="s">
        <v>12379</v>
      </c>
      <c r="J1858" s="11">
        <v>45805</v>
      </c>
      <c r="K1858" s="11">
        <v>45811</v>
      </c>
      <c r="L1858" s="11"/>
      <c r="M1858" s="11">
        <v>45813</v>
      </c>
      <c r="N1858" s="11">
        <v>45820</v>
      </c>
      <c r="O1858" s="7">
        <f t="shared" ca="1" si="62"/>
        <v>15</v>
      </c>
      <c r="P1858" s="11">
        <v>45833</v>
      </c>
      <c r="Q1858" s="11">
        <v>45826</v>
      </c>
      <c r="R1858" s="11">
        <v>45833</v>
      </c>
      <c r="S1858" s="12">
        <f t="shared" ca="1" si="63"/>
        <v>28</v>
      </c>
      <c r="T1858" s="11">
        <v>45835</v>
      </c>
      <c r="U1858" s="11" t="s">
        <v>13333</v>
      </c>
      <c r="V1858" s="11"/>
      <c r="W1858" s="11"/>
      <c r="X1858" s="218" t="s">
        <v>13339</v>
      </c>
      <c r="Y1858" s="218" t="s">
        <v>13335</v>
      </c>
      <c r="Z1858" s="199" t="s">
        <v>13340</v>
      </c>
      <c r="AA1858" s="780" t="s">
        <v>13341</v>
      </c>
      <c r="AB1858" s="14" t="s">
        <v>13342</v>
      </c>
      <c r="AC1858" s="12"/>
      <c r="AD1858" s="715" t="s">
        <v>10815</v>
      </c>
      <c r="AE1858" s="1337"/>
      <c r="AF1858" s="740"/>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c r="BR1858" s="2"/>
      <c r="BS1858" s="2"/>
      <c r="BT1858" s="2"/>
      <c r="BU1858" s="2"/>
      <c r="BV1858" s="2"/>
      <c r="BW1858" s="2"/>
      <c r="BX1858" s="2"/>
      <c r="BY1858" s="2"/>
      <c r="BZ1858" s="2"/>
      <c r="CA1858" s="2"/>
      <c r="CB1858" s="2"/>
      <c r="CC1858" s="2"/>
      <c r="CD1858" s="2"/>
      <c r="CE1858" s="2"/>
      <c r="CF1858" s="2"/>
      <c r="CG1858" s="2"/>
      <c r="CH1858" s="2"/>
      <c r="CI1858" s="2"/>
      <c r="CJ1858" s="2"/>
      <c r="CK1858" s="2"/>
      <c r="CL1858" s="2"/>
      <c r="CM1858" s="2"/>
      <c r="CN1858" s="2"/>
      <c r="CO1858" s="2"/>
      <c r="CP1858" s="2"/>
      <c r="CQ1858" s="2"/>
      <c r="CR1858" s="2"/>
      <c r="CS1858" s="2"/>
      <c r="CT1858" s="2"/>
      <c r="CU1858" s="2"/>
      <c r="CV1858" s="2"/>
      <c r="CW1858" s="2"/>
      <c r="CX1858" s="2"/>
      <c r="CY1858" s="2"/>
      <c r="CZ1858" s="2"/>
      <c r="DA1858" s="2"/>
      <c r="DB1858" s="2"/>
      <c r="DC1858" s="2"/>
      <c r="DD1858" s="2"/>
      <c r="DE1858" s="2"/>
      <c r="DF1858" s="2"/>
      <c r="DG1858" s="2"/>
      <c r="DH1858" s="2"/>
      <c r="DI1858" s="2"/>
      <c r="DJ1858" s="2"/>
      <c r="DK1858" s="2"/>
      <c r="DL1858" s="2"/>
      <c r="DM1858" s="2"/>
      <c r="DN1858" s="2"/>
      <c r="DO1858" s="2"/>
      <c r="DP1858" s="2"/>
      <c r="DQ1858" s="2"/>
      <c r="DR1858" s="2"/>
      <c r="DS1858" s="2"/>
      <c r="DT1858" s="2"/>
      <c r="DU1858" s="2"/>
      <c r="DV1858" s="2"/>
      <c r="DW1858" s="2"/>
      <c r="DX1858" s="2"/>
      <c r="DY1858" s="2"/>
      <c r="DZ1858" s="2"/>
      <c r="EA1858" s="2"/>
      <c r="EB1858" s="2"/>
      <c r="EC1858" s="2"/>
      <c r="ED1858" s="2"/>
      <c r="EE1858" s="2"/>
      <c r="EF1858" s="2"/>
      <c r="EG1858" s="2"/>
      <c r="EH1858" s="2"/>
      <c r="EI1858" s="2"/>
      <c r="EJ1858" s="2"/>
      <c r="EK1858" s="2"/>
      <c r="EL1858" s="2"/>
      <c r="EM1858" s="2"/>
      <c r="EN1858" s="2"/>
      <c r="EO1858" s="2"/>
      <c r="EP1858" s="2"/>
      <c r="EQ1858" s="2"/>
      <c r="ER1858" s="2"/>
      <c r="ES1858" s="2"/>
      <c r="ET1858" s="2"/>
      <c r="EU1858" s="2"/>
      <c r="EV1858" s="2"/>
      <c r="EW1858" s="2"/>
      <c r="EX1858" s="2"/>
      <c r="EY1858" s="2"/>
      <c r="EZ1858" s="2"/>
      <c r="FA1858" s="2"/>
      <c r="FB1858" s="2"/>
      <c r="FC1858" s="2"/>
      <c r="FD1858" s="2"/>
      <c r="FE1858" s="2"/>
      <c r="FF1858" s="2"/>
      <c r="FG1858" s="2"/>
      <c r="FH1858" s="2"/>
      <c r="FI1858" s="2"/>
      <c r="FJ1858" s="2"/>
      <c r="FK1858" s="2"/>
      <c r="FL1858" s="2"/>
      <c r="FM1858" s="2"/>
      <c r="FN1858" s="2"/>
      <c r="FO1858" s="2"/>
      <c r="FP1858" s="2"/>
      <c r="FQ1858" s="2"/>
      <c r="FR1858" s="2"/>
      <c r="FS1858" s="2"/>
      <c r="FT1858" s="2"/>
    </row>
    <row r="1859" spans="1:176">
      <c r="A1859" s="219" t="s">
        <v>12963</v>
      </c>
      <c r="B1859" s="741" t="s">
        <v>13343</v>
      </c>
      <c r="C1859" s="11" t="s">
        <v>256</v>
      </c>
      <c r="D1859" s="7" t="s">
        <v>1024</v>
      </c>
      <c r="E1859" s="12" t="s">
        <v>85</v>
      </c>
      <c r="F1859" s="12">
        <v>1</v>
      </c>
      <c r="G1859" s="220">
        <v>655</v>
      </c>
      <c r="H1859" s="872">
        <v>2.3690000000000002</v>
      </c>
      <c r="I1859" s="188" t="s">
        <v>12379</v>
      </c>
      <c r="J1859" s="11">
        <v>45807</v>
      </c>
      <c r="K1859" s="11">
        <v>45810</v>
      </c>
      <c r="L1859" s="11"/>
      <c r="M1859" s="11">
        <v>45813</v>
      </c>
      <c r="N1859" s="11">
        <v>45817</v>
      </c>
      <c r="O1859" s="7">
        <f t="shared" ca="1" si="62"/>
        <v>10</v>
      </c>
      <c r="P1859" s="11">
        <v>45833</v>
      </c>
      <c r="Q1859" s="11">
        <v>45826</v>
      </c>
      <c r="R1859" s="11">
        <v>45833</v>
      </c>
      <c r="S1859" s="12">
        <f t="shared" ca="1" si="63"/>
        <v>26</v>
      </c>
      <c r="T1859" s="11">
        <v>45835</v>
      </c>
      <c r="U1859" s="11" t="s">
        <v>13333</v>
      </c>
      <c r="V1859" s="11"/>
      <c r="W1859" s="11"/>
      <c r="X1859" s="218" t="s">
        <v>13344</v>
      </c>
      <c r="Y1859" s="218" t="s">
        <v>13335</v>
      </c>
      <c r="Z1859" s="199" t="s">
        <v>13345</v>
      </c>
      <c r="AA1859" s="780" t="s">
        <v>13346</v>
      </c>
      <c r="AB1859" s="14" t="s">
        <v>13337</v>
      </c>
      <c r="AC1859" s="12"/>
      <c r="AD1859" s="715" t="s">
        <v>10815</v>
      </c>
      <c r="AE1859" s="1337"/>
      <c r="AF1859" s="740"/>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c r="BR1859" s="2"/>
      <c r="BS1859" s="2"/>
      <c r="BT1859" s="2"/>
      <c r="BU1859" s="2"/>
      <c r="BV1859" s="2"/>
      <c r="BW1859" s="2"/>
      <c r="BX1859" s="2"/>
      <c r="BY1859" s="2"/>
      <c r="BZ1859" s="2"/>
      <c r="CA1859" s="2"/>
      <c r="CB1859" s="2"/>
      <c r="CC1859" s="2"/>
      <c r="CD1859" s="2"/>
      <c r="CE1859" s="2"/>
      <c r="CF1859" s="2"/>
      <c r="CG1859" s="2"/>
      <c r="CH1859" s="2"/>
      <c r="CI1859" s="2"/>
      <c r="CJ1859" s="2"/>
      <c r="CK1859" s="2"/>
      <c r="CL1859" s="2"/>
      <c r="CM1859" s="2"/>
      <c r="CN1859" s="2"/>
      <c r="CO1859" s="2"/>
      <c r="CP1859" s="2"/>
      <c r="CQ1859" s="2"/>
      <c r="CR1859" s="2"/>
      <c r="CS1859" s="2"/>
      <c r="CT1859" s="2"/>
      <c r="CU1859" s="2"/>
      <c r="CV1859" s="2"/>
      <c r="CW1859" s="2"/>
      <c r="CX1859" s="2"/>
      <c r="CY1859" s="2"/>
      <c r="CZ1859" s="2"/>
      <c r="DA1859" s="2"/>
      <c r="DB1859" s="2"/>
      <c r="DC1859" s="2"/>
      <c r="DD1859" s="2"/>
      <c r="DE1859" s="2"/>
      <c r="DF1859" s="2"/>
      <c r="DG1859" s="2"/>
      <c r="DH1859" s="2"/>
      <c r="DI1859" s="2"/>
      <c r="DJ1859" s="2"/>
      <c r="DK1859" s="2"/>
      <c r="DL1859" s="2"/>
      <c r="DM1859" s="2"/>
      <c r="DN1859" s="2"/>
      <c r="DO1859" s="2"/>
      <c r="DP1859" s="2"/>
      <c r="DQ1859" s="2"/>
      <c r="DR1859" s="2"/>
      <c r="DS1859" s="2"/>
      <c r="DT1859" s="2"/>
      <c r="DU1859" s="2"/>
      <c r="DV1859" s="2"/>
      <c r="DW1859" s="2"/>
      <c r="DX1859" s="2"/>
      <c r="DY1859" s="2"/>
      <c r="DZ1859" s="2"/>
      <c r="EA1859" s="2"/>
      <c r="EB1859" s="2"/>
      <c r="EC1859" s="2"/>
      <c r="ED1859" s="2"/>
      <c r="EE1859" s="2"/>
      <c r="EF1859" s="2"/>
      <c r="EG1859" s="2"/>
      <c r="EH1859" s="2"/>
      <c r="EI1859" s="2"/>
      <c r="EJ1859" s="2"/>
      <c r="EK1859" s="2"/>
      <c r="EL1859" s="2"/>
      <c r="EM1859" s="2"/>
      <c r="EN1859" s="2"/>
      <c r="EO1859" s="2"/>
      <c r="EP1859" s="2"/>
      <c r="EQ1859" s="2"/>
      <c r="ER1859" s="2"/>
      <c r="ES1859" s="2"/>
      <c r="ET1859" s="2"/>
      <c r="EU1859" s="2"/>
      <c r="EV1859" s="2"/>
      <c r="EW1859" s="2"/>
      <c r="EX1859" s="2"/>
      <c r="EY1859" s="2"/>
      <c r="EZ1859" s="2"/>
      <c r="FA1859" s="2"/>
      <c r="FB1859" s="2"/>
      <c r="FC1859" s="2"/>
      <c r="FD1859" s="2"/>
      <c r="FE1859" s="2"/>
      <c r="FF1859" s="2"/>
      <c r="FG1859" s="2"/>
      <c r="FH1859" s="2"/>
      <c r="FI1859" s="2"/>
      <c r="FJ1859" s="2"/>
      <c r="FK1859" s="2"/>
      <c r="FL1859" s="2"/>
      <c r="FM1859" s="2"/>
      <c r="FN1859" s="2"/>
      <c r="FO1859" s="2"/>
      <c r="FP1859" s="2"/>
      <c r="FQ1859" s="2"/>
      <c r="FR1859" s="2"/>
      <c r="FS1859" s="2"/>
      <c r="FT1859" s="2"/>
    </row>
    <row r="1860" spans="1:176">
      <c r="A1860" s="219" t="s">
        <v>12963</v>
      </c>
      <c r="B1860" s="741" t="s">
        <v>13347</v>
      </c>
      <c r="C1860" s="11" t="s">
        <v>256</v>
      </c>
      <c r="D1860" s="7" t="s">
        <v>1024</v>
      </c>
      <c r="E1860" s="12" t="s">
        <v>85</v>
      </c>
      <c r="F1860" s="12">
        <v>1</v>
      </c>
      <c r="G1860" s="220">
        <v>1875</v>
      </c>
      <c r="H1860" s="872">
        <v>3.0430000000000001</v>
      </c>
      <c r="I1860" s="188" t="s">
        <v>12379</v>
      </c>
      <c r="J1860" s="11">
        <v>45811</v>
      </c>
      <c r="K1860" s="11">
        <v>45812</v>
      </c>
      <c r="L1860" s="11"/>
      <c r="M1860" s="11">
        <v>45814</v>
      </c>
      <c r="N1860" s="11">
        <v>45820</v>
      </c>
      <c r="O1860" s="7">
        <f t="shared" ca="1" si="62"/>
        <v>9</v>
      </c>
      <c r="P1860" s="11">
        <v>45833</v>
      </c>
      <c r="Q1860" s="11">
        <v>45828</v>
      </c>
      <c r="R1860" s="11">
        <v>45833</v>
      </c>
      <c r="S1860" s="12">
        <f t="shared" ca="1" si="63"/>
        <v>22</v>
      </c>
      <c r="T1860" s="11">
        <v>45835</v>
      </c>
      <c r="U1860" s="11" t="s">
        <v>13333</v>
      </c>
      <c r="V1860" s="11"/>
      <c r="W1860" s="11"/>
      <c r="X1860" s="218" t="s">
        <v>13348</v>
      </c>
      <c r="Y1860" s="218" t="s">
        <v>13335</v>
      </c>
      <c r="Z1860" s="199" t="s">
        <v>13349</v>
      </c>
      <c r="AA1860" s="780" t="s">
        <v>13350</v>
      </c>
      <c r="AB1860" s="14" t="s">
        <v>12887</v>
      </c>
      <c r="AC1860" s="12"/>
      <c r="AD1860" s="715" t="s">
        <v>10815</v>
      </c>
      <c r="AE1860" s="1337"/>
      <c r="AF1860" s="740"/>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
      <c r="BH1860" s="2"/>
      <c r="BI1860" s="2"/>
      <c r="BJ1860" s="2"/>
      <c r="BK1860" s="2"/>
      <c r="BL1860" s="2"/>
      <c r="BM1860" s="2"/>
      <c r="BN1860" s="2"/>
      <c r="BO1860" s="2"/>
      <c r="BP1860" s="2"/>
      <c r="BQ1860" s="2"/>
      <c r="BR1860" s="2"/>
      <c r="BS1860" s="2"/>
      <c r="BT1860" s="2"/>
      <c r="BU1860" s="2"/>
      <c r="BV1860" s="2"/>
      <c r="BW1860" s="2"/>
      <c r="BX1860" s="2"/>
      <c r="BY1860" s="2"/>
      <c r="BZ1860" s="2"/>
      <c r="CA1860" s="2"/>
      <c r="CB1860" s="2"/>
      <c r="CC1860" s="2"/>
      <c r="CD1860" s="2"/>
      <c r="CE1860" s="2"/>
      <c r="CF1860" s="2"/>
      <c r="CG1860" s="2"/>
      <c r="CH1860" s="2"/>
      <c r="CI1860" s="2"/>
      <c r="CJ1860" s="2"/>
      <c r="CK1860" s="2"/>
      <c r="CL1860" s="2"/>
      <c r="CM1860" s="2"/>
      <c r="CN1860" s="2"/>
      <c r="CO1860" s="2"/>
      <c r="CP1860" s="2"/>
      <c r="CQ1860" s="2"/>
      <c r="CR1860" s="2"/>
      <c r="CS1860" s="2"/>
      <c r="CT1860" s="2"/>
      <c r="CU1860" s="2"/>
      <c r="CV1860" s="2"/>
      <c r="CW1860" s="2"/>
      <c r="CX1860" s="2"/>
      <c r="CY1860" s="2"/>
      <c r="CZ1860" s="2"/>
      <c r="DA1860" s="2"/>
      <c r="DB1860" s="2"/>
      <c r="DC1860" s="2"/>
      <c r="DD1860" s="2"/>
      <c r="DE1860" s="2"/>
      <c r="DF1860" s="2"/>
      <c r="DG1860" s="2"/>
      <c r="DH1860" s="2"/>
      <c r="DI1860" s="2"/>
      <c r="DJ1860" s="2"/>
      <c r="DK1860" s="2"/>
      <c r="DL1860" s="2"/>
      <c r="DM1860" s="2"/>
      <c r="DN1860" s="2"/>
      <c r="DO1860" s="2"/>
      <c r="DP1860" s="2"/>
      <c r="DQ1860" s="2"/>
      <c r="DR1860" s="2"/>
      <c r="DS1860" s="2"/>
      <c r="DT1860" s="2"/>
      <c r="DU1860" s="2"/>
      <c r="DV1860" s="2"/>
      <c r="DW1860" s="2"/>
      <c r="DX1860" s="2"/>
      <c r="DY1860" s="2"/>
      <c r="DZ1860" s="2"/>
      <c r="EA1860" s="2"/>
      <c r="EB1860" s="2"/>
      <c r="EC1860" s="2"/>
      <c r="ED1860" s="2"/>
      <c r="EE1860" s="2"/>
      <c r="EF1860" s="2"/>
      <c r="EG1860" s="2"/>
      <c r="EH1860" s="2"/>
      <c r="EI1860" s="2"/>
      <c r="EJ1860" s="2"/>
      <c r="EK1860" s="2"/>
      <c r="EL1860" s="2"/>
      <c r="EM1860" s="2"/>
      <c r="EN1860" s="2"/>
      <c r="EO1860" s="2"/>
      <c r="EP1860" s="2"/>
      <c r="EQ1860" s="2"/>
      <c r="ER1860" s="2"/>
      <c r="ES1860" s="2"/>
      <c r="ET1860" s="2"/>
      <c r="EU1860" s="2"/>
      <c r="EV1860" s="2"/>
      <c r="EW1860" s="2"/>
      <c r="EX1860" s="2"/>
      <c r="EY1860" s="2"/>
      <c r="EZ1860" s="2"/>
      <c r="FA1860" s="2"/>
      <c r="FB1860" s="2"/>
      <c r="FC1860" s="2"/>
      <c r="FD1860" s="2"/>
      <c r="FE1860" s="2"/>
      <c r="FF1860" s="2"/>
      <c r="FG1860" s="2"/>
      <c r="FH1860" s="2"/>
      <c r="FI1860" s="2"/>
      <c r="FJ1860" s="2"/>
      <c r="FK1860" s="2"/>
      <c r="FL1860" s="2"/>
      <c r="FM1860" s="2"/>
      <c r="FN1860" s="2"/>
      <c r="FO1860" s="2"/>
      <c r="FP1860" s="2"/>
      <c r="FQ1860" s="2"/>
      <c r="FR1860" s="2"/>
      <c r="FS1860" s="2"/>
      <c r="FT1860" s="2"/>
    </row>
    <row r="1861" spans="1:176">
      <c r="A1861" s="219" t="s">
        <v>13351</v>
      </c>
      <c r="B1861" s="741" t="s">
        <v>13352</v>
      </c>
      <c r="C1861" s="672" t="s">
        <v>83</v>
      </c>
      <c r="D1861" s="7" t="s">
        <v>1024</v>
      </c>
      <c r="E1861" s="12" t="s">
        <v>85</v>
      </c>
      <c r="F1861" s="12">
        <v>2</v>
      </c>
      <c r="G1861" s="220">
        <v>832</v>
      </c>
      <c r="H1861" s="872">
        <v>1.419</v>
      </c>
      <c r="I1861" s="188" t="s">
        <v>12379</v>
      </c>
      <c r="J1861" s="11">
        <v>45812</v>
      </c>
      <c r="K1861" s="11">
        <v>45818</v>
      </c>
      <c r="L1861" s="11"/>
      <c r="M1861" s="11">
        <v>45819</v>
      </c>
      <c r="N1861" s="11">
        <v>45824</v>
      </c>
      <c r="O1861" s="7">
        <f t="shared" ca="1" si="62"/>
        <v>12</v>
      </c>
      <c r="P1861" s="11">
        <v>45833</v>
      </c>
      <c r="Q1861" s="11">
        <v>45828</v>
      </c>
      <c r="R1861" s="11">
        <v>45833</v>
      </c>
      <c r="S1861" s="12">
        <f t="shared" ca="1" si="63"/>
        <v>21</v>
      </c>
      <c r="T1861" s="11">
        <v>45835</v>
      </c>
      <c r="U1861" s="11" t="s">
        <v>13333</v>
      </c>
      <c r="V1861" s="11"/>
      <c r="W1861" s="11"/>
      <c r="X1861" s="218" t="s">
        <v>13353</v>
      </c>
      <c r="Y1861" s="218" t="s">
        <v>13335</v>
      </c>
      <c r="Z1861" s="199" t="s">
        <v>13354</v>
      </c>
      <c r="AA1861" s="214" t="s">
        <v>13355</v>
      </c>
      <c r="AB1861" s="14" t="s">
        <v>7754</v>
      </c>
      <c r="AC1861" s="622"/>
      <c r="AD1861" s="622" t="s">
        <v>10815</v>
      </c>
      <c r="AE1861" s="875"/>
      <c r="AF1861" s="740"/>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
      <c r="BH1861" s="2"/>
      <c r="BI1861" s="2"/>
      <c r="BJ1861" s="2"/>
      <c r="BK1861" s="2"/>
      <c r="BL1861" s="2"/>
      <c r="BM1861" s="2"/>
      <c r="BN1861" s="2"/>
      <c r="BO1861" s="2"/>
      <c r="BP1861" s="2"/>
      <c r="BQ1861" s="2"/>
      <c r="BR1861" s="2"/>
      <c r="BS1861" s="2"/>
      <c r="BT1861" s="2"/>
      <c r="BU1861" s="2"/>
      <c r="BV1861" s="2"/>
      <c r="BW1861" s="2"/>
      <c r="BX1861" s="2"/>
      <c r="BY1861" s="2"/>
      <c r="BZ1861" s="2"/>
      <c r="CA1861" s="2"/>
      <c r="CB1861" s="2"/>
      <c r="CC1861" s="2"/>
      <c r="CD1861" s="2"/>
      <c r="CE1861" s="2"/>
      <c r="CF1861" s="2"/>
      <c r="CG1861" s="2"/>
      <c r="CH1861" s="2"/>
      <c r="CI1861" s="2"/>
      <c r="CJ1861" s="2"/>
      <c r="CK1861" s="2"/>
      <c r="CL1861" s="2"/>
      <c r="CM1861" s="2"/>
      <c r="CN1861" s="2"/>
      <c r="CO1861" s="2"/>
      <c r="CP1861" s="2"/>
      <c r="CQ1861" s="2"/>
      <c r="CR1861" s="2"/>
      <c r="CS1861" s="2"/>
      <c r="CT1861" s="2"/>
      <c r="CU1861" s="2"/>
      <c r="CV1861" s="2"/>
      <c r="CW1861" s="2"/>
      <c r="CX1861" s="2"/>
      <c r="CY1861" s="2"/>
      <c r="CZ1861" s="2"/>
      <c r="DA1861" s="2"/>
      <c r="DB1861" s="2"/>
      <c r="DC1861" s="2"/>
      <c r="DD1861" s="2"/>
      <c r="DE1861" s="2"/>
      <c r="DF1861" s="2"/>
      <c r="DG1861" s="2"/>
      <c r="DH1861" s="2"/>
      <c r="DI1861" s="2"/>
      <c r="DJ1861" s="2"/>
      <c r="DK1861" s="2"/>
      <c r="DL1861" s="2"/>
      <c r="DM1861" s="2"/>
      <c r="DN1861" s="2"/>
      <c r="DO1861" s="2"/>
      <c r="DP1861" s="2"/>
      <c r="DQ1861" s="2"/>
      <c r="DR1861" s="2"/>
      <c r="DS1861" s="2"/>
      <c r="DT1861" s="2"/>
      <c r="DU1861" s="2"/>
      <c r="DV1861" s="2"/>
      <c r="DW1861" s="2"/>
      <c r="DX1861" s="2"/>
      <c r="DY1861" s="2"/>
      <c r="DZ1861" s="2"/>
      <c r="EA1861" s="2"/>
      <c r="EB1861" s="2"/>
      <c r="EC1861" s="2"/>
      <c r="ED1861" s="2"/>
      <c r="EE1861" s="2"/>
      <c r="EF1861" s="2"/>
      <c r="EG1861" s="2"/>
      <c r="EH1861" s="2"/>
      <c r="EI1861" s="2"/>
      <c r="EJ1861" s="2"/>
      <c r="EK1861" s="2"/>
      <c r="EL1861" s="2"/>
      <c r="EM1861" s="2"/>
      <c r="EN1861" s="2"/>
      <c r="EO1861" s="2"/>
      <c r="EP1861" s="2"/>
      <c r="EQ1861" s="2"/>
      <c r="ER1861" s="2"/>
      <c r="ES1861" s="2"/>
      <c r="ET1861" s="2"/>
      <c r="EU1861" s="2"/>
      <c r="EV1861" s="2"/>
      <c r="EW1861" s="2"/>
      <c r="EX1861" s="2"/>
      <c r="EY1861" s="2"/>
      <c r="EZ1861" s="2"/>
      <c r="FA1861" s="2"/>
      <c r="FB1861" s="2"/>
      <c r="FC1861" s="2"/>
      <c r="FD1861" s="2"/>
      <c r="FE1861" s="2"/>
      <c r="FF1861" s="2"/>
      <c r="FG1861" s="2"/>
      <c r="FH1861" s="2"/>
      <c r="FI1861" s="2"/>
      <c r="FJ1861" s="2"/>
      <c r="FK1861" s="2"/>
      <c r="FL1861" s="2"/>
      <c r="FM1861" s="2"/>
      <c r="FN1861" s="2"/>
      <c r="FO1861" s="2"/>
      <c r="FP1861" s="2"/>
      <c r="FQ1861" s="2"/>
      <c r="FR1861" s="2"/>
      <c r="FS1861" s="2"/>
      <c r="FT1861" s="2"/>
    </row>
    <row r="1862" spans="1:176">
      <c r="A1862" s="219" t="s">
        <v>13356</v>
      </c>
      <c r="B1862" s="741" t="s">
        <v>13357</v>
      </c>
      <c r="C1862" s="11" t="s">
        <v>256</v>
      </c>
      <c r="D1862" s="7" t="s">
        <v>1024</v>
      </c>
      <c r="E1862" s="12" t="s">
        <v>85</v>
      </c>
      <c r="F1862" s="12">
        <v>1</v>
      </c>
      <c r="G1862" s="220">
        <v>765</v>
      </c>
      <c r="H1862" s="872">
        <v>0.71799999999999997</v>
      </c>
      <c r="I1862" s="188" t="s">
        <v>12379</v>
      </c>
      <c r="J1862" s="11">
        <v>45812</v>
      </c>
      <c r="K1862" s="11">
        <v>45818</v>
      </c>
      <c r="L1862" s="11"/>
      <c r="M1862" s="11">
        <v>45819</v>
      </c>
      <c r="N1862" s="11">
        <v>45820</v>
      </c>
      <c r="O1862" s="7">
        <f t="shared" ca="1" si="62"/>
        <v>8</v>
      </c>
      <c r="P1862" s="11">
        <v>45833</v>
      </c>
      <c r="Q1862" s="11">
        <v>45828</v>
      </c>
      <c r="R1862" s="11">
        <v>45833</v>
      </c>
      <c r="S1862" s="12">
        <f t="shared" ca="1" si="63"/>
        <v>21</v>
      </c>
      <c r="T1862" s="11">
        <v>45835</v>
      </c>
      <c r="U1862" s="11" t="s">
        <v>13333</v>
      </c>
      <c r="V1862" s="11"/>
      <c r="W1862" s="11"/>
      <c r="X1862" s="218" t="s">
        <v>13358</v>
      </c>
      <c r="Y1862" s="218" t="s">
        <v>13335</v>
      </c>
      <c r="Z1862" s="199" t="s">
        <v>13359</v>
      </c>
      <c r="AA1862" s="214" t="s">
        <v>13360</v>
      </c>
      <c r="AB1862" s="14" t="s">
        <v>7754</v>
      </c>
      <c r="AC1862" s="622"/>
      <c r="AD1862" s="622" t="s">
        <v>10815</v>
      </c>
      <c r="AE1862" s="875"/>
      <c r="AF1862" s="740"/>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c r="BR1862" s="2"/>
      <c r="BS1862" s="2"/>
      <c r="BT1862" s="2"/>
      <c r="BU1862" s="2"/>
      <c r="BV1862" s="2"/>
      <c r="BW1862" s="2"/>
      <c r="BX1862" s="2"/>
      <c r="BY1862" s="2"/>
      <c r="BZ1862" s="2"/>
      <c r="CA1862" s="2"/>
      <c r="CB1862" s="2"/>
      <c r="CC1862" s="2"/>
      <c r="CD1862" s="2"/>
      <c r="CE1862" s="2"/>
      <c r="CF1862" s="2"/>
      <c r="CG1862" s="2"/>
      <c r="CH1862" s="2"/>
      <c r="CI1862" s="2"/>
      <c r="CJ1862" s="2"/>
      <c r="CK1862" s="2"/>
      <c r="CL1862" s="2"/>
      <c r="CM1862" s="2"/>
      <c r="CN1862" s="2"/>
      <c r="CO1862" s="2"/>
      <c r="CP1862" s="2"/>
      <c r="CQ1862" s="2"/>
      <c r="CR1862" s="2"/>
      <c r="CS1862" s="2"/>
      <c r="CT1862" s="2"/>
      <c r="CU1862" s="2"/>
      <c r="CV1862" s="2"/>
      <c r="CW1862" s="2"/>
      <c r="CX1862" s="2"/>
      <c r="CY1862" s="2"/>
      <c r="CZ1862" s="2"/>
      <c r="DA1862" s="2"/>
      <c r="DB1862" s="2"/>
      <c r="DC1862" s="2"/>
      <c r="DD1862" s="2"/>
      <c r="DE1862" s="2"/>
      <c r="DF1862" s="2"/>
      <c r="DG1862" s="2"/>
      <c r="DH1862" s="2"/>
      <c r="DI1862" s="2"/>
      <c r="DJ1862" s="2"/>
      <c r="DK1862" s="2"/>
      <c r="DL1862" s="2"/>
      <c r="DM1862" s="2"/>
      <c r="DN1862" s="2"/>
      <c r="DO1862" s="2"/>
      <c r="DP1862" s="2"/>
      <c r="DQ1862" s="2"/>
      <c r="DR1862" s="2"/>
      <c r="DS1862" s="2"/>
      <c r="DT1862" s="2"/>
      <c r="DU1862" s="2"/>
      <c r="DV1862" s="2"/>
      <c r="DW1862" s="2"/>
      <c r="DX1862" s="2"/>
      <c r="DY1862" s="2"/>
      <c r="DZ1862" s="2"/>
      <c r="EA1862" s="2"/>
      <c r="EB1862" s="2"/>
      <c r="EC1862" s="2"/>
      <c r="ED1862" s="2"/>
      <c r="EE1862" s="2"/>
      <c r="EF1862" s="2"/>
      <c r="EG1862" s="2"/>
      <c r="EH1862" s="2"/>
      <c r="EI1862" s="2"/>
      <c r="EJ1862" s="2"/>
      <c r="EK1862" s="2"/>
      <c r="EL1862" s="2"/>
      <c r="EM1862" s="2"/>
      <c r="EN1862" s="2"/>
      <c r="EO1862" s="2"/>
      <c r="EP1862" s="2"/>
      <c r="EQ1862" s="2"/>
      <c r="ER1862" s="2"/>
      <c r="ES1862" s="2"/>
      <c r="ET1862" s="2"/>
      <c r="EU1862" s="2"/>
      <c r="EV1862" s="2"/>
      <c r="EW1862" s="2"/>
      <c r="EX1862" s="2"/>
      <c r="EY1862" s="2"/>
      <c r="EZ1862" s="2"/>
      <c r="FA1862" s="2"/>
      <c r="FB1862" s="2"/>
      <c r="FC1862" s="2"/>
      <c r="FD1862" s="2"/>
      <c r="FE1862" s="2"/>
      <c r="FF1862" s="2"/>
      <c r="FG1862" s="2"/>
      <c r="FH1862" s="2"/>
      <c r="FI1862" s="2"/>
      <c r="FJ1862" s="2"/>
      <c r="FK1862" s="2"/>
      <c r="FL1862" s="2"/>
      <c r="FM1862" s="2"/>
      <c r="FN1862" s="2"/>
      <c r="FO1862" s="2"/>
      <c r="FP1862" s="2"/>
      <c r="FQ1862" s="2"/>
      <c r="FR1862" s="2"/>
      <c r="FS1862" s="2"/>
      <c r="FT1862" s="2"/>
    </row>
    <row r="1863" spans="1:176">
      <c r="A1863" s="219" t="s">
        <v>13356</v>
      </c>
      <c r="B1863" s="741" t="s">
        <v>13361</v>
      </c>
      <c r="C1863" s="11" t="s">
        <v>256</v>
      </c>
      <c r="D1863" s="7" t="s">
        <v>1024</v>
      </c>
      <c r="E1863" s="12" t="s">
        <v>85</v>
      </c>
      <c r="F1863" s="12">
        <v>1</v>
      </c>
      <c r="G1863" s="220">
        <v>481</v>
      </c>
      <c r="H1863" s="872">
        <v>0.33200000000000002</v>
      </c>
      <c r="I1863" s="188" t="s">
        <v>12379</v>
      </c>
      <c r="J1863" s="11">
        <v>45813</v>
      </c>
      <c r="K1863" s="11">
        <v>45818</v>
      </c>
      <c r="L1863" s="11"/>
      <c r="M1863" s="11">
        <v>45819</v>
      </c>
      <c r="N1863" s="11">
        <v>45820</v>
      </c>
      <c r="O1863" s="7">
        <f t="shared" ca="1" si="62"/>
        <v>7</v>
      </c>
      <c r="P1863" s="11">
        <v>45833</v>
      </c>
      <c r="Q1863" s="11">
        <v>45828</v>
      </c>
      <c r="R1863" s="11">
        <v>45833</v>
      </c>
      <c r="S1863" s="12">
        <f t="shared" ca="1" si="63"/>
        <v>20</v>
      </c>
      <c r="T1863" s="11">
        <v>45835</v>
      </c>
      <c r="U1863" s="11" t="s">
        <v>13333</v>
      </c>
      <c r="V1863" s="11"/>
      <c r="W1863" s="11"/>
      <c r="X1863" s="218" t="s">
        <v>13362</v>
      </c>
      <c r="Y1863" s="218" t="s">
        <v>13335</v>
      </c>
      <c r="Z1863" s="199" t="s">
        <v>13363</v>
      </c>
      <c r="AA1863" s="214" t="s">
        <v>13360</v>
      </c>
      <c r="AB1863" s="14" t="s">
        <v>7754</v>
      </c>
      <c r="AC1863" s="622"/>
      <c r="AD1863" s="622" t="s">
        <v>10815</v>
      </c>
      <c r="AE1863" s="875"/>
      <c r="AF1863" s="740"/>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c r="BR1863" s="2"/>
      <c r="BS1863" s="2"/>
      <c r="BT1863" s="2"/>
      <c r="BU1863" s="2"/>
      <c r="BV1863" s="2"/>
      <c r="BW1863" s="2"/>
      <c r="BX1863" s="2"/>
      <c r="BY1863" s="2"/>
      <c r="BZ1863" s="2"/>
      <c r="CA1863" s="2"/>
      <c r="CB1863" s="2"/>
      <c r="CC1863" s="2"/>
      <c r="CD1863" s="2"/>
      <c r="CE1863" s="2"/>
      <c r="CF1863" s="2"/>
      <c r="CG1863" s="2"/>
      <c r="CH1863" s="2"/>
      <c r="CI1863" s="2"/>
      <c r="CJ1863" s="2"/>
      <c r="CK1863" s="2"/>
      <c r="CL1863" s="2"/>
      <c r="CM1863" s="2"/>
      <c r="CN1863" s="2"/>
      <c r="CO1863" s="2"/>
      <c r="CP1863" s="2"/>
      <c r="CQ1863" s="2"/>
      <c r="CR1863" s="2"/>
      <c r="CS1863" s="2"/>
      <c r="CT1863" s="2"/>
      <c r="CU1863" s="2"/>
      <c r="CV1863" s="2"/>
      <c r="CW1863" s="2"/>
      <c r="CX1863" s="2"/>
      <c r="CY1863" s="2"/>
      <c r="CZ1863" s="2"/>
      <c r="DA1863" s="2"/>
      <c r="DB1863" s="2"/>
      <c r="DC1863" s="2"/>
      <c r="DD1863" s="2"/>
      <c r="DE1863" s="2"/>
      <c r="DF1863" s="2"/>
      <c r="DG1863" s="2"/>
      <c r="DH1863" s="2"/>
      <c r="DI1863" s="2"/>
      <c r="DJ1863" s="2"/>
      <c r="DK1863" s="2"/>
      <c r="DL1863" s="2"/>
      <c r="DM1863" s="2"/>
      <c r="DN1863" s="2"/>
      <c r="DO1863" s="2"/>
      <c r="DP1863" s="2"/>
      <c r="DQ1863" s="2"/>
      <c r="DR1863" s="2"/>
      <c r="DS1863" s="2"/>
      <c r="DT1863" s="2"/>
      <c r="DU1863" s="2"/>
      <c r="DV1863" s="2"/>
      <c r="DW1863" s="2"/>
      <c r="DX1863" s="2"/>
      <c r="DY1863" s="2"/>
      <c r="DZ1863" s="2"/>
      <c r="EA1863" s="2"/>
      <c r="EB1863" s="2"/>
      <c r="EC1863" s="2"/>
      <c r="ED1863" s="2"/>
      <c r="EE1863" s="2"/>
      <c r="EF1863" s="2"/>
      <c r="EG1863" s="2"/>
      <c r="EH1863" s="2"/>
      <c r="EI1863" s="2"/>
      <c r="EJ1863" s="2"/>
      <c r="EK1863" s="2"/>
      <c r="EL1863" s="2"/>
      <c r="EM1863" s="2"/>
      <c r="EN1863" s="2"/>
      <c r="EO1863" s="2"/>
      <c r="EP1863" s="2"/>
      <c r="EQ1863" s="2"/>
      <c r="ER1863" s="2"/>
      <c r="ES1863" s="2"/>
      <c r="ET1863" s="2"/>
      <c r="EU1863" s="2"/>
      <c r="EV1863" s="2"/>
      <c r="EW1863" s="2"/>
      <c r="EX1863" s="2"/>
      <c r="EY1863" s="2"/>
      <c r="EZ1863" s="2"/>
      <c r="FA1863" s="2"/>
      <c r="FB1863" s="2"/>
      <c r="FC1863" s="2"/>
      <c r="FD1863" s="2"/>
      <c r="FE1863" s="2"/>
      <c r="FF1863" s="2"/>
      <c r="FG1863" s="2"/>
      <c r="FH1863" s="2"/>
      <c r="FI1863" s="2"/>
      <c r="FJ1863" s="2"/>
      <c r="FK1863" s="2"/>
      <c r="FL1863" s="2"/>
      <c r="FM1863" s="2"/>
      <c r="FN1863" s="2"/>
      <c r="FO1863" s="2"/>
      <c r="FP1863" s="2"/>
      <c r="FQ1863" s="2"/>
      <c r="FR1863" s="2"/>
      <c r="FS1863" s="2"/>
      <c r="FT1863" s="2"/>
    </row>
    <row r="1864" spans="1:176">
      <c r="A1864" s="219" t="s">
        <v>13356</v>
      </c>
      <c r="B1864" s="936" t="s">
        <v>13364</v>
      </c>
      <c r="C1864" s="11" t="s">
        <v>256</v>
      </c>
      <c r="D1864" s="7" t="s">
        <v>1024</v>
      </c>
      <c r="E1864" s="12" t="s">
        <v>85</v>
      </c>
      <c r="F1864" s="12">
        <v>1</v>
      </c>
      <c r="G1864" s="220">
        <v>986</v>
      </c>
      <c r="H1864" s="872">
        <v>0.83299999999999996</v>
      </c>
      <c r="I1864" s="188" t="s">
        <v>12379</v>
      </c>
      <c r="J1864" s="11">
        <v>45813</v>
      </c>
      <c r="K1864" s="11">
        <v>45818</v>
      </c>
      <c r="L1864" s="11"/>
      <c r="M1864" s="11">
        <v>45819</v>
      </c>
      <c r="N1864" s="11">
        <v>45820</v>
      </c>
      <c r="O1864" s="7">
        <f t="shared" ca="1" si="62"/>
        <v>7</v>
      </c>
      <c r="P1864" s="11">
        <v>45833</v>
      </c>
      <c r="Q1864" s="11">
        <v>45828</v>
      </c>
      <c r="R1864" s="11">
        <v>45833</v>
      </c>
      <c r="S1864" s="12">
        <f t="shared" ca="1" si="63"/>
        <v>20</v>
      </c>
      <c r="T1864" s="11">
        <v>45835</v>
      </c>
      <c r="U1864" s="11" t="s">
        <v>13333</v>
      </c>
      <c r="V1864" s="11"/>
      <c r="W1864" s="11"/>
      <c r="X1864" s="218" t="s">
        <v>13365</v>
      </c>
      <c r="Y1864" s="218" t="s">
        <v>13335</v>
      </c>
      <c r="Z1864" s="199" t="s">
        <v>13366</v>
      </c>
      <c r="AA1864" s="214" t="s">
        <v>13360</v>
      </c>
      <c r="AB1864" s="14" t="s">
        <v>7754</v>
      </c>
      <c r="AC1864" s="622"/>
      <c r="AD1864" s="622" t="s">
        <v>10815</v>
      </c>
      <c r="AE1864" s="875"/>
      <c r="AF1864" s="740"/>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c r="BR1864" s="2"/>
      <c r="BS1864" s="2"/>
      <c r="BT1864" s="2"/>
      <c r="BU1864" s="2"/>
      <c r="BV1864" s="2"/>
      <c r="BW1864" s="2"/>
      <c r="BX1864" s="2"/>
      <c r="BY1864" s="2"/>
      <c r="BZ1864" s="2"/>
      <c r="CA1864" s="2"/>
      <c r="CB1864" s="2"/>
      <c r="CC1864" s="2"/>
      <c r="CD1864" s="2"/>
      <c r="CE1864" s="2"/>
      <c r="CF1864" s="2"/>
      <c r="CG1864" s="2"/>
      <c r="CH1864" s="2"/>
      <c r="CI1864" s="2"/>
      <c r="CJ1864" s="2"/>
      <c r="CK1864" s="2"/>
      <c r="CL1864" s="2"/>
      <c r="CM1864" s="2"/>
      <c r="CN1864" s="2"/>
      <c r="CO1864" s="2"/>
      <c r="CP1864" s="2"/>
      <c r="CQ1864" s="2"/>
      <c r="CR1864" s="2"/>
      <c r="CS1864" s="2"/>
      <c r="CT1864" s="2"/>
      <c r="CU1864" s="2"/>
      <c r="CV1864" s="2"/>
      <c r="CW1864" s="2"/>
      <c r="CX1864" s="2"/>
      <c r="CY1864" s="2"/>
      <c r="CZ1864" s="2"/>
      <c r="DA1864" s="2"/>
      <c r="DB1864" s="2"/>
      <c r="DC1864" s="2"/>
      <c r="DD1864" s="2"/>
      <c r="DE1864" s="2"/>
      <c r="DF1864" s="2"/>
      <c r="DG1864" s="2"/>
      <c r="DH1864" s="2"/>
      <c r="DI1864" s="2"/>
      <c r="DJ1864" s="2"/>
      <c r="DK1864" s="2"/>
      <c r="DL1864" s="2"/>
      <c r="DM1864" s="2"/>
      <c r="DN1864" s="2"/>
      <c r="DO1864" s="2"/>
      <c r="DP1864" s="2"/>
      <c r="DQ1864" s="2"/>
      <c r="DR1864" s="2"/>
      <c r="DS1864" s="2"/>
      <c r="DT1864" s="2"/>
      <c r="DU1864" s="2"/>
      <c r="DV1864" s="2"/>
      <c r="DW1864" s="2"/>
      <c r="DX1864" s="2"/>
      <c r="DY1864" s="2"/>
      <c r="DZ1864" s="2"/>
      <c r="EA1864" s="2"/>
      <c r="EB1864" s="2"/>
      <c r="EC1864" s="2"/>
      <c r="ED1864" s="2"/>
      <c r="EE1864" s="2"/>
      <c r="EF1864" s="2"/>
      <c r="EG1864" s="2"/>
      <c r="EH1864" s="2"/>
      <c r="EI1864" s="2"/>
      <c r="EJ1864" s="2"/>
      <c r="EK1864" s="2"/>
      <c r="EL1864" s="2"/>
      <c r="EM1864" s="2"/>
      <c r="EN1864" s="2"/>
      <c r="EO1864" s="2"/>
      <c r="EP1864" s="2"/>
      <c r="EQ1864" s="2"/>
      <c r="ER1864" s="2"/>
      <c r="ES1864" s="2"/>
      <c r="ET1864" s="2"/>
      <c r="EU1864" s="2"/>
      <c r="EV1864" s="2"/>
      <c r="EW1864" s="2"/>
      <c r="EX1864" s="2"/>
      <c r="EY1864" s="2"/>
      <c r="EZ1864" s="2"/>
      <c r="FA1864" s="2"/>
      <c r="FB1864" s="2"/>
      <c r="FC1864" s="2"/>
      <c r="FD1864" s="2"/>
      <c r="FE1864" s="2"/>
      <c r="FF1864" s="2"/>
      <c r="FG1864" s="2"/>
      <c r="FH1864" s="2"/>
      <c r="FI1864" s="2"/>
      <c r="FJ1864" s="2"/>
      <c r="FK1864" s="2"/>
      <c r="FL1864" s="2"/>
      <c r="FM1864" s="2"/>
      <c r="FN1864" s="2"/>
      <c r="FO1864" s="2"/>
      <c r="FP1864" s="2"/>
      <c r="FQ1864" s="2"/>
      <c r="FR1864" s="2"/>
      <c r="FS1864" s="2"/>
      <c r="FT1864" s="2"/>
    </row>
    <row r="1865" spans="1:176">
      <c r="A1865" s="873" t="s">
        <v>13356</v>
      </c>
      <c r="B1865" s="741" t="s">
        <v>13367</v>
      </c>
      <c r="C1865" s="26" t="s">
        <v>256</v>
      </c>
      <c r="D1865" s="7" t="s">
        <v>1024</v>
      </c>
      <c r="E1865" s="12" t="s">
        <v>85</v>
      </c>
      <c r="F1865" s="12">
        <v>1</v>
      </c>
      <c r="G1865" s="220">
        <v>510</v>
      </c>
      <c r="H1865" s="872">
        <v>0.33900000000000002</v>
      </c>
      <c r="I1865" s="188" t="s">
        <v>12379</v>
      </c>
      <c r="J1865" s="11">
        <v>45814</v>
      </c>
      <c r="K1865" s="11">
        <v>45818</v>
      </c>
      <c r="L1865" s="11"/>
      <c r="M1865" s="11">
        <v>45819</v>
      </c>
      <c r="N1865" s="11">
        <v>45820</v>
      </c>
      <c r="O1865" s="7">
        <f t="shared" ca="1" si="62"/>
        <v>6</v>
      </c>
      <c r="P1865" s="11">
        <v>45833</v>
      </c>
      <c r="Q1865" s="11">
        <v>45828</v>
      </c>
      <c r="R1865" s="11">
        <v>45833</v>
      </c>
      <c r="S1865" s="12">
        <f t="shared" ca="1" si="63"/>
        <v>19</v>
      </c>
      <c r="T1865" s="11">
        <v>45835</v>
      </c>
      <c r="U1865" s="11" t="s">
        <v>13333</v>
      </c>
      <c r="V1865" s="11"/>
      <c r="W1865" s="11"/>
      <c r="X1865" s="218" t="s">
        <v>13368</v>
      </c>
      <c r="Y1865" s="218" t="s">
        <v>13335</v>
      </c>
      <c r="Z1865" s="230" t="s">
        <v>13369</v>
      </c>
      <c r="AA1865" s="214" t="s">
        <v>13370</v>
      </c>
      <c r="AB1865" s="14" t="s">
        <v>7754</v>
      </c>
      <c r="AC1865" s="622"/>
      <c r="AD1865" s="622" t="s">
        <v>10815</v>
      </c>
      <c r="AE1865" s="875"/>
      <c r="AF1865" s="740"/>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c r="BR1865" s="2"/>
      <c r="BS1865" s="2"/>
      <c r="BT1865" s="2"/>
      <c r="BU1865" s="2"/>
      <c r="BV1865" s="2"/>
      <c r="BW1865" s="2"/>
      <c r="BX1865" s="2"/>
      <c r="BY1865" s="2"/>
      <c r="BZ1865" s="2"/>
      <c r="CA1865" s="2"/>
      <c r="CB1865" s="2"/>
      <c r="CC1865" s="2"/>
      <c r="CD1865" s="2"/>
      <c r="CE1865" s="2"/>
      <c r="CF1865" s="2"/>
      <c r="CG1865" s="2"/>
      <c r="CH1865" s="2"/>
      <c r="CI1865" s="2"/>
      <c r="CJ1865" s="2"/>
      <c r="CK1865" s="2"/>
      <c r="CL1865" s="2"/>
      <c r="CM1865" s="2"/>
      <c r="CN1865" s="2"/>
      <c r="CO1865" s="2"/>
      <c r="CP1865" s="2"/>
      <c r="CQ1865" s="2"/>
      <c r="CR1865" s="2"/>
      <c r="CS1865" s="2"/>
      <c r="CT1865" s="2"/>
      <c r="CU1865" s="2"/>
      <c r="CV1865" s="2"/>
      <c r="CW1865" s="2"/>
      <c r="CX1865" s="2"/>
      <c r="CY1865" s="2"/>
      <c r="CZ1865" s="2"/>
      <c r="DA1865" s="2"/>
      <c r="DB1865" s="2"/>
      <c r="DC1865" s="2"/>
      <c r="DD1865" s="2"/>
      <c r="DE1865" s="2"/>
      <c r="DF1865" s="2"/>
      <c r="DG1865" s="2"/>
      <c r="DH1865" s="2"/>
      <c r="DI1865" s="2"/>
      <c r="DJ1865" s="2"/>
      <c r="DK1865" s="2"/>
      <c r="DL1865" s="2"/>
      <c r="DM1865" s="2"/>
      <c r="DN1865" s="2"/>
      <c r="DO1865" s="2"/>
      <c r="DP1865" s="2"/>
      <c r="DQ1865" s="2"/>
      <c r="DR1865" s="2"/>
      <c r="DS1865" s="2"/>
      <c r="DT1865" s="2"/>
      <c r="DU1865" s="2"/>
      <c r="DV1865" s="2"/>
      <c r="DW1865" s="2"/>
      <c r="DX1865" s="2"/>
      <c r="DY1865" s="2"/>
      <c r="DZ1865" s="2"/>
      <c r="EA1865" s="2"/>
      <c r="EB1865" s="2"/>
      <c r="EC1865" s="2"/>
      <c r="ED1865" s="2"/>
      <c r="EE1865" s="2"/>
      <c r="EF1865" s="2"/>
      <c r="EG1865" s="2"/>
      <c r="EH1865" s="2"/>
      <c r="EI1865" s="2"/>
      <c r="EJ1865" s="2"/>
      <c r="EK1865" s="2"/>
      <c r="EL1865" s="2"/>
      <c r="EM1865" s="2"/>
      <c r="EN1865" s="2"/>
      <c r="EO1865" s="2"/>
      <c r="EP1865" s="2"/>
      <c r="EQ1865" s="2"/>
      <c r="ER1865" s="2"/>
      <c r="ES1865" s="2"/>
      <c r="ET1865" s="2"/>
      <c r="EU1865" s="2"/>
      <c r="EV1865" s="2"/>
      <c r="EW1865" s="2"/>
      <c r="EX1865" s="2"/>
      <c r="EY1865" s="2"/>
      <c r="EZ1865" s="2"/>
      <c r="FA1865" s="2"/>
      <c r="FB1865" s="2"/>
      <c r="FC1865" s="2"/>
      <c r="FD1865" s="2"/>
      <c r="FE1865" s="2"/>
      <c r="FF1865" s="2"/>
      <c r="FG1865" s="2"/>
      <c r="FH1865" s="2"/>
      <c r="FI1865" s="2"/>
      <c r="FJ1865" s="2"/>
      <c r="FK1865" s="2"/>
      <c r="FL1865" s="2"/>
      <c r="FM1865" s="2"/>
      <c r="FN1865" s="2"/>
      <c r="FO1865" s="2"/>
      <c r="FP1865" s="2"/>
      <c r="FQ1865" s="2"/>
      <c r="FR1865" s="2"/>
      <c r="FS1865" s="2"/>
      <c r="FT1865" s="2"/>
    </row>
    <row r="1866" spans="1:176">
      <c r="A1866" s="219" t="s">
        <v>13371</v>
      </c>
      <c r="B1866" s="741" t="s">
        <v>13372</v>
      </c>
      <c r="C1866" s="11" t="s">
        <v>131</v>
      </c>
      <c r="D1866" s="12" t="s">
        <v>1024</v>
      </c>
      <c r="E1866" s="12" t="s">
        <v>13373</v>
      </c>
      <c r="F1866" s="12">
        <v>4</v>
      </c>
      <c r="G1866" s="220">
        <v>3144.9</v>
      </c>
      <c r="H1866" s="237">
        <v>4.3680000000000003</v>
      </c>
      <c r="I1866" s="188" t="s">
        <v>13374</v>
      </c>
      <c r="J1866" s="11">
        <v>45803</v>
      </c>
      <c r="K1866" s="11">
        <v>45804</v>
      </c>
      <c r="L1866" s="11"/>
      <c r="M1866" s="11">
        <v>45812</v>
      </c>
      <c r="N1866" s="11">
        <v>45813</v>
      </c>
      <c r="O1866" s="7">
        <f t="shared" ca="1" si="62"/>
        <v>10</v>
      </c>
      <c r="P1866" s="11">
        <v>45830</v>
      </c>
      <c r="Q1866" s="11">
        <v>45822</v>
      </c>
      <c r="R1866" s="11">
        <v>45830</v>
      </c>
      <c r="S1866" s="12">
        <f t="shared" ca="1" si="63"/>
        <v>27</v>
      </c>
      <c r="T1866" s="11">
        <v>45833</v>
      </c>
      <c r="U1866" s="11">
        <v>45864</v>
      </c>
      <c r="V1866" s="11"/>
      <c r="W1866" s="11"/>
      <c r="X1866" s="218" t="s">
        <v>13375</v>
      </c>
      <c r="Y1866" s="218" t="s">
        <v>13376</v>
      </c>
      <c r="Z1866" s="199" t="s">
        <v>13376</v>
      </c>
      <c r="AA1866" s="780" t="s">
        <v>13377</v>
      </c>
      <c r="AB1866" s="259" t="s">
        <v>13378</v>
      </c>
      <c r="AC1866" s="12"/>
      <c r="AD1866" s="715" t="s">
        <v>10815</v>
      </c>
      <c r="AE1866" s="1337"/>
      <c r="AF1866" s="740"/>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c r="BR1866" s="2"/>
      <c r="BS1866" s="2"/>
      <c r="BT1866" s="2"/>
      <c r="BU1866" s="2"/>
      <c r="BV1866" s="2"/>
      <c r="BW1866" s="2"/>
      <c r="BX1866" s="2"/>
      <c r="BY1866" s="2"/>
      <c r="BZ1866" s="2"/>
      <c r="CA1866" s="2"/>
      <c r="CB1866" s="2"/>
      <c r="CC1866" s="2"/>
      <c r="CD1866" s="2"/>
      <c r="CE1866" s="2"/>
      <c r="CF1866" s="2"/>
      <c r="CG1866" s="2"/>
      <c r="CH1866" s="2"/>
      <c r="CI1866" s="2"/>
      <c r="CJ1866" s="2"/>
      <c r="CK1866" s="2"/>
      <c r="CL1866" s="2"/>
      <c r="CM1866" s="2"/>
      <c r="CN1866" s="2"/>
      <c r="CO1866" s="2"/>
      <c r="CP1866" s="2"/>
      <c r="CQ1866" s="2"/>
      <c r="CR1866" s="2"/>
      <c r="CS1866" s="2"/>
      <c r="CT1866" s="2"/>
      <c r="CU1866" s="2"/>
      <c r="CV1866" s="2"/>
      <c r="CW1866" s="2"/>
      <c r="CX1866" s="2"/>
      <c r="CY1866" s="2"/>
      <c r="CZ1866" s="2"/>
      <c r="DA1866" s="2"/>
      <c r="DB1866" s="2"/>
      <c r="DC1866" s="2"/>
      <c r="DD1866" s="2"/>
      <c r="DE1866" s="2"/>
      <c r="DF1866" s="2"/>
      <c r="DG1866" s="2"/>
      <c r="DH1866" s="2"/>
      <c r="DI1866" s="2"/>
      <c r="DJ1866" s="2"/>
      <c r="DK1866" s="2"/>
      <c r="DL1866" s="2"/>
      <c r="DM1866" s="2"/>
      <c r="DN1866" s="2"/>
      <c r="DO1866" s="2"/>
      <c r="DP1866" s="2"/>
      <c r="DQ1866" s="2"/>
      <c r="DR1866" s="2"/>
      <c r="DS1866" s="2"/>
      <c r="DT1866" s="2"/>
      <c r="DU1866" s="2"/>
      <c r="DV1866" s="2"/>
      <c r="DW1866" s="2"/>
      <c r="DX1866" s="2"/>
      <c r="DY1866" s="2"/>
      <c r="DZ1866" s="2"/>
      <c r="EA1866" s="2"/>
      <c r="EB1866" s="2"/>
      <c r="EC1866" s="2"/>
      <c r="ED1866" s="2"/>
      <c r="EE1866" s="2"/>
      <c r="EF1866" s="2"/>
      <c r="EG1866" s="2"/>
      <c r="EH1866" s="2"/>
      <c r="EI1866" s="2"/>
      <c r="EJ1866" s="2"/>
      <c r="EK1866" s="2"/>
      <c r="EL1866" s="2"/>
      <c r="EM1866" s="2"/>
      <c r="EN1866" s="2"/>
      <c r="EO1866" s="2"/>
      <c r="EP1866" s="2"/>
      <c r="EQ1866" s="2"/>
      <c r="ER1866" s="2"/>
      <c r="ES1866" s="2"/>
      <c r="ET1866" s="2"/>
      <c r="EU1866" s="2"/>
      <c r="EV1866" s="2"/>
      <c r="EW1866" s="2"/>
      <c r="EX1866" s="2"/>
      <c r="EY1866" s="2"/>
      <c r="EZ1866" s="2"/>
      <c r="FA1866" s="2"/>
      <c r="FB1866" s="2"/>
      <c r="FC1866" s="2"/>
      <c r="FD1866" s="2"/>
      <c r="FE1866" s="2"/>
      <c r="FF1866" s="2"/>
      <c r="FG1866" s="2"/>
      <c r="FH1866" s="2"/>
      <c r="FI1866" s="2"/>
      <c r="FJ1866" s="2"/>
      <c r="FK1866" s="2"/>
      <c r="FL1866" s="2"/>
      <c r="FM1866" s="2"/>
      <c r="FN1866" s="2"/>
      <c r="FO1866" s="2"/>
      <c r="FP1866" s="2"/>
      <c r="FQ1866" s="2"/>
      <c r="FR1866" s="2"/>
      <c r="FS1866" s="2"/>
      <c r="FT1866" s="2"/>
    </row>
    <row r="1867" spans="1:176">
      <c r="A1867" s="219" t="s">
        <v>7696</v>
      </c>
      <c r="B1867" s="741" t="s">
        <v>13379</v>
      </c>
      <c r="C1867" s="11" t="s">
        <v>29</v>
      </c>
      <c r="D1867" s="12" t="s">
        <v>1024</v>
      </c>
      <c r="E1867" s="12" t="s">
        <v>13373</v>
      </c>
      <c r="F1867" s="12">
        <v>5</v>
      </c>
      <c r="G1867" s="220">
        <v>5455</v>
      </c>
      <c r="H1867" s="237">
        <v>7.9080000000000004</v>
      </c>
      <c r="I1867" s="188" t="s">
        <v>13374</v>
      </c>
      <c r="J1867" s="11">
        <v>45813</v>
      </c>
      <c r="K1867" s="11">
        <v>45814</v>
      </c>
      <c r="L1867" s="11"/>
      <c r="M1867" s="11">
        <v>45820</v>
      </c>
      <c r="N1867" s="11">
        <v>45821</v>
      </c>
      <c r="O1867" s="7">
        <f t="shared" ca="1" si="62"/>
        <v>8</v>
      </c>
      <c r="P1867" s="11">
        <v>45830</v>
      </c>
      <c r="Q1867" s="11">
        <v>45829</v>
      </c>
      <c r="R1867" s="11">
        <v>45830</v>
      </c>
      <c r="S1867" s="12">
        <f t="shared" ca="1" si="63"/>
        <v>17</v>
      </c>
      <c r="T1867" s="11">
        <v>45833</v>
      </c>
      <c r="U1867" s="11">
        <v>45864</v>
      </c>
      <c r="V1867" s="11"/>
      <c r="W1867" s="11"/>
      <c r="X1867" s="218" t="s">
        <v>13380</v>
      </c>
      <c r="Y1867" s="218" t="s">
        <v>13381</v>
      </c>
      <c r="Z1867" s="199" t="s">
        <v>13381</v>
      </c>
      <c r="AA1867" s="780" t="s">
        <v>13382</v>
      </c>
      <c r="AB1867" s="14" t="s">
        <v>13383</v>
      </c>
      <c r="AC1867" s="12"/>
      <c r="AD1867" s="715" t="s">
        <v>10815</v>
      </c>
      <c r="AE1867" s="1337"/>
      <c r="AF1867" s="740"/>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c r="BR1867" s="2"/>
      <c r="BS1867" s="2"/>
      <c r="BT1867" s="2"/>
      <c r="BU1867" s="2"/>
      <c r="BV1867" s="2"/>
      <c r="BW1867" s="2"/>
      <c r="BX1867" s="2"/>
      <c r="BY1867" s="2"/>
      <c r="BZ1867" s="2"/>
      <c r="CA1867" s="2"/>
      <c r="CB1867" s="2"/>
      <c r="CC1867" s="2"/>
      <c r="CD1867" s="2"/>
      <c r="CE1867" s="2"/>
      <c r="CF1867" s="2"/>
      <c r="CG1867" s="2"/>
      <c r="CH1867" s="2"/>
      <c r="CI1867" s="2"/>
      <c r="CJ1867" s="2"/>
      <c r="CK1867" s="2"/>
      <c r="CL1867" s="2"/>
      <c r="CM1867" s="2"/>
      <c r="CN1867" s="2"/>
      <c r="CO1867" s="2"/>
      <c r="CP1867" s="2"/>
      <c r="CQ1867" s="2"/>
      <c r="CR1867" s="2"/>
      <c r="CS1867" s="2"/>
      <c r="CT1867" s="2"/>
      <c r="CU1867" s="2"/>
      <c r="CV1867" s="2"/>
      <c r="CW1867" s="2"/>
      <c r="CX1867" s="2"/>
      <c r="CY1867" s="2"/>
      <c r="CZ1867" s="2"/>
      <c r="DA1867" s="2"/>
      <c r="DB1867" s="2"/>
      <c r="DC1867" s="2"/>
      <c r="DD1867" s="2"/>
      <c r="DE1867" s="2"/>
      <c r="DF1867" s="2"/>
      <c r="DG1867" s="2"/>
      <c r="DH1867" s="2"/>
      <c r="DI1867" s="2"/>
      <c r="DJ1867" s="2"/>
      <c r="DK1867" s="2"/>
      <c r="DL1867" s="2"/>
      <c r="DM1867" s="2"/>
      <c r="DN1867" s="2"/>
      <c r="DO1867" s="2"/>
      <c r="DP1867" s="2"/>
      <c r="DQ1867" s="2"/>
      <c r="DR1867" s="2"/>
      <c r="DS1867" s="2"/>
      <c r="DT1867" s="2"/>
      <c r="DU1867" s="2"/>
      <c r="DV1867" s="2"/>
      <c r="DW1867" s="2"/>
      <c r="DX1867" s="2"/>
      <c r="DY1867" s="2"/>
      <c r="DZ1867" s="2"/>
      <c r="EA1867" s="2"/>
      <c r="EB1867" s="2"/>
      <c r="EC1867" s="2"/>
      <c r="ED1867" s="2"/>
      <c r="EE1867" s="2"/>
      <c r="EF1867" s="2"/>
      <c r="EG1867" s="2"/>
      <c r="EH1867" s="2"/>
      <c r="EI1867" s="2"/>
      <c r="EJ1867" s="2"/>
      <c r="EK1867" s="2"/>
      <c r="EL1867" s="2"/>
      <c r="EM1867" s="2"/>
      <c r="EN1867" s="2"/>
      <c r="EO1867" s="2"/>
      <c r="EP1867" s="2"/>
      <c r="EQ1867" s="2"/>
      <c r="ER1867" s="2"/>
      <c r="ES1867" s="2"/>
      <c r="ET1867" s="2"/>
      <c r="EU1867" s="2"/>
      <c r="EV1867" s="2"/>
      <c r="EW1867" s="2"/>
      <c r="EX1867" s="2"/>
      <c r="EY1867" s="2"/>
      <c r="EZ1867" s="2"/>
      <c r="FA1867" s="2"/>
      <c r="FB1867" s="2"/>
      <c r="FC1867" s="2"/>
      <c r="FD1867" s="2"/>
      <c r="FE1867" s="2"/>
      <c r="FF1867" s="2"/>
      <c r="FG1867" s="2"/>
      <c r="FH1867" s="2"/>
      <c r="FI1867" s="2"/>
      <c r="FJ1867" s="2"/>
      <c r="FK1867" s="2"/>
      <c r="FL1867" s="2"/>
      <c r="FM1867" s="2"/>
      <c r="FN1867" s="2"/>
      <c r="FO1867" s="2"/>
      <c r="FP1867" s="2"/>
      <c r="FQ1867" s="2"/>
      <c r="FR1867" s="2"/>
      <c r="FS1867" s="2"/>
      <c r="FT1867" s="2"/>
    </row>
    <row r="1868" spans="1:176">
      <c r="A1868" s="870" t="s">
        <v>13384</v>
      </c>
      <c r="B1868" s="775" t="s">
        <v>13385</v>
      </c>
      <c r="C1868" s="871" t="s">
        <v>83</v>
      </c>
      <c r="D1868" s="7" t="s">
        <v>189</v>
      </c>
      <c r="E1868" s="7" t="s">
        <v>85</v>
      </c>
      <c r="F1868" s="7">
        <v>1</v>
      </c>
      <c r="G1868" s="220">
        <v>844</v>
      </c>
      <c r="H1868" s="237">
        <v>1</v>
      </c>
      <c r="I1868" s="188" t="s">
        <v>13386</v>
      </c>
      <c r="J1868" s="11">
        <v>45814</v>
      </c>
      <c r="K1868" s="11">
        <v>45818</v>
      </c>
      <c r="L1868" s="11"/>
      <c r="M1868" s="11" t="s">
        <v>97</v>
      </c>
      <c r="N1868" s="11">
        <v>45820</v>
      </c>
      <c r="O1868" s="7">
        <f t="shared" ca="1" si="62"/>
        <v>6</v>
      </c>
      <c r="P1868" s="11">
        <v>45832</v>
      </c>
      <c r="Q1868" s="11">
        <v>45825</v>
      </c>
      <c r="R1868" s="11">
        <v>45832</v>
      </c>
      <c r="S1868" s="7">
        <f t="shared" ca="1" si="63"/>
        <v>18</v>
      </c>
      <c r="T1868" s="192">
        <v>45835</v>
      </c>
      <c r="U1868" s="11">
        <v>45881</v>
      </c>
      <c r="V1868" s="11"/>
      <c r="W1868" s="11"/>
      <c r="X1868" s="706" t="s">
        <v>13387</v>
      </c>
      <c r="Y1868" s="218" t="s">
        <v>13388</v>
      </c>
      <c r="Z1868" s="230" t="s">
        <v>13388</v>
      </c>
      <c r="AA1868" s="203" t="s">
        <v>13389</v>
      </c>
      <c r="AB1868" s="118" t="s">
        <v>13390</v>
      </c>
      <c r="AC1868" s="23"/>
      <c r="AD1868" s="776"/>
      <c r="AE1868" s="1338"/>
      <c r="AF1868" s="740"/>
      <c r="AG1868" s="2" t="s">
        <v>13391</v>
      </c>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c r="BR1868" s="2"/>
      <c r="BS1868" s="2"/>
      <c r="BT1868" s="2"/>
      <c r="BU1868" s="2"/>
      <c r="BV1868" s="2"/>
      <c r="BW1868" s="2"/>
      <c r="BX1868" s="2"/>
      <c r="BY1868" s="2"/>
      <c r="BZ1868" s="2"/>
      <c r="CA1868" s="2"/>
      <c r="CB1868" s="2"/>
      <c r="CC1868" s="2"/>
      <c r="CD1868" s="2"/>
      <c r="CE1868" s="2"/>
      <c r="CF1868" s="2"/>
      <c r="CG1868" s="2"/>
      <c r="CH1868" s="2"/>
      <c r="CI1868" s="2"/>
      <c r="CJ1868" s="2"/>
      <c r="CK1868" s="2"/>
      <c r="CL1868" s="2"/>
      <c r="CM1868" s="2"/>
      <c r="CN1868" s="2"/>
      <c r="CO1868" s="2"/>
      <c r="CP1868" s="2"/>
      <c r="CQ1868" s="2"/>
      <c r="CR1868" s="2"/>
      <c r="CS1868" s="2"/>
      <c r="CT1868" s="2"/>
      <c r="CU1868" s="2"/>
      <c r="CV1868" s="2"/>
      <c r="CW1868" s="2"/>
      <c r="CX1868" s="2"/>
      <c r="CY1868" s="2"/>
      <c r="CZ1868" s="2"/>
      <c r="DA1868" s="2"/>
      <c r="DB1868" s="2"/>
      <c r="DC1868" s="2"/>
      <c r="DD1868" s="2"/>
      <c r="DE1868" s="2"/>
      <c r="DF1868" s="2"/>
      <c r="DG1868" s="2"/>
      <c r="DH1868" s="2"/>
      <c r="DI1868" s="2"/>
      <c r="DJ1868" s="2"/>
      <c r="DK1868" s="2"/>
      <c r="DL1868" s="2"/>
      <c r="DM1868" s="2"/>
      <c r="DN1868" s="2"/>
      <c r="DO1868" s="2"/>
      <c r="DP1868" s="2"/>
      <c r="DQ1868" s="2"/>
      <c r="DR1868" s="2"/>
      <c r="DS1868" s="2"/>
      <c r="DT1868" s="2"/>
      <c r="DU1868" s="2"/>
      <c r="DV1868" s="2"/>
      <c r="DW1868" s="2"/>
      <c r="DX1868" s="2"/>
      <c r="DY1868" s="2"/>
      <c r="DZ1868" s="2"/>
      <c r="EA1868" s="2"/>
      <c r="EB1868" s="2"/>
      <c r="EC1868" s="2"/>
      <c r="ED1868" s="2"/>
      <c r="EE1868" s="2"/>
      <c r="EF1868" s="2"/>
      <c r="EG1868" s="2"/>
      <c r="EH1868" s="2"/>
      <c r="EI1868" s="2"/>
      <c r="EJ1868" s="2"/>
      <c r="EK1868" s="2"/>
      <c r="EL1868" s="2"/>
      <c r="EM1868" s="2"/>
      <c r="EN1868" s="2"/>
      <c r="EO1868" s="2"/>
      <c r="EP1868" s="2"/>
      <c r="EQ1868" s="2"/>
      <c r="ER1868" s="2"/>
      <c r="ES1868" s="2"/>
      <c r="ET1868" s="2"/>
      <c r="EU1868" s="2"/>
      <c r="EV1868" s="2"/>
      <c r="EW1868" s="2"/>
      <c r="EX1868" s="2"/>
      <c r="EY1868" s="2"/>
      <c r="EZ1868" s="2"/>
      <c r="FA1868" s="2"/>
      <c r="FB1868" s="2"/>
      <c r="FC1868" s="2"/>
      <c r="FD1868" s="2"/>
      <c r="FE1868" s="2"/>
      <c r="FF1868" s="2"/>
      <c r="FG1868" s="2"/>
      <c r="FH1868" s="2"/>
      <c r="FI1868" s="2"/>
      <c r="FJ1868" s="2"/>
      <c r="FK1868" s="2"/>
      <c r="FL1868" s="2"/>
      <c r="FM1868" s="2"/>
      <c r="FN1868" s="2"/>
      <c r="FO1868" s="2"/>
      <c r="FP1868" s="2"/>
      <c r="FQ1868" s="2"/>
      <c r="FR1868" s="2"/>
      <c r="FS1868" s="2"/>
      <c r="FT1868" s="2"/>
    </row>
    <row r="1869" spans="1:176">
      <c r="A1869" s="870" t="s">
        <v>13392</v>
      </c>
      <c r="B1869" s="775" t="s">
        <v>13393</v>
      </c>
      <c r="C1869" s="871" t="s">
        <v>83</v>
      </c>
      <c r="D1869" s="7" t="s">
        <v>189</v>
      </c>
      <c r="E1869" s="7" t="s">
        <v>85</v>
      </c>
      <c r="F1869" s="7">
        <v>1</v>
      </c>
      <c r="G1869" s="220">
        <v>400</v>
      </c>
      <c r="H1869" s="237">
        <v>1</v>
      </c>
      <c r="I1869" s="188" t="s">
        <v>13386</v>
      </c>
      <c r="J1869" s="11">
        <v>45804</v>
      </c>
      <c r="K1869" s="11">
        <v>45805</v>
      </c>
      <c r="L1869" s="11"/>
      <c r="M1869" s="11">
        <v>45814</v>
      </c>
      <c r="N1869" s="11">
        <v>45817</v>
      </c>
      <c r="O1869" s="7">
        <f t="shared" ca="1" si="62"/>
        <v>13</v>
      </c>
      <c r="P1869" s="11">
        <v>45832</v>
      </c>
      <c r="Q1869" s="11">
        <v>45824</v>
      </c>
      <c r="R1869" s="11">
        <v>45832</v>
      </c>
      <c r="S1869" s="7">
        <f t="shared" ca="1" si="63"/>
        <v>28</v>
      </c>
      <c r="T1869" s="192">
        <v>45836</v>
      </c>
      <c r="U1869" s="11">
        <v>45879</v>
      </c>
      <c r="V1869" s="11"/>
      <c r="W1869" s="11"/>
      <c r="X1869" s="706" t="s">
        <v>13394</v>
      </c>
      <c r="Y1869" s="218" t="s">
        <v>13395</v>
      </c>
      <c r="Z1869" s="230" t="s">
        <v>13395</v>
      </c>
      <c r="AA1869" s="874" t="s">
        <v>13396</v>
      </c>
      <c r="AB1869" s="118" t="s">
        <v>13397</v>
      </c>
      <c r="AC1869" s="23"/>
      <c r="AD1869" s="776"/>
      <c r="AE1869" s="1338"/>
      <c r="AF1869" s="740"/>
      <c r="AG1869" s="2" t="s">
        <v>13398</v>
      </c>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c r="BR1869" s="2"/>
      <c r="BS1869" s="2"/>
      <c r="BT1869" s="2"/>
      <c r="BU1869" s="2"/>
      <c r="BV1869" s="2"/>
      <c r="BW1869" s="2"/>
      <c r="BX1869" s="2"/>
      <c r="BY1869" s="2"/>
      <c r="BZ1869" s="2"/>
      <c r="CA1869" s="2"/>
      <c r="CB1869" s="2"/>
      <c r="CC1869" s="2"/>
      <c r="CD1869" s="2"/>
      <c r="CE1869" s="2"/>
      <c r="CF1869" s="2"/>
      <c r="CG1869" s="2"/>
      <c r="CH1869" s="2"/>
      <c r="CI1869" s="2"/>
      <c r="CJ1869" s="2"/>
      <c r="CK1869" s="2"/>
      <c r="CL1869" s="2"/>
      <c r="CM1869" s="2"/>
      <c r="CN1869" s="2"/>
      <c r="CO1869" s="2"/>
      <c r="CP1869" s="2"/>
      <c r="CQ1869" s="2"/>
      <c r="CR1869" s="2"/>
      <c r="CS1869" s="2"/>
      <c r="CT1869" s="2"/>
      <c r="CU1869" s="2"/>
      <c r="CV1869" s="2"/>
      <c r="CW1869" s="2"/>
      <c r="CX1869" s="2"/>
      <c r="CY1869" s="2"/>
      <c r="CZ1869" s="2"/>
      <c r="DA1869" s="2"/>
      <c r="DB1869" s="2"/>
      <c r="DC1869" s="2"/>
      <c r="DD1869" s="2"/>
      <c r="DE1869" s="2"/>
      <c r="DF1869" s="2"/>
      <c r="DG1869" s="2"/>
      <c r="DH1869" s="2"/>
      <c r="DI1869" s="2"/>
      <c r="DJ1869" s="2"/>
      <c r="DK1869" s="2"/>
      <c r="DL1869" s="2"/>
      <c r="DM1869" s="2"/>
      <c r="DN1869" s="2"/>
      <c r="DO1869" s="2"/>
      <c r="DP1869" s="2"/>
      <c r="DQ1869" s="2"/>
      <c r="DR1869" s="2"/>
      <c r="DS1869" s="2"/>
      <c r="DT1869" s="2"/>
      <c r="DU1869" s="2"/>
      <c r="DV1869" s="2"/>
      <c r="DW1869" s="2"/>
      <c r="DX1869" s="2"/>
      <c r="DY1869" s="2"/>
      <c r="DZ1869" s="2"/>
      <c r="EA1869" s="2"/>
      <c r="EB1869" s="2"/>
      <c r="EC1869" s="2"/>
      <c r="ED1869" s="2"/>
      <c r="EE1869" s="2"/>
      <c r="EF1869" s="2"/>
      <c r="EG1869" s="2"/>
      <c r="EH1869" s="2"/>
      <c r="EI1869" s="2"/>
      <c r="EJ1869" s="2"/>
      <c r="EK1869" s="2"/>
      <c r="EL1869" s="2"/>
      <c r="EM1869" s="2"/>
      <c r="EN1869" s="2"/>
      <c r="EO1869" s="2"/>
      <c r="EP1869" s="2"/>
      <c r="EQ1869" s="2"/>
      <c r="ER1869" s="2"/>
      <c r="ES1869" s="2"/>
      <c r="ET1869" s="2"/>
      <c r="EU1869" s="2"/>
      <c r="EV1869" s="2"/>
      <c r="EW1869" s="2"/>
      <c r="EX1869" s="2"/>
      <c r="EY1869" s="2"/>
      <c r="EZ1869" s="2"/>
      <c r="FA1869" s="2"/>
      <c r="FB1869" s="2"/>
      <c r="FC1869" s="2"/>
      <c r="FD1869" s="2"/>
      <c r="FE1869" s="2"/>
      <c r="FF1869" s="2"/>
      <c r="FG1869" s="2"/>
      <c r="FH1869" s="2"/>
      <c r="FI1869" s="2"/>
      <c r="FJ1869" s="2"/>
      <c r="FK1869" s="2"/>
      <c r="FL1869" s="2"/>
      <c r="FM1869" s="2"/>
      <c r="FN1869" s="2"/>
      <c r="FO1869" s="2"/>
      <c r="FP1869" s="2"/>
      <c r="FQ1869" s="2"/>
      <c r="FR1869" s="2"/>
      <c r="FS1869" s="2"/>
      <c r="FT1869" s="2"/>
    </row>
    <row r="1870" spans="1:176">
      <c r="A1870" s="181" t="s">
        <v>13399</v>
      </c>
      <c r="B1870" s="775" t="s">
        <v>13400</v>
      </c>
      <c r="C1870" s="7" t="s">
        <v>256</v>
      </c>
      <c r="D1870" s="7" t="s">
        <v>10610</v>
      </c>
      <c r="E1870" s="7" t="s">
        <v>85</v>
      </c>
      <c r="F1870" s="7">
        <v>2</v>
      </c>
      <c r="G1870" s="220">
        <v>2213.5</v>
      </c>
      <c r="H1870" s="237">
        <v>2.2949999999999999</v>
      </c>
      <c r="I1870" s="188" t="s">
        <v>13401</v>
      </c>
      <c r="J1870" s="11">
        <v>45785</v>
      </c>
      <c r="K1870" s="11">
        <v>45796</v>
      </c>
      <c r="L1870" s="11"/>
      <c r="M1870" s="11">
        <v>45806</v>
      </c>
      <c r="N1870" s="11">
        <v>45807</v>
      </c>
      <c r="O1870" s="7">
        <f t="shared" ca="1" si="62"/>
        <v>22</v>
      </c>
      <c r="P1870" s="11">
        <v>45829</v>
      </c>
      <c r="Q1870" s="11">
        <v>45832</v>
      </c>
      <c r="R1870" s="11">
        <v>45829</v>
      </c>
      <c r="S1870" s="12">
        <f t="shared" ca="1" si="63"/>
        <v>44</v>
      </c>
      <c r="T1870" s="192">
        <v>45834</v>
      </c>
      <c r="U1870" s="192">
        <v>45879</v>
      </c>
      <c r="V1870" s="192"/>
      <c r="W1870" s="192"/>
      <c r="X1870" s="218" t="s">
        <v>13402</v>
      </c>
      <c r="Y1870" s="12" t="s">
        <v>13403</v>
      </c>
      <c r="Z1870" s="199" t="s">
        <v>13404</v>
      </c>
      <c r="AA1870" s="244" t="s">
        <v>13405</v>
      </c>
      <c r="AB1870" t="s">
        <v>13406</v>
      </c>
      <c r="AC1870" s="776"/>
      <c r="AD1870" s="776"/>
      <c r="AE1870" s="1341" t="s">
        <v>10815</v>
      </c>
      <c r="AF1870" s="740"/>
      <c r="AG1870" s="2" t="s">
        <v>13061</v>
      </c>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c r="BR1870" s="2"/>
      <c r="BS1870" s="2"/>
      <c r="BT1870" s="2"/>
      <c r="BU1870" s="2"/>
      <c r="BV1870" s="2"/>
      <c r="BW1870" s="2"/>
      <c r="BX1870" s="2"/>
      <c r="BY1870" s="2"/>
      <c r="BZ1870" s="2"/>
      <c r="CA1870" s="2"/>
      <c r="CB1870" s="2"/>
      <c r="CC1870" s="2"/>
      <c r="CD1870" s="2"/>
      <c r="CE1870" s="2"/>
      <c r="CF1870" s="2"/>
      <c r="CG1870" s="2"/>
      <c r="CH1870" s="2"/>
      <c r="CI1870" s="2"/>
      <c r="CJ1870" s="2"/>
      <c r="CK1870" s="2"/>
      <c r="CL1870" s="2"/>
      <c r="CM1870" s="2"/>
      <c r="CN1870" s="2"/>
      <c r="CO1870" s="2"/>
      <c r="CP1870" s="2"/>
      <c r="CQ1870" s="2"/>
      <c r="CR1870" s="2"/>
      <c r="CS1870" s="2"/>
      <c r="CT1870" s="2"/>
      <c r="CU1870" s="2"/>
      <c r="CV1870" s="2"/>
      <c r="CW1870" s="2"/>
      <c r="CX1870" s="2"/>
      <c r="CY1870" s="2"/>
      <c r="CZ1870" s="2"/>
      <c r="DA1870" s="2"/>
      <c r="DB1870" s="2"/>
      <c r="DC1870" s="2"/>
      <c r="DD1870" s="2"/>
      <c r="DE1870" s="2"/>
      <c r="DF1870" s="2"/>
      <c r="DG1870" s="2"/>
      <c r="DH1870" s="2"/>
      <c r="DI1870" s="2"/>
      <c r="DJ1870" s="2"/>
      <c r="DK1870" s="2"/>
      <c r="DL1870" s="2"/>
      <c r="DM1870" s="2"/>
      <c r="DN1870" s="2"/>
      <c r="DO1870" s="2"/>
      <c r="DP1870" s="2"/>
      <c r="DQ1870" s="2"/>
      <c r="DR1870" s="2"/>
      <c r="DS1870" s="2"/>
      <c r="DT1870" s="2"/>
      <c r="DU1870" s="2"/>
      <c r="DV1870" s="2"/>
      <c r="DW1870" s="2"/>
      <c r="DX1870" s="2"/>
      <c r="DY1870" s="2"/>
      <c r="DZ1870" s="2"/>
      <c r="EA1870" s="2"/>
      <c r="EB1870" s="2"/>
      <c r="EC1870" s="2"/>
      <c r="ED1870" s="2"/>
      <c r="EE1870" s="2"/>
      <c r="EF1870" s="2"/>
      <c r="EG1870" s="2"/>
      <c r="EH1870" s="2"/>
      <c r="EI1870" s="2"/>
      <c r="EJ1870" s="2"/>
      <c r="EK1870" s="2"/>
      <c r="EL1870" s="2"/>
      <c r="EM1870" s="2"/>
      <c r="EN1870" s="2"/>
      <c r="EO1870" s="2"/>
      <c r="EP1870" s="2"/>
      <c r="EQ1870" s="2"/>
      <c r="ER1870" s="2"/>
      <c r="ES1870" s="2"/>
      <c r="ET1870" s="2"/>
      <c r="EU1870" s="2"/>
      <c r="EV1870" s="2"/>
      <c r="EW1870" s="2"/>
      <c r="EX1870" s="2"/>
      <c r="EY1870" s="2"/>
      <c r="EZ1870" s="2"/>
      <c r="FA1870" s="2"/>
      <c r="FB1870" s="2"/>
      <c r="FC1870" s="2"/>
      <c r="FD1870" s="2"/>
      <c r="FE1870" s="2"/>
      <c r="FF1870" s="2"/>
      <c r="FG1870" s="2"/>
      <c r="FH1870" s="2"/>
      <c r="FI1870" s="2"/>
      <c r="FJ1870" s="2"/>
      <c r="FK1870" s="2"/>
      <c r="FL1870" s="2"/>
      <c r="FM1870" s="2"/>
      <c r="FN1870" s="2"/>
      <c r="FO1870" s="2"/>
      <c r="FP1870" s="2"/>
      <c r="FQ1870" s="2"/>
      <c r="FR1870" s="2"/>
      <c r="FS1870" s="2"/>
      <c r="FT1870" s="2"/>
    </row>
    <row r="1871" spans="1:176">
      <c r="A1871" s="181" t="s">
        <v>13407</v>
      </c>
      <c r="B1871" s="775" t="s">
        <v>222</v>
      </c>
      <c r="C1871" s="7" t="s">
        <v>83</v>
      </c>
      <c r="D1871" s="7" t="s">
        <v>224</v>
      </c>
      <c r="E1871" s="7" t="s">
        <v>85</v>
      </c>
      <c r="F1871" s="7">
        <v>1</v>
      </c>
      <c r="G1871" s="220">
        <v>1490</v>
      </c>
      <c r="H1871" s="237">
        <v>2.1379999999999999</v>
      </c>
      <c r="I1871" s="188" t="s">
        <v>13408</v>
      </c>
      <c r="J1871" s="11">
        <v>45818</v>
      </c>
      <c r="K1871" s="11">
        <v>45819</v>
      </c>
      <c r="L1871" s="11"/>
      <c r="M1871" s="11" t="s">
        <v>97</v>
      </c>
      <c r="N1871" s="11">
        <v>45824</v>
      </c>
      <c r="O1871" s="7">
        <f t="shared" ca="1" si="62"/>
        <v>6</v>
      </c>
      <c r="P1871" s="11">
        <v>45834</v>
      </c>
      <c r="Q1871" s="11">
        <v>45830</v>
      </c>
      <c r="R1871" s="11">
        <v>45834</v>
      </c>
      <c r="S1871" s="12">
        <f t="shared" ca="1" si="63"/>
        <v>16</v>
      </c>
      <c r="T1871" s="192">
        <v>45838</v>
      </c>
      <c r="U1871" s="192">
        <v>45868</v>
      </c>
      <c r="V1871" s="192"/>
      <c r="W1871" s="192"/>
      <c r="X1871" s="218" t="s">
        <v>13409</v>
      </c>
      <c r="Y1871" s="12">
        <v>1653</v>
      </c>
      <c r="Z1871" s="199" t="s">
        <v>13410</v>
      </c>
      <c r="AA1871" s="244" t="s">
        <v>13411</v>
      </c>
      <c r="AB1871" s="879" t="s">
        <v>4774</v>
      </c>
      <c r="AC1871" s="776"/>
      <c r="AD1871" s="776"/>
      <c r="AE1871" s="1341"/>
      <c r="AF1871" s="740"/>
      <c r="AG1871" s="2" t="s">
        <v>13412</v>
      </c>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
      <c r="BH1871" s="2"/>
      <c r="BI1871" s="2"/>
      <c r="BJ1871" s="2"/>
      <c r="BK1871" s="2"/>
      <c r="BL1871" s="2"/>
      <c r="BM1871" s="2"/>
      <c r="BN1871" s="2"/>
      <c r="BO1871" s="2"/>
      <c r="BP1871" s="2"/>
      <c r="BQ1871" s="2"/>
      <c r="BR1871" s="2"/>
      <c r="BS1871" s="2"/>
      <c r="BT1871" s="2"/>
      <c r="BU1871" s="2"/>
      <c r="BV1871" s="2"/>
      <c r="BW1871" s="2"/>
      <c r="BX1871" s="2"/>
      <c r="BY1871" s="2"/>
      <c r="BZ1871" s="2"/>
      <c r="CA1871" s="2"/>
      <c r="CB1871" s="2"/>
      <c r="CC1871" s="2"/>
      <c r="CD1871" s="2"/>
      <c r="CE1871" s="2"/>
      <c r="CF1871" s="2"/>
      <c r="CG1871" s="2"/>
      <c r="CH1871" s="2"/>
      <c r="CI1871" s="2"/>
      <c r="CJ1871" s="2"/>
      <c r="CK1871" s="2"/>
      <c r="CL1871" s="2"/>
      <c r="CM1871" s="2"/>
      <c r="CN1871" s="2"/>
      <c r="CO1871" s="2"/>
      <c r="CP1871" s="2"/>
      <c r="CQ1871" s="2"/>
      <c r="CR1871" s="2"/>
      <c r="CS1871" s="2"/>
      <c r="CT1871" s="2"/>
      <c r="CU1871" s="2"/>
      <c r="CV1871" s="2"/>
      <c r="CW1871" s="2"/>
      <c r="CX1871" s="2"/>
      <c r="CY1871" s="2"/>
      <c r="CZ1871" s="2"/>
      <c r="DA1871" s="2"/>
      <c r="DB1871" s="2"/>
      <c r="DC1871" s="2"/>
      <c r="DD1871" s="2"/>
      <c r="DE1871" s="2"/>
      <c r="DF1871" s="2"/>
      <c r="DG1871" s="2"/>
      <c r="DH1871" s="2"/>
      <c r="DI1871" s="2"/>
      <c r="DJ1871" s="2"/>
      <c r="DK1871" s="2"/>
      <c r="DL1871" s="2"/>
      <c r="DM1871" s="2"/>
      <c r="DN1871" s="2"/>
      <c r="DO1871" s="2"/>
      <c r="DP1871" s="2"/>
      <c r="DQ1871" s="2"/>
      <c r="DR1871" s="2"/>
      <c r="DS1871" s="2"/>
      <c r="DT1871" s="2"/>
      <c r="DU1871" s="2"/>
      <c r="DV1871" s="2"/>
      <c r="DW1871" s="2"/>
      <c r="DX1871" s="2"/>
      <c r="DY1871" s="2"/>
      <c r="DZ1871" s="2"/>
      <c r="EA1871" s="2"/>
      <c r="EB1871" s="2"/>
      <c r="EC1871" s="2"/>
      <c r="ED1871" s="2"/>
      <c r="EE1871" s="2"/>
      <c r="EF1871" s="2"/>
      <c r="EG1871" s="2"/>
      <c r="EH1871" s="2"/>
      <c r="EI1871" s="2"/>
      <c r="EJ1871" s="2"/>
      <c r="EK1871" s="2"/>
      <c r="EL1871" s="2"/>
      <c r="EM1871" s="2"/>
      <c r="EN1871" s="2"/>
      <c r="EO1871" s="2"/>
      <c r="EP1871" s="2"/>
      <c r="EQ1871" s="2"/>
      <c r="ER1871" s="2"/>
      <c r="ES1871" s="2"/>
      <c r="ET1871" s="2"/>
      <c r="EU1871" s="2"/>
      <c r="EV1871" s="2"/>
      <c r="EW1871" s="2"/>
      <c r="EX1871" s="2"/>
      <c r="EY1871" s="2"/>
      <c r="EZ1871" s="2"/>
      <c r="FA1871" s="2"/>
      <c r="FB1871" s="2"/>
      <c r="FC1871" s="2"/>
      <c r="FD1871" s="2"/>
      <c r="FE1871" s="2"/>
      <c r="FF1871" s="2"/>
      <c r="FG1871" s="2"/>
      <c r="FH1871" s="2"/>
      <c r="FI1871" s="2"/>
      <c r="FJ1871" s="2"/>
      <c r="FK1871" s="2"/>
      <c r="FL1871" s="2"/>
      <c r="FM1871" s="2"/>
      <c r="FN1871" s="2"/>
      <c r="FO1871" s="2"/>
      <c r="FP1871" s="2"/>
      <c r="FQ1871" s="2"/>
      <c r="FR1871" s="2"/>
      <c r="FS1871" s="2"/>
      <c r="FT1871" s="2"/>
    </row>
    <row r="1872" spans="1:176">
      <c r="A1872" s="181" t="s">
        <v>13314</v>
      </c>
      <c r="B1872" s="775">
        <v>4130002793</v>
      </c>
      <c r="C1872" s="7" t="s">
        <v>83</v>
      </c>
      <c r="D1872" s="7" t="s">
        <v>60</v>
      </c>
      <c r="E1872" s="7" t="s">
        <v>49</v>
      </c>
      <c r="F1872" s="7">
        <v>1</v>
      </c>
      <c r="G1872" s="220">
        <v>352</v>
      </c>
      <c r="H1872" s="237">
        <v>0.98</v>
      </c>
      <c r="I1872" s="188" t="s">
        <v>13413</v>
      </c>
      <c r="J1872" s="11">
        <v>45804</v>
      </c>
      <c r="K1872" s="11">
        <v>45810</v>
      </c>
      <c r="L1872" s="11"/>
      <c r="M1872" s="11">
        <v>45813</v>
      </c>
      <c r="N1872" s="11">
        <v>45814</v>
      </c>
      <c r="O1872" s="7">
        <f t="shared" ca="1" si="62"/>
        <v>10</v>
      </c>
      <c r="P1872" s="11">
        <v>45825</v>
      </c>
      <c r="Q1872" s="11">
        <v>45825</v>
      </c>
      <c r="R1872" s="11">
        <v>45825</v>
      </c>
      <c r="S1872" s="12">
        <f t="shared" ca="1" si="63"/>
        <v>21</v>
      </c>
      <c r="T1872" s="192">
        <v>45832</v>
      </c>
      <c r="U1872" s="192">
        <v>45860</v>
      </c>
      <c r="V1872" s="192"/>
      <c r="W1872" s="192"/>
      <c r="X1872" s="218" t="s">
        <v>13414</v>
      </c>
      <c r="Y1872" s="12" t="s">
        <v>13415</v>
      </c>
      <c r="Z1872" s="199" t="s">
        <v>13416</v>
      </c>
      <c r="AA1872" s="109" t="s">
        <v>13417</v>
      </c>
      <c r="AB1872" s="877"/>
      <c r="AC1872" s="878"/>
      <c r="AD1872" s="878"/>
      <c r="AE1872" s="1344"/>
      <c r="AF1872" s="740"/>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c r="BR1872" s="2"/>
      <c r="BS1872" s="2"/>
      <c r="BT1872" s="2"/>
      <c r="BU1872" s="2"/>
      <c r="BV1872" s="2"/>
      <c r="BW1872" s="2"/>
      <c r="BX1872" s="2"/>
      <c r="BY1872" s="2"/>
      <c r="BZ1872" s="2"/>
      <c r="CA1872" s="2"/>
      <c r="CB1872" s="2"/>
      <c r="CC1872" s="2"/>
      <c r="CD1872" s="2"/>
      <c r="CE1872" s="2"/>
      <c r="CF1872" s="2"/>
      <c r="CG1872" s="2"/>
      <c r="CH1872" s="2"/>
      <c r="CI1872" s="2"/>
      <c r="CJ1872" s="2"/>
      <c r="CK1872" s="2"/>
      <c r="CL1872" s="2"/>
      <c r="CM1872" s="2"/>
      <c r="CN1872" s="2"/>
      <c r="CO1872" s="2"/>
      <c r="CP1872" s="2"/>
      <c r="CQ1872" s="2"/>
      <c r="CR1872" s="2"/>
      <c r="CS1872" s="2"/>
      <c r="CT1872" s="2"/>
      <c r="CU1872" s="2"/>
      <c r="CV1872" s="2"/>
      <c r="CW1872" s="2"/>
      <c r="CX1872" s="2"/>
      <c r="CY1872" s="2"/>
      <c r="CZ1872" s="2"/>
      <c r="DA1872" s="2"/>
      <c r="DB1872" s="2"/>
      <c r="DC1872" s="2"/>
      <c r="DD1872" s="2"/>
      <c r="DE1872" s="2"/>
      <c r="DF1872" s="2"/>
      <c r="DG1872" s="2"/>
      <c r="DH1872" s="2"/>
      <c r="DI1872" s="2"/>
      <c r="DJ1872" s="2"/>
      <c r="DK1872" s="2"/>
      <c r="DL1872" s="2"/>
      <c r="DM1872" s="2"/>
      <c r="DN1872" s="2"/>
      <c r="DO1872" s="2"/>
      <c r="DP1872" s="2"/>
      <c r="DQ1872" s="2"/>
      <c r="DR1872" s="2"/>
      <c r="DS1872" s="2"/>
      <c r="DT1872" s="2"/>
      <c r="DU1872" s="2"/>
      <c r="DV1872" s="2"/>
      <c r="DW1872" s="2"/>
      <c r="DX1872" s="2"/>
      <c r="DY1872" s="2"/>
      <c r="DZ1872" s="2"/>
      <c r="EA1872" s="2"/>
      <c r="EB1872" s="2"/>
      <c r="EC1872" s="2"/>
      <c r="ED1872" s="2"/>
      <c r="EE1872" s="2"/>
      <c r="EF1872" s="2"/>
      <c r="EG1872" s="2"/>
      <c r="EH1872" s="2"/>
      <c r="EI1872" s="2"/>
      <c r="EJ1872" s="2"/>
      <c r="EK1872" s="2"/>
      <c r="EL1872" s="2"/>
      <c r="EM1872" s="2"/>
      <c r="EN1872" s="2"/>
      <c r="EO1872" s="2"/>
      <c r="EP1872" s="2"/>
      <c r="EQ1872" s="2"/>
      <c r="ER1872" s="2"/>
      <c r="ES1872" s="2"/>
      <c r="ET1872" s="2"/>
      <c r="EU1872" s="2"/>
      <c r="EV1872" s="2"/>
      <c r="EW1872" s="2"/>
      <c r="EX1872" s="2"/>
      <c r="EY1872" s="2"/>
      <c r="EZ1872" s="2"/>
      <c r="FA1872" s="2"/>
      <c r="FB1872" s="2"/>
      <c r="FC1872" s="2"/>
      <c r="FD1872" s="2"/>
      <c r="FE1872" s="2"/>
      <c r="FF1872" s="2"/>
      <c r="FG1872" s="2"/>
      <c r="FH1872" s="2"/>
      <c r="FI1872" s="2"/>
      <c r="FJ1872" s="2"/>
      <c r="FK1872" s="2"/>
      <c r="FL1872" s="2"/>
      <c r="FM1872" s="2"/>
      <c r="FN1872" s="2"/>
      <c r="FO1872" s="2"/>
      <c r="FP1872" s="2"/>
      <c r="FQ1872" s="2"/>
      <c r="FR1872" s="2"/>
      <c r="FS1872" s="2"/>
      <c r="FT1872" s="2"/>
    </row>
    <row r="1873" spans="1:176">
      <c r="A1873" s="181" t="s">
        <v>1305</v>
      </c>
      <c r="B1873" s="931" t="s">
        <v>13418</v>
      </c>
      <c r="C1873" s="7" t="s">
        <v>29</v>
      </c>
      <c r="D1873" s="7" t="s">
        <v>1024</v>
      </c>
      <c r="E1873" s="7" t="s">
        <v>8491</v>
      </c>
      <c r="F1873" s="7">
        <v>1</v>
      </c>
      <c r="G1873" s="220">
        <v>135</v>
      </c>
      <c r="H1873" s="237">
        <v>0.55700000000000005</v>
      </c>
      <c r="I1873" s="188" t="s">
        <v>13419</v>
      </c>
      <c r="J1873" s="11">
        <v>45819</v>
      </c>
      <c r="K1873" s="11">
        <v>45820</v>
      </c>
      <c r="L1873" s="11"/>
      <c r="M1873" s="11">
        <v>45824</v>
      </c>
      <c r="N1873" s="11">
        <v>45826</v>
      </c>
      <c r="O1873" s="7">
        <f t="shared" ca="1" si="62"/>
        <v>7</v>
      </c>
      <c r="P1873" s="11">
        <v>45837</v>
      </c>
      <c r="Q1873" s="11">
        <v>45832</v>
      </c>
      <c r="R1873" s="11">
        <v>45839</v>
      </c>
      <c r="S1873" s="12">
        <f t="shared" ca="1" si="63"/>
        <v>20</v>
      </c>
      <c r="T1873" s="192">
        <v>45837</v>
      </c>
      <c r="U1873" s="192">
        <v>45868</v>
      </c>
      <c r="V1873" s="192"/>
      <c r="W1873" s="192"/>
      <c r="X1873" s="218" t="s">
        <v>13420</v>
      </c>
      <c r="Y1873" s="12" t="s">
        <v>13421</v>
      </c>
      <c r="Z1873" s="199" t="s">
        <v>13421</v>
      </c>
      <c r="AA1873" s="109" t="s">
        <v>13422</v>
      </c>
      <c r="AB1873" s="877" t="s">
        <v>13423</v>
      </c>
      <c r="AC1873" s="878"/>
      <c r="AD1873" s="878"/>
      <c r="AE1873" s="1344"/>
      <c r="AF1873" s="740"/>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c r="BR1873" s="2"/>
      <c r="BS1873" s="2"/>
      <c r="BT1873" s="2"/>
      <c r="BU1873" s="2"/>
      <c r="BV1873" s="2"/>
      <c r="BW1873" s="2"/>
      <c r="BX1873" s="2"/>
      <c r="BY1873" s="2"/>
      <c r="BZ1873" s="2"/>
      <c r="CA1873" s="2"/>
      <c r="CB1873" s="2"/>
      <c r="CC1873" s="2"/>
      <c r="CD1873" s="2"/>
      <c r="CE1873" s="2"/>
      <c r="CF1873" s="2"/>
      <c r="CG1873" s="2"/>
      <c r="CH1873" s="2"/>
      <c r="CI1873" s="2"/>
      <c r="CJ1873" s="2"/>
      <c r="CK1873" s="2"/>
      <c r="CL1873" s="2"/>
      <c r="CM1873" s="2"/>
      <c r="CN1873" s="2"/>
      <c r="CO1873" s="2"/>
      <c r="CP1873" s="2"/>
      <c r="CQ1873" s="2"/>
      <c r="CR1873" s="2"/>
      <c r="CS1873" s="2"/>
      <c r="CT1873" s="2"/>
      <c r="CU1873" s="2"/>
      <c r="CV1873" s="2"/>
      <c r="CW1873" s="2"/>
      <c r="CX1873" s="2"/>
      <c r="CY1873" s="2"/>
      <c r="CZ1873" s="2"/>
      <c r="DA1873" s="2"/>
      <c r="DB1873" s="2"/>
      <c r="DC1873" s="2"/>
      <c r="DD1873" s="2"/>
      <c r="DE1873" s="2"/>
      <c r="DF1873" s="2"/>
      <c r="DG1873" s="2"/>
      <c r="DH1873" s="2"/>
      <c r="DI1873" s="2"/>
      <c r="DJ1873" s="2"/>
      <c r="DK1873" s="2"/>
      <c r="DL1873" s="2"/>
      <c r="DM1873" s="2"/>
      <c r="DN1873" s="2"/>
      <c r="DO1873" s="2"/>
      <c r="DP1873" s="2"/>
      <c r="DQ1873" s="2"/>
      <c r="DR1873" s="2"/>
      <c r="DS1873" s="2"/>
      <c r="DT1873" s="2"/>
      <c r="DU1873" s="2"/>
      <c r="DV1873" s="2"/>
      <c r="DW1873" s="2"/>
      <c r="DX1873" s="2"/>
      <c r="DY1873" s="2"/>
      <c r="DZ1873" s="2"/>
      <c r="EA1873" s="2"/>
      <c r="EB1873" s="2"/>
      <c r="EC1873" s="2"/>
      <c r="ED1873" s="2"/>
      <c r="EE1873" s="2"/>
      <c r="EF1873" s="2"/>
      <c r="EG1873" s="2"/>
      <c r="EH1873" s="2"/>
      <c r="EI1873" s="2"/>
      <c r="EJ1873" s="2"/>
      <c r="EK1873" s="2"/>
      <c r="EL1873" s="2"/>
      <c r="EM1873" s="2"/>
      <c r="EN1873" s="2"/>
      <c r="EO1873" s="2"/>
      <c r="EP1873" s="2"/>
      <c r="EQ1873" s="2"/>
      <c r="ER1873" s="2"/>
      <c r="ES1873" s="2"/>
      <c r="ET1873" s="2"/>
      <c r="EU1873" s="2"/>
      <c r="EV1873" s="2"/>
      <c r="EW1873" s="2"/>
      <c r="EX1873" s="2"/>
      <c r="EY1873" s="2"/>
      <c r="EZ1873" s="2"/>
      <c r="FA1873" s="2"/>
      <c r="FB1873" s="2"/>
      <c r="FC1873" s="2"/>
      <c r="FD1873" s="2"/>
      <c r="FE1873" s="2"/>
      <c r="FF1873" s="2"/>
      <c r="FG1873" s="2"/>
      <c r="FH1873" s="2"/>
      <c r="FI1873" s="2"/>
      <c r="FJ1873" s="2"/>
      <c r="FK1873" s="2"/>
      <c r="FL1873" s="2"/>
      <c r="FM1873" s="2"/>
      <c r="FN1873" s="2"/>
      <c r="FO1873" s="2"/>
      <c r="FP1873" s="2"/>
      <c r="FQ1873" s="2"/>
      <c r="FR1873" s="2"/>
      <c r="FS1873" s="2"/>
      <c r="FT1873" s="2"/>
    </row>
    <row r="1874" spans="1:176">
      <c r="A1874" s="219" t="s">
        <v>11512</v>
      </c>
      <c r="B1874" s="741" t="s">
        <v>13424</v>
      </c>
      <c r="C1874" s="11" t="s">
        <v>83</v>
      </c>
      <c r="D1874" s="7" t="s">
        <v>1024</v>
      </c>
      <c r="E1874" s="12" t="s">
        <v>85</v>
      </c>
      <c r="F1874" s="12">
        <v>1</v>
      </c>
      <c r="G1874" s="880">
        <v>860</v>
      </c>
      <c r="H1874" s="237">
        <v>3.198</v>
      </c>
      <c r="I1874" s="884" t="s">
        <v>13425</v>
      </c>
      <c r="J1874" s="11">
        <v>45804</v>
      </c>
      <c r="K1874" s="11">
        <v>45804</v>
      </c>
      <c r="L1874" s="11"/>
      <c r="M1874" s="11" t="s">
        <v>97</v>
      </c>
      <c r="N1874" s="11">
        <v>45828</v>
      </c>
      <c r="O1874" s="7">
        <f t="shared" ca="1" si="62"/>
        <v>24</v>
      </c>
      <c r="P1874" s="11">
        <v>45843</v>
      </c>
      <c r="Q1874" s="11">
        <v>45825</v>
      </c>
      <c r="R1874" s="11">
        <v>45843</v>
      </c>
      <c r="S1874" s="12">
        <f t="shared" ca="1" si="63"/>
        <v>39</v>
      </c>
      <c r="T1874" s="11">
        <v>45846</v>
      </c>
      <c r="U1874" s="11" t="s">
        <v>13426</v>
      </c>
      <c r="V1874" s="11"/>
      <c r="W1874" s="11"/>
      <c r="X1874" s="218" t="s">
        <v>13427</v>
      </c>
      <c r="Y1874" s="218" t="s">
        <v>13428</v>
      </c>
      <c r="Z1874" s="199" t="s">
        <v>13428</v>
      </c>
      <c r="AA1874" s="885" t="s">
        <v>13429</v>
      </c>
      <c r="AB1874" s="146" t="s">
        <v>13430</v>
      </c>
      <c r="AC1874" s="12"/>
      <c r="AD1874" s="715"/>
      <c r="AE1874" s="1337"/>
      <c r="AF1874" s="740"/>
      <c r="AG1874" s="2"/>
      <c r="AH1874" s="2"/>
    </row>
    <row r="1875" spans="1:176">
      <c r="A1875" s="783" t="s">
        <v>13431</v>
      </c>
      <c r="B1875" s="741" t="s">
        <v>13432</v>
      </c>
      <c r="C1875" s="11" t="s">
        <v>83</v>
      </c>
      <c r="D1875" s="7" t="s">
        <v>1024</v>
      </c>
      <c r="E1875" s="12" t="s">
        <v>85</v>
      </c>
      <c r="F1875" s="25">
        <v>4</v>
      </c>
      <c r="G1875" s="248">
        <v>5120</v>
      </c>
      <c r="H1875" s="872">
        <v>17.032</v>
      </c>
      <c r="I1875" s="188" t="s">
        <v>13425</v>
      </c>
      <c r="J1875" s="11">
        <v>45805</v>
      </c>
      <c r="K1875" s="11">
        <v>45821</v>
      </c>
      <c r="L1875" s="11"/>
      <c r="M1875" s="11">
        <v>45824</v>
      </c>
      <c r="N1875" s="11">
        <v>45826</v>
      </c>
      <c r="O1875" s="7">
        <f t="shared" ca="1" si="62"/>
        <v>21</v>
      </c>
      <c r="P1875" s="11">
        <v>45843</v>
      </c>
      <c r="Q1875" s="11">
        <v>45837</v>
      </c>
      <c r="R1875" s="11">
        <v>45843</v>
      </c>
      <c r="S1875" s="12">
        <f t="shared" ca="1" si="63"/>
        <v>38</v>
      </c>
      <c r="T1875" s="11">
        <v>45846</v>
      </c>
      <c r="U1875" s="11" t="s">
        <v>13433</v>
      </c>
      <c r="V1875" s="11"/>
      <c r="W1875" s="11"/>
      <c r="X1875" s="218" t="s">
        <v>13434</v>
      </c>
      <c r="Y1875" s="218" t="s">
        <v>13428</v>
      </c>
      <c r="Z1875" s="230" t="s">
        <v>13435</v>
      </c>
      <c r="AA1875" s="161" t="s">
        <v>13436</v>
      </c>
      <c r="AB1875" s="14" t="s">
        <v>13437</v>
      </c>
      <c r="AC1875" s="146"/>
      <c r="AD1875" s="768"/>
      <c r="AE1875" s="1317" t="s">
        <v>13438</v>
      </c>
      <c r="AF1875" s="777"/>
      <c r="AG1875" s="2"/>
      <c r="AH1875" s="2"/>
    </row>
    <row r="1876" spans="1:176">
      <c r="A1876" s="219" t="s">
        <v>12976</v>
      </c>
      <c r="B1876" s="949" t="s">
        <v>13439</v>
      </c>
      <c r="C1876" s="11" t="s">
        <v>83</v>
      </c>
      <c r="D1876" s="7" t="s">
        <v>1024</v>
      </c>
      <c r="E1876" s="12" t="s">
        <v>85</v>
      </c>
      <c r="F1876" s="12">
        <v>1</v>
      </c>
      <c r="G1876" s="220">
        <v>4090</v>
      </c>
      <c r="H1876" s="872">
        <v>2.7650000000000001</v>
      </c>
      <c r="I1876" s="188" t="s">
        <v>13425</v>
      </c>
      <c r="J1876" s="11">
        <v>45822</v>
      </c>
      <c r="K1876" s="11">
        <v>45824</v>
      </c>
      <c r="L1876" s="11"/>
      <c r="M1876" s="11" t="s">
        <v>97</v>
      </c>
      <c r="N1876" s="11">
        <v>45831</v>
      </c>
      <c r="O1876" s="7">
        <f t="shared" ca="1" si="62"/>
        <v>9</v>
      </c>
      <c r="P1876" s="11">
        <v>45843</v>
      </c>
      <c r="Q1876" s="11">
        <v>45837</v>
      </c>
      <c r="R1876" s="11">
        <v>45843</v>
      </c>
      <c r="S1876" s="12">
        <f t="shared" ca="1" si="63"/>
        <v>21</v>
      </c>
      <c r="T1876" s="11">
        <v>45846</v>
      </c>
      <c r="U1876" s="11" t="s">
        <v>13440</v>
      </c>
      <c r="V1876" s="11"/>
      <c r="W1876" s="11"/>
      <c r="X1876" s="218" t="s">
        <v>13441</v>
      </c>
      <c r="Y1876" s="218" t="s">
        <v>13428</v>
      </c>
      <c r="Z1876" s="230" t="s">
        <v>13442</v>
      </c>
      <c r="AA1876" s="161" t="s">
        <v>13443</v>
      </c>
      <c r="AB1876" s="14" t="s">
        <v>13437</v>
      </c>
      <c r="AC1876" s="12"/>
      <c r="AD1876" s="715"/>
      <c r="AE1876" s="1337"/>
      <c r="AF1876" s="777"/>
      <c r="AG1876" s="2"/>
      <c r="AH1876" s="2"/>
    </row>
    <row r="1877" spans="1:176">
      <c r="A1877" s="219" t="s">
        <v>13444</v>
      </c>
      <c r="B1877" s="741" t="s">
        <v>13445</v>
      </c>
      <c r="C1877" s="11" t="s">
        <v>256</v>
      </c>
      <c r="D1877" s="7" t="s">
        <v>1024</v>
      </c>
      <c r="E1877" s="12" t="s">
        <v>85</v>
      </c>
      <c r="F1877" s="12">
        <v>5</v>
      </c>
      <c r="G1877" s="220">
        <v>6070</v>
      </c>
      <c r="H1877" s="237">
        <v>23.303000000000001</v>
      </c>
      <c r="I1877" s="188" t="s">
        <v>13425</v>
      </c>
      <c r="J1877" s="11">
        <v>45827</v>
      </c>
      <c r="K1877" s="11">
        <v>45827</v>
      </c>
      <c r="L1877" s="11"/>
      <c r="M1877" s="11">
        <v>45832</v>
      </c>
      <c r="N1877" s="11">
        <v>45833</v>
      </c>
      <c r="O1877" s="7">
        <f t="shared" ca="1" si="62"/>
        <v>6</v>
      </c>
      <c r="P1877" s="11">
        <v>45843</v>
      </c>
      <c r="Q1877" s="11">
        <v>45841</v>
      </c>
      <c r="R1877" s="11">
        <v>45843</v>
      </c>
      <c r="S1877" s="12">
        <f t="shared" ref="S1877:S1901" ca="1" si="64">IF(ISBLANK(R1877)=TRUE,TODAY()-J1877,R1877-J1877)</f>
        <v>16</v>
      </c>
      <c r="T1877" s="11">
        <v>45846</v>
      </c>
      <c r="U1877" s="11" t="s">
        <v>13446</v>
      </c>
      <c r="V1877" s="11"/>
      <c r="W1877" s="11"/>
      <c r="X1877" s="218" t="s">
        <v>13447</v>
      </c>
      <c r="Y1877" s="218" t="s">
        <v>13428</v>
      </c>
      <c r="Z1877" s="199" t="s">
        <v>13448</v>
      </c>
      <c r="AA1877" s="780" t="s">
        <v>13449</v>
      </c>
      <c r="AB1877" s="14" t="s">
        <v>13450</v>
      </c>
      <c r="AC1877" s="12"/>
      <c r="AD1877" s="715" t="s">
        <v>10815</v>
      </c>
      <c r="AE1877" s="1337"/>
      <c r="AF1877" s="777"/>
      <c r="AG1877" s="2"/>
      <c r="AH1877" s="2"/>
    </row>
    <row r="1878" spans="1:176">
      <c r="A1878" s="219" t="s">
        <v>13451</v>
      </c>
      <c r="B1878" s="741" t="s">
        <v>13452</v>
      </c>
      <c r="C1878" s="11" t="s">
        <v>83</v>
      </c>
      <c r="D1878" s="7" t="s">
        <v>1024</v>
      </c>
      <c r="E1878" s="12" t="s">
        <v>49</v>
      </c>
      <c r="F1878" s="12">
        <v>7</v>
      </c>
      <c r="G1878" s="220">
        <v>775</v>
      </c>
      <c r="H1878" s="872">
        <v>14.944000000000001</v>
      </c>
      <c r="I1878" s="188" t="s">
        <v>13453</v>
      </c>
      <c r="J1878" s="11">
        <v>45833</v>
      </c>
      <c r="K1878" s="11">
        <v>45834</v>
      </c>
      <c r="L1878" s="11"/>
      <c r="M1878" s="11" t="s">
        <v>97</v>
      </c>
      <c r="N1878" s="11">
        <v>45839</v>
      </c>
      <c r="O1878" s="7">
        <f t="shared" ca="1" si="62"/>
        <v>6</v>
      </c>
      <c r="P1878" s="11">
        <v>45846</v>
      </c>
      <c r="Q1878" s="11">
        <v>45844</v>
      </c>
      <c r="R1878" s="11">
        <v>45846</v>
      </c>
      <c r="S1878" s="12">
        <f t="shared" ca="1" si="64"/>
        <v>13</v>
      </c>
      <c r="T1878" s="11">
        <v>45847</v>
      </c>
      <c r="U1878" s="11">
        <v>45909</v>
      </c>
      <c r="V1878" s="11"/>
      <c r="W1878" s="11"/>
      <c r="X1878" s="218" t="s">
        <v>13454</v>
      </c>
      <c r="Y1878" s="218" t="s">
        <v>13455</v>
      </c>
      <c r="Z1878" s="199" t="s">
        <v>13455</v>
      </c>
      <c r="AA1878" s="780" t="s">
        <v>13456</v>
      </c>
      <c r="AB1878" s="14" t="s">
        <v>13437</v>
      </c>
      <c r="AC1878" s="12"/>
      <c r="AD1878" s="715" t="s">
        <v>10815</v>
      </c>
      <c r="AE1878" s="1337"/>
      <c r="AF1878" s="740"/>
      <c r="AG1878" s="2"/>
      <c r="AH1878" s="2"/>
    </row>
    <row r="1879" spans="1:176">
      <c r="A1879" s="193" t="s">
        <v>7362</v>
      </c>
      <c r="B1879" s="775" t="s">
        <v>13457</v>
      </c>
      <c r="C1879" s="871" t="s">
        <v>83</v>
      </c>
      <c r="D1879" s="7" t="s">
        <v>189</v>
      </c>
      <c r="E1879" s="7" t="s">
        <v>85</v>
      </c>
      <c r="F1879" s="7">
        <v>1</v>
      </c>
      <c r="G1879" s="220">
        <v>1788</v>
      </c>
      <c r="H1879" s="237">
        <v>1</v>
      </c>
      <c r="I1879" s="188" t="s">
        <v>13458</v>
      </c>
      <c r="J1879" s="11">
        <v>45798</v>
      </c>
      <c r="K1879" s="11">
        <v>45799</v>
      </c>
      <c r="L1879" s="11"/>
      <c r="M1879" s="11" t="s">
        <v>97</v>
      </c>
      <c r="N1879" s="11">
        <v>45813</v>
      </c>
      <c r="O1879" s="7">
        <f t="shared" ca="1" si="62"/>
        <v>15</v>
      </c>
      <c r="P1879" s="11">
        <v>45838</v>
      </c>
      <c r="Q1879" s="11">
        <v>45810</v>
      </c>
      <c r="R1879" s="11">
        <v>45838</v>
      </c>
      <c r="S1879" s="7">
        <f t="shared" ca="1" si="64"/>
        <v>40</v>
      </c>
      <c r="T1879" s="192">
        <v>45841</v>
      </c>
      <c r="U1879" s="11">
        <v>45869</v>
      </c>
      <c r="V1879" s="11"/>
      <c r="W1879" s="11"/>
      <c r="X1879" s="218" t="s">
        <v>13459</v>
      </c>
      <c r="Y1879" s="218" t="s">
        <v>13460</v>
      </c>
      <c r="Z1879" s="230" t="s">
        <v>13461</v>
      </c>
      <c r="AA1879" s="203" t="s">
        <v>13462</v>
      </c>
      <c r="AB1879" s="1519" t="s">
        <v>13463</v>
      </c>
      <c r="AC1879" s="11"/>
      <c r="AD1879" s="672"/>
      <c r="AE1879" s="1343"/>
      <c r="AF1879" s="875"/>
      <c r="AG1879" s="876"/>
      <c r="AH1879" s="2"/>
    </row>
    <row r="1880" spans="1:176">
      <c r="A1880" s="193" t="s">
        <v>13464</v>
      </c>
      <c r="B1880" s="775" t="s">
        <v>13465</v>
      </c>
      <c r="C1880" s="871" t="s">
        <v>83</v>
      </c>
      <c r="D1880" s="7" t="s">
        <v>189</v>
      </c>
      <c r="E1880" s="7" t="s">
        <v>85</v>
      </c>
      <c r="F1880" s="7">
        <v>2</v>
      </c>
      <c r="G1880" s="220">
        <v>838</v>
      </c>
      <c r="H1880" s="237">
        <f>1+1</f>
        <v>2</v>
      </c>
      <c r="I1880" s="188" t="s">
        <v>13386</v>
      </c>
      <c r="J1880" s="11">
        <v>45818</v>
      </c>
      <c r="K1880" s="11">
        <v>45819</v>
      </c>
      <c r="L1880" s="11"/>
      <c r="M1880" s="11">
        <v>45825</v>
      </c>
      <c r="N1880" s="11">
        <v>45825</v>
      </c>
      <c r="O1880" s="7">
        <f t="shared" ca="1" si="62"/>
        <v>7</v>
      </c>
      <c r="P1880" s="11">
        <v>45832</v>
      </c>
      <c r="Q1880" s="11">
        <v>45831</v>
      </c>
      <c r="R1880" s="11">
        <v>45832</v>
      </c>
      <c r="S1880" s="7">
        <f t="shared" ca="1" si="64"/>
        <v>14</v>
      </c>
      <c r="T1880" s="192">
        <v>45845</v>
      </c>
      <c r="U1880" s="11">
        <v>45881</v>
      </c>
      <c r="V1880" s="11"/>
      <c r="W1880" s="11"/>
      <c r="X1880" s="218" t="s">
        <v>13466</v>
      </c>
      <c r="Y1880" s="218" t="s">
        <v>13467</v>
      </c>
      <c r="Z1880" s="230" t="s">
        <v>13467</v>
      </c>
      <c r="AA1880" s="973" t="s">
        <v>13468</v>
      </c>
      <c r="AB1880" s="104" t="s">
        <v>13469</v>
      </c>
      <c r="AC1880" s="11"/>
      <c r="AD1880" s="672"/>
      <c r="AE1880" s="1343"/>
      <c r="AF1880" s="875"/>
      <c r="AG1880" s="876" t="s">
        <v>13470</v>
      </c>
      <c r="AH1880" s="2"/>
    </row>
    <row r="1881" spans="1:176">
      <c r="A1881" s="626" t="s">
        <v>13471</v>
      </c>
      <c r="B1881" s="775" t="s">
        <v>13472</v>
      </c>
      <c r="C1881" s="775" t="s">
        <v>83</v>
      </c>
      <c r="D1881" s="775" t="s">
        <v>13473</v>
      </c>
      <c r="E1881" s="775" t="s">
        <v>85</v>
      </c>
      <c r="F1881" s="4">
        <v>3</v>
      </c>
      <c r="G1881" s="220">
        <v>1588</v>
      </c>
      <c r="H1881" s="237">
        <v>1.94</v>
      </c>
      <c r="I1881" s="188" t="s">
        <v>13474</v>
      </c>
      <c r="J1881" s="11">
        <v>45817</v>
      </c>
      <c r="K1881" s="11">
        <v>45818</v>
      </c>
      <c r="L1881" s="11"/>
      <c r="M1881" s="672" t="s">
        <v>97</v>
      </c>
      <c r="N1881" s="11">
        <v>45825</v>
      </c>
      <c r="O1881" s="7">
        <f t="shared" ca="1" si="62"/>
        <v>8</v>
      </c>
      <c r="P1881" s="11">
        <v>45837</v>
      </c>
      <c r="Q1881" s="11">
        <v>45834</v>
      </c>
      <c r="R1881" s="11">
        <v>45837</v>
      </c>
      <c r="S1881" s="7">
        <f t="shared" ca="1" si="64"/>
        <v>20</v>
      </c>
      <c r="T1881" s="192">
        <v>45840</v>
      </c>
      <c r="U1881" s="11">
        <v>45880</v>
      </c>
      <c r="V1881" s="11"/>
      <c r="W1881" s="11"/>
      <c r="X1881" s="218" t="s">
        <v>13475</v>
      </c>
      <c r="Y1881" s="199" t="s">
        <v>13476</v>
      </c>
      <c r="Z1881" s="199" t="s">
        <v>13476</v>
      </c>
      <c r="AA1881" s="244" t="s">
        <v>13477</v>
      </c>
      <c r="AB1881" s="24" t="s">
        <v>11362</v>
      </c>
      <c r="AC1881" s="1219"/>
      <c r="AD1881" s="1218"/>
      <c r="AE1881" s="1339"/>
      <c r="AF1881" s="740"/>
      <c r="AG1881" s="2" t="s">
        <v>13478</v>
      </c>
      <c r="AH1881" s="2"/>
    </row>
    <row r="1882" spans="1:176" ht="15.75">
      <c r="A1882" s="783" t="s">
        <v>13479</v>
      </c>
      <c r="B1882" s="775" t="s">
        <v>13480</v>
      </c>
      <c r="C1882" s="775" t="s">
        <v>83</v>
      </c>
      <c r="D1882" s="11" t="s">
        <v>13040</v>
      </c>
      <c r="E1882" s="11" t="s">
        <v>85</v>
      </c>
      <c r="F1882" s="7">
        <v>3</v>
      </c>
      <c r="G1882" s="220">
        <v>909</v>
      </c>
      <c r="H1882" s="237">
        <v>2.3279999999999998</v>
      </c>
      <c r="I1882" s="188" t="s">
        <v>13481</v>
      </c>
      <c r="J1882" s="11">
        <v>45817</v>
      </c>
      <c r="K1882" s="11">
        <v>45831</v>
      </c>
      <c r="L1882" s="11"/>
      <c r="M1882" s="11" t="s">
        <v>97</v>
      </c>
      <c r="N1882" s="11">
        <v>45831</v>
      </c>
      <c r="O1882" s="7">
        <f t="shared" ca="1" si="62"/>
        <v>14</v>
      </c>
      <c r="P1882" s="11">
        <v>45839</v>
      </c>
      <c r="Q1882" s="11">
        <v>45839</v>
      </c>
      <c r="R1882" s="11">
        <v>45841</v>
      </c>
      <c r="S1882" s="7">
        <f t="shared" ca="1" si="64"/>
        <v>24</v>
      </c>
      <c r="T1882" s="192">
        <v>45846</v>
      </c>
      <c r="U1882" s="11">
        <v>45869</v>
      </c>
      <c r="V1882" s="11"/>
      <c r="W1882" s="11"/>
      <c r="X1882" s="218" t="s">
        <v>13482</v>
      </c>
      <c r="Y1882" s="218" t="s">
        <v>13483</v>
      </c>
      <c r="Z1882" s="199" t="s">
        <v>13483</v>
      </c>
      <c r="AA1882" s="244" t="s">
        <v>13484</v>
      </c>
      <c r="AB1882" s="72" t="s">
        <v>13485</v>
      </c>
      <c r="AC1882" s="778"/>
      <c r="AD1882" s="776"/>
      <c r="AE1882" s="1345" t="s">
        <v>13486</v>
      </c>
      <c r="AF1882" s="740"/>
      <c r="AG1882" s="2"/>
      <c r="AH1882" s="2"/>
    </row>
    <row r="1883" spans="1:176" ht="30.75">
      <c r="A1883" s="626" t="s">
        <v>13487</v>
      </c>
      <c r="B1883" s="948" t="s">
        <v>13488</v>
      </c>
      <c r="C1883" s="626" t="s">
        <v>83</v>
      </c>
      <c r="D1883" s="11" t="s">
        <v>687</v>
      </c>
      <c r="E1883" s="11" t="s">
        <v>85</v>
      </c>
      <c r="F1883" s="626">
        <v>2</v>
      </c>
      <c r="G1883" s="220">
        <v>2000</v>
      </c>
      <c r="H1883" s="237">
        <v>10.257999999999999</v>
      </c>
      <c r="I1883" s="188" t="s">
        <v>13489</v>
      </c>
      <c r="J1883" s="11">
        <v>45831</v>
      </c>
      <c r="K1883" s="11">
        <v>45834</v>
      </c>
      <c r="L1883" s="11"/>
      <c r="M1883" s="11" t="s">
        <v>97</v>
      </c>
      <c r="N1883" s="11">
        <v>45837</v>
      </c>
      <c r="O1883" s="7">
        <f t="shared" ref="O1883:O1946" ca="1" si="65">IF(ISBLANK(N1883)=TRUE,TODAY()-J1883,N1883-J1883)</f>
        <v>6</v>
      </c>
      <c r="P1883" s="11">
        <v>45844</v>
      </c>
      <c r="Q1883" s="11">
        <v>45844</v>
      </c>
      <c r="R1883" s="11">
        <v>45845</v>
      </c>
      <c r="S1883" s="7">
        <f t="shared" ca="1" si="64"/>
        <v>14</v>
      </c>
      <c r="T1883" s="192">
        <v>45847</v>
      </c>
      <c r="U1883" s="11">
        <v>45874</v>
      </c>
      <c r="V1883" s="11"/>
      <c r="W1883" s="11"/>
      <c r="X1883" s="218" t="s">
        <v>13490</v>
      </c>
      <c r="Y1883" s="218" t="s">
        <v>13491</v>
      </c>
      <c r="Z1883" s="199" t="s">
        <v>13491</v>
      </c>
      <c r="AA1883" s="244" t="s">
        <v>13492</v>
      </c>
      <c r="AB1883" s="84" t="s">
        <v>13493</v>
      </c>
      <c r="AC1883" s="778"/>
      <c r="AD1883" s="776"/>
      <c r="AE1883" s="1345" t="s">
        <v>13494</v>
      </c>
      <c r="AF1883" s="740"/>
      <c r="AG1883" s="2"/>
      <c r="AH1883" s="2"/>
    </row>
    <row r="1884" spans="1:176">
      <c r="A1884" s="193" t="s">
        <v>13495</v>
      </c>
      <c r="B1884" s="775" t="s">
        <v>13496</v>
      </c>
      <c r="C1884" s="871" t="s">
        <v>83</v>
      </c>
      <c r="D1884" s="7" t="s">
        <v>13497</v>
      </c>
      <c r="E1884" s="7" t="s">
        <v>85</v>
      </c>
      <c r="F1884" s="7">
        <v>1</v>
      </c>
      <c r="G1884" s="220">
        <v>370</v>
      </c>
      <c r="H1884" s="237">
        <v>0.38300000000000001</v>
      </c>
      <c r="I1884" s="188" t="s">
        <v>13498</v>
      </c>
      <c r="J1884" s="11">
        <v>45811</v>
      </c>
      <c r="K1884" s="11">
        <v>45812</v>
      </c>
      <c r="L1884" s="11"/>
      <c r="M1884" s="11" t="s">
        <v>97</v>
      </c>
      <c r="N1884" s="11">
        <v>45818</v>
      </c>
      <c r="O1884" s="7">
        <f t="shared" ca="1" si="65"/>
        <v>7</v>
      </c>
      <c r="P1884" s="11">
        <v>45837</v>
      </c>
      <c r="Q1884" s="11">
        <v>45823</v>
      </c>
      <c r="R1884" s="11">
        <v>45837</v>
      </c>
      <c r="S1884" s="7">
        <f t="shared" ca="1" si="64"/>
        <v>26</v>
      </c>
      <c r="T1884" s="192">
        <v>45840</v>
      </c>
      <c r="U1884" s="11">
        <v>45856</v>
      </c>
      <c r="V1884" s="11"/>
      <c r="W1884" s="11"/>
      <c r="X1884" s="218" t="s">
        <v>13499</v>
      </c>
      <c r="Y1884" s="218" t="s">
        <v>13500</v>
      </c>
      <c r="Z1884" s="230" t="s">
        <v>13501</v>
      </c>
      <c r="AA1884" s="874" t="s">
        <v>13502</v>
      </c>
      <c r="AB1884" s="1519" t="s">
        <v>11651</v>
      </c>
      <c r="AC1884" s="11"/>
      <c r="AD1884" s="672"/>
      <c r="AE1884" s="1343"/>
      <c r="AF1884" s="875"/>
      <c r="AG1884" s="876"/>
      <c r="AH1884" s="2"/>
    </row>
    <row r="1885" spans="1:176">
      <c r="A1885" s="193" t="s">
        <v>1305</v>
      </c>
      <c r="B1885" s="846" t="s">
        <v>13503</v>
      </c>
      <c r="C1885" s="33" t="s">
        <v>131</v>
      </c>
      <c r="D1885" s="7" t="s">
        <v>1024</v>
      </c>
      <c r="E1885" s="7" t="s">
        <v>4874</v>
      </c>
      <c r="F1885" s="7">
        <v>1</v>
      </c>
      <c r="G1885" s="220">
        <v>196</v>
      </c>
      <c r="H1885" s="237">
        <v>0.73</v>
      </c>
      <c r="I1885" s="188" t="s">
        <v>13504</v>
      </c>
      <c r="J1885" s="11">
        <v>45804</v>
      </c>
      <c r="K1885" s="11">
        <v>45806</v>
      </c>
      <c r="L1885" s="11"/>
      <c r="M1885" s="11">
        <v>45812</v>
      </c>
      <c r="N1885" s="11">
        <v>45813</v>
      </c>
      <c r="O1885" s="7">
        <f t="shared" ca="1" si="65"/>
        <v>9</v>
      </c>
      <c r="P1885" s="11">
        <v>45832</v>
      </c>
      <c r="Q1885" s="11">
        <v>45825</v>
      </c>
      <c r="R1885" s="11">
        <v>45832</v>
      </c>
      <c r="S1885" s="12">
        <f t="shared" ca="1" si="64"/>
        <v>28</v>
      </c>
      <c r="T1885" s="192">
        <v>45841</v>
      </c>
      <c r="U1885" s="11">
        <v>45868</v>
      </c>
      <c r="V1885" s="11"/>
      <c r="W1885" s="11"/>
      <c r="X1885" s="218" t="s">
        <v>13505</v>
      </c>
      <c r="Y1885" s="218" t="s">
        <v>13506</v>
      </c>
      <c r="Z1885" s="199" t="s">
        <v>13506</v>
      </c>
      <c r="AA1885" s="238" t="s">
        <v>13507</v>
      </c>
      <c r="AB1885" s="116" t="s">
        <v>13508</v>
      </c>
      <c r="AC1885" s="23"/>
      <c r="AD1885" s="776"/>
      <c r="AE1885" s="1338"/>
      <c r="AF1885" s="740"/>
      <c r="AG1885" s="2"/>
      <c r="AH1885" s="2"/>
    </row>
    <row r="1886" spans="1:176">
      <c r="A1886" s="193" t="s">
        <v>13314</v>
      </c>
      <c r="B1886" s="846">
        <v>4130002822</v>
      </c>
      <c r="C1886" s="33" t="s">
        <v>83</v>
      </c>
      <c r="D1886" s="7" t="s">
        <v>60</v>
      </c>
      <c r="E1886" s="7" t="s">
        <v>49</v>
      </c>
      <c r="F1886" s="7">
        <v>1</v>
      </c>
      <c r="G1886" s="220">
        <v>2780</v>
      </c>
      <c r="H1886" s="237">
        <v>3.552</v>
      </c>
      <c r="I1886" s="188" t="s">
        <v>13509</v>
      </c>
      <c r="J1886" s="11">
        <v>45810</v>
      </c>
      <c r="K1886" s="11">
        <v>45814</v>
      </c>
      <c r="L1886" s="11"/>
      <c r="M1886" s="11" t="s">
        <v>97</v>
      </c>
      <c r="N1886" s="11">
        <v>45825</v>
      </c>
      <c r="O1886" s="7">
        <f t="shared" ca="1" si="65"/>
        <v>15</v>
      </c>
      <c r="P1886" s="11">
        <v>45839</v>
      </c>
      <c r="Q1886" s="11">
        <v>45840</v>
      </c>
      <c r="R1886" s="11">
        <v>45839</v>
      </c>
      <c r="S1886" s="12">
        <f t="shared" ca="1" si="64"/>
        <v>29</v>
      </c>
      <c r="T1886" s="192">
        <v>45842</v>
      </c>
      <c r="U1886" s="11">
        <v>45881</v>
      </c>
      <c r="V1886" s="11"/>
      <c r="W1886" s="11"/>
      <c r="X1886" s="218" t="s">
        <v>13510</v>
      </c>
      <c r="Y1886" s="218" t="s">
        <v>13511</v>
      </c>
      <c r="Z1886" s="199" t="s">
        <v>13511</v>
      </c>
      <c r="AA1886" s="244" t="s">
        <v>13512</v>
      </c>
      <c r="AB1886" s="116" t="s">
        <v>13513</v>
      </c>
      <c r="AC1886" s="23"/>
      <c r="AD1886" s="776"/>
      <c r="AE1886" s="1338"/>
      <c r="AF1886" s="740"/>
      <c r="AG1886" s="2"/>
      <c r="AH1886" s="2"/>
    </row>
    <row r="1887" spans="1:176">
      <c r="A1887" s="219" t="s">
        <v>13514</v>
      </c>
      <c r="B1887" s="741" t="s">
        <v>13515</v>
      </c>
      <c r="C1887" s="11" t="s">
        <v>256</v>
      </c>
      <c r="D1887" s="7" t="s">
        <v>1024</v>
      </c>
      <c r="E1887" s="12" t="s">
        <v>85</v>
      </c>
      <c r="F1887" s="12">
        <v>1</v>
      </c>
      <c r="G1887" s="220">
        <f>1652-2</f>
        <v>1650</v>
      </c>
      <c r="H1887" s="237">
        <v>9.4870000000000001</v>
      </c>
      <c r="I1887" s="188" t="s">
        <v>13516</v>
      </c>
      <c r="J1887" s="11">
        <v>45818</v>
      </c>
      <c r="K1887" s="11">
        <v>45824</v>
      </c>
      <c r="L1887" s="12">
        <f t="shared" ref="L1887:L1918" si="66">K1887-J1887</f>
        <v>6</v>
      </c>
      <c r="M1887" s="11">
        <v>45825</v>
      </c>
      <c r="N1887" s="11">
        <v>45827</v>
      </c>
      <c r="O1887" s="7">
        <f t="shared" ca="1" si="65"/>
        <v>9</v>
      </c>
      <c r="P1887" s="11">
        <v>45847</v>
      </c>
      <c r="Q1887" s="11">
        <v>45844</v>
      </c>
      <c r="R1887" s="11">
        <v>45847</v>
      </c>
      <c r="S1887" s="12">
        <f t="shared" ca="1" si="64"/>
        <v>29</v>
      </c>
      <c r="T1887" s="11">
        <v>45849</v>
      </c>
      <c r="U1887" s="11" t="s">
        <v>13517</v>
      </c>
      <c r="V1887" s="11"/>
      <c r="W1887" s="11"/>
      <c r="X1887" s="218" t="s">
        <v>13518</v>
      </c>
      <c r="Y1887" s="218" t="s">
        <v>13519</v>
      </c>
      <c r="Z1887" s="199" t="s">
        <v>13519</v>
      </c>
      <c r="AA1887" s="887" t="s">
        <v>13520</v>
      </c>
      <c r="AB1887" s="14" t="s">
        <v>13437</v>
      </c>
      <c r="AC1887" s="12"/>
      <c r="AD1887" s="715" t="s">
        <v>10815</v>
      </c>
      <c r="AE1887" s="1337"/>
      <c r="AF1887" s="740"/>
    </row>
    <row r="1888" spans="1:176">
      <c r="A1888" s="219" t="s">
        <v>13521</v>
      </c>
      <c r="B1888" s="741" t="s">
        <v>6507</v>
      </c>
      <c r="C1888" s="11" t="s">
        <v>256</v>
      </c>
      <c r="D1888" s="7" t="s">
        <v>1024</v>
      </c>
      <c r="E1888" s="12" t="s">
        <v>85</v>
      </c>
      <c r="F1888" s="12">
        <v>1</v>
      </c>
      <c r="G1888" s="220">
        <v>530</v>
      </c>
      <c r="H1888" s="237">
        <v>1.6379999999999999</v>
      </c>
      <c r="I1888" s="188" t="s">
        <v>13516</v>
      </c>
      <c r="J1888" s="11">
        <v>45824</v>
      </c>
      <c r="K1888" s="11">
        <v>45825</v>
      </c>
      <c r="L1888" s="12">
        <f t="shared" si="66"/>
        <v>1</v>
      </c>
      <c r="M1888" s="11">
        <v>45831</v>
      </c>
      <c r="N1888" s="11">
        <v>45833</v>
      </c>
      <c r="O1888" s="7">
        <f t="shared" ca="1" si="65"/>
        <v>9</v>
      </c>
      <c r="P1888" s="11">
        <v>45847</v>
      </c>
      <c r="Q1888" s="11">
        <v>45844</v>
      </c>
      <c r="R1888" s="11">
        <v>45847</v>
      </c>
      <c r="S1888" s="12">
        <f t="shared" ca="1" si="64"/>
        <v>23</v>
      </c>
      <c r="T1888" s="11">
        <v>45849</v>
      </c>
      <c r="U1888" s="11" t="s">
        <v>13522</v>
      </c>
      <c r="V1888" s="11"/>
      <c r="W1888" s="11"/>
      <c r="X1888" s="218" t="s">
        <v>13523</v>
      </c>
      <c r="Y1888" s="218" t="s">
        <v>13519</v>
      </c>
      <c r="Z1888" s="199" t="s">
        <v>13524</v>
      </c>
      <c r="AA1888" s="161" t="s">
        <v>13525</v>
      </c>
      <c r="AB1888" s="14" t="s">
        <v>13450</v>
      </c>
      <c r="AC1888" s="12"/>
      <c r="AD1888" s="715" t="s">
        <v>10815</v>
      </c>
      <c r="AE1888" s="1337"/>
      <c r="AF1888" s="740"/>
    </row>
    <row r="1889" spans="1:33">
      <c r="A1889" s="219" t="s">
        <v>13526</v>
      </c>
      <c r="B1889" s="741" t="s">
        <v>13527</v>
      </c>
      <c r="C1889" s="11" t="s">
        <v>83</v>
      </c>
      <c r="D1889" s="7" t="s">
        <v>1024</v>
      </c>
      <c r="E1889" s="12" t="s">
        <v>85</v>
      </c>
      <c r="F1889" s="12">
        <v>1</v>
      </c>
      <c r="G1889" s="220">
        <v>400</v>
      </c>
      <c r="H1889" s="237">
        <v>2.5870000000000002</v>
      </c>
      <c r="I1889" s="188" t="s">
        <v>13516</v>
      </c>
      <c r="J1889" s="11">
        <v>45825</v>
      </c>
      <c r="K1889" s="11">
        <v>45825</v>
      </c>
      <c r="L1889" s="12">
        <f t="shared" si="66"/>
        <v>0</v>
      </c>
      <c r="M1889" s="11">
        <v>45831</v>
      </c>
      <c r="N1889" s="11">
        <v>45834</v>
      </c>
      <c r="O1889" s="7">
        <f t="shared" ca="1" si="65"/>
        <v>9</v>
      </c>
      <c r="P1889" s="11">
        <v>45847</v>
      </c>
      <c r="Q1889" s="11">
        <v>45844</v>
      </c>
      <c r="R1889" s="11">
        <v>45847</v>
      </c>
      <c r="S1889" s="12">
        <f t="shared" ca="1" si="64"/>
        <v>22</v>
      </c>
      <c r="T1889" s="11">
        <v>45849</v>
      </c>
      <c r="U1889" s="11" t="s">
        <v>13528</v>
      </c>
      <c r="V1889" s="11"/>
      <c r="W1889" s="11"/>
      <c r="X1889" s="218" t="s">
        <v>13529</v>
      </c>
      <c r="Y1889" s="218" t="s">
        <v>13519</v>
      </c>
      <c r="Z1889" s="888" t="s">
        <v>13530</v>
      </c>
      <c r="AA1889" s="161" t="s">
        <v>13531</v>
      </c>
      <c r="AB1889" s="14" t="s">
        <v>13532</v>
      </c>
      <c r="AC1889" s="7"/>
      <c r="AD1889" s="293" t="s">
        <v>10815</v>
      </c>
      <c r="AE1889" s="1346"/>
      <c r="AF1889" s="740"/>
    </row>
    <row r="1890" spans="1:33">
      <c r="A1890" s="889" t="s">
        <v>13533</v>
      </c>
      <c r="B1890" s="741" t="s">
        <v>13534</v>
      </c>
      <c r="C1890" s="11" t="s">
        <v>83</v>
      </c>
      <c r="D1890" s="7" t="s">
        <v>1024</v>
      </c>
      <c r="E1890" s="12" t="s">
        <v>85</v>
      </c>
      <c r="F1890" s="12">
        <v>2</v>
      </c>
      <c r="G1890" s="220">
        <v>1757</v>
      </c>
      <c r="H1890" s="237">
        <v>2.2570000000000001</v>
      </c>
      <c r="I1890" s="188" t="s">
        <v>13516</v>
      </c>
      <c r="J1890" s="11">
        <v>45826</v>
      </c>
      <c r="K1890" s="11">
        <v>45832</v>
      </c>
      <c r="L1890" s="12">
        <f t="shared" si="66"/>
        <v>6</v>
      </c>
      <c r="M1890" s="11">
        <v>45835</v>
      </c>
      <c r="N1890" s="11">
        <v>45840</v>
      </c>
      <c r="O1890" s="7">
        <f t="shared" ca="1" si="65"/>
        <v>14</v>
      </c>
      <c r="P1890" s="11">
        <v>45847</v>
      </c>
      <c r="Q1890" s="11">
        <v>45844</v>
      </c>
      <c r="R1890" s="11">
        <v>45847</v>
      </c>
      <c r="S1890" s="12">
        <f t="shared" ca="1" si="64"/>
        <v>21</v>
      </c>
      <c r="T1890" s="11">
        <v>45849</v>
      </c>
      <c r="U1890" s="11" t="s">
        <v>13535</v>
      </c>
      <c r="V1890" s="11"/>
      <c r="W1890" s="11"/>
      <c r="X1890" s="218" t="s">
        <v>13536</v>
      </c>
      <c r="Y1890" s="218" t="s">
        <v>13519</v>
      </c>
      <c r="Z1890" s="199" t="s">
        <v>13537</v>
      </c>
      <c r="AA1890" s="161" t="s">
        <v>13538</v>
      </c>
      <c r="AB1890" s="14" t="s">
        <v>13539</v>
      </c>
      <c r="AC1890" s="7"/>
      <c r="AD1890" s="293" t="s">
        <v>10815</v>
      </c>
      <c r="AE1890" s="1346"/>
      <c r="AF1890" s="740"/>
    </row>
    <row r="1891" spans="1:33">
      <c r="A1891" s="657" t="s">
        <v>13540</v>
      </c>
      <c r="B1891" s="741" t="s">
        <v>4768</v>
      </c>
      <c r="C1891" s="11" t="s">
        <v>83</v>
      </c>
      <c r="D1891" s="7" t="s">
        <v>1024</v>
      </c>
      <c r="E1891" s="12" t="s">
        <v>85</v>
      </c>
      <c r="F1891" s="12">
        <v>3</v>
      </c>
      <c r="G1891" s="220">
        <v>1702</v>
      </c>
      <c r="H1891" s="237">
        <v>1.792</v>
      </c>
      <c r="I1891" s="188" t="s">
        <v>13516</v>
      </c>
      <c r="J1891" s="11">
        <v>45827</v>
      </c>
      <c r="K1891" s="11">
        <v>45831</v>
      </c>
      <c r="L1891" s="12">
        <f t="shared" si="66"/>
        <v>4</v>
      </c>
      <c r="M1891" s="11" t="s">
        <v>97</v>
      </c>
      <c r="N1891" s="11">
        <v>45833</v>
      </c>
      <c r="O1891" s="7">
        <f t="shared" ca="1" si="65"/>
        <v>6</v>
      </c>
      <c r="P1891" s="11">
        <v>45847</v>
      </c>
      <c r="Q1891" s="11">
        <v>45844</v>
      </c>
      <c r="R1891" s="11">
        <v>45847</v>
      </c>
      <c r="S1891" s="12">
        <f t="shared" ca="1" si="64"/>
        <v>20</v>
      </c>
      <c r="T1891" s="11">
        <v>45849</v>
      </c>
      <c r="U1891" s="11" t="s">
        <v>13541</v>
      </c>
      <c r="V1891" s="11"/>
      <c r="W1891" s="11"/>
      <c r="X1891" s="218" t="s">
        <v>13542</v>
      </c>
      <c r="Y1891" s="218" t="s">
        <v>13519</v>
      </c>
      <c r="Z1891" s="199" t="s">
        <v>13543</v>
      </c>
      <c r="AA1891" s="161" t="s">
        <v>13544</v>
      </c>
      <c r="AB1891" s="14" t="s">
        <v>13450</v>
      </c>
      <c r="AC1891" s="12"/>
      <c r="AD1891" s="715"/>
      <c r="AE1891" s="1337"/>
      <c r="AF1891" s="740"/>
    </row>
    <row r="1892" spans="1:33">
      <c r="A1892" s="219" t="s">
        <v>13545</v>
      </c>
      <c r="B1892" s="741" t="s">
        <v>13546</v>
      </c>
      <c r="C1892" s="11" t="s">
        <v>83</v>
      </c>
      <c r="D1892" s="7" t="s">
        <v>1024</v>
      </c>
      <c r="E1892" s="12" t="s">
        <v>85</v>
      </c>
      <c r="F1892" s="12">
        <v>3</v>
      </c>
      <c r="G1892" s="220">
        <v>951</v>
      </c>
      <c r="H1892" s="237">
        <v>2.7280000000000002</v>
      </c>
      <c r="I1892" s="188" t="s">
        <v>13516</v>
      </c>
      <c r="J1892" s="11">
        <v>45834</v>
      </c>
      <c r="K1892" s="11">
        <v>45835</v>
      </c>
      <c r="L1892" s="12">
        <f t="shared" si="66"/>
        <v>1</v>
      </c>
      <c r="M1892" s="11">
        <v>45838</v>
      </c>
      <c r="N1892" s="11">
        <v>45840</v>
      </c>
      <c r="O1892" s="7">
        <f t="shared" ca="1" si="65"/>
        <v>6</v>
      </c>
      <c r="P1892" s="11">
        <v>45847</v>
      </c>
      <c r="Q1892" s="11">
        <v>45846</v>
      </c>
      <c r="R1892" s="11">
        <v>45847</v>
      </c>
      <c r="S1892" s="12">
        <f t="shared" ca="1" si="64"/>
        <v>13</v>
      </c>
      <c r="T1892" s="11">
        <v>45849</v>
      </c>
      <c r="U1892" s="11" t="s">
        <v>13547</v>
      </c>
      <c r="V1892" s="11"/>
      <c r="W1892" s="11"/>
      <c r="X1892" s="218" t="s">
        <v>13548</v>
      </c>
      <c r="Y1892" s="218" t="s">
        <v>13519</v>
      </c>
      <c r="Z1892" s="199" t="s">
        <v>13549</v>
      </c>
      <c r="AA1892" s="892" t="s">
        <v>13550</v>
      </c>
      <c r="AB1892" s="14" t="s">
        <v>13551</v>
      </c>
      <c r="AC1892" s="7"/>
      <c r="AD1892" s="293"/>
      <c r="AE1892" s="1346"/>
      <c r="AF1892" s="740"/>
    </row>
    <row r="1893" spans="1:33" ht="30.75">
      <c r="A1893" s="626" t="s">
        <v>13552</v>
      </c>
      <c r="B1893" s="775" t="s">
        <v>13553</v>
      </c>
      <c r="C1893" s="775" t="s">
        <v>83</v>
      </c>
      <c r="D1893" s="11" t="s">
        <v>687</v>
      </c>
      <c r="E1893" s="11" t="s">
        <v>85</v>
      </c>
      <c r="F1893" s="7">
        <v>1</v>
      </c>
      <c r="G1893" s="220">
        <v>4800</v>
      </c>
      <c r="H1893" s="237">
        <v>6.47</v>
      </c>
      <c r="I1893" s="188" t="s">
        <v>13554</v>
      </c>
      <c r="J1893" s="11">
        <v>45818</v>
      </c>
      <c r="K1893" s="11">
        <v>45832</v>
      </c>
      <c r="L1893" s="12">
        <f t="shared" si="66"/>
        <v>14</v>
      </c>
      <c r="M1893" s="11"/>
      <c r="N1893" s="11">
        <v>45833</v>
      </c>
      <c r="O1893" s="7">
        <f t="shared" ca="1" si="65"/>
        <v>15</v>
      </c>
      <c r="P1893" s="11">
        <v>45845</v>
      </c>
      <c r="Q1893" s="11">
        <v>45839</v>
      </c>
      <c r="R1893" s="11">
        <v>45845</v>
      </c>
      <c r="S1893" s="7">
        <f t="shared" ca="1" si="64"/>
        <v>27</v>
      </c>
      <c r="T1893" s="192">
        <v>45848</v>
      </c>
      <c r="U1893" s="11">
        <v>45901</v>
      </c>
      <c r="V1893" s="11"/>
      <c r="W1893" s="11"/>
      <c r="X1893" s="218" t="s">
        <v>13555</v>
      </c>
      <c r="Y1893" s="218" t="s">
        <v>13556</v>
      </c>
      <c r="Z1893" s="199" t="s">
        <v>13557</v>
      </c>
      <c r="AA1893" s="244" t="s">
        <v>13558</v>
      </c>
      <c r="AB1893" s="84" t="s">
        <v>13559</v>
      </c>
      <c r="AC1893" s="817"/>
      <c r="AD1893" s="776"/>
      <c r="AE1893" s="1339"/>
      <c r="AF1893" s="740"/>
      <c r="AG1893" s="2"/>
    </row>
    <row r="1894" spans="1:33">
      <c r="A1894" s="201" t="s">
        <v>13560</v>
      </c>
      <c r="B1894" s="775" t="s">
        <v>13561</v>
      </c>
      <c r="C1894" s="775" t="s">
        <v>83</v>
      </c>
      <c r="D1894" s="11" t="s">
        <v>687</v>
      </c>
      <c r="E1894" s="11" t="s">
        <v>85</v>
      </c>
      <c r="F1894" s="7">
        <v>1</v>
      </c>
      <c r="G1894" s="220">
        <v>43</v>
      </c>
      <c r="H1894" s="237">
        <f>74*48*74/1000000</f>
        <v>0.26284800000000003</v>
      </c>
      <c r="I1894" s="188" t="s">
        <v>13554</v>
      </c>
      <c r="J1894" s="11">
        <v>45828</v>
      </c>
      <c r="K1894" s="11">
        <v>45828</v>
      </c>
      <c r="L1894" s="12">
        <f t="shared" si="66"/>
        <v>0</v>
      </c>
      <c r="M1894" s="11" t="s">
        <v>97</v>
      </c>
      <c r="N1894" s="11">
        <v>45833</v>
      </c>
      <c r="O1894" s="35">
        <f t="shared" ca="1" si="65"/>
        <v>5</v>
      </c>
      <c r="P1894" s="11">
        <v>45845</v>
      </c>
      <c r="Q1894" s="11">
        <v>45839</v>
      </c>
      <c r="R1894" s="11">
        <v>45845</v>
      </c>
      <c r="S1894" s="35">
        <f t="shared" ca="1" si="64"/>
        <v>17</v>
      </c>
      <c r="T1894" s="192">
        <v>45848</v>
      </c>
      <c r="U1894" s="11">
        <v>45870</v>
      </c>
      <c r="V1894" s="11"/>
      <c r="W1894" s="11"/>
      <c r="X1894" s="218" t="s">
        <v>13562</v>
      </c>
      <c r="Y1894" s="218"/>
      <c r="Z1894" s="199" t="s">
        <v>13563</v>
      </c>
      <c r="AA1894" s="244" t="s">
        <v>13558</v>
      </c>
      <c r="AB1894" s="24" t="s">
        <v>11651</v>
      </c>
      <c r="AC1894" s="23"/>
      <c r="AD1894" s="776"/>
      <c r="AE1894" s="1338"/>
      <c r="AF1894" s="740"/>
      <c r="AG1894" s="2"/>
    </row>
    <row r="1895" spans="1:33">
      <c r="A1895" s="626" t="s">
        <v>13464</v>
      </c>
      <c r="B1895" s="839" t="s">
        <v>13564</v>
      </c>
      <c r="C1895" s="201" t="s">
        <v>83</v>
      </c>
      <c r="D1895" s="11" t="s">
        <v>687</v>
      </c>
      <c r="E1895" s="11" t="s">
        <v>85</v>
      </c>
      <c r="F1895" s="7">
        <v>1</v>
      </c>
      <c r="G1895" s="220">
        <v>310</v>
      </c>
      <c r="H1895" s="237">
        <v>0.6</v>
      </c>
      <c r="I1895" s="11" t="s">
        <v>13565</v>
      </c>
      <c r="J1895" s="11">
        <v>45835</v>
      </c>
      <c r="K1895" s="11">
        <v>45839</v>
      </c>
      <c r="L1895" s="12">
        <f t="shared" si="66"/>
        <v>4</v>
      </c>
      <c r="M1895" s="11" t="s">
        <v>97</v>
      </c>
      <c r="N1895" s="167">
        <v>45845</v>
      </c>
      <c r="O1895" s="7">
        <f t="shared" ca="1" si="65"/>
        <v>10</v>
      </c>
      <c r="P1895" s="26">
        <v>45855</v>
      </c>
      <c r="Q1895" s="11">
        <v>45851</v>
      </c>
      <c r="R1895" s="893">
        <v>45855</v>
      </c>
      <c r="S1895" s="7">
        <f t="shared" ca="1" si="64"/>
        <v>20</v>
      </c>
      <c r="T1895" s="893">
        <v>45856</v>
      </c>
      <c r="U1895" s="11">
        <v>45881</v>
      </c>
      <c r="V1895" s="11"/>
      <c r="W1895" s="11"/>
      <c r="X1895" s="218" t="s">
        <v>13566</v>
      </c>
      <c r="Y1895" s="218" t="s">
        <v>13567</v>
      </c>
      <c r="Z1895" s="199" t="s">
        <v>13568</v>
      </c>
      <c r="AA1895" s="161" t="s">
        <v>13569</v>
      </c>
      <c r="AB1895" s="244" t="s">
        <v>13570</v>
      </c>
      <c r="AC1895" s="817"/>
      <c r="AD1895" s="776"/>
      <c r="AE1895" s="1339"/>
      <c r="AF1895" s="740"/>
    </row>
    <row r="1896" spans="1:33">
      <c r="A1896" s="894" t="s">
        <v>13464</v>
      </c>
      <c r="B1896" s="775" t="s">
        <v>13571</v>
      </c>
      <c r="C1896" s="181" t="s">
        <v>83</v>
      </c>
      <c r="D1896" s="11" t="s">
        <v>687</v>
      </c>
      <c r="E1896" s="181" t="s">
        <v>85</v>
      </c>
      <c r="F1896" s="7">
        <v>1</v>
      </c>
      <c r="G1896" s="220">
        <v>325</v>
      </c>
      <c r="H1896" s="237">
        <f>120*110*50/1000000</f>
        <v>0.66</v>
      </c>
      <c r="I1896" s="11" t="s">
        <v>13565</v>
      </c>
      <c r="J1896" s="11">
        <v>45838</v>
      </c>
      <c r="K1896" s="11">
        <v>45839</v>
      </c>
      <c r="L1896" s="12">
        <f t="shared" si="66"/>
        <v>1</v>
      </c>
      <c r="M1896" s="11" t="s">
        <v>97</v>
      </c>
      <c r="N1896" s="167">
        <v>45846</v>
      </c>
      <c r="O1896" s="7">
        <f t="shared" ca="1" si="65"/>
        <v>8</v>
      </c>
      <c r="P1896" s="26">
        <v>45855</v>
      </c>
      <c r="Q1896" s="11">
        <v>45851</v>
      </c>
      <c r="R1896" s="893">
        <v>45855</v>
      </c>
      <c r="S1896" s="7">
        <f t="shared" ca="1" si="64"/>
        <v>17</v>
      </c>
      <c r="T1896" s="893">
        <v>45856</v>
      </c>
      <c r="U1896" s="11">
        <v>45881</v>
      </c>
      <c r="V1896" s="11"/>
      <c r="W1896" s="11"/>
      <c r="X1896" s="218" t="s">
        <v>13572</v>
      </c>
      <c r="Y1896" s="218" t="s">
        <v>13573</v>
      </c>
      <c r="Z1896" s="199" t="s">
        <v>13573</v>
      </c>
      <c r="AA1896" s="161" t="s">
        <v>13569</v>
      </c>
      <c r="AB1896" s="84" t="s">
        <v>13574</v>
      </c>
      <c r="AC1896" s="817"/>
      <c r="AD1896" s="776"/>
      <c r="AE1896" s="1339"/>
      <c r="AF1896" s="740"/>
    </row>
    <row r="1897" spans="1:33">
      <c r="A1897" s="135" t="s">
        <v>7570</v>
      </c>
      <c r="B1897" s="7" t="s">
        <v>13575</v>
      </c>
      <c r="C1897" s="7" t="s">
        <v>83</v>
      </c>
      <c r="D1897" s="775" t="s">
        <v>139</v>
      </c>
      <c r="E1897" s="7" t="s">
        <v>49</v>
      </c>
      <c r="F1897" s="7">
        <v>4</v>
      </c>
      <c r="G1897" s="220">
        <v>2746</v>
      </c>
      <c r="H1897" s="237">
        <v>3.09</v>
      </c>
      <c r="I1897" s="188" t="s">
        <v>13576</v>
      </c>
      <c r="J1897" s="11">
        <v>45845</v>
      </c>
      <c r="K1897" s="11">
        <v>45846</v>
      </c>
      <c r="L1897" s="12">
        <f t="shared" si="66"/>
        <v>1</v>
      </c>
      <c r="M1897" s="11">
        <v>45854</v>
      </c>
      <c r="N1897" s="11">
        <v>45858</v>
      </c>
      <c r="O1897" s="7">
        <f t="shared" ca="1" si="65"/>
        <v>13</v>
      </c>
      <c r="P1897" s="23">
        <v>45858</v>
      </c>
      <c r="Q1897" s="11">
        <v>45857</v>
      </c>
      <c r="R1897" s="11">
        <v>45858</v>
      </c>
      <c r="S1897" s="7">
        <f t="shared" ca="1" si="64"/>
        <v>13</v>
      </c>
      <c r="T1897" s="192">
        <v>45860</v>
      </c>
      <c r="U1897" s="11">
        <v>45876</v>
      </c>
      <c r="V1897" s="11"/>
      <c r="W1897" s="11"/>
      <c r="X1897" s="218" t="s">
        <v>13577</v>
      </c>
      <c r="Y1897" s="218" t="s">
        <v>13578</v>
      </c>
      <c r="Z1897" s="218" t="s">
        <v>13578</v>
      </c>
      <c r="AA1897" s="72" t="s">
        <v>13579</v>
      </c>
      <c r="AB1897" s="84" t="s">
        <v>7754</v>
      </c>
      <c r="AC1897" s="886"/>
      <c r="AD1897" s="81"/>
      <c r="AE1897" s="1347" t="s">
        <v>13580</v>
      </c>
      <c r="AF1897" s="740"/>
      <c r="AG1897" s="2"/>
    </row>
    <row r="1898" spans="1:33">
      <c r="A1898" s="783" t="s">
        <v>13581</v>
      </c>
      <c r="B1898" s="846" t="s">
        <v>13582</v>
      </c>
      <c r="C1898" s="846" t="s">
        <v>46</v>
      </c>
      <c r="D1898" s="12" t="s">
        <v>8706</v>
      </c>
      <c r="E1898" s="12" t="s">
        <v>49</v>
      </c>
      <c r="F1898" s="12">
        <v>1</v>
      </c>
      <c r="G1898" s="220">
        <v>291</v>
      </c>
      <c r="H1898" s="237">
        <v>0.60499999999999998</v>
      </c>
      <c r="I1898" s="199" t="s">
        <v>13583</v>
      </c>
      <c r="J1898" s="11">
        <v>45822</v>
      </c>
      <c r="K1898" s="11">
        <v>45825</v>
      </c>
      <c r="L1898" s="12">
        <f t="shared" si="66"/>
        <v>3</v>
      </c>
      <c r="M1898" s="11">
        <v>45828</v>
      </c>
      <c r="N1898" s="11">
        <v>45832</v>
      </c>
      <c r="O1898" s="12">
        <f t="shared" ca="1" si="65"/>
        <v>10</v>
      </c>
      <c r="P1898" s="23">
        <v>45854</v>
      </c>
      <c r="Q1898" s="11">
        <v>45848</v>
      </c>
      <c r="R1898" s="11">
        <v>45854</v>
      </c>
      <c r="S1898" s="12">
        <f t="shared" ca="1" si="64"/>
        <v>32</v>
      </c>
      <c r="T1898" s="192">
        <v>45860</v>
      </c>
      <c r="U1898" s="11">
        <v>45885</v>
      </c>
      <c r="V1898" s="11"/>
      <c r="W1898" s="11"/>
      <c r="X1898" s="218" t="s">
        <v>13584</v>
      </c>
      <c r="Y1898" s="218" t="s">
        <v>13585</v>
      </c>
      <c r="Z1898" s="199" t="s">
        <v>13586</v>
      </c>
      <c r="AA1898" s="244" t="s">
        <v>13587</v>
      </c>
      <c r="AB1898" s="84" t="s">
        <v>13588</v>
      </c>
      <c r="AC1898" s="817"/>
      <c r="AD1898" s="776"/>
      <c r="AE1898" s="1339"/>
      <c r="AF1898" s="740"/>
      <c r="AG1898" s="2"/>
    </row>
    <row r="1899" spans="1:33">
      <c r="A1899" s="181" t="s">
        <v>13589</v>
      </c>
      <c r="B1899" s="775" t="s">
        <v>13590</v>
      </c>
      <c r="C1899" s="7" t="s">
        <v>256</v>
      </c>
      <c r="D1899" s="7" t="s">
        <v>1217</v>
      </c>
      <c r="E1899" s="7" t="s">
        <v>85</v>
      </c>
      <c r="F1899" s="7">
        <v>5</v>
      </c>
      <c r="G1899" s="220">
        <v>1705</v>
      </c>
      <c r="H1899" s="237">
        <v>2.06</v>
      </c>
      <c r="I1899" s="188" t="s">
        <v>13591</v>
      </c>
      <c r="J1899" s="11">
        <v>45826</v>
      </c>
      <c r="K1899" s="11">
        <v>45827</v>
      </c>
      <c r="L1899" s="12">
        <f t="shared" si="66"/>
        <v>1</v>
      </c>
      <c r="M1899" s="11">
        <v>45832</v>
      </c>
      <c r="N1899" s="11">
        <v>45833</v>
      </c>
      <c r="O1899" s="7">
        <f t="shared" ca="1" si="65"/>
        <v>7</v>
      </c>
      <c r="P1899" s="11">
        <v>45851</v>
      </c>
      <c r="Q1899" s="11">
        <v>45846</v>
      </c>
      <c r="R1899" s="11">
        <v>45851</v>
      </c>
      <c r="S1899" s="12">
        <f t="shared" ca="1" si="64"/>
        <v>25</v>
      </c>
      <c r="T1899" s="192">
        <v>45855</v>
      </c>
      <c r="U1899" s="11">
        <v>45899</v>
      </c>
      <c r="V1899" s="11"/>
      <c r="W1899" s="11"/>
      <c r="X1899" s="218" t="s">
        <v>13592</v>
      </c>
      <c r="Y1899" s="218" t="s">
        <v>13593</v>
      </c>
      <c r="Z1899" s="199" t="s">
        <v>13593</v>
      </c>
      <c r="AA1899" s="244" t="s">
        <v>13594</v>
      </c>
      <c r="AB1899" s="84" t="s">
        <v>13595</v>
      </c>
      <c r="AC1899" s="24"/>
      <c r="AD1899" s="81"/>
      <c r="AE1899" s="1282" t="s">
        <v>13596</v>
      </c>
      <c r="AF1899" s="740"/>
      <c r="AG1899" s="2"/>
    </row>
    <row r="1900" spans="1:33">
      <c r="A1900" s="181" t="s">
        <v>13597</v>
      </c>
      <c r="B1900" s="775" t="s">
        <v>13598</v>
      </c>
      <c r="C1900" s="7" t="s">
        <v>83</v>
      </c>
      <c r="D1900" s="7" t="s">
        <v>189</v>
      </c>
      <c r="E1900" s="7" t="s">
        <v>85</v>
      </c>
      <c r="F1900" s="7">
        <v>2</v>
      </c>
      <c r="G1900" s="220">
        <v>850</v>
      </c>
      <c r="H1900" s="237">
        <v>1.653</v>
      </c>
      <c r="I1900" s="188" t="s">
        <v>13599</v>
      </c>
      <c r="J1900" s="11">
        <v>45832</v>
      </c>
      <c r="K1900" s="11">
        <v>45835</v>
      </c>
      <c r="L1900" s="12">
        <f t="shared" si="66"/>
        <v>3</v>
      </c>
      <c r="M1900" s="11">
        <v>45840</v>
      </c>
      <c r="N1900" s="11">
        <v>45842</v>
      </c>
      <c r="O1900" s="7">
        <f t="shared" ca="1" si="65"/>
        <v>10</v>
      </c>
      <c r="P1900" s="11">
        <v>45852</v>
      </c>
      <c r="Q1900" s="11">
        <v>45852</v>
      </c>
      <c r="R1900" s="11">
        <v>45852</v>
      </c>
      <c r="S1900" s="12">
        <f t="shared" ca="1" si="64"/>
        <v>20</v>
      </c>
      <c r="T1900" s="192">
        <v>45856</v>
      </c>
      <c r="U1900" s="11">
        <v>45892</v>
      </c>
      <c r="V1900" s="11"/>
      <c r="W1900" s="11"/>
      <c r="X1900" s="218" t="s">
        <v>13600</v>
      </c>
      <c r="Y1900" s="218" t="s">
        <v>13601</v>
      </c>
      <c r="Z1900" s="199" t="s">
        <v>13601</v>
      </c>
      <c r="AA1900" s="244" t="s">
        <v>13602</v>
      </c>
      <c r="AB1900" s="84" t="s">
        <v>13603</v>
      </c>
      <c r="AC1900" s="23"/>
      <c r="AD1900" s="776"/>
      <c r="AE1900" s="1338" t="s">
        <v>12585</v>
      </c>
      <c r="AF1900" s="740"/>
      <c r="AG1900" s="2" t="s">
        <v>13604</v>
      </c>
    </row>
    <row r="1901" spans="1:33" ht="30.75">
      <c r="A1901" s="181" t="s">
        <v>13605</v>
      </c>
      <c r="B1901" s="775" t="s">
        <v>13606</v>
      </c>
      <c r="C1901" s="7" t="s">
        <v>83</v>
      </c>
      <c r="D1901" s="7" t="s">
        <v>13497</v>
      </c>
      <c r="E1901" s="7" t="s">
        <v>85</v>
      </c>
      <c r="F1901" s="7">
        <v>3</v>
      </c>
      <c r="G1901" s="220">
        <v>4230</v>
      </c>
      <c r="H1901" s="237">
        <v>7.86</v>
      </c>
      <c r="I1901" s="188" t="s">
        <v>13607</v>
      </c>
      <c r="J1901" s="11">
        <v>45833</v>
      </c>
      <c r="K1901" s="11">
        <v>45834</v>
      </c>
      <c r="L1901" s="12">
        <f t="shared" si="66"/>
        <v>1</v>
      </c>
      <c r="M1901" s="11" t="s">
        <v>97</v>
      </c>
      <c r="N1901" s="11">
        <v>45842</v>
      </c>
      <c r="O1901" s="7">
        <f t="shared" ca="1" si="65"/>
        <v>9</v>
      </c>
      <c r="P1901" s="11">
        <v>45855</v>
      </c>
      <c r="Q1901" s="11">
        <v>45847</v>
      </c>
      <c r="R1901" s="11">
        <v>45855</v>
      </c>
      <c r="S1901" s="12">
        <f t="shared" ca="1" si="64"/>
        <v>22</v>
      </c>
      <c r="T1901" s="192">
        <v>45857</v>
      </c>
      <c r="U1901" s="11">
        <v>45877</v>
      </c>
      <c r="V1901" s="11"/>
      <c r="W1901" s="11"/>
      <c r="X1901" s="218" t="s">
        <v>13608</v>
      </c>
      <c r="Y1901" s="218" t="s">
        <v>13609</v>
      </c>
      <c r="Z1901" s="199" t="s">
        <v>13610</v>
      </c>
      <c r="AA1901" s="244" t="s">
        <v>13558</v>
      </c>
      <c r="AB1901" s="84" t="s">
        <v>11651</v>
      </c>
      <c r="AC1901" s="23"/>
      <c r="AD1901" s="776"/>
      <c r="AE1901" s="1338"/>
      <c r="AF1901" s="740"/>
      <c r="AG1901" s="2"/>
    </row>
    <row r="1902" spans="1:33">
      <c r="A1902" s="901" t="s">
        <v>13611</v>
      </c>
      <c r="B1902" s="950" t="s">
        <v>13606</v>
      </c>
      <c r="C1902" s="902" t="s">
        <v>83</v>
      </c>
      <c r="D1902" s="902" t="s">
        <v>13497</v>
      </c>
      <c r="E1902" s="902" t="s">
        <v>85</v>
      </c>
      <c r="F1902" s="902"/>
      <c r="G1902" s="903"/>
      <c r="H1902" s="904"/>
      <c r="I1902" s="905"/>
      <c r="J1902" s="906">
        <v>45857</v>
      </c>
      <c r="K1902" s="906">
        <v>45857</v>
      </c>
      <c r="L1902" s="907">
        <f t="shared" si="66"/>
        <v>0</v>
      </c>
      <c r="M1902" s="908"/>
      <c r="N1902" s="909"/>
      <c r="O1902" s="902">
        <f t="shared" ca="1" si="65"/>
        <v>248</v>
      </c>
      <c r="P1902" s="910"/>
      <c r="Q1902" s="906"/>
      <c r="R1902" s="908"/>
      <c r="S1902" s="911"/>
      <c r="T1902" s="912"/>
      <c r="U1902" s="906"/>
      <c r="V1902" s="906"/>
      <c r="W1902" s="906"/>
      <c r="X1902" s="913"/>
      <c r="Y1902" s="913"/>
      <c r="Z1902" s="914"/>
      <c r="AA1902" s="915" t="s">
        <v>13612</v>
      </c>
      <c r="AB1902" s="975"/>
      <c r="AC1902" s="916"/>
      <c r="AD1902" s="1270"/>
      <c r="AE1902" s="1338"/>
      <c r="AF1902" s="740"/>
      <c r="AG1902" s="2"/>
    </row>
    <row r="1903" spans="1:33">
      <c r="A1903" s="181" t="s">
        <v>13314</v>
      </c>
      <c r="B1903" s="846">
        <v>4130002823</v>
      </c>
      <c r="C1903" s="7" t="s">
        <v>83</v>
      </c>
      <c r="D1903" s="7" t="s">
        <v>60</v>
      </c>
      <c r="E1903" s="7" t="s">
        <v>49</v>
      </c>
      <c r="F1903" s="7">
        <v>1</v>
      </c>
      <c r="G1903" s="220">
        <v>1346</v>
      </c>
      <c r="H1903" s="237">
        <v>2.0579999999999998</v>
      </c>
      <c r="I1903" s="188" t="s">
        <v>13509</v>
      </c>
      <c r="J1903" s="11">
        <v>45812</v>
      </c>
      <c r="K1903" s="11">
        <v>45814</v>
      </c>
      <c r="L1903" s="12">
        <f t="shared" si="66"/>
        <v>2</v>
      </c>
      <c r="M1903" s="11" t="s">
        <v>97</v>
      </c>
      <c r="N1903" s="11">
        <v>45825</v>
      </c>
      <c r="O1903" s="7">
        <f t="shared" ca="1" si="65"/>
        <v>13</v>
      </c>
      <c r="P1903" s="11">
        <v>45839</v>
      </c>
      <c r="Q1903" s="11">
        <v>45840</v>
      </c>
      <c r="R1903" s="11">
        <v>45839</v>
      </c>
      <c r="S1903" s="12">
        <f t="shared" ref="S1903:S1934" ca="1" si="67">IF(ISBLANK(R1903)=TRUE,TODAY()-J1903,R1903-J1903)</f>
        <v>27</v>
      </c>
      <c r="T1903" s="192">
        <v>45846</v>
      </c>
      <c r="U1903" s="11">
        <v>45881</v>
      </c>
      <c r="V1903" s="11"/>
      <c r="W1903" s="11"/>
      <c r="X1903" s="218" t="s">
        <v>13613</v>
      </c>
      <c r="Y1903" s="218" t="s">
        <v>13614</v>
      </c>
      <c r="Z1903" s="199" t="s">
        <v>13614</v>
      </c>
      <c r="AA1903" s="244" t="s">
        <v>13615</v>
      </c>
      <c r="AB1903" s="72" t="s">
        <v>13616</v>
      </c>
      <c r="AC1903" s="23"/>
      <c r="AD1903" s="776"/>
      <c r="AE1903" s="1338"/>
      <c r="AF1903" s="740"/>
      <c r="AG1903" s="2"/>
    </row>
    <row r="1904" spans="1:33">
      <c r="A1904" s="181" t="s">
        <v>13617</v>
      </c>
      <c r="B1904" s="775">
        <v>1500000285</v>
      </c>
      <c r="C1904" s="7" t="s">
        <v>83</v>
      </c>
      <c r="D1904" s="7" t="s">
        <v>110</v>
      </c>
      <c r="E1904" s="7" t="s">
        <v>85</v>
      </c>
      <c r="F1904" s="7">
        <v>1</v>
      </c>
      <c r="G1904" s="220">
        <v>66</v>
      </c>
      <c r="H1904" s="205">
        <v>0.36480000000000001</v>
      </c>
      <c r="I1904" s="188" t="s">
        <v>13516</v>
      </c>
      <c r="J1904" s="11">
        <v>45817</v>
      </c>
      <c r="K1904" s="11">
        <v>45834</v>
      </c>
      <c r="L1904" s="12">
        <f t="shared" si="66"/>
        <v>17</v>
      </c>
      <c r="M1904" s="11">
        <v>45838</v>
      </c>
      <c r="N1904" s="8" t="s">
        <v>97</v>
      </c>
      <c r="O1904" s="7" t="e">
        <f t="shared" ca="1" si="65"/>
        <v>#VALUE!</v>
      </c>
      <c r="P1904" s="11">
        <v>45846</v>
      </c>
      <c r="Q1904" s="11">
        <v>45846</v>
      </c>
      <c r="R1904" s="11" t="s">
        <v>97</v>
      </c>
      <c r="S1904" s="12" t="e">
        <f t="shared" ca="1" si="67"/>
        <v>#VALUE!</v>
      </c>
      <c r="T1904" s="192" t="s">
        <v>97</v>
      </c>
      <c r="U1904" s="11">
        <v>45892</v>
      </c>
      <c r="V1904" s="11"/>
      <c r="W1904" s="11"/>
      <c r="X1904" s="218" t="s">
        <v>13618</v>
      </c>
      <c r="Y1904" s="218" t="s">
        <v>97</v>
      </c>
      <c r="Z1904" s="199" t="s">
        <v>13619</v>
      </c>
      <c r="AA1904" s="96" t="s">
        <v>13620</v>
      </c>
      <c r="AB1904" s="897"/>
      <c r="AC1904" s="177"/>
      <c r="AD1904" s="1271"/>
      <c r="AE1904" s="1348"/>
      <c r="AF1904" s="740"/>
      <c r="AG1904" s="2"/>
    </row>
    <row r="1905" spans="1:33">
      <c r="A1905" s="181" t="s">
        <v>1305</v>
      </c>
      <c r="B1905" s="775" t="s">
        <v>13621</v>
      </c>
      <c r="C1905" s="7" t="s">
        <v>29</v>
      </c>
      <c r="D1905" s="7" t="s">
        <v>1024</v>
      </c>
      <c r="E1905" s="7" t="s">
        <v>1331</v>
      </c>
      <c r="F1905" s="7">
        <v>1</v>
      </c>
      <c r="G1905" s="220">
        <v>94</v>
      </c>
      <c r="H1905" s="205">
        <v>1.248</v>
      </c>
      <c r="I1905" s="188" t="s">
        <v>13622</v>
      </c>
      <c r="J1905" s="11">
        <v>45846</v>
      </c>
      <c r="K1905" s="11">
        <v>45846</v>
      </c>
      <c r="L1905" s="12">
        <f t="shared" si="66"/>
        <v>0</v>
      </c>
      <c r="M1905" s="11">
        <v>45846</v>
      </c>
      <c r="N1905" s="8">
        <v>45848</v>
      </c>
      <c r="O1905" s="7">
        <f t="shared" ca="1" si="65"/>
        <v>2</v>
      </c>
      <c r="P1905" s="11">
        <v>45857</v>
      </c>
      <c r="Q1905" s="11">
        <v>45857</v>
      </c>
      <c r="R1905" s="11">
        <v>45858</v>
      </c>
      <c r="S1905" s="12">
        <f t="shared" ca="1" si="67"/>
        <v>12</v>
      </c>
      <c r="T1905" s="192">
        <v>45859</v>
      </c>
      <c r="U1905" s="11">
        <v>45895</v>
      </c>
      <c r="V1905" s="11"/>
      <c r="W1905" s="11"/>
      <c r="X1905" s="218" t="s">
        <v>13623</v>
      </c>
      <c r="Y1905" s="218" t="s">
        <v>13624</v>
      </c>
      <c r="Z1905" s="199" t="s">
        <v>13624</v>
      </c>
      <c r="AA1905" s="96" t="s">
        <v>10571</v>
      </c>
      <c r="AB1905" s="897"/>
      <c r="AC1905" s="177"/>
      <c r="AD1905" s="1271"/>
      <c r="AE1905" s="1348"/>
      <c r="AF1905" s="740"/>
      <c r="AG1905" s="2"/>
    </row>
    <row r="1906" spans="1:33">
      <c r="A1906" s="219" t="s">
        <v>13625</v>
      </c>
      <c r="B1906" s="741" t="s">
        <v>13626</v>
      </c>
      <c r="C1906" s="11" t="s">
        <v>83</v>
      </c>
      <c r="D1906" s="7" t="s">
        <v>1024</v>
      </c>
      <c r="E1906" s="12" t="s">
        <v>85</v>
      </c>
      <c r="F1906" s="12">
        <v>2</v>
      </c>
      <c r="G1906" s="220">
        <f>393+521</f>
        <v>914</v>
      </c>
      <c r="H1906" s="237">
        <v>1.0189999999999999</v>
      </c>
      <c r="I1906" s="188" t="s">
        <v>13627</v>
      </c>
      <c r="J1906" s="11">
        <v>45824</v>
      </c>
      <c r="K1906" s="11">
        <v>45845</v>
      </c>
      <c r="L1906" s="12">
        <f t="shared" si="66"/>
        <v>21</v>
      </c>
      <c r="M1906" s="11" t="s">
        <v>97</v>
      </c>
      <c r="N1906" s="11">
        <v>45847</v>
      </c>
      <c r="O1906" s="7">
        <f t="shared" ca="1" si="65"/>
        <v>23</v>
      </c>
      <c r="P1906" s="23">
        <v>45861</v>
      </c>
      <c r="Q1906" s="11">
        <v>45855</v>
      </c>
      <c r="R1906" s="11">
        <v>45861</v>
      </c>
      <c r="S1906" s="12">
        <f t="shared" ca="1" si="67"/>
        <v>37</v>
      </c>
      <c r="T1906" s="11">
        <v>45863</v>
      </c>
      <c r="U1906" s="11" t="s">
        <v>13628</v>
      </c>
      <c r="V1906" s="11"/>
      <c r="W1906" s="11"/>
      <c r="X1906" s="218" t="s">
        <v>13629</v>
      </c>
      <c r="Y1906" s="199" t="s">
        <v>13630</v>
      </c>
      <c r="Z1906" s="199" t="s">
        <v>13631</v>
      </c>
      <c r="AA1906" s="161" t="s">
        <v>13632</v>
      </c>
      <c r="AB1906" s="14" t="s">
        <v>13450</v>
      </c>
      <c r="AC1906" s="12"/>
      <c r="AD1906" s="715" t="s">
        <v>10815</v>
      </c>
      <c r="AE1906" s="1337"/>
      <c r="AF1906" s="740"/>
    </row>
    <row r="1907" spans="1:33">
      <c r="A1907" s="219" t="s">
        <v>13633</v>
      </c>
      <c r="B1907" s="741" t="s">
        <v>13634</v>
      </c>
      <c r="C1907" s="11" t="s">
        <v>83</v>
      </c>
      <c r="D1907" s="7" t="s">
        <v>1024</v>
      </c>
      <c r="E1907" s="12" t="s">
        <v>85</v>
      </c>
      <c r="F1907" s="12">
        <v>1</v>
      </c>
      <c r="G1907" s="220">
        <v>1034</v>
      </c>
      <c r="H1907" s="237">
        <v>2.2639999999999998</v>
      </c>
      <c r="I1907" s="188" t="s">
        <v>13627</v>
      </c>
      <c r="J1907" s="11">
        <v>45833</v>
      </c>
      <c r="K1907" s="11">
        <v>45835</v>
      </c>
      <c r="L1907" s="12">
        <f t="shared" si="66"/>
        <v>2</v>
      </c>
      <c r="M1907" s="11">
        <v>45839</v>
      </c>
      <c r="N1907" s="11">
        <v>45845</v>
      </c>
      <c r="O1907" s="7">
        <f t="shared" ca="1" si="65"/>
        <v>12</v>
      </c>
      <c r="P1907" s="23">
        <v>45861</v>
      </c>
      <c r="Q1907" s="11">
        <v>45855</v>
      </c>
      <c r="R1907" s="11">
        <v>45861</v>
      </c>
      <c r="S1907" s="12">
        <f t="shared" ca="1" si="67"/>
        <v>28</v>
      </c>
      <c r="T1907" s="11">
        <v>45863</v>
      </c>
      <c r="U1907" s="11" t="s">
        <v>13635</v>
      </c>
      <c r="V1907" s="11"/>
      <c r="W1907" s="11"/>
      <c r="X1907" s="218" t="s">
        <v>13636</v>
      </c>
      <c r="Y1907" s="199" t="s">
        <v>13630</v>
      </c>
      <c r="Z1907" s="199" t="s">
        <v>13630</v>
      </c>
      <c r="AA1907" s="161" t="s">
        <v>13637</v>
      </c>
      <c r="AB1907" s="14" t="s">
        <v>13638</v>
      </c>
      <c r="AC1907" s="7"/>
      <c r="AD1907" s="293" t="s">
        <v>10815</v>
      </c>
      <c r="AE1907" s="1346"/>
      <c r="AF1907" s="740"/>
    </row>
    <row r="1908" spans="1:33">
      <c r="A1908" s="219" t="s">
        <v>13639</v>
      </c>
      <c r="B1908" s="741" t="s">
        <v>13640</v>
      </c>
      <c r="C1908" s="11" t="s">
        <v>83</v>
      </c>
      <c r="D1908" s="7" t="s">
        <v>1024</v>
      </c>
      <c r="E1908" s="12" t="s">
        <v>85</v>
      </c>
      <c r="F1908" s="12">
        <v>1</v>
      </c>
      <c r="G1908" s="220">
        <v>740</v>
      </c>
      <c r="H1908" s="237">
        <v>2.2559999999999998</v>
      </c>
      <c r="I1908" s="188" t="s">
        <v>13627</v>
      </c>
      <c r="J1908" s="11">
        <v>45835</v>
      </c>
      <c r="K1908" s="11">
        <v>45838</v>
      </c>
      <c r="L1908" s="12">
        <f t="shared" si="66"/>
        <v>3</v>
      </c>
      <c r="M1908" s="11" t="s">
        <v>97</v>
      </c>
      <c r="N1908" s="11">
        <v>45846</v>
      </c>
      <c r="O1908" s="7">
        <f t="shared" ca="1" si="65"/>
        <v>11</v>
      </c>
      <c r="P1908" s="23">
        <v>45861</v>
      </c>
      <c r="Q1908" s="11">
        <v>45855</v>
      </c>
      <c r="R1908" s="11">
        <v>45861</v>
      </c>
      <c r="S1908" s="12">
        <f t="shared" ca="1" si="67"/>
        <v>26</v>
      </c>
      <c r="T1908" s="11">
        <v>45863</v>
      </c>
      <c r="U1908" s="11" t="s">
        <v>13641</v>
      </c>
      <c r="V1908" s="11"/>
      <c r="W1908" s="11"/>
      <c r="X1908" s="218" t="s">
        <v>13642</v>
      </c>
      <c r="Y1908" s="199" t="s">
        <v>13630</v>
      </c>
      <c r="Z1908" s="199" t="s">
        <v>13643</v>
      </c>
      <c r="AA1908" s="161" t="s">
        <v>13644</v>
      </c>
      <c r="AB1908" s="14" t="s">
        <v>13437</v>
      </c>
      <c r="AC1908" s="12"/>
      <c r="AD1908" s="715"/>
      <c r="AE1908" s="1337"/>
      <c r="AF1908" s="740"/>
    </row>
    <row r="1909" spans="1:33">
      <c r="A1909" s="657" t="s">
        <v>13645</v>
      </c>
      <c r="B1909" s="741" t="s">
        <v>13646</v>
      </c>
      <c r="C1909" s="11" t="s">
        <v>83</v>
      </c>
      <c r="D1909" s="7" t="s">
        <v>1024</v>
      </c>
      <c r="E1909" s="12" t="s">
        <v>85</v>
      </c>
      <c r="F1909" s="12">
        <v>2</v>
      </c>
      <c r="G1909" s="220">
        <v>303</v>
      </c>
      <c r="H1909" s="237">
        <v>0.90500000000000003</v>
      </c>
      <c r="I1909" s="188" t="s">
        <v>13627</v>
      </c>
      <c r="J1909" s="11">
        <v>45840</v>
      </c>
      <c r="K1909" s="11">
        <v>45840</v>
      </c>
      <c r="L1909" s="12">
        <f t="shared" si="66"/>
        <v>0</v>
      </c>
      <c r="M1909" s="11">
        <v>45845</v>
      </c>
      <c r="N1909" s="11">
        <v>45846</v>
      </c>
      <c r="O1909" s="7">
        <f t="shared" ca="1" si="65"/>
        <v>6</v>
      </c>
      <c r="P1909" s="23">
        <v>45861</v>
      </c>
      <c r="Q1909" s="11">
        <v>45855</v>
      </c>
      <c r="R1909" s="11">
        <v>45861</v>
      </c>
      <c r="S1909" s="12">
        <f t="shared" ca="1" si="67"/>
        <v>21</v>
      </c>
      <c r="T1909" s="11">
        <v>45863</v>
      </c>
      <c r="U1909" s="11" t="s">
        <v>13647</v>
      </c>
      <c r="V1909" s="11"/>
      <c r="W1909" s="11"/>
      <c r="X1909" s="218" t="s">
        <v>13648</v>
      </c>
      <c r="Y1909" s="199" t="s">
        <v>13630</v>
      </c>
      <c r="Z1909" s="199" t="s">
        <v>13649</v>
      </c>
      <c r="AA1909" s="892" t="s">
        <v>13650</v>
      </c>
      <c r="AB1909" s="14" t="s">
        <v>13651</v>
      </c>
      <c r="AC1909" s="12"/>
      <c r="AD1909" s="715"/>
      <c r="AE1909" s="1337"/>
      <c r="AF1909" s="740"/>
    </row>
    <row r="1910" spans="1:33">
      <c r="A1910" s="219" t="s">
        <v>13652</v>
      </c>
      <c r="B1910" s="741" t="s">
        <v>13653</v>
      </c>
      <c r="C1910" s="11" t="s">
        <v>83</v>
      </c>
      <c r="D1910" s="7" t="s">
        <v>1024</v>
      </c>
      <c r="E1910" s="12" t="s">
        <v>85</v>
      </c>
      <c r="F1910" s="12">
        <v>1</v>
      </c>
      <c r="G1910" s="220">
        <v>313</v>
      </c>
      <c r="H1910" s="237">
        <v>2.4940000000000002</v>
      </c>
      <c r="I1910" s="188" t="s">
        <v>13627</v>
      </c>
      <c r="J1910" s="11">
        <v>45842</v>
      </c>
      <c r="K1910" s="11">
        <v>45845</v>
      </c>
      <c r="L1910" s="12">
        <f t="shared" si="66"/>
        <v>3</v>
      </c>
      <c r="M1910" s="11">
        <v>45846</v>
      </c>
      <c r="N1910" s="11">
        <v>45848</v>
      </c>
      <c r="O1910" s="7">
        <f t="shared" ca="1" si="65"/>
        <v>6</v>
      </c>
      <c r="P1910" s="23">
        <v>45861</v>
      </c>
      <c r="Q1910" s="11">
        <v>45855</v>
      </c>
      <c r="R1910" s="11">
        <v>45861</v>
      </c>
      <c r="S1910" s="12">
        <f t="shared" ca="1" si="67"/>
        <v>19</v>
      </c>
      <c r="T1910" s="11">
        <v>45863</v>
      </c>
      <c r="U1910" s="11" t="s">
        <v>13654</v>
      </c>
      <c r="V1910" s="11"/>
      <c r="W1910" s="11"/>
      <c r="X1910" s="218" t="s">
        <v>13655</v>
      </c>
      <c r="Y1910" s="199" t="s">
        <v>13630</v>
      </c>
      <c r="Z1910" s="199" t="s">
        <v>13656</v>
      </c>
      <c r="AA1910" s="161" t="s">
        <v>13657</v>
      </c>
      <c r="AB1910" s="14" t="s">
        <v>13658</v>
      </c>
      <c r="AC1910" s="7"/>
      <c r="AD1910" s="293" t="s">
        <v>10815</v>
      </c>
      <c r="AE1910" s="1346"/>
      <c r="AF1910" s="740"/>
    </row>
    <row r="1911" spans="1:33">
      <c r="A1911" s="181" t="s">
        <v>11679</v>
      </c>
      <c r="B1911" s="775" t="s">
        <v>13659</v>
      </c>
      <c r="C1911" s="775" t="s">
        <v>46</v>
      </c>
      <c r="D1911" s="7" t="s">
        <v>189</v>
      </c>
      <c r="E1911" s="7" t="s">
        <v>85</v>
      </c>
      <c r="F1911" s="7">
        <v>3</v>
      </c>
      <c r="G1911" s="220">
        <v>4258</v>
      </c>
      <c r="H1911" s="237">
        <v>2.21</v>
      </c>
      <c r="I1911" s="188" t="s">
        <v>13660</v>
      </c>
      <c r="J1911" s="11">
        <v>45839</v>
      </c>
      <c r="K1911" s="11">
        <v>45839</v>
      </c>
      <c r="L1911" s="12">
        <f t="shared" si="66"/>
        <v>0</v>
      </c>
      <c r="M1911" s="8" t="s">
        <v>97</v>
      </c>
      <c r="N1911" s="11">
        <v>45848</v>
      </c>
      <c r="O1911" s="7">
        <f t="shared" ca="1" si="65"/>
        <v>9</v>
      </c>
      <c r="P1911" s="11">
        <v>45861</v>
      </c>
      <c r="Q1911" s="11">
        <v>45859</v>
      </c>
      <c r="R1911" s="11">
        <v>45861</v>
      </c>
      <c r="S1911" s="7">
        <f t="shared" ca="1" si="67"/>
        <v>22</v>
      </c>
      <c r="T1911" s="192">
        <v>45863</v>
      </c>
      <c r="U1911" s="11">
        <v>45899</v>
      </c>
      <c r="V1911" s="11"/>
      <c r="W1911" s="11"/>
      <c r="X1911" s="218" t="s">
        <v>13661</v>
      </c>
      <c r="Y1911" s="218" t="s">
        <v>13662</v>
      </c>
      <c r="Z1911" s="199" t="s">
        <v>13662</v>
      </c>
      <c r="AA1911" s="244" t="s">
        <v>13663</v>
      </c>
      <c r="AB1911" s="24" t="s">
        <v>13664</v>
      </c>
      <c r="AC1911" s="1220"/>
      <c r="AD1911" s="1220"/>
      <c r="AE1911" s="1341" t="s">
        <v>12585</v>
      </c>
      <c r="AF1911" s="777"/>
      <c r="AG1911" s="2" t="s">
        <v>13665</v>
      </c>
    </row>
    <row r="1912" spans="1:33">
      <c r="A1912" s="201" t="s">
        <v>13666</v>
      </c>
      <c r="B1912" s="775">
        <v>310294578</v>
      </c>
      <c r="C1912" s="7" t="s">
        <v>131</v>
      </c>
      <c r="D1912" s="7" t="s">
        <v>1024</v>
      </c>
      <c r="E1912" s="7" t="s">
        <v>49</v>
      </c>
      <c r="F1912" s="7">
        <v>8</v>
      </c>
      <c r="G1912" s="220">
        <v>6802</v>
      </c>
      <c r="H1912" s="205">
        <v>23.622</v>
      </c>
      <c r="I1912" s="12" t="s">
        <v>697</v>
      </c>
      <c r="J1912" s="11">
        <v>45805</v>
      </c>
      <c r="K1912" s="11">
        <v>45844</v>
      </c>
      <c r="L1912" s="12">
        <f t="shared" si="66"/>
        <v>39</v>
      </c>
      <c r="M1912" s="11">
        <v>45846</v>
      </c>
      <c r="N1912" s="11">
        <v>45848</v>
      </c>
      <c r="O1912" s="7">
        <f t="shared" ca="1" si="65"/>
        <v>43</v>
      </c>
      <c r="P1912" s="11">
        <v>45866</v>
      </c>
      <c r="Q1912" s="11">
        <v>45844</v>
      </c>
      <c r="R1912" s="11">
        <v>45866</v>
      </c>
      <c r="S1912" s="12">
        <f t="shared" ca="1" si="67"/>
        <v>61</v>
      </c>
      <c r="T1912" s="192">
        <v>45867</v>
      </c>
      <c r="U1912" s="11" t="s">
        <v>13667</v>
      </c>
      <c r="V1912" s="11"/>
      <c r="W1912" s="11"/>
      <c r="X1912" s="218" t="s">
        <v>13668</v>
      </c>
      <c r="Y1912" s="218" t="s">
        <v>13669</v>
      </c>
      <c r="Z1912" s="743" t="s">
        <v>13669</v>
      </c>
      <c r="AA1912" s="96" t="s">
        <v>13670</v>
      </c>
      <c r="AB1912" s="24" t="s">
        <v>13671</v>
      </c>
      <c r="AC1912" s="23"/>
      <c r="AD1912" s="776"/>
      <c r="AE1912" s="1338"/>
      <c r="AF1912" s="740"/>
      <c r="AG1912" s="2"/>
    </row>
    <row r="1913" spans="1:33">
      <c r="A1913" s="181" t="s">
        <v>1305</v>
      </c>
      <c r="B1913" s="775" t="s">
        <v>13672</v>
      </c>
      <c r="C1913" s="7" t="s">
        <v>29</v>
      </c>
      <c r="D1913" s="7" t="s">
        <v>1024</v>
      </c>
      <c r="E1913" s="7" t="s">
        <v>13673</v>
      </c>
      <c r="F1913" s="7">
        <v>1</v>
      </c>
      <c r="G1913" s="220">
        <v>170</v>
      </c>
      <c r="H1913" s="205">
        <v>0.73</v>
      </c>
      <c r="I1913" s="12" t="s">
        <v>13674</v>
      </c>
      <c r="J1913" s="11">
        <v>45852</v>
      </c>
      <c r="K1913" s="11">
        <v>45852</v>
      </c>
      <c r="L1913" s="12">
        <f t="shared" si="66"/>
        <v>0</v>
      </c>
      <c r="M1913" s="11">
        <v>45855</v>
      </c>
      <c r="N1913" s="11">
        <v>45856</v>
      </c>
      <c r="O1913" s="7">
        <f t="shared" ca="1" si="65"/>
        <v>4</v>
      </c>
      <c r="P1913" s="11">
        <v>45862</v>
      </c>
      <c r="Q1913" s="11">
        <v>45861</v>
      </c>
      <c r="R1913" s="11">
        <v>45862</v>
      </c>
      <c r="S1913" s="12">
        <f t="shared" ca="1" si="67"/>
        <v>10</v>
      </c>
      <c r="T1913" s="192">
        <v>45866</v>
      </c>
      <c r="U1913" s="11">
        <v>45867</v>
      </c>
      <c r="V1913" s="11"/>
      <c r="W1913" s="11"/>
      <c r="X1913" s="218" t="s">
        <v>13675</v>
      </c>
      <c r="Y1913" s="218" t="s">
        <v>13675</v>
      </c>
      <c r="Z1913" s="743" t="s">
        <v>13675</v>
      </c>
      <c r="AA1913" s="235"/>
      <c r="AB1913" s="24"/>
      <c r="AC1913" s="23"/>
      <c r="AD1913" s="776"/>
      <c r="AE1913" s="1338"/>
      <c r="AF1913" s="740"/>
      <c r="AG1913" s="2"/>
    </row>
    <row r="1914" spans="1:33">
      <c r="A1914" s="181" t="s">
        <v>4880</v>
      </c>
      <c r="B1914" s="775" t="s">
        <v>13676</v>
      </c>
      <c r="C1914" s="7" t="s">
        <v>29</v>
      </c>
      <c r="D1914" s="7" t="s">
        <v>1024</v>
      </c>
      <c r="E1914" s="7" t="s">
        <v>492</v>
      </c>
      <c r="F1914" s="7">
        <v>4</v>
      </c>
      <c r="G1914" s="220">
        <v>3627</v>
      </c>
      <c r="H1914" s="205">
        <v>6.89</v>
      </c>
      <c r="I1914" s="12" t="s">
        <v>13677</v>
      </c>
      <c r="J1914" s="11">
        <v>45846</v>
      </c>
      <c r="K1914" s="11">
        <v>45846</v>
      </c>
      <c r="L1914" s="12">
        <f t="shared" si="66"/>
        <v>0</v>
      </c>
      <c r="M1914" s="11">
        <v>45848</v>
      </c>
      <c r="N1914" s="11">
        <v>45849</v>
      </c>
      <c r="O1914" s="7">
        <f t="shared" ca="1" si="65"/>
        <v>3</v>
      </c>
      <c r="P1914" s="11">
        <v>45857</v>
      </c>
      <c r="Q1914" s="11">
        <v>45857</v>
      </c>
      <c r="R1914" s="11">
        <v>45858</v>
      </c>
      <c r="S1914" s="12">
        <f t="shared" ca="1" si="67"/>
        <v>12</v>
      </c>
      <c r="T1914" s="192">
        <v>45862</v>
      </c>
      <c r="U1914" s="11">
        <v>45892</v>
      </c>
      <c r="V1914" s="11"/>
      <c r="W1914" s="11"/>
      <c r="X1914" s="218" t="s">
        <v>13678</v>
      </c>
      <c r="Y1914" s="218" t="s">
        <v>13679</v>
      </c>
      <c r="Z1914" s="743" t="s">
        <v>13679</v>
      </c>
      <c r="AA1914" s="96" t="s">
        <v>4939</v>
      </c>
      <c r="AB1914" s="84"/>
      <c r="AC1914" s="23"/>
      <c r="AD1914" s="776"/>
      <c r="AE1914" s="1338"/>
      <c r="AF1914" s="740"/>
      <c r="AG1914" s="2"/>
    </row>
    <row r="1915" spans="1:33">
      <c r="A1915" s="181" t="s">
        <v>13680</v>
      </c>
      <c r="B1915" s="775"/>
      <c r="C1915" s="7" t="s">
        <v>131</v>
      </c>
      <c r="D1915" s="7" t="s">
        <v>1024</v>
      </c>
      <c r="E1915" s="7" t="s">
        <v>886</v>
      </c>
      <c r="F1915" s="7">
        <v>6</v>
      </c>
      <c r="G1915" s="220">
        <v>2016</v>
      </c>
      <c r="H1915" s="205">
        <v>4.6079999999999997</v>
      </c>
      <c r="I1915" s="12" t="s">
        <v>13681</v>
      </c>
      <c r="J1915" s="11">
        <v>45846</v>
      </c>
      <c r="K1915" s="11">
        <v>45848</v>
      </c>
      <c r="L1915" s="12">
        <f t="shared" si="66"/>
        <v>2</v>
      </c>
      <c r="M1915" s="11">
        <v>45849</v>
      </c>
      <c r="N1915" s="11">
        <v>45852</v>
      </c>
      <c r="O1915" s="7">
        <f t="shared" ca="1" si="65"/>
        <v>6</v>
      </c>
      <c r="P1915" s="11">
        <v>45861</v>
      </c>
      <c r="Q1915" s="11">
        <v>45859</v>
      </c>
      <c r="R1915" s="11">
        <v>45861</v>
      </c>
      <c r="S1915" s="12">
        <f t="shared" ca="1" si="67"/>
        <v>15</v>
      </c>
      <c r="T1915" s="192">
        <v>45862</v>
      </c>
      <c r="U1915" s="11">
        <v>45905</v>
      </c>
      <c r="V1915" s="11"/>
      <c r="W1915" s="11"/>
      <c r="X1915" s="218" t="s">
        <v>13682</v>
      </c>
      <c r="Y1915" s="218" t="s">
        <v>13683</v>
      </c>
      <c r="Z1915" s="743" t="s">
        <v>13683</v>
      </c>
      <c r="AA1915" s="96" t="s">
        <v>1870</v>
      </c>
      <c r="AB1915" s="24"/>
      <c r="AC1915" s="23"/>
      <c r="AD1915" s="776"/>
      <c r="AE1915" s="1338"/>
      <c r="AF1915" s="740"/>
      <c r="AG1915" s="2"/>
    </row>
    <row r="1916" spans="1:33">
      <c r="A1916" s="181" t="s">
        <v>13684</v>
      </c>
      <c r="B1916" s="775"/>
      <c r="C1916" s="7" t="s">
        <v>29</v>
      </c>
      <c r="D1916" s="7" t="s">
        <v>1024</v>
      </c>
      <c r="E1916" s="7" t="s">
        <v>267</v>
      </c>
      <c r="F1916" s="7">
        <v>2</v>
      </c>
      <c r="G1916" s="220">
        <v>3220</v>
      </c>
      <c r="H1916" s="205">
        <v>11.935</v>
      </c>
      <c r="I1916" s="12" t="s">
        <v>13685</v>
      </c>
      <c r="J1916" s="11">
        <v>45847</v>
      </c>
      <c r="K1916" s="11">
        <v>45848</v>
      </c>
      <c r="L1916" s="12">
        <f t="shared" si="66"/>
        <v>1</v>
      </c>
      <c r="M1916" s="11">
        <v>45848</v>
      </c>
      <c r="N1916" s="11">
        <v>45852</v>
      </c>
      <c r="O1916" s="7">
        <f t="shared" ca="1" si="65"/>
        <v>5</v>
      </c>
      <c r="P1916" s="11">
        <v>45860</v>
      </c>
      <c r="Q1916" s="11">
        <v>45860</v>
      </c>
      <c r="R1916" s="11">
        <v>45861</v>
      </c>
      <c r="S1916" s="12">
        <f t="shared" ca="1" si="67"/>
        <v>14</v>
      </c>
      <c r="T1916" s="192">
        <v>45862</v>
      </c>
      <c r="U1916" s="11">
        <v>45913</v>
      </c>
      <c r="V1916" s="11"/>
      <c r="W1916" s="11"/>
      <c r="X1916" s="218" t="s">
        <v>13686</v>
      </c>
      <c r="Y1916" s="218" t="s">
        <v>13687</v>
      </c>
      <c r="Z1916" s="743" t="s">
        <v>13687</v>
      </c>
      <c r="AA1916" s="96" t="s">
        <v>1870</v>
      </c>
      <c r="AB1916" s="24"/>
      <c r="AC1916" s="23"/>
      <c r="AD1916" s="776"/>
      <c r="AE1916" s="1338"/>
      <c r="AF1916" s="740"/>
      <c r="AG1916" s="2"/>
    </row>
    <row r="1917" spans="1:33">
      <c r="A1917" s="657" t="s">
        <v>13688</v>
      </c>
      <c r="B1917" s="741" t="s">
        <v>13689</v>
      </c>
      <c r="C1917" s="23" t="s">
        <v>256</v>
      </c>
      <c r="D1917" s="4" t="s">
        <v>1024</v>
      </c>
      <c r="E1917" s="25" t="s">
        <v>85</v>
      </c>
      <c r="F1917" s="25">
        <v>2</v>
      </c>
      <c r="G1917" s="248">
        <v>1008</v>
      </c>
      <c r="H1917" s="917">
        <v>1.19</v>
      </c>
      <c r="I1917" s="202" t="s">
        <v>13690</v>
      </c>
      <c r="J1917" s="23">
        <v>45845</v>
      </c>
      <c r="K1917" s="23">
        <v>45847</v>
      </c>
      <c r="L1917" s="25">
        <f t="shared" si="66"/>
        <v>2</v>
      </c>
      <c r="M1917" s="23">
        <v>45854</v>
      </c>
      <c r="N1917" s="23">
        <v>45855</v>
      </c>
      <c r="O1917" s="4">
        <f t="shared" ca="1" si="65"/>
        <v>10</v>
      </c>
      <c r="P1917" s="23">
        <v>45870</v>
      </c>
      <c r="Q1917" s="23">
        <v>45865</v>
      </c>
      <c r="R1917" s="23">
        <v>45870</v>
      </c>
      <c r="S1917" s="25">
        <f t="shared" ca="1" si="67"/>
        <v>25</v>
      </c>
      <c r="T1917" s="918">
        <v>45871</v>
      </c>
      <c r="U1917" s="23" t="s">
        <v>13691</v>
      </c>
      <c r="V1917" s="23"/>
      <c r="W1917" s="23"/>
      <c r="X1917" s="706" t="s">
        <v>13692</v>
      </c>
      <c r="Y1917" s="714" t="s">
        <v>13693</v>
      </c>
      <c r="Z1917" s="714" t="s">
        <v>13694</v>
      </c>
      <c r="AA1917" s="161" t="s">
        <v>13695</v>
      </c>
      <c r="AB1917" s="146" t="s">
        <v>13437</v>
      </c>
      <c r="AC1917" s="25"/>
      <c r="AD1917" s="921" t="s">
        <v>10815</v>
      </c>
      <c r="AE1917" s="1349"/>
      <c r="AF1917" s="740"/>
    </row>
    <row r="1918" spans="1:33">
      <c r="A1918" s="657" t="s">
        <v>13696</v>
      </c>
      <c r="B1918" s="741" t="s">
        <v>13697</v>
      </c>
      <c r="C1918" s="23" t="s">
        <v>256</v>
      </c>
      <c r="D1918" s="4" t="s">
        <v>1024</v>
      </c>
      <c r="E1918" s="25" t="s">
        <v>85</v>
      </c>
      <c r="F1918" s="25">
        <v>1</v>
      </c>
      <c r="G1918" s="248">
        <v>825</v>
      </c>
      <c r="H1918" s="917">
        <v>1.696</v>
      </c>
      <c r="I1918" s="202" t="s">
        <v>13690</v>
      </c>
      <c r="J1918" s="840">
        <v>45848</v>
      </c>
      <c r="K1918" s="23">
        <v>45849</v>
      </c>
      <c r="L1918" s="25">
        <f t="shared" si="66"/>
        <v>1</v>
      </c>
      <c r="M1918" s="23">
        <v>45855</v>
      </c>
      <c r="N1918" s="23">
        <v>45860</v>
      </c>
      <c r="O1918" s="4">
        <f t="shared" ca="1" si="65"/>
        <v>12</v>
      </c>
      <c r="P1918" s="23">
        <v>45870</v>
      </c>
      <c r="Q1918" s="23">
        <v>45865</v>
      </c>
      <c r="R1918" s="23">
        <v>45870</v>
      </c>
      <c r="S1918" s="25">
        <f t="shared" ca="1" si="67"/>
        <v>22</v>
      </c>
      <c r="T1918" s="918">
        <v>45871</v>
      </c>
      <c r="U1918" s="23" t="s">
        <v>13698</v>
      </c>
      <c r="V1918" s="23"/>
      <c r="W1918" s="23"/>
      <c r="X1918" s="706" t="s">
        <v>13699</v>
      </c>
      <c r="Y1918" s="714" t="s">
        <v>13693</v>
      </c>
      <c r="Z1918" s="714" t="s">
        <v>13693</v>
      </c>
      <c r="AA1918" s="161" t="s">
        <v>13700</v>
      </c>
      <c r="AB1918" s="146" t="s">
        <v>13701</v>
      </c>
      <c r="AC1918" s="25"/>
      <c r="AD1918" s="921" t="s">
        <v>10815</v>
      </c>
      <c r="AE1918" s="1349"/>
      <c r="AF1918" s="740"/>
    </row>
    <row r="1919" spans="1:33">
      <c r="A1919" s="657" t="s">
        <v>13702</v>
      </c>
      <c r="B1919" s="741" t="s">
        <v>13703</v>
      </c>
      <c r="C1919" s="23" t="s">
        <v>83</v>
      </c>
      <c r="D1919" s="4" t="s">
        <v>1024</v>
      </c>
      <c r="E1919" s="25" t="s">
        <v>85</v>
      </c>
      <c r="F1919" s="25">
        <v>1</v>
      </c>
      <c r="G1919" s="248">
        <v>779</v>
      </c>
      <c r="H1919" s="917">
        <v>1.302</v>
      </c>
      <c r="I1919" s="202" t="s">
        <v>13690</v>
      </c>
      <c r="J1919" s="840">
        <v>45848</v>
      </c>
      <c r="K1919" s="23">
        <v>45852</v>
      </c>
      <c r="L1919" s="25">
        <f t="shared" ref="L1919:L1950" si="68">K1919-J1919</f>
        <v>4</v>
      </c>
      <c r="M1919" s="23">
        <v>45852</v>
      </c>
      <c r="N1919" s="23">
        <v>45856</v>
      </c>
      <c r="O1919" s="4">
        <f t="shared" ca="1" si="65"/>
        <v>8</v>
      </c>
      <c r="P1919" s="23">
        <v>45870</v>
      </c>
      <c r="Q1919" s="23">
        <v>45865</v>
      </c>
      <c r="R1919" s="23">
        <v>45870</v>
      </c>
      <c r="S1919" s="25">
        <f t="shared" ca="1" si="67"/>
        <v>22</v>
      </c>
      <c r="T1919" s="918">
        <v>45871</v>
      </c>
      <c r="U1919" s="23" t="s">
        <v>13704</v>
      </c>
      <c r="V1919" s="23"/>
      <c r="W1919" s="23"/>
      <c r="X1919" s="706" t="s">
        <v>13705</v>
      </c>
      <c r="Y1919" s="714" t="s">
        <v>13693</v>
      </c>
      <c r="Z1919" s="714" t="s">
        <v>13706</v>
      </c>
      <c r="AA1919" s="161" t="s">
        <v>13707</v>
      </c>
      <c r="AB1919" s="146" t="s">
        <v>13708</v>
      </c>
      <c r="AC1919" s="25"/>
      <c r="AD1919" s="921" t="s">
        <v>10815</v>
      </c>
      <c r="AE1919" s="1349"/>
      <c r="AF1919" s="740"/>
    </row>
    <row r="1920" spans="1:33">
      <c r="A1920" s="657" t="s">
        <v>13709</v>
      </c>
      <c r="B1920" s="741" t="s">
        <v>13710</v>
      </c>
      <c r="C1920" s="23" t="s">
        <v>83</v>
      </c>
      <c r="D1920" s="4" t="s">
        <v>1024</v>
      </c>
      <c r="E1920" s="25" t="s">
        <v>85</v>
      </c>
      <c r="F1920" s="25">
        <v>2</v>
      </c>
      <c r="G1920" s="248">
        <v>3700</v>
      </c>
      <c r="H1920" s="917">
        <v>6.9710000000000001</v>
      </c>
      <c r="I1920" s="202" t="s">
        <v>13690</v>
      </c>
      <c r="J1920" s="23">
        <v>45849</v>
      </c>
      <c r="K1920" s="23">
        <v>45852</v>
      </c>
      <c r="L1920" s="25">
        <f t="shared" si="68"/>
        <v>3</v>
      </c>
      <c r="M1920" s="23" t="s">
        <v>97</v>
      </c>
      <c r="N1920" s="23">
        <v>45859</v>
      </c>
      <c r="O1920" s="4">
        <f t="shared" ca="1" si="65"/>
        <v>10</v>
      </c>
      <c r="P1920" s="23">
        <v>45870</v>
      </c>
      <c r="Q1920" s="23">
        <v>45865</v>
      </c>
      <c r="R1920" s="23">
        <v>45870</v>
      </c>
      <c r="S1920" s="25">
        <f t="shared" ca="1" si="67"/>
        <v>21</v>
      </c>
      <c r="T1920" s="918">
        <v>45871</v>
      </c>
      <c r="U1920" s="23" t="s">
        <v>13711</v>
      </c>
      <c r="V1920" s="23"/>
      <c r="W1920" s="23"/>
      <c r="X1920" s="706" t="s">
        <v>13712</v>
      </c>
      <c r="Y1920" s="714" t="s">
        <v>13693</v>
      </c>
      <c r="Z1920" s="714" t="s">
        <v>13713</v>
      </c>
      <c r="AA1920" s="161" t="s">
        <v>13714</v>
      </c>
      <c r="AB1920" s="146" t="s">
        <v>13450</v>
      </c>
      <c r="AC1920" s="25"/>
      <c r="AD1920" s="921" t="s">
        <v>10815</v>
      </c>
      <c r="AE1920" s="1349"/>
      <c r="AF1920" s="740"/>
    </row>
    <row r="1921" spans="1:177">
      <c r="A1921" s="626" t="s">
        <v>13715</v>
      </c>
      <c r="B1921" s="775" t="s">
        <v>13716</v>
      </c>
      <c r="C1921" s="181" t="s">
        <v>83</v>
      </c>
      <c r="D1921" s="181" t="s">
        <v>13040</v>
      </c>
      <c r="E1921" s="181" t="s">
        <v>85</v>
      </c>
      <c r="F1921" s="7">
        <v>1</v>
      </c>
      <c r="G1921" s="220">
        <v>340</v>
      </c>
      <c r="H1921" s="237">
        <v>0.79400000000000004</v>
      </c>
      <c r="I1921" s="11" t="s">
        <v>13717</v>
      </c>
      <c r="J1921" s="11">
        <v>45856</v>
      </c>
      <c r="K1921" s="11">
        <v>45860</v>
      </c>
      <c r="L1921" s="12">
        <f t="shared" si="68"/>
        <v>4</v>
      </c>
      <c r="M1921" s="11" t="s">
        <v>97</v>
      </c>
      <c r="N1921" s="11">
        <v>45862</v>
      </c>
      <c r="O1921" s="7">
        <f t="shared" ca="1" si="65"/>
        <v>6</v>
      </c>
      <c r="P1921" s="11">
        <v>45866</v>
      </c>
      <c r="Q1921" s="11">
        <v>45866</v>
      </c>
      <c r="R1921" s="11">
        <v>45866</v>
      </c>
      <c r="S1921" s="7">
        <f t="shared" ca="1" si="67"/>
        <v>10</v>
      </c>
      <c r="T1921" s="192">
        <v>45873</v>
      </c>
      <c r="U1921" s="11">
        <v>45896</v>
      </c>
      <c r="V1921" s="11"/>
      <c r="W1921" s="11"/>
      <c r="X1921" s="190" t="s">
        <v>13718</v>
      </c>
      <c r="Y1921" s="199" t="s">
        <v>13719</v>
      </c>
      <c r="Z1921" s="199" t="s">
        <v>13720</v>
      </c>
      <c r="AA1921" s="244" t="s">
        <v>13721</v>
      </c>
      <c r="AB1921" s="84"/>
      <c r="AC1921" s="886"/>
      <c r="AD1921" s="81"/>
      <c r="AE1921" s="1347" t="s">
        <v>13722</v>
      </c>
      <c r="AF1921" s="740"/>
      <c r="AG1921" s="2"/>
    </row>
    <row r="1922" spans="1:177">
      <c r="A1922" s="135" t="s">
        <v>13723</v>
      </c>
      <c r="B1922" s="7" t="s">
        <v>13724</v>
      </c>
      <c r="C1922" s="7" t="s">
        <v>83</v>
      </c>
      <c r="D1922" s="775" t="s">
        <v>139</v>
      </c>
      <c r="E1922" s="7" t="s">
        <v>49</v>
      </c>
      <c r="F1922" s="7">
        <v>1</v>
      </c>
      <c r="G1922" s="220">
        <v>800</v>
      </c>
      <c r="H1922" s="237">
        <v>2.2639999999999998</v>
      </c>
      <c r="I1922" s="188" t="s">
        <v>13725</v>
      </c>
      <c r="J1922" s="11">
        <v>45847</v>
      </c>
      <c r="K1922" s="11">
        <v>45847</v>
      </c>
      <c r="L1922" s="12">
        <f t="shared" si="68"/>
        <v>0</v>
      </c>
      <c r="M1922" s="8" t="s">
        <v>97</v>
      </c>
      <c r="N1922" s="11">
        <v>45860</v>
      </c>
      <c r="O1922" s="7">
        <f t="shared" ca="1" si="65"/>
        <v>13</v>
      </c>
      <c r="P1922" s="11">
        <v>45865</v>
      </c>
      <c r="Q1922" s="11">
        <v>45864</v>
      </c>
      <c r="R1922" s="11">
        <v>45865</v>
      </c>
      <c r="S1922" s="7">
        <f t="shared" ca="1" si="67"/>
        <v>18</v>
      </c>
      <c r="T1922" s="192">
        <v>45869</v>
      </c>
      <c r="U1922" s="11">
        <v>45882</v>
      </c>
      <c r="V1922" s="11"/>
      <c r="W1922" s="11"/>
      <c r="X1922" s="218" t="s">
        <v>13726</v>
      </c>
      <c r="Y1922" s="199" t="s">
        <v>13727</v>
      </c>
      <c r="Z1922" s="199" t="s">
        <v>13728</v>
      </c>
      <c r="AA1922" s="72" t="s">
        <v>13729</v>
      </c>
      <c r="AB1922" s="24" t="s">
        <v>7754</v>
      </c>
      <c r="AC1922" s="81"/>
      <c r="AD1922" s="81"/>
      <c r="AE1922" s="1290"/>
      <c r="AF1922" s="740"/>
      <c r="AG1922" s="2"/>
    </row>
    <row r="1923" spans="1:177">
      <c r="A1923" s="181" t="s">
        <v>905</v>
      </c>
      <c r="B1923" s="775" t="s">
        <v>13730</v>
      </c>
      <c r="C1923" s="7" t="s">
        <v>13731</v>
      </c>
      <c r="D1923" s="7" t="s">
        <v>1024</v>
      </c>
      <c r="E1923" s="7" t="s">
        <v>49</v>
      </c>
      <c r="F1923" s="7">
        <v>1</v>
      </c>
      <c r="G1923" s="220">
        <v>2040</v>
      </c>
      <c r="H1923" s="205">
        <f>882*80*150/1000000</f>
        <v>10.584</v>
      </c>
      <c r="I1923" s="12" t="s">
        <v>697</v>
      </c>
      <c r="J1923" s="11">
        <v>45840</v>
      </c>
      <c r="K1923" s="11">
        <v>45840</v>
      </c>
      <c r="L1923" s="12">
        <f t="shared" si="68"/>
        <v>0</v>
      </c>
      <c r="M1923" s="11" t="s">
        <v>97</v>
      </c>
      <c r="N1923" s="11">
        <v>45852</v>
      </c>
      <c r="O1923" s="7">
        <f t="shared" ca="1" si="65"/>
        <v>12</v>
      </c>
      <c r="P1923" s="11">
        <v>45866</v>
      </c>
      <c r="Q1923" s="11">
        <v>45857</v>
      </c>
      <c r="R1923" s="11">
        <v>45866</v>
      </c>
      <c r="S1923" s="12">
        <f t="shared" ca="1" si="67"/>
        <v>26</v>
      </c>
      <c r="T1923" s="192">
        <v>45869</v>
      </c>
      <c r="U1923" s="11" t="s">
        <v>13732</v>
      </c>
      <c r="V1923" s="11"/>
      <c r="W1923" s="11"/>
      <c r="X1923" s="218" t="s">
        <v>13733</v>
      </c>
      <c r="Y1923" s="199" t="s">
        <v>13734</v>
      </c>
      <c r="Z1923" s="743" t="s">
        <v>13735</v>
      </c>
      <c r="AA1923" s="96" t="s">
        <v>13736</v>
      </c>
      <c r="AB1923" s="24" t="s">
        <v>13737</v>
      </c>
      <c r="AC1923" s="23"/>
      <c r="AD1923" s="776"/>
      <c r="AE1923" s="1338"/>
      <c r="AF1923" s="740"/>
      <c r="AG1923" s="2"/>
    </row>
    <row r="1924" spans="1:177">
      <c r="A1924" s="181" t="s">
        <v>13738</v>
      </c>
      <c r="B1924" s="775">
        <v>4130002852</v>
      </c>
      <c r="C1924" s="7" t="s">
        <v>83</v>
      </c>
      <c r="D1924" s="7" t="s">
        <v>1024</v>
      </c>
      <c r="E1924" s="7" t="s">
        <v>49</v>
      </c>
      <c r="F1924" s="7">
        <v>1</v>
      </c>
      <c r="G1924" s="220">
        <v>408</v>
      </c>
      <c r="H1924" s="205">
        <v>1.226</v>
      </c>
      <c r="I1924" s="12" t="s">
        <v>13739</v>
      </c>
      <c r="J1924" s="11">
        <v>45842</v>
      </c>
      <c r="K1924" s="11">
        <v>45842</v>
      </c>
      <c r="L1924" s="12">
        <f t="shared" si="68"/>
        <v>0</v>
      </c>
      <c r="M1924" s="11" t="s">
        <v>97</v>
      </c>
      <c r="N1924" s="11">
        <v>45849</v>
      </c>
      <c r="O1924" s="7">
        <f t="shared" ca="1" si="65"/>
        <v>7</v>
      </c>
      <c r="P1924" s="11">
        <v>45870</v>
      </c>
      <c r="Q1924" s="11">
        <v>45867</v>
      </c>
      <c r="R1924" s="11">
        <v>45871</v>
      </c>
      <c r="S1924" s="12">
        <f t="shared" ca="1" si="67"/>
        <v>29</v>
      </c>
      <c r="T1924" s="192">
        <v>45873</v>
      </c>
      <c r="U1924" s="11">
        <v>45901</v>
      </c>
      <c r="V1924" s="11"/>
      <c r="W1924" s="11"/>
      <c r="X1924" s="218" t="s">
        <v>13740</v>
      </c>
      <c r="Y1924" s="199" t="s">
        <v>13741</v>
      </c>
      <c r="Z1924" s="743" t="s">
        <v>13741</v>
      </c>
      <c r="AA1924" s="96" t="s">
        <v>13742</v>
      </c>
      <c r="AB1924" s="24" t="s">
        <v>13743</v>
      </c>
      <c r="AC1924" s="23"/>
      <c r="AD1924" s="776"/>
      <c r="AE1924" s="1338"/>
      <c r="AF1924" s="740"/>
      <c r="AG1924" s="2"/>
    </row>
    <row r="1925" spans="1:177">
      <c r="A1925" s="181" t="s">
        <v>13744</v>
      </c>
      <c r="B1925" s="775">
        <v>4070060079</v>
      </c>
      <c r="C1925" s="7" t="s">
        <v>83</v>
      </c>
      <c r="D1925" s="7" t="s">
        <v>1024</v>
      </c>
      <c r="E1925" s="7" t="s">
        <v>49</v>
      </c>
      <c r="F1925" s="7">
        <v>1</v>
      </c>
      <c r="G1925" s="220">
        <v>106</v>
      </c>
      <c r="H1925" s="205">
        <v>0.156</v>
      </c>
      <c r="I1925" s="12" t="s">
        <v>13739</v>
      </c>
      <c r="J1925" s="11">
        <v>45853</v>
      </c>
      <c r="K1925" s="11">
        <v>45853</v>
      </c>
      <c r="L1925" s="12">
        <f t="shared" si="68"/>
        <v>0</v>
      </c>
      <c r="M1925" s="11" t="s">
        <v>97</v>
      </c>
      <c r="N1925" s="11">
        <v>45856</v>
      </c>
      <c r="O1925" s="7">
        <f t="shared" ca="1" si="65"/>
        <v>3</v>
      </c>
      <c r="P1925" s="11">
        <v>45867</v>
      </c>
      <c r="Q1925" s="11">
        <v>45867</v>
      </c>
      <c r="R1925" s="11">
        <v>45871</v>
      </c>
      <c r="S1925" s="12">
        <f t="shared" ca="1" si="67"/>
        <v>18</v>
      </c>
      <c r="T1925" s="192">
        <v>45873</v>
      </c>
      <c r="U1925" s="11">
        <v>45901</v>
      </c>
      <c r="V1925" s="11"/>
      <c r="W1925" s="11"/>
      <c r="X1925" s="218" t="s">
        <v>13745</v>
      </c>
      <c r="Y1925" s="199" t="s">
        <v>13746</v>
      </c>
      <c r="Z1925" s="743" t="s">
        <v>13746</v>
      </c>
      <c r="AA1925" s="96" t="s">
        <v>13747</v>
      </c>
      <c r="AB1925" s="24"/>
      <c r="AC1925" s="23"/>
      <c r="AD1925" s="776"/>
      <c r="AE1925" s="1338"/>
      <c r="AF1925" s="740"/>
      <c r="AG1925" s="2"/>
    </row>
    <row r="1926" spans="1:177">
      <c r="A1926" s="919" t="s">
        <v>13748</v>
      </c>
      <c r="B1926" s="839" t="s">
        <v>13749</v>
      </c>
      <c r="C1926" s="871" t="s">
        <v>83</v>
      </c>
      <c r="D1926" s="7" t="s">
        <v>73</v>
      </c>
      <c r="E1926" s="7" t="s">
        <v>85</v>
      </c>
      <c r="F1926" s="7">
        <v>1</v>
      </c>
      <c r="G1926" s="220">
        <v>338</v>
      </c>
      <c r="H1926" s="237">
        <v>0.56100000000000005</v>
      </c>
      <c r="I1926" s="11" t="s">
        <v>13750</v>
      </c>
      <c r="J1926" s="11">
        <v>45861</v>
      </c>
      <c r="K1926" s="11">
        <v>45862</v>
      </c>
      <c r="L1926" s="12">
        <f t="shared" si="68"/>
        <v>1</v>
      </c>
      <c r="M1926" s="8" t="s">
        <v>97</v>
      </c>
      <c r="N1926" s="11">
        <v>45866</v>
      </c>
      <c r="O1926" s="7">
        <f t="shared" ca="1" si="65"/>
        <v>5</v>
      </c>
      <c r="P1926" s="11">
        <v>45873</v>
      </c>
      <c r="Q1926" s="11">
        <v>45872</v>
      </c>
      <c r="R1926" s="11">
        <v>45873</v>
      </c>
      <c r="S1926" s="7">
        <f t="shared" ca="1" si="67"/>
        <v>12</v>
      </c>
      <c r="T1926" s="192">
        <v>45877</v>
      </c>
      <c r="U1926" s="11">
        <v>45902</v>
      </c>
      <c r="V1926" s="11"/>
      <c r="W1926" s="11"/>
      <c r="X1926" s="218" t="s">
        <v>13751</v>
      </c>
      <c r="Y1926" s="199" t="s">
        <v>13752</v>
      </c>
      <c r="Z1926" s="199" t="s">
        <v>13753</v>
      </c>
      <c r="AA1926" s="244" t="s">
        <v>13754</v>
      </c>
      <c r="AB1926" s="84"/>
      <c r="AC1926" s="778"/>
      <c r="AD1926" s="776"/>
      <c r="AE1926" s="1345" t="s">
        <v>10815</v>
      </c>
      <c r="AF1926" s="740"/>
      <c r="AG1926" s="2"/>
    </row>
    <row r="1927" spans="1:177">
      <c r="A1927" s="626" t="s">
        <v>13755</v>
      </c>
      <c r="B1927" s="839" t="s">
        <v>13756</v>
      </c>
      <c r="C1927" s="181" t="s">
        <v>83</v>
      </c>
      <c r="D1927" s="775" t="s">
        <v>139</v>
      </c>
      <c r="E1927" s="7" t="s">
        <v>85</v>
      </c>
      <c r="F1927" s="7">
        <v>1</v>
      </c>
      <c r="G1927" s="220">
        <v>530</v>
      </c>
      <c r="H1927" s="237">
        <v>0.29399999999999998</v>
      </c>
      <c r="I1927" s="188" t="s">
        <v>13757</v>
      </c>
      <c r="J1927" s="11">
        <v>45860</v>
      </c>
      <c r="K1927" s="11">
        <v>45861</v>
      </c>
      <c r="L1927" s="12">
        <f t="shared" si="68"/>
        <v>1</v>
      </c>
      <c r="M1927" s="11" t="s">
        <v>97</v>
      </c>
      <c r="N1927" s="11">
        <v>45867</v>
      </c>
      <c r="O1927" s="7">
        <f t="shared" ca="1" si="65"/>
        <v>7</v>
      </c>
      <c r="P1927" s="11">
        <v>45875</v>
      </c>
      <c r="Q1927" s="11">
        <v>45873</v>
      </c>
      <c r="R1927" s="11">
        <v>45875</v>
      </c>
      <c r="S1927" s="7">
        <f t="shared" ca="1" si="67"/>
        <v>15</v>
      </c>
      <c r="T1927" s="192">
        <v>45876</v>
      </c>
      <c r="U1927" s="11">
        <v>45904</v>
      </c>
      <c r="V1927" s="11"/>
      <c r="W1927" s="11"/>
      <c r="X1927" s="218" t="s">
        <v>13758</v>
      </c>
      <c r="Y1927" s="199" t="s">
        <v>13759</v>
      </c>
      <c r="Z1927" s="199" t="s">
        <v>13760</v>
      </c>
      <c r="AA1927" s="72" t="s">
        <v>13761</v>
      </c>
      <c r="AB1927" s="84" t="s">
        <v>7754</v>
      </c>
      <c r="AC1927" s="778"/>
      <c r="AD1927" s="776"/>
      <c r="AE1927" s="1345" t="s">
        <v>10815</v>
      </c>
      <c r="AF1927" s="740"/>
      <c r="AG1927" s="2"/>
    </row>
    <row r="1928" spans="1:177" s="2" customFormat="1">
      <c r="A1928" s="181" t="s">
        <v>13762</v>
      </c>
      <c r="B1928" s="932" t="s">
        <v>13763</v>
      </c>
      <c r="C1928" s="7" t="s">
        <v>256</v>
      </c>
      <c r="D1928" s="7" t="s">
        <v>10610</v>
      </c>
      <c r="E1928" s="7" t="s">
        <v>85</v>
      </c>
      <c r="F1928" s="7">
        <v>6</v>
      </c>
      <c r="G1928" s="220">
        <v>981</v>
      </c>
      <c r="H1928" s="205">
        <v>1.34</v>
      </c>
      <c r="I1928" s="188" t="s">
        <v>13764</v>
      </c>
      <c r="J1928" s="11">
        <v>45833</v>
      </c>
      <c r="K1928" s="11">
        <v>45840</v>
      </c>
      <c r="L1928" s="12">
        <f t="shared" si="68"/>
        <v>7</v>
      </c>
      <c r="M1928" s="11">
        <v>45848</v>
      </c>
      <c r="N1928" s="11">
        <v>45849</v>
      </c>
      <c r="O1928" s="7">
        <f t="shared" ca="1" si="65"/>
        <v>16</v>
      </c>
      <c r="P1928" s="11">
        <v>45871</v>
      </c>
      <c r="Q1928" s="11">
        <v>45861</v>
      </c>
      <c r="R1928" s="11">
        <v>45871</v>
      </c>
      <c r="S1928" s="12">
        <f t="shared" ca="1" si="67"/>
        <v>38</v>
      </c>
      <c r="T1928" s="192">
        <v>45877</v>
      </c>
      <c r="U1928" s="11">
        <v>45895</v>
      </c>
      <c r="V1928" s="11"/>
      <c r="W1928" s="11"/>
      <c r="X1928" s="218" t="s">
        <v>13765</v>
      </c>
      <c r="Y1928" s="891" t="s">
        <v>13766</v>
      </c>
      <c r="Z1928" s="891" t="s">
        <v>13767</v>
      </c>
      <c r="AA1928" s="244" t="s">
        <v>13768</v>
      </c>
      <c r="AB1928" s="13" t="s">
        <v>13769</v>
      </c>
      <c r="AC1928" s="23"/>
      <c r="AD1928" s="776"/>
      <c r="AE1928" s="1338"/>
      <c r="AF1928" s="777"/>
      <c r="AG1928" s="2" t="s">
        <v>13770</v>
      </c>
    </row>
    <row r="1929" spans="1:177" s="2" customFormat="1">
      <c r="A1929" s="181" t="s">
        <v>13771</v>
      </c>
      <c r="B1929" s="932" t="s">
        <v>13772</v>
      </c>
      <c r="C1929" s="7" t="s">
        <v>256</v>
      </c>
      <c r="D1929" s="7" t="s">
        <v>10610</v>
      </c>
      <c r="E1929" s="7" t="s">
        <v>85</v>
      </c>
      <c r="F1929" s="7">
        <v>2</v>
      </c>
      <c r="G1929" s="220">
        <v>357.5</v>
      </c>
      <c r="H1929" s="205">
        <v>0.9</v>
      </c>
      <c r="I1929" s="188" t="s">
        <v>13764</v>
      </c>
      <c r="J1929" s="11">
        <v>45833</v>
      </c>
      <c r="K1929" s="11">
        <v>45840</v>
      </c>
      <c r="L1929" s="12">
        <f t="shared" si="68"/>
        <v>7</v>
      </c>
      <c r="M1929" s="11">
        <v>45848</v>
      </c>
      <c r="N1929" s="11">
        <v>45849</v>
      </c>
      <c r="O1929" s="7">
        <f t="shared" ca="1" si="65"/>
        <v>16</v>
      </c>
      <c r="P1929" s="11">
        <v>45871</v>
      </c>
      <c r="Q1929" s="11">
        <v>45861</v>
      </c>
      <c r="R1929" s="11">
        <v>45871</v>
      </c>
      <c r="S1929" s="12">
        <f t="shared" ca="1" si="67"/>
        <v>38</v>
      </c>
      <c r="T1929" s="192">
        <v>45877</v>
      </c>
      <c r="U1929" s="11">
        <v>45895</v>
      </c>
      <c r="V1929" s="11"/>
      <c r="W1929" s="11"/>
      <c r="X1929" s="218" t="s">
        <v>13773</v>
      </c>
      <c r="Y1929" s="891" t="s">
        <v>13766</v>
      </c>
      <c r="Z1929" s="891" t="s">
        <v>13774</v>
      </c>
      <c r="AA1929" s="244" t="s">
        <v>13775</v>
      </c>
      <c r="AB1929" s="13" t="s">
        <v>13769</v>
      </c>
      <c r="AC1929" s="23"/>
      <c r="AD1929" s="776"/>
      <c r="AE1929" s="1338"/>
      <c r="AF1929" s="777"/>
      <c r="AG1929" s="2" t="s">
        <v>13776</v>
      </c>
    </row>
    <row r="1930" spans="1:177">
      <c r="A1930" s="181" t="s">
        <v>13777</v>
      </c>
      <c r="B1930" s="932" t="s">
        <v>10668</v>
      </c>
      <c r="C1930" s="7" t="s">
        <v>83</v>
      </c>
      <c r="D1930" s="7" t="s">
        <v>13040</v>
      </c>
      <c r="E1930" s="7" t="s">
        <v>85</v>
      </c>
      <c r="F1930" s="7">
        <v>9</v>
      </c>
      <c r="G1930" s="220">
        <v>7048</v>
      </c>
      <c r="H1930" s="205">
        <v>7.335</v>
      </c>
      <c r="I1930" s="188" t="s">
        <v>13778</v>
      </c>
      <c r="J1930" s="11">
        <v>45839</v>
      </c>
      <c r="K1930" s="11">
        <v>45866</v>
      </c>
      <c r="L1930" s="12">
        <f t="shared" si="68"/>
        <v>27</v>
      </c>
      <c r="M1930" s="8" t="s">
        <v>97</v>
      </c>
      <c r="N1930" s="11">
        <v>45868</v>
      </c>
      <c r="O1930" s="7">
        <f t="shared" ca="1" si="65"/>
        <v>29</v>
      </c>
      <c r="P1930" s="11">
        <v>45872</v>
      </c>
      <c r="Q1930" s="11">
        <v>45872</v>
      </c>
      <c r="R1930" s="11">
        <v>45872</v>
      </c>
      <c r="S1930" s="12">
        <f t="shared" ca="1" si="67"/>
        <v>33</v>
      </c>
      <c r="T1930" s="192">
        <v>45876</v>
      </c>
      <c r="U1930" s="11">
        <v>45903</v>
      </c>
      <c r="V1930" s="11"/>
      <c r="W1930" s="11"/>
      <c r="X1930" s="218" t="s">
        <v>13779</v>
      </c>
      <c r="Y1930" s="891" t="s">
        <v>13780</v>
      </c>
      <c r="Z1930" s="891" t="s">
        <v>13781</v>
      </c>
      <c r="AA1930" s="238" t="s">
        <v>13782</v>
      </c>
      <c r="AB1930" s="13" t="s">
        <v>12038</v>
      </c>
      <c r="AC1930" s="23"/>
      <c r="AD1930" s="776"/>
      <c r="AE1930" s="1338"/>
      <c r="AF1930" s="777"/>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c r="BR1930" s="2"/>
      <c r="BS1930" s="2"/>
      <c r="BT1930" s="2"/>
      <c r="BU1930" s="2"/>
      <c r="BV1930" s="2"/>
      <c r="BW1930" s="2"/>
      <c r="BX1930" s="2"/>
      <c r="BY1930" s="2"/>
      <c r="BZ1930" s="2"/>
      <c r="CA1930" s="2"/>
      <c r="CB1930" s="2"/>
      <c r="CC1930" s="2"/>
      <c r="CD1930" s="2"/>
      <c r="CE1930" s="2"/>
      <c r="CF1930" s="2"/>
      <c r="CG1930" s="2"/>
      <c r="CH1930" s="2"/>
      <c r="CI1930" s="2"/>
      <c r="CJ1930" s="2"/>
      <c r="CK1930" s="2"/>
      <c r="CL1930" s="2"/>
      <c r="CM1930" s="2"/>
      <c r="CN1930" s="2"/>
      <c r="CO1930" s="2"/>
      <c r="CP1930" s="2"/>
      <c r="CQ1930" s="2"/>
      <c r="CR1930" s="2"/>
      <c r="CS1930" s="2"/>
      <c r="CT1930" s="2"/>
      <c r="CU1930" s="2"/>
      <c r="CV1930" s="2"/>
      <c r="CW1930" s="2"/>
      <c r="CX1930" s="2"/>
      <c r="CY1930" s="2"/>
      <c r="CZ1930" s="2"/>
      <c r="DA1930" s="2"/>
      <c r="DB1930" s="2"/>
      <c r="DC1930" s="2"/>
      <c r="DD1930" s="2"/>
      <c r="DE1930" s="2"/>
      <c r="DF1930" s="2"/>
      <c r="DG1930" s="2"/>
      <c r="DH1930" s="2"/>
      <c r="DI1930" s="2"/>
      <c r="DJ1930" s="2"/>
      <c r="DK1930" s="2"/>
      <c r="DL1930" s="2"/>
      <c r="DM1930" s="2"/>
      <c r="DN1930" s="2"/>
      <c r="DO1930" s="2"/>
      <c r="DP1930" s="2"/>
      <c r="DQ1930" s="2"/>
      <c r="DR1930" s="2"/>
      <c r="DS1930" s="2"/>
      <c r="DT1930" s="2"/>
      <c r="DU1930" s="2"/>
      <c r="DV1930" s="2"/>
      <c r="DW1930" s="2"/>
      <c r="DX1930" s="2"/>
      <c r="DY1930" s="2"/>
      <c r="DZ1930" s="2"/>
      <c r="EA1930" s="2"/>
      <c r="EB1930" s="2"/>
      <c r="EC1930" s="2"/>
      <c r="ED1930" s="2"/>
      <c r="EE1930" s="2"/>
      <c r="EF1930" s="2"/>
      <c r="EG1930" s="2"/>
      <c r="EH1930" s="2"/>
      <c r="EI1930" s="2"/>
      <c r="EJ1930" s="2"/>
      <c r="EK1930" s="2"/>
      <c r="EL1930" s="2"/>
      <c r="EM1930" s="2"/>
      <c r="EN1930" s="2"/>
      <c r="EO1930" s="2"/>
      <c r="EP1930" s="2"/>
      <c r="EQ1930" s="2"/>
      <c r="ER1930" s="2"/>
      <c r="ES1930" s="2"/>
      <c r="ET1930" s="2"/>
      <c r="EU1930" s="2"/>
      <c r="EV1930" s="2"/>
      <c r="EW1930" s="2"/>
      <c r="EX1930" s="2"/>
      <c r="EY1930" s="2"/>
      <c r="EZ1930" s="2"/>
      <c r="FA1930" s="2"/>
      <c r="FB1930" s="2"/>
      <c r="FC1930" s="2"/>
      <c r="FD1930" s="2"/>
      <c r="FE1930" s="2"/>
      <c r="FF1930" s="2"/>
      <c r="FG1930" s="2"/>
      <c r="FH1930" s="2"/>
      <c r="FI1930" s="2"/>
      <c r="FJ1930" s="2"/>
      <c r="FK1930" s="2"/>
      <c r="FL1930" s="2"/>
      <c r="FM1930" s="2"/>
      <c r="FN1930" s="2"/>
      <c r="FO1930" s="2"/>
      <c r="FP1930" s="2"/>
      <c r="FQ1930" s="2"/>
      <c r="FR1930" s="2"/>
      <c r="FS1930" s="2"/>
      <c r="FT1930" s="2"/>
      <c r="FU1930" s="2"/>
    </row>
    <row r="1931" spans="1:177">
      <c r="A1931" s="181" t="s">
        <v>13783</v>
      </c>
      <c r="B1931" s="932" t="s">
        <v>13784</v>
      </c>
      <c r="C1931" s="7" t="s">
        <v>83</v>
      </c>
      <c r="D1931" s="7" t="s">
        <v>13497</v>
      </c>
      <c r="E1931" s="7" t="s">
        <v>85</v>
      </c>
      <c r="F1931" s="7">
        <v>1</v>
      </c>
      <c r="G1931" s="220">
        <v>900</v>
      </c>
      <c r="H1931" s="205">
        <v>0.88</v>
      </c>
      <c r="I1931" s="188" t="s">
        <v>13785</v>
      </c>
      <c r="J1931" s="11">
        <v>45852</v>
      </c>
      <c r="K1931" s="11">
        <v>45854</v>
      </c>
      <c r="L1931" s="12">
        <f t="shared" si="68"/>
        <v>2</v>
      </c>
      <c r="M1931" s="8" t="s">
        <v>97</v>
      </c>
      <c r="N1931" s="11">
        <v>45866</v>
      </c>
      <c r="O1931" s="7">
        <f t="shared" ca="1" si="65"/>
        <v>14</v>
      </c>
      <c r="P1931" s="11">
        <v>45873</v>
      </c>
      <c r="Q1931" s="11">
        <v>45871</v>
      </c>
      <c r="R1931" s="11">
        <v>45873</v>
      </c>
      <c r="S1931" s="12">
        <f t="shared" ca="1" si="67"/>
        <v>21</v>
      </c>
      <c r="T1931" s="192">
        <v>45876</v>
      </c>
      <c r="U1931" s="11">
        <v>45901</v>
      </c>
      <c r="V1931" s="11"/>
      <c r="W1931" s="11"/>
      <c r="X1931" s="218" t="s">
        <v>13786</v>
      </c>
      <c r="Y1931" s="891" t="s">
        <v>13787</v>
      </c>
      <c r="Z1931" s="891" t="s">
        <v>13788</v>
      </c>
      <c r="AA1931" s="238" t="s">
        <v>13789</v>
      </c>
      <c r="AB1931" s="13" t="s">
        <v>13790</v>
      </c>
      <c r="AC1931" s="23"/>
      <c r="AD1931" s="776"/>
      <c r="AE1931" s="1338"/>
      <c r="AF1931" s="777"/>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c r="BR1931" s="2"/>
      <c r="BS1931" s="2"/>
      <c r="BT1931" s="2"/>
      <c r="BU1931" s="2"/>
      <c r="BV1931" s="2"/>
      <c r="BW1931" s="2"/>
      <c r="BX1931" s="2"/>
      <c r="BY1931" s="2"/>
      <c r="BZ1931" s="2"/>
      <c r="CA1931" s="2"/>
      <c r="CB1931" s="2"/>
      <c r="CC1931" s="2"/>
      <c r="CD1931" s="2"/>
      <c r="CE1931" s="2"/>
      <c r="CF1931" s="2"/>
      <c r="CG1931" s="2"/>
      <c r="CH1931" s="2"/>
      <c r="CI1931" s="2"/>
      <c r="CJ1931" s="2"/>
      <c r="CK1931" s="2"/>
      <c r="CL1931" s="2"/>
      <c r="CM1931" s="2"/>
      <c r="CN1931" s="2"/>
      <c r="CO1931" s="2"/>
      <c r="CP1931" s="2"/>
      <c r="CQ1931" s="2"/>
      <c r="CR1931" s="2"/>
      <c r="CS1931" s="2"/>
      <c r="CT1931" s="2"/>
      <c r="CU1931" s="2"/>
      <c r="CV1931" s="2"/>
      <c r="CW1931" s="2"/>
      <c r="CX1931" s="2"/>
      <c r="CY1931" s="2"/>
      <c r="CZ1931" s="2"/>
      <c r="DA1931" s="2"/>
      <c r="DB1931" s="2"/>
      <c r="DC1931" s="2"/>
      <c r="DD1931" s="2"/>
      <c r="DE1931" s="2"/>
      <c r="DF1931" s="2"/>
      <c r="DG1931" s="2"/>
      <c r="DH1931" s="2"/>
      <c r="DI1931" s="2"/>
      <c r="DJ1931" s="2"/>
      <c r="DK1931" s="2"/>
      <c r="DL1931" s="2"/>
      <c r="DM1931" s="2"/>
      <c r="DN1931" s="2"/>
      <c r="DO1931" s="2"/>
      <c r="DP1931" s="2"/>
      <c r="DQ1931" s="2"/>
      <c r="DR1931" s="2"/>
      <c r="DS1931" s="2"/>
      <c r="DT1931" s="2"/>
      <c r="DU1931" s="2"/>
      <c r="DV1931" s="2"/>
      <c r="DW1931" s="2"/>
      <c r="DX1931" s="2"/>
      <c r="DY1931" s="2"/>
      <c r="DZ1931" s="2"/>
      <c r="EA1931" s="2"/>
      <c r="EB1931" s="2"/>
      <c r="EC1931" s="2"/>
      <c r="ED1931" s="2"/>
      <c r="EE1931" s="2"/>
      <c r="EF1931" s="2"/>
      <c r="EG1931" s="2"/>
      <c r="EH1931" s="2"/>
      <c r="EI1931" s="2"/>
      <c r="EJ1931" s="2"/>
      <c r="EK1931" s="2"/>
      <c r="EL1931" s="2"/>
      <c r="EM1931" s="2"/>
      <c r="EN1931" s="2"/>
      <c r="EO1931" s="2"/>
      <c r="EP1931" s="2"/>
      <c r="EQ1931" s="2"/>
      <c r="ER1931" s="2"/>
      <c r="ES1931" s="2"/>
      <c r="ET1931" s="2"/>
      <c r="EU1931" s="2"/>
      <c r="EV1931" s="2"/>
      <c r="EW1931" s="2"/>
      <c r="EX1931" s="2"/>
      <c r="EY1931" s="2"/>
      <c r="EZ1931" s="2"/>
      <c r="FA1931" s="2"/>
      <c r="FB1931" s="2"/>
      <c r="FC1931" s="2"/>
      <c r="FD1931" s="2"/>
      <c r="FE1931" s="2"/>
      <c r="FF1931" s="2"/>
      <c r="FG1931" s="2"/>
      <c r="FH1931" s="2"/>
      <c r="FI1931" s="2"/>
      <c r="FJ1931" s="2"/>
      <c r="FK1931" s="2"/>
      <c r="FL1931" s="2"/>
      <c r="FM1931" s="2"/>
      <c r="FN1931" s="2"/>
      <c r="FO1931" s="2"/>
      <c r="FP1931" s="2"/>
      <c r="FQ1931" s="2"/>
      <c r="FR1931" s="2"/>
      <c r="FS1931" s="2"/>
      <c r="FT1931" s="2"/>
      <c r="FU1931" s="2"/>
    </row>
    <row r="1932" spans="1:177">
      <c r="A1932" s="181" t="s">
        <v>13791</v>
      </c>
      <c r="B1932" s="932" t="s">
        <v>13792</v>
      </c>
      <c r="C1932" s="7" t="s">
        <v>83</v>
      </c>
      <c r="D1932" s="7" t="s">
        <v>48</v>
      </c>
      <c r="E1932" s="7" t="s">
        <v>85</v>
      </c>
      <c r="F1932" s="7">
        <v>1</v>
      </c>
      <c r="G1932" s="220">
        <v>3286</v>
      </c>
      <c r="H1932" s="205">
        <v>4.5199999999999996</v>
      </c>
      <c r="I1932" s="188" t="s">
        <v>13793</v>
      </c>
      <c r="J1932" s="11">
        <v>45845</v>
      </c>
      <c r="K1932" s="11">
        <v>45845</v>
      </c>
      <c r="L1932" s="12">
        <f t="shared" si="68"/>
        <v>0</v>
      </c>
      <c r="M1932" s="8" t="s">
        <v>97</v>
      </c>
      <c r="N1932" s="11">
        <v>45868</v>
      </c>
      <c r="O1932" s="7">
        <f t="shared" ca="1" si="65"/>
        <v>23</v>
      </c>
      <c r="P1932" s="11">
        <v>45873</v>
      </c>
      <c r="Q1932" s="11">
        <v>45866</v>
      </c>
      <c r="R1932" s="11">
        <v>45873</v>
      </c>
      <c r="S1932" s="12">
        <f t="shared" ca="1" si="67"/>
        <v>28</v>
      </c>
      <c r="T1932" s="192">
        <v>45876</v>
      </c>
      <c r="U1932" s="11">
        <v>45896</v>
      </c>
      <c r="V1932" s="11"/>
      <c r="W1932" s="11"/>
      <c r="X1932" s="218" t="s">
        <v>13794</v>
      </c>
      <c r="Y1932" s="891" t="s">
        <v>13795</v>
      </c>
      <c r="Z1932" s="891" t="s">
        <v>13796</v>
      </c>
      <c r="AA1932" s="238" t="s">
        <v>13797</v>
      </c>
      <c r="AB1932" s="13" t="s">
        <v>13790</v>
      </c>
      <c r="AC1932" s="23"/>
      <c r="AD1932" s="776"/>
      <c r="AE1932" s="1338"/>
      <c r="AF1932" s="777"/>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c r="BR1932" s="2"/>
      <c r="BS1932" s="2"/>
      <c r="BT1932" s="2"/>
      <c r="BU1932" s="2"/>
      <c r="BV1932" s="2"/>
      <c r="BW1932" s="2"/>
      <c r="BX1932" s="2"/>
      <c r="BY1932" s="2"/>
      <c r="BZ1932" s="2"/>
      <c r="CA1932" s="2"/>
      <c r="CB1932" s="2"/>
      <c r="CC1932" s="2"/>
      <c r="CD1932" s="2"/>
      <c r="CE1932" s="2"/>
      <c r="CF1932" s="2"/>
      <c r="CG1932" s="2"/>
      <c r="CH1932" s="2"/>
      <c r="CI1932" s="2"/>
      <c r="CJ1932" s="2"/>
      <c r="CK1932" s="2"/>
      <c r="CL1932" s="2"/>
      <c r="CM1932" s="2"/>
      <c r="CN1932" s="2"/>
      <c r="CO1932" s="2"/>
      <c r="CP1932" s="2"/>
      <c r="CQ1932" s="2"/>
      <c r="CR1932" s="2"/>
      <c r="CS1932" s="2"/>
      <c r="CT1932" s="2"/>
      <c r="CU1932" s="2"/>
      <c r="CV1932" s="2"/>
      <c r="CW1932" s="2"/>
      <c r="CX1932" s="2"/>
      <c r="CY1932" s="2"/>
      <c r="CZ1932" s="2"/>
      <c r="DA1932" s="2"/>
      <c r="DB1932" s="2"/>
      <c r="DC1932" s="2"/>
      <c r="DD1932" s="2"/>
      <c r="DE1932" s="2"/>
      <c r="DF1932" s="2"/>
      <c r="DG1932" s="2"/>
      <c r="DH1932" s="2"/>
      <c r="DI1932" s="2"/>
      <c r="DJ1932" s="2"/>
      <c r="DK1932" s="2"/>
      <c r="DL1932" s="2"/>
      <c r="DM1932" s="2"/>
      <c r="DN1932" s="2"/>
      <c r="DO1932" s="2"/>
      <c r="DP1932" s="2"/>
      <c r="DQ1932" s="2"/>
      <c r="DR1932" s="2"/>
      <c r="DS1932" s="2"/>
      <c r="DT1932" s="2"/>
      <c r="DU1932" s="2"/>
      <c r="DV1932" s="2"/>
      <c r="DW1932" s="2"/>
      <c r="DX1932" s="2"/>
      <c r="DY1932" s="2"/>
      <c r="DZ1932" s="2"/>
      <c r="EA1932" s="2"/>
      <c r="EB1932" s="2"/>
      <c r="EC1932" s="2"/>
      <c r="ED1932" s="2"/>
      <c r="EE1932" s="2"/>
      <c r="EF1932" s="2"/>
      <c r="EG1932" s="2"/>
      <c r="EH1932" s="2"/>
      <c r="EI1932" s="2"/>
      <c r="EJ1932" s="2"/>
      <c r="EK1932" s="2"/>
      <c r="EL1932" s="2"/>
      <c r="EM1932" s="2"/>
      <c r="EN1932" s="2"/>
      <c r="EO1932" s="2"/>
      <c r="EP1932" s="2"/>
      <c r="EQ1932" s="2"/>
      <c r="ER1932" s="2"/>
      <c r="ES1932" s="2"/>
      <c r="ET1932" s="2"/>
      <c r="EU1932" s="2"/>
      <c r="EV1932" s="2"/>
      <c r="EW1932" s="2"/>
      <c r="EX1932" s="2"/>
      <c r="EY1932" s="2"/>
      <c r="EZ1932" s="2"/>
      <c r="FA1932" s="2"/>
      <c r="FB1932" s="2"/>
      <c r="FC1932" s="2"/>
      <c r="FD1932" s="2"/>
      <c r="FE1932" s="2"/>
      <c r="FF1932" s="2"/>
      <c r="FG1932" s="2"/>
      <c r="FH1932" s="2"/>
      <c r="FI1932" s="2"/>
      <c r="FJ1932" s="2"/>
      <c r="FK1932" s="2"/>
      <c r="FL1932" s="2"/>
      <c r="FM1932" s="2"/>
      <c r="FN1932" s="2"/>
      <c r="FO1932" s="2"/>
      <c r="FP1932" s="2"/>
      <c r="FQ1932" s="2"/>
      <c r="FR1932" s="2"/>
      <c r="FS1932" s="2"/>
      <c r="FT1932" s="2"/>
      <c r="FU1932" s="2"/>
    </row>
    <row r="1933" spans="1:177">
      <c r="A1933" s="181" t="s">
        <v>13798</v>
      </c>
      <c r="B1933" s="932" t="s">
        <v>13799</v>
      </c>
      <c r="C1933" s="7" t="s">
        <v>83</v>
      </c>
      <c r="D1933" s="7" t="s">
        <v>73</v>
      </c>
      <c r="E1933" s="7" t="s">
        <v>85</v>
      </c>
      <c r="F1933" s="7">
        <v>1</v>
      </c>
      <c r="G1933" s="220">
        <v>4250</v>
      </c>
      <c r="H1933" s="205">
        <v>2.19</v>
      </c>
      <c r="I1933" s="188" t="s">
        <v>13750</v>
      </c>
      <c r="J1933" s="11">
        <v>45860</v>
      </c>
      <c r="K1933" s="11">
        <v>45860</v>
      </c>
      <c r="L1933" s="12">
        <f t="shared" si="68"/>
        <v>0</v>
      </c>
      <c r="M1933" s="8" t="s">
        <v>97</v>
      </c>
      <c r="N1933" s="11">
        <v>45867</v>
      </c>
      <c r="O1933" s="7">
        <f t="shared" ca="1" si="65"/>
        <v>7</v>
      </c>
      <c r="P1933" s="11">
        <v>45873</v>
      </c>
      <c r="Q1933" s="11">
        <v>45872</v>
      </c>
      <c r="R1933" s="11">
        <v>45873</v>
      </c>
      <c r="S1933" s="12">
        <f t="shared" ca="1" si="67"/>
        <v>13</v>
      </c>
      <c r="T1933" s="192">
        <v>45876</v>
      </c>
      <c r="U1933" s="11">
        <v>45896</v>
      </c>
      <c r="V1933" s="11"/>
      <c r="W1933" s="11"/>
      <c r="X1933" s="218" t="s">
        <v>13800</v>
      </c>
      <c r="Y1933" s="891" t="s">
        <v>13801</v>
      </c>
      <c r="Z1933" s="891" t="s">
        <v>13802</v>
      </c>
      <c r="AA1933" s="238" t="s">
        <v>13803</v>
      </c>
      <c r="AB1933" s="13" t="s">
        <v>13790</v>
      </c>
      <c r="AC1933" s="23"/>
      <c r="AD1933" s="776"/>
      <c r="AE1933" s="1338"/>
      <c r="AF1933" s="777"/>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c r="BR1933" s="2"/>
      <c r="BS1933" s="2"/>
      <c r="BT1933" s="2"/>
      <c r="BU1933" s="2"/>
      <c r="BV1933" s="2"/>
      <c r="BW1933" s="2"/>
      <c r="BX1933" s="2"/>
      <c r="BY1933" s="2"/>
      <c r="BZ1933" s="2"/>
      <c r="CA1933" s="2"/>
      <c r="CB1933" s="2"/>
      <c r="CC1933" s="2"/>
      <c r="CD1933" s="2"/>
      <c r="CE1933" s="2"/>
      <c r="CF1933" s="2"/>
      <c r="CG1933" s="2"/>
      <c r="CH1933" s="2"/>
      <c r="CI1933" s="2"/>
      <c r="CJ1933" s="2"/>
      <c r="CK1933" s="2"/>
      <c r="CL1933" s="2"/>
      <c r="CM1933" s="2"/>
      <c r="CN1933" s="2"/>
      <c r="CO1933" s="2"/>
      <c r="CP1933" s="2"/>
      <c r="CQ1933" s="2"/>
      <c r="CR1933" s="2"/>
      <c r="CS1933" s="2"/>
      <c r="CT1933" s="2"/>
      <c r="CU1933" s="2"/>
      <c r="CV1933" s="2"/>
      <c r="CW1933" s="2"/>
      <c r="CX1933" s="2"/>
      <c r="CY1933" s="2"/>
      <c r="CZ1933" s="2"/>
      <c r="DA1933" s="2"/>
      <c r="DB1933" s="2"/>
      <c r="DC1933" s="2"/>
      <c r="DD1933" s="2"/>
      <c r="DE1933" s="2"/>
      <c r="DF1933" s="2"/>
      <c r="DG1933" s="2"/>
      <c r="DH1933" s="2"/>
      <c r="DI1933" s="2"/>
      <c r="DJ1933" s="2"/>
      <c r="DK1933" s="2"/>
      <c r="DL1933" s="2"/>
      <c r="DM1933" s="2"/>
      <c r="DN1933" s="2"/>
      <c r="DO1933" s="2"/>
      <c r="DP1933" s="2"/>
      <c r="DQ1933" s="2"/>
      <c r="DR1933" s="2"/>
      <c r="DS1933" s="2"/>
      <c r="DT1933" s="2"/>
      <c r="DU1933" s="2"/>
      <c r="DV1933" s="2"/>
      <c r="DW1933" s="2"/>
      <c r="DX1933" s="2"/>
      <c r="DY1933" s="2"/>
      <c r="DZ1933" s="2"/>
      <c r="EA1933" s="2"/>
      <c r="EB1933" s="2"/>
      <c r="EC1933" s="2"/>
      <c r="ED1933" s="2"/>
      <c r="EE1933" s="2"/>
      <c r="EF1933" s="2"/>
      <c r="EG1933" s="2"/>
      <c r="EH1933" s="2"/>
      <c r="EI1933" s="2"/>
      <c r="EJ1933" s="2"/>
      <c r="EK1933" s="2"/>
      <c r="EL1933" s="2"/>
      <c r="EM1933" s="2"/>
      <c r="EN1933" s="2"/>
      <c r="EO1933" s="2"/>
      <c r="EP1933" s="2"/>
      <c r="EQ1933" s="2"/>
      <c r="ER1933" s="2"/>
      <c r="ES1933" s="2"/>
      <c r="ET1933" s="2"/>
      <c r="EU1933" s="2"/>
      <c r="EV1933" s="2"/>
      <c r="EW1933" s="2"/>
      <c r="EX1933" s="2"/>
      <c r="EY1933" s="2"/>
      <c r="EZ1933" s="2"/>
      <c r="FA1933" s="2"/>
      <c r="FB1933" s="2"/>
      <c r="FC1933" s="2"/>
      <c r="FD1933" s="2"/>
      <c r="FE1933" s="2"/>
      <c r="FF1933" s="2"/>
      <c r="FG1933" s="2"/>
      <c r="FH1933" s="2"/>
      <c r="FI1933" s="2"/>
      <c r="FJ1933" s="2"/>
      <c r="FK1933" s="2"/>
      <c r="FL1933" s="2"/>
      <c r="FM1933" s="2"/>
      <c r="FN1933" s="2"/>
      <c r="FO1933" s="2"/>
      <c r="FP1933" s="2"/>
      <c r="FQ1933" s="2"/>
      <c r="FR1933" s="2"/>
      <c r="FS1933" s="2"/>
      <c r="FT1933" s="2"/>
      <c r="FU1933" s="2"/>
    </row>
    <row r="1934" spans="1:177">
      <c r="A1934" s="657" t="s">
        <v>13804</v>
      </c>
      <c r="B1934" s="741" t="s">
        <v>13805</v>
      </c>
      <c r="C1934" s="23" t="s">
        <v>83</v>
      </c>
      <c r="D1934" s="4" t="s">
        <v>1024</v>
      </c>
      <c r="E1934" s="25" t="s">
        <v>85</v>
      </c>
      <c r="F1934" s="25">
        <v>1</v>
      </c>
      <c r="G1934" s="248">
        <v>415</v>
      </c>
      <c r="H1934" s="917">
        <v>0.78700000000000003</v>
      </c>
      <c r="I1934" s="202" t="s">
        <v>4655</v>
      </c>
      <c r="J1934" s="23">
        <v>45854</v>
      </c>
      <c r="K1934" s="23">
        <v>45856</v>
      </c>
      <c r="L1934" s="25">
        <f t="shared" si="68"/>
        <v>2</v>
      </c>
      <c r="M1934" s="23" t="s">
        <v>97</v>
      </c>
      <c r="N1934" s="23">
        <v>45868</v>
      </c>
      <c r="O1934" s="4">
        <f t="shared" ca="1" si="65"/>
        <v>14</v>
      </c>
      <c r="P1934" s="23">
        <v>45883</v>
      </c>
      <c r="Q1934" s="23">
        <v>45875</v>
      </c>
      <c r="R1934" s="23">
        <v>45883</v>
      </c>
      <c r="S1934" s="25">
        <f t="shared" ca="1" si="67"/>
        <v>29</v>
      </c>
      <c r="T1934" s="23">
        <v>45888</v>
      </c>
      <c r="U1934" s="23" t="s">
        <v>13806</v>
      </c>
      <c r="V1934" s="23"/>
      <c r="W1934" s="23"/>
      <c r="X1934" s="706" t="s">
        <v>13807</v>
      </c>
      <c r="Y1934" s="714" t="s">
        <v>13808</v>
      </c>
      <c r="Z1934" s="714" t="s">
        <v>13809</v>
      </c>
      <c r="AA1934" s="161" t="s">
        <v>13810</v>
      </c>
      <c r="AB1934" s="259" t="s">
        <v>13811</v>
      </c>
      <c r="AC1934" s="25"/>
      <c r="AD1934" s="921" t="s">
        <v>10815</v>
      </c>
      <c r="AE1934" s="1349"/>
      <c r="AF1934" s="768"/>
    </row>
    <row r="1935" spans="1:177">
      <c r="A1935" s="783" t="s">
        <v>13812</v>
      </c>
      <c r="B1935" s="741" t="s">
        <v>13813</v>
      </c>
      <c r="C1935" s="23" t="s">
        <v>83</v>
      </c>
      <c r="D1935" s="4" t="s">
        <v>1024</v>
      </c>
      <c r="E1935" s="25" t="s">
        <v>85</v>
      </c>
      <c r="F1935" s="25">
        <v>1</v>
      </c>
      <c r="G1935" s="248">
        <v>456</v>
      </c>
      <c r="H1935" s="917">
        <v>0.89</v>
      </c>
      <c r="I1935" s="202" t="s">
        <v>4655</v>
      </c>
      <c r="J1935" s="23">
        <v>45859</v>
      </c>
      <c r="K1935" s="23">
        <v>45861</v>
      </c>
      <c r="L1935" s="25">
        <f t="shared" si="68"/>
        <v>2</v>
      </c>
      <c r="M1935" s="23" t="s">
        <v>97</v>
      </c>
      <c r="N1935" s="23">
        <v>45868</v>
      </c>
      <c r="O1935" s="4">
        <f t="shared" ca="1" si="65"/>
        <v>9</v>
      </c>
      <c r="P1935" s="23">
        <v>45883</v>
      </c>
      <c r="Q1935" s="23">
        <v>45875</v>
      </c>
      <c r="R1935" s="23">
        <v>45883</v>
      </c>
      <c r="S1935" s="25">
        <f t="shared" ref="S1935:S1966" ca="1" si="69">IF(ISBLANK(R1935)=TRUE,TODAY()-J1935,R1935-J1935)</f>
        <v>24</v>
      </c>
      <c r="T1935" s="23">
        <v>45888</v>
      </c>
      <c r="U1935" s="23" t="s">
        <v>13814</v>
      </c>
      <c r="V1935" s="23"/>
      <c r="W1935" s="23"/>
      <c r="X1935" s="706" t="s">
        <v>13815</v>
      </c>
      <c r="Y1935" s="714" t="s">
        <v>13808</v>
      </c>
      <c r="Z1935" s="714" t="s">
        <v>13816</v>
      </c>
      <c r="AA1935" s="161" t="s">
        <v>13817</v>
      </c>
      <c r="AB1935" s="259" t="s">
        <v>13811</v>
      </c>
      <c r="AC1935" s="25"/>
      <c r="AD1935" s="921" t="s">
        <v>10815</v>
      </c>
      <c r="AE1935" s="1349"/>
      <c r="AF1935" s="768"/>
    </row>
    <row r="1936" spans="1:177">
      <c r="A1936" s="657" t="s">
        <v>13818</v>
      </c>
      <c r="B1936" s="741" t="s">
        <v>13819</v>
      </c>
      <c r="C1936" s="24" t="s">
        <v>13820</v>
      </c>
      <c r="D1936" s="4" t="s">
        <v>1024</v>
      </c>
      <c r="E1936" s="25" t="s">
        <v>85</v>
      </c>
      <c r="F1936" s="25">
        <v>1</v>
      </c>
      <c r="G1936" s="248">
        <v>320</v>
      </c>
      <c r="H1936" s="917">
        <v>0.74</v>
      </c>
      <c r="I1936" s="202" t="s">
        <v>4655</v>
      </c>
      <c r="J1936" s="23">
        <v>45860</v>
      </c>
      <c r="K1936" s="23">
        <v>45861</v>
      </c>
      <c r="L1936" s="25">
        <f t="shared" si="68"/>
        <v>1</v>
      </c>
      <c r="M1936" s="23" t="s">
        <v>97</v>
      </c>
      <c r="N1936" s="23">
        <v>45866</v>
      </c>
      <c r="O1936" s="4">
        <f t="shared" ca="1" si="65"/>
        <v>6</v>
      </c>
      <c r="P1936" s="23">
        <v>45883</v>
      </c>
      <c r="Q1936" s="23">
        <v>45875</v>
      </c>
      <c r="R1936" s="23">
        <v>45883</v>
      </c>
      <c r="S1936" s="25">
        <f t="shared" ca="1" si="69"/>
        <v>23</v>
      </c>
      <c r="T1936" s="23">
        <v>45888</v>
      </c>
      <c r="U1936" s="23" t="s">
        <v>13821</v>
      </c>
      <c r="V1936" s="23"/>
      <c r="W1936" s="23"/>
      <c r="X1936" s="706" t="s">
        <v>13822</v>
      </c>
      <c r="Y1936" s="714" t="s">
        <v>13808</v>
      </c>
      <c r="Z1936" s="714" t="s">
        <v>13808</v>
      </c>
      <c r="AA1936" s="161" t="s">
        <v>13823</v>
      </c>
      <c r="AB1936" s="178" t="s">
        <v>13824</v>
      </c>
      <c r="AC1936" s="25"/>
      <c r="AD1936" s="921" t="s">
        <v>10815</v>
      </c>
      <c r="AE1936" s="1349"/>
      <c r="AF1936" s="768"/>
    </row>
    <row r="1937" spans="1:33">
      <c r="A1937" s="783" t="s">
        <v>13825</v>
      </c>
      <c r="B1937" s="741" t="s">
        <v>13826</v>
      </c>
      <c r="C1937" s="23" t="s">
        <v>83</v>
      </c>
      <c r="D1937" s="4" t="s">
        <v>1024</v>
      </c>
      <c r="E1937" s="25" t="s">
        <v>85</v>
      </c>
      <c r="F1937" s="202">
        <v>3</v>
      </c>
      <c r="G1937" s="248">
        <v>1265</v>
      </c>
      <c r="H1937" s="917">
        <f>0.363+1.445</f>
        <v>1.8080000000000001</v>
      </c>
      <c r="I1937" s="202" t="s">
        <v>4655</v>
      </c>
      <c r="J1937" s="23">
        <v>45863</v>
      </c>
      <c r="K1937" s="23">
        <v>45866</v>
      </c>
      <c r="L1937" s="25">
        <f t="shared" si="68"/>
        <v>3</v>
      </c>
      <c r="M1937" s="23" t="s">
        <v>97</v>
      </c>
      <c r="N1937" s="23">
        <v>45868</v>
      </c>
      <c r="O1937" s="4">
        <f t="shared" ca="1" si="65"/>
        <v>5</v>
      </c>
      <c r="P1937" s="23">
        <v>45883</v>
      </c>
      <c r="Q1937" s="23">
        <v>45875</v>
      </c>
      <c r="R1937" s="23">
        <v>45883</v>
      </c>
      <c r="S1937" s="25">
        <f t="shared" ca="1" si="69"/>
        <v>20</v>
      </c>
      <c r="T1937" s="23">
        <v>45888</v>
      </c>
      <c r="U1937" s="23" t="s">
        <v>13827</v>
      </c>
      <c r="V1937" s="23"/>
      <c r="W1937" s="23"/>
      <c r="X1937" s="706" t="s">
        <v>13828</v>
      </c>
      <c r="Y1937" s="714" t="s">
        <v>13808</v>
      </c>
      <c r="Z1937" s="714" t="s">
        <v>13829</v>
      </c>
      <c r="AA1937" s="161" t="s">
        <v>13830</v>
      </c>
      <c r="AB1937" s="178" t="s">
        <v>13831</v>
      </c>
      <c r="AC1937" s="25"/>
      <c r="AD1937" s="921" t="s">
        <v>10815</v>
      </c>
      <c r="AE1937" s="1349"/>
      <c r="AF1937" s="768"/>
    </row>
    <row r="1938" spans="1:33" ht="32.25" customHeight="1">
      <c r="A1938" s="201" t="s">
        <v>13832</v>
      </c>
      <c r="B1938" s="775" t="s">
        <v>13833</v>
      </c>
      <c r="C1938" s="775" t="s">
        <v>83</v>
      </c>
      <c r="D1938" s="7" t="s">
        <v>139</v>
      </c>
      <c r="E1938" s="7" t="s">
        <v>85</v>
      </c>
      <c r="F1938" s="7">
        <v>1</v>
      </c>
      <c r="G1938" s="220">
        <v>260</v>
      </c>
      <c r="H1938" s="237">
        <v>0.35399999999999998</v>
      </c>
      <c r="I1938" s="188" t="s">
        <v>13834</v>
      </c>
      <c r="J1938" s="11">
        <v>45880</v>
      </c>
      <c r="K1938" s="11">
        <v>45880</v>
      </c>
      <c r="L1938" s="12">
        <f t="shared" si="68"/>
        <v>0</v>
      </c>
      <c r="M1938" s="11" t="s">
        <v>97</v>
      </c>
      <c r="N1938" s="11">
        <v>45883</v>
      </c>
      <c r="O1938" s="7">
        <f t="shared" ca="1" si="65"/>
        <v>3</v>
      </c>
      <c r="P1938" s="11">
        <v>45885</v>
      </c>
      <c r="Q1938" s="11">
        <v>45885</v>
      </c>
      <c r="R1938" s="11">
        <v>45885</v>
      </c>
      <c r="S1938" s="7">
        <f t="shared" ca="1" si="69"/>
        <v>5</v>
      </c>
      <c r="T1938" s="192">
        <v>45887</v>
      </c>
      <c r="U1938" s="11">
        <v>45918</v>
      </c>
      <c r="V1938" s="11"/>
      <c r="W1938" s="11"/>
      <c r="X1938" s="218" t="s">
        <v>13835</v>
      </c>
      <c r="Y1938" s="199" t="s">
        <v>13836</v>
      </c>
      <c r="Z1938" s="199" t="s">
        <v>13837</v>
      </c>
      <c r="AA1938" s="238" t="s">
        <v>13838</v>
      </c>
      <c r="AB1938" s="24" t="s">
        <v>7754</v>
      </c>
      <c r="AC1938" s="23"/>
      <c r="AD1938" s="776"/>
      <c r="AE1938" s="1338"/>
      <c r="AF1938" s="740"/>
      <c r="AG1938" s="54"/>
    </row>
    <row r="1939" spans="1:33" ht="17.25">
      <c r="A1939" s="920" t="s">
        <v>13839</v>
      </c>
      <c r="B1939" s="775" t="s">
        <v>13840</v>
      </c>
      <c r="C1939" s="775" t="s">
        <v>256</v>
      </c>
      <c r="D1939" s="775" t="s">
        <v>728</v>
      </c>
      <c r="E1939" s="775" t="s">
        <v>85</v>
      </c>
      <c r="F1939" s="4">
        <v>1</v>
      </c>
      <c r="G1939" s="220">
        <v>431</v>
      </c>
      <c r="H1939" s="237">
        <v>0.84</v>
      </c>
      <c r="I1939" s="188" t="s">
        <v>13841</v>
      </c>
      <c r="J1939" s="11">
        <v>45855</v>
      </c>
      <c r="K1939" s="11">
        <v>45855</v>
      </c>
      <c r="L1939" s="12">
        <f t="shared" si="68"/>
        <v>0</v>
      </c>
      <c r="M1939" s="11">
        <v>45866</v>
      </c>
      <c r="N1939" s="11">
        <v>45868</v>
      </c>
      <c r="O1939" s="7">
        <f t="shared" ca="1" si="65"/>
        <v>13</v>
      </c>
      <c r="P1939" s="11">
        <v>45879</v>
      </c>
      <c r="Q1939" s="11">
        <v>45871</v>
      </c>
      <c r="R1939" s="11">
        <v>45879</v>
      </c>
      <c r="S1939" s="7">
        <f t="shared" ca="1" si="69"/>
        <v>24</v>
      </c>
      <c r="T1939" s="192">
        <v>45887</v>
      </c>
      <c r="U1939" s="11">
        <v>45924</v>
      </c>
      <c r="V1939" s="11"/>
      <c r="W1939" s="11"/>
      <c r="X1939" s="218" t="s">
        <v>13842</v>
      </c>
      <c r="Y1939" s="199" t="s">
        <v>13843</v>
      </c>
      <c r="Z1939" s="199" t="s">
        <v>13843</v>
      </c>
      <c r="AA1939" s="244" t="s">
        <v>13844</v>
      </c>
      <c r="AB1939" s="922" t="s">
        <v>13845</v>
      </c>
      <c r="AC1939" s="817"/>
      <c r="AD1939" s="776"/>
      <c r="AE1939" s="1339"/>
      <c r="AF1939" s="777"/>
      <c r="AG1939" s="899" t="s">
        <v>13846</v>
      </c>
    </row>
    <row r="1940" spans="1:33">
      <c r="A1940" s="181" t="s">
        <v>13847</v>
      </c>
      <c r="B1940" s="775" t="s">
        <v>13848</v>
      </c>
      <c r="C1940" s="201" t="s">
        <v>83</v>
      </c>
      <c r="D1940" s="7" t="s">
        <v>13497</v>
      </c>
      <c r="E1940" s="7" t="s">
        <v>85</v>
      </c>
      <c r="F1940" s="7">
        <v>6</v>
      </c>
      <c r="G1940" s="220">
        <v>12830</v>
      </c>
      <c r="H1940" s="237">
        <v>6.7649999999999997</v>
      </c>
      <c r="I1940" s="188" t="s">
        <v>13849</v>
      </c>
      <c r="J1940" s="11">
        <v>45852</v>
      </c>
      <c r="K1940" s="11">
        <v>45852</v>
      </c>
      <c r="L1940" s="12">
        <f t="shared" si="68"/>
        <v>0</v>
      </c>
      <c r="M1940" s="8" t="s">
        <v>97</v>
      </c>
      <c r="N1940" s="11">
        <v>45860</v>
      </c>
      <c r="O1940" s="7">
        <f t="shared" ca="1" si="65"/>
        <v>8</v>
      </c>
      <c r="P1940" s="11">
        <v>45880</v>
      </c>
      <c r="Q1940" s="11">
        <v>45875</v>
      </c>
      <c r="R1940" s="11">
        <v>45880</v>
      </c>
      <c r="S1940" s="7">
        <f t="shared" ca="1" si="69"/>
        <v>28</v>
      </c>
      <c r="T1940" s="192">
        <v>45883</v>
      </c>
      <c r="U1940" s="11">
        <v>45905</v>
      </c>
      <c r="V1940" s="11"/>
      <c r="W1940" s="11"/>
      <c r="X1940" s="218" t="s">
        <v>13850</v>
      </c>
      <c r="Y1940" s="199"/>
      <c r="Z1940" s="199" t="s">
        <v>13851</v>
      </c>
      <c r="AA1940" s="96" t="s">
        <v>13852</v>
      </c>
      <c r="AB1940" s="84" t="s">
        <v>13853</v>
      </c>
      <c r="AC1940" s="23"/>
      <c r="AD1940" s="776"/>
      <c r="AE1940" s="1338"/>
      <c r="AF1940" s="740"/>
      <c r="AG1940" s="2"/>
    </row>
    <row r="1941" spans="1:33">
      <c r="A1941" s="181" t="s">
        <v>13854</v>
      </c>
      <c r="B1941" s="775" t="s">
        <v>13855</v>
      </c>
      <c r="C1941" s="201" t="s">
        <v>83</v>
      </c>
      <c r="D1941" s="7" t="s">
        <v>73</v>
      </c>
      <c r="E1941" s="7" t="s">
        <v>85</v>
      </c>
      <c r="F1941" s="7">
        <v>1</v>
      </c>
      <c r="G1941" s="220">
        <v>1000</v>
      </c>
      <c r="H1941" s="237">
        <v>5.0819999999999999</v>
      </c>
      <c r="I1941" s="188" t="s">
        <v>13856</v>
      </c>
      <c r="J1941" s="11">
        <v>45861</v>
      </c>
      <c r="K1941" s="11">
        <v>45862</v>
      </c>
      <c r="L1941" s="12">
        <f t="shared" si="68"/>
        <v>1</v>
      </c>
      <c r="M1941" s="8" t="s">
        <v>97</v>
      </c>
      <c r="N1941" s="11">
        <v>45872</v>
      </c>
      <c r="O1941" s="7">
        <f t="shared" ca="1" si="65"/>
        <v>11</v>
      </c>
      <c r="P1941" s="11">
        <v>45883</v>
      </c>
      <c r="Q1941" s="11">
        <v>45879</v>
      </c>
      <c r="R1941" s="11">
        <v>45883</v>
      </c>
      <c r="S1941" s="7">
        <f t="shared" ca="1" si="69"/>
        <v>22</v>
      </c>
      <c r="T1941" s="192">
        <v>45887</v>
      </c>
      <c r="U1941" s="11">
        <v>45909</v>
      </c>
      <c r="V1941" s="11"/>
      <c r="W1941" s="11"/>
      <c r="X1941" s="218" t="s">
        <v>13857</v>
      </c>
      <c r="Y1941" s="199" t="s">
        <v>13858</v>
      </c>
      <c r="Z1941" s="199" t="s">
        <v>13859</v>
      </c>
      <c r="AA1941" s="96" t="s">
        <v>13860</v>
      </c>
      <c r="AB1941" s="24" t="s">
        <v>13790</v>
      </c>
      <c r="AC1941" s="23"/>
      <c r="AD1941" s="776"/>
      <c r="AE1941" s="1338" t="s">
        <v>10815</v>
      </c>
      <c r="AF1941" s="740"/>
      <c r="AG1941" s="2"/>
    </row>
    <row r="1942" spans="1:33">
      <c r="A1942" s="181" t="s">
        <v>13861</v>
      </c>
      <c r="B1942" s="775" t="s">
        <v>13862</v>
      </c>
      <c r="C1942" s="201" t="s">
        <v>83</v>
      </c>
      <c r="D1942" s="7" t="s">
        <v>73</v>
      </c>
      <c r="E1942" s="7" t="s">
        <v>85</v>
      </c>
      <c r="F1942" s="7">
        <v>6</v>
      </c>
      <c r="G1942" s="220">
        <v>188</v>
      </c>
      <c r="H1942" s="237">
        <v>0.13</v>
      </c>
      <c r="I1942" s="188" t="s">
        <v>13856</v>
      </c>
      <c r="J1942" s="11">
        <v>45866</v>
      </c>
      <c r="K1942" s="11">
        <v>45868</v>
      </c>
      <c r="L1942" s="12">
        <f t="shared" si="68"/>
        <v>2</v>
      </c>
      <c r="M1942" s="8" t="s">
        <v>97</v>
      </c>
      <c r="N1942" s="11">
        <v>45872</v>
      </c>
      <c r="O1942" s="7">
        <f t="shared" ca="1" si="65"/>
        <v>6</v>
      </c>
      <c r="P1942" s="11">
        <v>45883</v>
      </c>
      <c r="Q1942" s="11">
        <v>45879</v>
      </c>
      <c r="R1942" s="11">
        <v>45883</v>
      </c>
      <c r="S1942" s="7">
        <f t="shared" ca="1" si="69"/>
        <v>17</v>
      </c>
      <c r="T1942" s="192">
        <v>45887</v>
      </c>
      <c r="U1942" s="11">
        <v>45909</v>
      </c>
      <c r="V1942" s="11"/>
      <c r="W1942" s="11"/>
      <c r="X1942" s="218" t="s">
        <v>13863</v>
      </c>
      <c r="Y1942" s="199" t="s">
        <v>13864</v>
      </c>
      <c r="Z1942" s="199" t="s">
        <v>13557</v>
      </c>
      <c r="AA1942" s="96" t="s">
        <v>13865</v>
      </c>
      <c r="AB1942" s="24" t="s">
        <v>13866</v>
      </c>
      <c r="AC1942" s="23"/>
      <c r="AD1942" s="776"/>
      <c r="AE1942" s="1338" t="s">
        <v>10815</v>
      </c>
      <c r="AF1942" s="740"/>
      <c r="AG1942" s="2"/>
    </row>
    <row r="1943" spans="1:33">
      <c r="A1943" s="181" t="s">
        <v>13744</v>
      </c>
      <c r="B1943" s="775">
        <v>4070060037</v>
      </c>
      <c r="C1943" s="201" t="s">
        <v>83</v>
      </c>
      <c r="D1943" s="7" t="s">
        <v>1024</v>
      </c>
      <c r="E1943" s="7" t="s">
        <v>49</v>
      </c>
      <c r="F1943" s="7">
        <v>1</v>
      </c>
      <c r="G1943" s="220">
        <v>212</v>
      </c>
      <c r="H1943" s="237" t="s">
        <v>13867</v>
      </c>
      <c r="I1943" s="188" t="s">
        <v>854</v>
      </c>
      <c r="J1943" s="11">
        <v>45861</v>
      </c>
      <c r="K1943" s="11">
        <v>45861</v>
      </c>
      <c r="L1943" s="12">
        <f t="shared" si="68"/>
        <v>0</v>
      </c>
      <c r="M1943" s="8" t="s">
        <v>97</v>
      </c>
      <c r="N1943" s="11">
        <v>45875</v>
      </c>
      <c r="O1943" s="7">
        <f t="shared" ca="1" si="65"/>
        <v>14</v>
      </c>
      <c r="P1943" s="11">
        <v>45882</v>
      </c>
      <c r="Q1943" s="11">
        <v>45877</v>
      </c>
      <c r="R1943" s="11">
        <v>45882</v>
      </c>
      <c r="S1943" s="7">
        <f t="shared" ca="1" si="69"/>
        <v>21</v>
      </c>
      <c r="T1943" s="192">
        <v>45884</v>
      </c>
      <c r="U1943" s="11" t="s">
        <v>13868</v>
      </c>
      <c r="V1943" s="11"/>
      <c r="W1943" s="11"/>
      <c r="X1943" s="218" t="s">
        <v>13869</v>
      </c>
      <c r="Y1943" s="199" t="s">
        <v>13870</v>
      </c>
      <c r="Z1943" s="199" t="s">
        <v>13870</v>
      </c>
      <c r="AA1943" s="96" t="s">
        <v>13747</v>
      </c>
      <c r="AB1943" s="84"/>
      <c r="AC1943" s="23"/>
      <c r="AD1943" s="776"/>
      <c r="AE1943" s="1338"/>
      <c r="AF1943" s="740"/>
      <c r="AG1943" s="2"/>
    </row>
    <row r="1944" spans="1:33">
      <c r="A1944" s="181" t="s">
        <v>13871</v>
      </c>
      <c r="B1944" s="775">
        <v>4070057331</v>
      </c>
      <c r="C1944" s="201" t="s">
        <v>83</v>
      </c>
      <c r="D1944" s="7" t="s">
        <v>1024</v>
      </c>
      <c r="E1944" s="7" t="s">
        <v>49</v>
      </c>
      <c r="F1944" s="7">
        <v>1</v>
      </c>
      <c r="G1944" s="220">
        <v>104.56</v>
      </c>
      <c r="H1944" s="237" t="s">
        <v>13872</v>
      </c>
      <c r="I1944" s="188" t="s">
        <v>854</v>
      </c>
      <c r="J1944" s="11">
        <v>45861</v>
      </c>
      <c r="K1944" s="11">
        <v>45861</v>
      </c>
      <c r="L1944" s="12">
        <f t="shared" si="68"/>
        <v>0</v>
      </c>
      <c r="M1944" s="8" t="s">
        <v>97</v>
      </c>
      <c r="N1944" s="11">
        <v>45877</v>
      </c>
      <c r="O1944" s="7">
        <f t="shared" ca="1" si="65"/>
        <v>16</v>
      </c>
      <c r="P1944" s="11">
        <v>45882</v>
      </c>
      <c r="Q1944" s="11">
        <v>45877</v>
      </c>
      <c r="R1944" s="11">
        <v>45882</v>
      </c>
      <c r="S1944" s="7">
        <f t="shared" ca="1" si="69"/>
        <v>21</v>
      </c>
      <c r="T1944" s="192">
        <v>45884</v>
      </c>
      <c r="U1944" s="11" t="s">
        <v>13873</v>
      </c>
      <c r="V1944" s="11"/>
      <c r="W1944" s="11"/>
      <c r="X1944" s="218" t="s">
        <v>13874</v>
      </c>
      <c r="Y1944" s="199" t="s">
        <v>13875</v>
      </c>
      <c r="Z1944" s="199" t="s">
        <v>13875</v>
      </c>
      <c r="AA1944" s="96" t="s">
        <v>13747</v>
      </c>
      <c r="AB1944" s="84"/>
      <c r="AC1944" s="23"/>
      <c r="AD1944" s="776"/>
      <c r="AE1944" s="1338"/>
      <c r="AF1944" s="740"/>
      <c r="AG1944" s="2"/>
    </row>
    <row r="1945" spans="1:33">
      <c r="A1945" s="219" t="s">
        <v>13876</v>
      </c>
      <c r="B1945" s="741" t="s">
        <v>13877</v>
      </c>
      <c r="C1945" s="11" t="s">
        <v>83</v>
      </c>
      <c r="D1945" s="7" t="s">
        <v>1024</v>
      </c>
      <c r="E1945" s="12" t="s">
        <v>85</v>
      </c>
      <c r="F1945" s="12">
        <v>1</v>
      </c>
      <c r="G1945" s="220">
        <v>560</v>
      </c>
      <c r="H1945" s="237">
        <v>1.3979999999999999</v>
      </c>
      <c r="I1945" s="188" t="s">
        <v>13878</v>
      </c>
      <c r="J1945" s="11">
        <v>45856</v>
      </c>
      <c r="K1945" s="11">
        <v>45859</v>
      </c>
      <c r="L1945" s="12">
        <f t="shared" si="68"/>
        <v>3</v>
      </c>
      <c r="M1945" s="11" t="s">
        <v>97</v>
      </c>
      <c r="N1945" s="23">
        <v>45866</v>
      </c>
      <c r="O1945" s="7">
        <f t="shared" ca="1" si="65"/>
        <v>10</v>
      </c>
      <c r="P1945" s="23">
        <v>45890</v>
      </c>
      <c r="Q1945" s="11">
        <v>45875</v>
      </c>
      <c r="R1945" s="23">
        <v>45890</v>
      </c>
      <c r="S1945" s="12">
        <f t="shared" ca="1" si="69"/>
        <v>34</v>
      </c>
      <c r="T1945" s="23">
        <v>45892</v>
      </c>
      <c r="U1945" s="11" t="s">
        <v>13879</v>
      </c>
      <c r="V1945" s="11"/>
      <c r="W1945" s="11"/>
      <c r="X1945" s="218" t="s">
        <v>13880</v>
      </c>
      <c r="Y1945" s="199" t="s">
        <v>13881</v>
      </c>
      <c r="Z1945" s="199" t="s">
        <v>13882</v>
      </c>
      <c r="AA1945" s="161" t="s">
        <v>13883</v>
      </c>
      <c r="AB1945" s="14" t="s">
        <v>13450</v>
      </c>
      <c r="AC1945" s="12"/>
      <c r="AD1945" s="715" t="s">
        <v>10815</v>
      </c>
      <c r="AE1945" s="1337"/>
      <c r="AF1945" s="777"/>
      <c r="AG1945" s="2"/>
    </row>
    <row r="1946" spans="1:33">
      <c r="A1946" s="657" t="s">
        <v>13884</v>
      </c>
      <c r="B1946" s="741" t="s">
        <v>13885</v>
      </c>
      <c r="C1946" s="11" t="s">
        <v>256</v>
      </c>
      <c r="D1946" s="7" t="s">
        <v>1024</v>
      </c>
      <c r="E1946" s="12" t="s">
        <v>85</v>
      </c>
      <c r="F1946" s="12">
        <v>1</v>
      </c>
      <c r="G1946" s="220">
        <v>988</v>
      </c>
      <c r="H1946" s="237">
        <v>0.79400000000000004</v>
      </c>
      <c r="I1946" s="188" t="s">
        <v>13878</v>
      </c>
      <c r="J1946" s="11">
        <v>45869</v>
      </c>
      <c r="K1946" s="11">
        <v>45873</v>
      </c>
      <c r="L1946" s="12">
        <f t="shared" si="68"/>
        <v>4</v>
      </c>
      <c r="M1946" s="11">
        <v>45875</v>
      </c>
      <c r="N1946" s="11">
        <v>45877</v>
      </c>
      <c r="O1946" s="7">
        <f t="shared" ca="1" si="65"/>
        <v>8</v>
      </c>
      <c r="P1946" s="23">
        <v>45890</v>
      </c>
      <c r="Q1946" s="11">
        <v>45885</v>
      </c>
      <c r="R1946" s="23">
        <v>45890</v>
      </c>
      <c r="S1946" s="12">
        <f t="shared" ca="1" si="69"/>
        <v>21</v>
      </c>
      <c r="T1946" s="23">
        <v>45892</v>
      </c>
      <c r="U1946" s="11" t="s">
        <v>13886</v>
      </c>
      <c r="V1946" s="11"/>
      <c r="W1946" s="11"/>
      <c r="X1946" s="218" t="s">
        <v>13887</v>
      </c>
      <c r="Y1946" s="199" t="s">
        <v>13881</v>
      </c>
      <c r="Z1946" s="714" t="s">
        <v>13888</v>
      </c>
      <c r="AA1946" s="161" t="s">
        <v>13889</v>
      </c>
      <c r="AB1946" s="146" t="s">
        <v>13890</v>
      </c>
      <c r="AC1946" s="715"/>
      <c r="AD1946" s="715" t="s">
        <v>10815</v>
      </c>
      <c r="AE1946" s="668" t="s">
        <v>10815</v>
      </c>
      <c r="AF1946" s="740"/>
      <c r="AG1946" s="2"/>
    </row>
    <row r="1947" spans="1:33">
      <c r="A1947" s="657" t="s">
        <v>13891</v>
      </c>
      <c r="B1947" s="741" t="s">
        <v>13892</v>
      </c>
      <c r="C1947" s="11" t="s">
        <v>83</v>
      </c>
      <c r="D1947" s="7" t="s">
        <v>1024</v>
      </c>
      <c r="E1947" s="12" t="s">
        <v>85</v>
      </c>
      <c r="F1947" s="12">
        <v>1</v>
      </c>
      <c r="G1947" s="220">
        <v>1072</v>
      </c>
      <c r="H1947" s="237">
        <v>0.64700000000000002</v>
      </c>
      <c r="I1947" s="188" t="s">
        <v>13878</v>
      </c>
      <c r="J1947" s="11">
        <v>45870</v>
      </c>
      <c r="K1947" s="11">
        <v>45870</v>
      </c>
      <c r="L1947" s="12">
        <f t="shared" si="68"/>
        <v>0</v>
      </c>
      <c r="M1947" s="11" t="s">
        <v>97</v>
      </c>
      <c r="N1947" s="11">
        <v>45876</v>
      </c>
      <c r="O1947" s="7">
        <f t="shared" ref="O1947:O2010" ca="1" si="70">IF(ISBLANK(N1947)=TRUE,TODAY()-J1947,N1947-J1947)</f>
        <v>6</v>
      </c>
      <c r="P1947" s="23">
        <v>45890</v>
      </c>
      <c r="Q1947" s="11">
        <v>45885</v>
      </c>
      <c r="R1947" s="23">
        <v>45890</v>
      </c>
      <c r="S1947" s="12">
        <f t="shared" ca="1" si="69"/>
        <v>20</v>
      </c>
      <c r="T1947" s="23">
        <v>45892</v>
      </c>
      <c r="U1947" s="11" t="s">
        <v>13893</v>
      </c>
      <c r="V1947" s="11"/>
      <c r="W1947" s="11"/>
      <c r="X1947" s="218" t="s">
        <v>13894</v>
      </c>
      <c r="Y1947" s="199" t="s">
        <v>13881</v>
      </c>
      <c r="Z1947" s="199" t="s">
        <v>13895</v>
      </c>
      <c r="AA1947" s="161" t="s">
        <v>13896</v>
      </c>
      <c r="AB1947" s="14" t="s">
        <v>13450</v>
      </c>
      <c r="AC1947" s="715"/>
      <c r="AD1947" s="715" t="s">
        <v>10815</v>
      </c>
      <c r="AE1947" s="668" t="s">
        <v>10815</v>
      </c>
      <c r="AF1947" s="740"/>
      <c r="AG1947" s="45"/>
    </row>
    <row r="1948" spans="1:33">
      <c r="A1948" s="657" t="s">
        <v>13891</v>
      </c>
      <c r="B1948" s="741" t="s">
        <v>13897</v>
      </c>
      <c r="C1948" s="11" t="s">
        <v>83</v>
      </c>
      <c r="D1948" s="7" t="s">
        <v>1024</v>
      </c>
      <c r="E1948" s="12" t="s">
        <v>85</v>
      </c>
      <c r="F1948" s="12">
        <v>1</v>
      </c>
      <c r="G1948" s="220">
        <v>1071</v>
      </c>
      <c r="H1948" s="237">
        <v>0.64700000000000002</v>
      </c>
      <c r="I1948" s="188" t="s">
        <v>13878</v>
      </c>
      <c r="J1948" s="11">
        <v>45870</v>
      </c>
      <c r="K1948" s="11">
        <v>45870</v>
      </c>
      <c r="L1948" s="12">
        <f t="shared" si="68"/>
        <v>0</v>
      </c>
      <c r="M1948" s="11" t="s">
        <v>97</v>
      </c>
      <c r="N1948" s="11">
        <v>45876</v>
      </c>
      <c r="O1948" s="7">
        <f t="shared" ca="1" si="70"/>
        <v>6</v>
      </c>
      <c r="P1948" s="23">
        <v>45890</v>
      </c>
      <c r="Q1948" s="11">
        <v>45885</v>
      </c>
      <c r="R1948" s="23">
        <v>45890</v>
      </c>
      <c r="S1948" s="12">
        <f t="shared" ca="1" si="69"/>
        <v>20</v>
      </c>
      <c r="T1948" s="23">
        <v>45892</v>
      </c>
      <c r="U1948" s="11" t="s">
        <v>13898</v>
      </c>
      <c r="V1948" s="11"/>
      <c r="W1948" s="11"/>
      <c r="X1948" s="218" t="s">
        <v>13899</v>
      </c>
      <c r="Y1948" s="199" t="s">
        <v>13881</v>
      </c>
      <c r="Z1948" s="714" t="s">
        <v>13881</v>
      </c>
      <c r="AA1948" s="161" t="s">
        <v>13896</v>
      </c>
      <c r="AB1948" s="14" t="s">
        <v>13450</v>
      </c>
      <c r="AC1948" s="715"/>
      <c r="AD1948" s="715" t="s">
        <v>10815</v>
      </c>
      <c r="AE1948" s="668" t="s">
        <v>10815</v>
      </c>
      <c r="AF1948" s="740"/>
      <c r="AG1948" s="45"/>
    </row>
    <row r="1949" spans="1:33">
      <c r="A1949" s="657" t="s">
        <v>13900</v>
      </c>
      <c r="B1949" s="741" t="s">
        <v>13901</v>
      </c>
      <c r="C1949" s="11" t="s">
        <v>256</v>
      </c>
      <c r="D1949" s="7" t="s">
        <v>1024</v>
      </c>
      <c r="E1949" s="12" t="s">
        <v>85</v>
      </c>
      <c r="F1949" s="12">
        <v>1</v>
      </c>
      <c r="G1949" s="220">
        <v>940</v>
      </c>
      <c r="H1949" s="237">
        <v>4.4400000000000004</v>
      </c>
      <c r="I1949" s="188" t="s">
        <v>13878</v>
      </c>
      <c r="J1949" s="11">
        <v>45870</v>
      </c>
      <c r="K1949" s="11">
        <v>45870</v>
      </c>
      <c r="L1949" s="12">
        <f t="shared" si="68"/>
        <v>0</v>
      </c>
      <c r="M1949" s="11">
        <v>45873</v>
      </c>
      <c r="N1949" s="11">
        <v>45876</v>
      </c>
      <c r="O1949" s="7">
        <f t="shared" ca="1" si="70"/>
        <v>6</v>
      </c>
      <c r="P1949" s="23">
        <v>45890</v>
      </c>
      <c r="Q1949" s="11">
        <v>45885</v>
      </c>
      <c r="R1949" s="23">
        <v>45890</v>
      </c>
      <c r="S1949" s="12">
        <f t="shared" ca="1" si="69"/>
        <v>20</v>
      </c>
      <c r="T1949" s="23">
        <v>45892</v>
      </c>
      <c r="U1949" s="11" t="s">
        <v>13902</v>
      </c>
      <c r="V1949" s="11"/>
      <c r="W1949" s="11"/>
      <c r="X1949" s="218" t="s">
        <v>13903</v>
      </c>
      <c r="Y1949" s="199" t="s">
        <v>13881</v>
      </c>
      <c r="Z1949" s="714" t="s">
        <v>13904</v>
      </c>
      <c r="AA1949" s="161" t="s">
        <v>13896</v>
      </c>
      <c r="AB1949" s="146" t="s">
        <v>13905</v>
      </c>
      <c r="AC1949" s="715"/>
      <c r="AD1949" s="715" t="s">
        <v>10815</v>
      </c>
      <c r="AE1949" s="668"/>
      <c r="AF1949" s="740"/>
      <c r="AG1949" s="45"/>
    </row>
    <row r="1950" spans="1:33">
      <c r="A1950" s="657" t="s">
        <v>1188</v>
      </c>
      <c r="B1950" s="741" t="s">
        <v>13906</v>
      </c>
      <c r="C1950" s="11" t="s">
        <v>256</v>
      </c>
      <c r="D1950" s="7" t="s">
        <v>1024</v>
      </c>
      <c r="E1950" s="12" t="s">
        <v>85</v>
      </c>
      <c r="F1950" s="12">
        <v>1</v>
      </c>
      <c r="G1950" s="220">
        <v>300</v>
      </c>
      <c r="H1950" s="237">
        <v>0.35599999999999998</v>
      </c>
      <c r="I1950" s="188" t="s">
        <v>13878</v>
      </c>
      <c r="J1950" s="11">
        <v>45873</v>
      </c>
      <c r="K1950" s="11">
        <v>45874</v>
      </c>
      <c r="L1950" s="12">
        <f t="shared" si="68"/>
        <v>1</v>
      </c>
      <c r="M1950" s="11">
        <v>45876</v>
      </c>
      <c r="N1950" s="23">
        <v>45881</v>
      </c>
      <c r="O1950" s="7">
        <f t="shared" ca="1" si="70"/>
        <v>8</v>
      </c>
      <c r="P1950" s="23">
        <v>45890</v>
      </c>
      <c r="Q1950" s="11">
        <v>45885</v>
      </c>
      <c r="R1950" s="23">
        <v>45890</v>
      </c>
      <c r="S1950" s="12">
        <f t="shared" ca="1" si="69"/>
        <v>17</v>
      </c>
      <c r="T1950" s="23">
        <v>45892</v>
      </c>
      <c r="U1950" s="11" t="s">
        <v>13907</v>
      </c>
      <c r="V1950" s="11"/>
      <c r="W1950" s="11"/>
      <c r="X1950" s="218" t="s">
        <v>13908</v>
      </c>
      <c r="Y1950" s="199" t="s">
        <v>13881</v>
      </c>
      <c r="Z1950" s="714" t="s">
        <v>13909</v>
      </c>
      <c r="AA1950" s="161" t="s">
        <v>13910</v>
      </c>
      <c r="AB1950" s="146" t="s">
        <v>13911</v>
      </c>
      <c r="AC1950" s="715"/>
      <c r="AD1950" s="715"/>
      <c r="AE1950" s="668"/>
      <c r="AF1950" s="740"/>
      <c r="AG1950" s="45"/>
    </row>
    <row r="1951" spans="1:33">
      <c r="A1951" s="657" t="s">
        <v>13912</v>
      </c>
      <c r="B1951" s="741" t="s">
        <v>13913</v>
      </c>
      <c r="C1951" s="11" t="s">
        <v>256</v>
      </c>
      <c r="D1951" s="7" t="s">
        <v>1024</v>
      </c>
      <c r="E1951" s="12" t="s">
        <v>85</v>
      </c>
      <c r="F1951" s="12">
        <v>1</v>
      </c>
      <c r="G1951" s="220">
        <v>320</v>
      </c>
      <c r="H1951" s="237">
        <v>0.60099999999999998</v>
      </c>
      <c r="I1951" s="188" t="s">
        <v>13878</v>
      </c>
      <c r="J1951" s="11">
        <v>45873</v>
      </c>
      <c r="K1951" s="11">
        <v>45874</v>
      </c>
      <c r="L1951" s="12">
        <f t="shared" ref="L1951:L1982" si="71">K1951-J1951</f>
        <v>1</v>
      </c>
      <c r="M1951" s="11">
        <v>45875</v>
      </c>
      <c r="N1951" s="23">
        <v>45881</v>
      </c>
      <c r="O1951" s="7">
        <f t="shared" ca="1" si="70"/>
        <v>8</v>
      </c>
      <c r="P1951" s="23">
        <v>45890</v>
      </c>
      <c r="Q1951" s="11">
        <v>45885</v>
      </c>
      <c r="R1951" s="23">
        <v>45890</v>
      </c>
      <c r="S1951" s="12">
        <f t="shared" ca="1" si="69"/>
        <v>17</v>
      </c>
      <c r="T1951" s="23">
        <v>45892</v>
      </c>
      <c r="U1951" s="11" t="s">
        <v>13914</v>
      </c>
      <c r="V1951" s="11"/>
      <c r="W1951" s="11"/>
      <c r="X1951" s="218" t="s">
        <v>13915</v>
      </c>
      <c r="Y1951" s="199" t="s">
        <v>13881</v>
      </c>
      <c r="Z1951" s="714" t="s">
        <v>13916</v>
      </c>
      <c r="AA1951" s="161" t="s">
        <v>13917</v>
      </c>
      <c r="AB1951" s="14" t="s">
        <v>13450</v>
      </c>
      <c r="AC1951" s="12"/>
      <c r="AD1951" s="715" t="s">
        <v>10815</v>
      </c>
      <c r="AE1951" s="1337"/>
      <c r="AF1951" s="777"/>
      <c r="AG1951" s="2"/>
    </row>
    <row r="1952" spans="1:33">
      <c r="A1952" s="657" t="s">
        <v>13918</v>
      </c>
      <c r="B1952" s="741" t="s">
        <v>13919</v>
      </c>
      <c r="C1952" s="11" t="s">
        <v>29</v>
      </c>
      <c r="D1952" s="7" t="s">
        <v>1024</v>
      </c>
      <c r="E1952" s="12" t="s">
        <v>85</v>
      </c>
      <c r="F1952" s="12">
        <v>1</v>
      </c>
      <c r="G1952" s="220">
        <v>410</v>
      </c>
      <c r="H1952" s="237">
        <v>0.745</v>
      </c>
      <c r="I1952" s="188" t="s">
        <v>13878</v>
      </c>
      <c r="J1952" s="11">
        <v>45873</v>
      </c>
      <c r="K1952" s="11">
        <v>45874</v>
      </c>
      <c r="L1952" s="12">
        <f t="shared" si="71"/>
        <v>1</v>
      </c>
      <c r="M1952" s="11">
        <v>45875</v>
      </c>
      <c r="N1952" s="11">
        <v>45877</v>
      </c>
      <c r="O1952" s="7">
        <f t="shared" ca="1" si="70"/>
        <v>4</v>
      </c>
      <c r="P1952" s="23">
        <v>45890</v>
      </c>
      <c r="Q1952" s="11">
        <v>45885</v>
      </c>
      <c r="R1952" s="23">
        <v>45890</v>
      </c>
      <c r="S1952" s="12">
        <f t="shared" ca="1" si="69"/>
        <v>17</v>
      </c>
      <c r="T1952" s="23">
        <v>45892</v>
      </c>
      <c r="U1952" s="11" t="s">
        <v>13920</v>
      </c>
      <c r="V1952" s="11"/>
      <c r="W1952" s="11"/>
      <c r="X1952" s="218" t="s">
        <v>13921</v>
      </c>
      <c r="Y1952" s="199" t="s">
        <v>13881</v>
      </c>
      <c r="Z1952" s="714" t="s">
        <v>13922</v>
      </c>
      <c r="AA1952" s="161" t="s">
        <v>13917</v>
      </c>
      <c r="AB1952" s="14" t="s">
        <v>13923</v>
      </c>
      <c r="AC1952" s="715"/>
      <c r="AD1952" s="715" t="s">
        <v>10815</v>
      </c>
      <c r="AE1952" s="668"/>
      <c r="AF1952" s="740"/>
      <c r="AG1952" s="45" t="s">
        <v>13924</v>
      </c>
    </row>
    <row r="1953" spans="1:33" ht="30.75">
      <c r="A1953" s="201" t="s">
        <v>13925</v>
      </c>
      <c r="B1953" s="775" t="s">
        <v>13926</v>
      </c>
      <c r="C1953" s="775" t="s">
        <v>83</v>
      </c>
      <c r="D1953" s="7" t="s">
        <v>1059</v>
      </c>
      <c r="E1953" s="7" t="s">
        <v>85</v>
      </c>
      <c r="F1953" s="7">
        <v>1</v>
      </c>
      <c r="G1953" s="220">
        <v>2205</v>
      </c>
      <c r="H1953" s="188">
        <v>6.3840000000000003</v>
      </c>
      <c r="I1953" s="188" t="s">
        <v>13927</v>
      </c>
      <c r="J1953" s="11">
        <v>45876</v>
      </c>
      <c r="K1953" s="11">
        <v>45877</v>
      </c>
      <c r="L1953" s="12">
        <f t="shared" si="71"/>
        <v>1</v>
      </c>
      <c r="M1953" s="11" t="s">
        <v>97</v>
      </c>
      <c r="N1953" s="11">
        <v>45885</v>
      </c>
      <c r="O1953" s="7">
        <f t="shared" ca="1" si="70"/>
        <v>9</v>
      </c>
      <c r="P1953" s="11">
        <v>45892</v>
      </c>
      <c r="Q1953" s="11">
        <v>45892</v>
      </c>
      <c r="R1953" s="11">
        <v>45893</v>
      </c>
      <c r="S1953" s="7">
        <f t="shared" ca="1" si="69"/>
        <v>17</v>
      </c>
      <c r="T1953" s="192">
        <v>45896</v>
      </c>
      <c r="U1953" s="11">
        <v>45922</v>
      </c>
      <c r="V1953" s="11"/>
      <c r="W1953" s="11"/>
      <c r="X1953" s="218" t="s">
        <v>13928</v>
      </c>
      <c r="Y1953" s="199" t="s">
        <v>13929</v>
      </c>
      <c r="Z1953" s="199" t="s">
        <v>13930</v>
      </c>
      <c r="AA1953" s="244" t="s">
        <v>13931</v>
      </c>
      <c r="AB1953" s="84" t="s">
        <v>7754</v>
      </c>
      <c r="AC1953" s="23"/>
      <c r="AD1953" s="776"/>
      <c r="AE1953" s="1338" t="s">
        <v>10815</v>
      </c>
      <c r="AF1953" s="740"/>
      <c r="AG1953" s="54"/>
    </row>
    <row r="1954" spans="1:33">
      <c r="A1954" s="181" t="s">
        <v>13932</v>
      </c>
      <c r="B1954" s="775" t="s">
        <v>13933</v>
      </c>
      <c r="C1954" s="201" t="s">
        <v>46</v>
      </c>
      <c r="D1954" s="7" t="s">
        <v>189</v>
      </c>
      <c r="E1954" s="7" t="s">
        <v>85</v>
      </c>
      <c r="F1954" s="7">
        <v>2</v>
      </c>
      <c r="G1954" s="220">
        <v>870</v>
      </c>
      <c r="H1954" s="237">
        <v>1.2070000000000001</v>
      </c>
      <c r="I1954" s="188" t="s">
        <v>13934</v>
      </c>
      <c r="J1954" s="11">
        <v>45855</v>
      </c>
      <c r="K1954" s="11">
        <v>45856</v>
      </c>
      <c r="L1954" s="12">
        <f t="shared" si="71"/>
        <v>1</v>
      </c>
      <c r="M1954" s="11">
        <v>45867</v>
      </c>
      <c r="N1954" s="11">
        <v>45871</v>
      </c>
      <c r="O1954" s="7">
        <f t="shared" ca="1" si="70"/>
        <v>16</v>
      </c>
      <c r="P1954" s="11">
        <v>45884</v>
      </c>
      <c r="Q1954" s="11">
        <v>45873</v>
      </c>
      <c r="R1954" s="11">
        <v>45884</v>
      </c>
      <c r="S1954" s="7">
        <f t="shared" ca="1" si="69"/>
        <v>29</v>
      </c>
      <c r="T1954" s="192">
        <v>45889</v>
      </c>
      <c r="U1954" s="11">
        <v>45927</v>
      </c>
      <c r="V1954" s="11"/>
      <c r="W1954" s="11"/>
      <c r="X1954" s="218" t="s">
        <v>13935</v>
      </c>
      <c r="Y1954" s="199" t="s">
        <v>13936</v>
      </c>
      <c r="Z1954" s="199" t="s">
        <v>13936</v>
      </c>
      <c r="AA1954" s="244" t="s">
        <v>13937</v>
      </c>
      <c r="AB1954" s="24" t="s">
        <v>13938</v>
      </c>
      <c r="AC1954" s="23"/>
      <c r="AD1954" s="776"/>
      <c r="AE1954" s="1338"/>
      <c r="AF1954" s="740"/>
      <c r="AG1954" s="2" t="s">
        <v>13939</v>
      </c>
    </row>
    <row r="1955" spans="1:33">
      <c r="A1955" s="181" t="s">
        <v>13940</v>
      </c>
      <c r="B1955" s="775" t="s">
        <v>13941</v>
      </c>
      <c r="C1955" s="201" t="s">
        <v>256</v>
      </c>
      <c r="D1955" s="7" t="s">
        <v>189</v>
      </c>
      <c r="E1955" s="7" t="s">
        <v>85</v>
      </c>
      <c r="F1955" s="7">
        <v>2</v>
      </c>
      <c r="G1955" s="220">
        <v>3420</v>
      </c>
      <c r="H1955" s="237">
        <v>4.4340000000000002</v>
      </c>
      <c r="I1955" s="188" t="s">
        <v>13934</v>
      </c>
      <c r="J1955" s="11">
        <v>45861</v>
      </c>
      <c r="K1955" s="11">
        <v>45862</v>
      </c>
      <c r="L1955" s="12">
        <f t="shared" si="71"/>
        <v>1</v>
      </c>
      <c r="M1955" s="11">
        <v>45866</v>
      </c>
      <c r="N1955" s="11">
        <v>45868</v>
      </c>
      <c r="O1955" s="7">
        <f t="shared" ca="1" si="70"/>
        <v>7</v>
      </c>
      <c r="P1955" s="11">
        <v>45884</v>
      </c>
      <c r="Q1955" s="11">
        <v>45880</v>
      </c>
      <c r="R1955" s="11">
        <v>45884</v>
      </c>
      <c r="S1955" s="7">
        <f t="shared" ca="1" si="69"/>
        <v>23</v>
      </c>
      <c r="T1955" s="192">
        <v>45889</v>
      </c>
      <c r="U1955" s="11">
        <v>45927</v>
      </c>
      <c r="V1955" s="11"/>
      <c r="W1955" s="11"/>
      <c r="X1955" s="218" t="s">
        <v>13942</v>
      </c>
      <c r="Y1955" s="199" t="s">
        <v>13943</v>
      </c>
      <c r="Z1955" s="199" t="s">
        <v>13943</v>
      </c>
      <c r="AA1955" s="238" t="s">
        <v>13944</v>
      </c>
      <c r="AB1955" s="24" t="s">
        <v>13945</v>
      </c>
      <c r="AC1955" s="23"/>
      <c r="AD1955" s="776"/>
      <c r="AE1955" s="1338"/>
      <c r="AF1955" s="740"/>
      <c r="AG1955" s="2" t="s">
        <v>13946</v>
      </c>
    </row>
    <row r="1956" spans="1:33">
      <c r="A1956" s="181" t="s">
        <v>13947</v>
      </c>
      <c r="B1956" s="775" t="s">
        <v>11191</v>
      </c>
      <c r="C1956" s="201" t="s">
        <v>83</v>
      </c>
      <c r="D1956" s="7" t="s">
        <v>189</v>
      </c>
      <c r="E1956" s="7" t="s">
        <v>85</v>
      </c>
      <c r="F1956" s="7">
        <v>1</v>
      </c>
      <c r="G1956" s="220">
        <v>1027</v>
      </c>
      <c r="H1956" s="237">
        <v>1</v>
      </c>
      <c r="I1956" s="188" t="s">
        <v>13934</v>
      </c>
      <c r="J1956" s="11">
        <v>45863</v>
      </c>
      <c r="K1956" s="11">
        <v>45863</v>
      </c>
      <c r="L1956" s="12">
        <f t="shared" si="71"/>
        <v>0</v>
      </c>
      <c r="M1956" s="8" t="s">
        <v>97</v>
      </c>
      <c r="N1956" s="11">
        <v>45868</v>
      </c>
      <c r="O1956" s="7">
        <f t="shared" ca="1" si="70"/>
        <v>5</v>
      </c>
      <c r="P1956" s="11">
        <v>45884</v>
      </c>
      <c r="Q1956" s="11">
        <v>45873</v>
      </c>
      <c r="R1956" s="11">
        <v>45884</v>
      </c>
      <c r="S1956" s="7">
        <f t="shared" ca="1" si="69"/>
        <v>21</v>
      </c>
      <c r="T1956" s="192">
        <v>45888</v>
      </c>
      <c r="U1956" s="11">
        <v>45927</v>
      </c>
      <c r="V1956" s="11"/>
      <c r="W1956" s="11"/>
      <c r="X1956" s="218" t="s">
        <v>13948</v>
      </c>
      <c r="Y1956" s="199" t="s">
        <v>13949</v>
      </c>
      <c r="Z1956" s="199" t="s">
        <v>13949</v>
      </c>
      <c r="AA1956" s="238" t="s">
        <v>13950</v>
      </c>
      <c r="AB1956" s="24" t="s">
        <v>13951</v>
      </c>
      <c r="AC1956" s="23"/>
      <c r="AD1956" s="776"/>
      <c r="AE1956" s="1338"/>
      <c r="AF1956" s="740"/>
      <c r="AG1956" s="2" t="s">
        <v>13952</v>
      </c>
    </row>
    <row r="1957" spans="1:33">
      <c r="A1957" s="181" t="s">
        <v>13953</v>
      </c>
      <c r="B1957" s="775" t="s">
        <v>13954</v>
      </c>
      <c r="C1957" s="201" t="s">
        <v>256</v>
      </c>
      <c r="D1957" s="7" t="s">
        <v>189</v>
      </c>
      <c r="E1957" s="7" t="s">
        <v>85</v>
      </c>
      <c r="F1957" s="7">
        <v>1</v>
      </c>
      <c r="G1957" s="220">
        <v>365</v>
      </c>
      <c r="H1957" s="237">
        <v>1.042</v>
      </c>
      <c r="I1957" s="188" t="s">
        <v>13934</v>
      </c>
      <c r="J1957" s="11">
        <v>45867</v>
      </c>
      <c r="K1957" s="11">
        <v>45867</v>
      </c>
      <c r="L1957" s="12">
        <f t="shared" si="71"/>
        <v>0</v>
      </c>
      <c r="M1957" s="11">
        <v>45873</v>
      </c>
      <c r="N1957" s="11">
        <v>45875</v>
      </c>
      <c r="O1957" s="7">
        <f t="shared" ca="1" si="70"/>
        <v>8</v>
      </c>
      <c r="P1957" s="11">
        <v>45884</v>
      </c>
      <c r="Q1957" s="11">
        <v>45881</v>
      </c>
      <c r="R1957" s="11">
        <v>45884</v>
      </c>
      <c r="S1957" s="7">
        <f t="shared" ca="1" si="69"/>
        <v>17</v>
      </c>
      <c r="T1957" s="192">
        <v>45889</v>
      </c>
      <c r="U1957" s="11">
        <v>45927</v>
      </c>
      <c r="V1957" s="11"/>
      <c r="W1957" s="11"/>
      <c r="X1957" s="218" t="s">
        <v>13955</v>
      </c>
      <c r="Y1957" s="199" t="s">
        <v>13956</v>
      </c>
      <c r="Z1957" s="199" t="s">
        <v>13956</v>
      </c>
      <c r="AA1957" s="238" t="s">
        <v>13957</v>
      </c>
      <c r="AB1957" s="24" t="s">
        <v>13958</v>
      </c>
      <c r="AC1957" s="23"/>
      <c r="AD1957" s="776"/>
      <c r="AE1957" s="1338"/>
      <c r="AF1957" s="740"/>
      <c r="AG1957" s="2" t="s">
        <v>13959</v>
      </c>
    </row>
    <row r="1958" spans="1:33">
      <c r="A1958" s="181" t="s">
        <v>13960</v>
      </c>
      <c r="B1958" s="775" t="s">
        <v>13961</v>
      </c>
      <c r="C1958" s="201" t="s">
        <v>83</v>
      </c>
      <c r="D1958" s="7" t="s">
        <v>13497</v>
      </c>
      <c r="E1958" s="7" t="s">
        <v>85</v>
      </c>
      <c r="F1958" s="7">
        <v>1</v>
      </c>
      <c r="G1958" s="220">
        <v>3120</v>
      </c>
      <c r="H1958" s="237">
        <v>2.2360000000000002</v>
      </c>
      <c r="I1958" s="188" t="s">
        <v>13962</v>
      </c>
      <c r="J1958" s="11">
        <v>45867</v>
      </c>
      <c r="K1958" s="11">
        <v>45881</v>
      </c>
      <c r="L1958" s="12">
        <f t="shared" si="71"/>
        <v>14</v>
      </c>
      <c r="M1958" s="8" t="s">
        <v>97</v>
      </c>
      <c r="N1958" s="11">
        <v>45885</v>
      </c>
      <c r="O1958" s="7">
        <f t="shared" ca="1" si="70"/>
        <v>18</v>
      </c>
      <c r="P1958" s="11">
        <v>45893</v>
      </c>
      <c r="Q1958" s="11">
        <v>45892</v>
      </c>
      <c r="R1958" s="11">
        <v>45893</v>
      </c>
      <c r="S1958" s="7">
        <f t="shared" ca="1" si="69"/>
        <v>26</v>
      </c>
      <c r="T1958" s="192">
        <v>45895</v>
      </c>
      <c r="U1958" s="11">
        <v>45924</v>
      </c>
      <c r="V1958" s="11"/>
      <c r="W1958" s="11"/>
      <c r="X1958" s="218" t="s">
        <v>13963</v>
      </c>
      <c r="Y1958" s="199" t="s">
        <v>13964</v>
      </c>
      <c r="Z1958" s="199" t="s">
        <v>13965</v>
      </c>
      <c r="AA1958" s="96" t="s">
        <v>13966</v>
      </c>
      <c r="AB1958" s="24" t="s">
        <v>13790</v>
      </c>
      <c r="AC1958" s="23"/>
      <c r="AD1958" s="776"/>
      <c r="AE1958" s="1338"/>
      <c r="AF1958" s="740"/>
      <c r="AG1958" s="2"/>
    </row>
    <row r="1959" spans="1:33">
      <c r="A1959" s="201" t="s">
        <v>1535</v>
      </c>
      <c r="B1959" s="839" t="s">
        <v>13967</v>
      </c>
      <c r="C1959" s="201" t="s">
        <v>29</v>
      </c>
      <c r="D1959" s="7" t="s">
        <v>1024</v>
      </c>
      <c r="E1959" s="201" t="s">
        <v>267</v>
      </c>
      <c r="F1959" s="201">
        <v>6</v>
      </c>
      <c r="G1959" s="220">
        <v>5012</v>
      </c>
      <c r="H1959" s="205">
        <v>7.0629999999999997</v>
      </c>
      <c r="I1959" s="188" t="s">
        <v>13968</v>
      </c>
      <c r="J1959" s="923">
        <v>45873</v>
      </c>
      <c r="K1959" s="11">
        <v>45874</v>
      </c>
      <c r="L1959" s="12">
        <f t="shared" si="71"/>
        <v>1</v>
      </c>
      <c r="M1959" s="11">
        <v>45875</v>
      </c>
      <c r="N1959" s="11">
        <v>45880</v>
      </c>
      <c r="O1959" s="7">
        <f t="shared" ca="1" si="70"/>
        <v>7</v>
      </c>
      <c r="P1959" s="11">
        <v>45897</v>
      </c>
      <c r="Q1959" s="11">
        <v>45885</v>
      </c>
      <c r="R1959" s="11">
        <v>45897</v>
      </c>
      <c r="S1959" s="7">
        <f t="shared" ca="1" si="69"/>
        <v>24</v>
      </c>
      <c r="T1959" s="11">
        <v>45898</v>
      </c>
      <c r="U1959" s="11" t="s">
        <v>13969</v>
      </c>
      <c r="V1959" s="11"/>
      <c r="W1959" s="11"/>
      <c r="X1959" s="218" t="s">
        <v>13970</v>
      </c>
      <c r="Y1959" s="188" t="s">
        <v>13971</v>
      </c>
      <c r="Z1959" s="188" t="s">
        <v>13971</v>
      </c>
      <c r="AA1959" s="244" t="s">
        <v>13972</v>
      </c>
      <c r="AB1959" s="180" t="s">
        <v>13973</v>
      </c>
      <c r="AC1959" s="188"/>
      <c r="AD1959" s="1272"/>
      <c r="AE1959" s="1350"/>
      <c r="AF1959" s="740"/>
    </row>
    <row r="1960" spans="1:33">
      <c r="A1960" s="201" t="s">
        <v>13974</v>
      </c>
      <c r="B1960" s="839">
        <v>4130002856</v>
      </c>
      <c r="C1960" s="201" t="s">
        <v>83</v>
      </c>
      <c r="D1960" s="7" t="s">
        <v>110</v>
      </c>
      <c r="E1960" s="201" t="s">
        <v>49</v>
      </c>
      <c r="F1960" s="201">
        <v>1</v>
      </c>
      <c r="G1960" s="220">
        <v>1300</v>
      </c>
      <c r="H1960" s="205">
        <v>2.0129999999999999</v>
      </c>
      <c r="I1960" s="188" t="s">
        <v>580</v>
      </c>
      <c r="J1960" s="923">
        <v>45883</v>
      </c>
      <c r="K1960" s="11">
        <v>45883</v>
      </c>
      <c r="L1960" s="12">
        <f t="shared" si="71"/>
        <v>0</v>
      </c>
      <c r="M1960" s="11" t="s">
        <v>97</v>
      </c>
      <c r="N1960" s="11">
        <v>45888</v>
      </c>
      <c r="O1960" s="7">
        <f t="shared" ca="1" si="70"/>
        <v>5</v>
      </c>
      <c r="P1960" s="11">
        <v>45900</v>
      </c>
      <c r="Q1960" s="11">
        <v>45893</v>
      </c>
      <c r="R1960" s="11">
        <v>45900</v>
      </c>
      <c r="S1960" s="7">
        <f t="shared" ca="1" si="69"/>
        <v>17</v>
      </c>
      <c r="T1960" s="11">
        <v>45902</v>
      </c>
      <c r="U1960" s="11" t="s">
        <v>13975</v>
      </c>
      <c r="V1960" s="11"/>
      <c r="W1960" s="11"/>
      <c r="X1960" s="218" t="s">
        <v>13976</v>
      </c>
      <c r="Y1960" s="188" t="s">
        <v>13977</v>
      </c>
      <c r="Z1960" s="188" t="s">
        <v>13977</v>
      </c>
      <c r="AA1960" s="244" t="s">
        <v>13978</v>
      </c>
      <c r="AB1960" s="180" t="s">
        <v>13979</v>
      </c>
      <c r="AC1960" s="188"/>
      <c r="AD1960" s="1272"/>
      <c r="AE1960" s="1350"/>
      <c r="AF1960" s="740"/>
    </row>
    <row r="1961" spans="1:33">
      <c r="A1961" s="783" t="s">
        <v>13980</v>
      </c>
      <c r="B1961" s="951" t="s">
        <v>13981</v>
      </c>
      <c r="C1961" s="672" t="s">
        <v>13982</v>
      </c>
      <c r="D1961" s="7" t="s">
        <v>1024</v>
      </c>
      <c r="E1961" s="12" t="s">
        <v>85</v>
      </c>
      <c r="F1961" s="12">
        <v>1</v>
      </c>
      <c r="G1961" s="220">
        <v>550</v>
      </c>
      <c r="H1961" s="237">
        <v>1.76</v>
      </c>
      <c r="I1961" s="188" t="s">
        <v>13983</v>
      </c>
      <c r="J1961" s="11">
        <v>45874</v>
      </c>
      <c r="K1961" s="11">
        <v>45876</v>
      </c>
      <c r="L1961" s="12">
        <f t="shared" si="71"/>
        <v>2</v>
      </c>
      <c r="M1961" s="11">
        <v>45882</v>
      </c>
      <c r="N1961" s="23">
        <v>45884</v>
      </c>
      <c r="O1961" s="7">
        <f t="shared" ca="1" si="70"/>
        <v>10</v>
      </c>
      <c r="P1961" s="23">
        <v>45898</v>
      </c>
      <c r="Q1961" s="23">
        <v>45896</v>
      </c>
      <c r="R1961" s="23">
        <v>45898</v>
      </c>
      <c r="S1961" s="12">
        <f t="shared" ca="1" si="69"/>
        <v>24</v>
      </c>
      <c r="T1961" s="23">
        <v>45903</v>
      </c>
      <c r="U1961" s="11" t="s">
        <v>13984</v>
      </c>
      <c r="V1961" s="11"/>
      <c r="W1961" s="11"/>
      <c r="X1961" s="706" t="s">
        <v>13985</v>
      </c>
      <c r="Y1961" s="199" t="s">
        <v>13986</v>
      </c>
      <c r="Z1961" s="888" t="s">
        <v>13986</v>
      </c>
      <c r="AA1961" s="161" t="s">
        <v>13987</v>
      </c>
      <c r="AB1961" s="259" t="s">
        <v>13988</v>
      </c>
      <c r="AC1961" s="12"/>
      <c r="AD1961" s="715" t="s">
        <v>10815</v>
      </c>
      <c r="AE1961" s="1337" t="s">
        <v>12665</v>
      </c>
      <c r="AF1961" s="740"/>
      <c r="AG1961" s="2"/>
    </row>
    <row r="1962" spans="1:33">
      <c r="A1962" s="783" t="s">
        <v>12752</v>
      </c>
      <c r="B1962" s="741" t="s">
        <v>13989</v>
      </c>
      <c r="C1962" s="11" t="s">
        <v>83</v>
      </c>
      <c r="D1962" s="7" t="s">
        <v>1024</v>
      </c>
      <c r="E1962" s="12" t="s">
        <v>85</v>
      </c>
      <c r="F1962" s="12">
        <v>1</v>
      </c>
      <c r="G1962" s="927">
        <v>1795</v>
      </c>
      <c r="H1962" s="237">
        <v>3.0619999999999998</v>
      </c>
      <c r="I1962" s="188" t="s">
        <v>13983</v>
      </c>
      <c r="J1962" s="11">
        <v>45878</v>
      </c>
      <c r="K1962" s="11">
        <v>45881</v>
      </c>
      <c r="L1962" s="12">
        <f t="shared" si="71"/>
        <v>3</v>
      </c>
      <c r="M1962" s="11" t="s">
        <v>97</v>
      </c>
      <c r="N1962" s="11">
        <v>45883</v>
      </c>
      <c r="O1962" s="7">
        <f t="shared" ca="1" si="70"/>
        <v>5</v>
      </c>
      <c r="P1962" s="23">
        <v>45898</v>
      </c>
      <c r="Q1962" s="23">
        <v>45896</v>
      </c>
      <c r="R1962" s="23">
        <v>45898</v>
      </c>
      <c r="S1962" s="12">
        <f t="shared" ca="1" si="69"/>
        <v>20</v>
      </c>
      <c r="T1962" s="23">
        <v>45903</v>
      </c>
      <c r="U1962" s="11" t="s">
        <v>13990</v>
      </c>
      <c r="V1962" s="11"/>
      <c r="W1962" s="11"/>
      <c r="X1962" s="706" t="s">
        <v>13991</v>
      </c>
      <c r="Y1962" s="199" t="s">
        <v>13986</v>
      </c>
      <c r="Z1962" s="888" t="s">
        <v>13992</v>
      </c>
      <c r="AA1962" s="161" t="s">
        <v>13993</v>
      </c>
      <c r="AB1962" s="14" t="s">
        <v>13450</v>
      </c>
      <c r="AC1962" s="12"/>
      <c r="AD1962" s="715" t="s">
        <v>10815</v>
      </c>
      <c r="AE1962" s="1337"/>
      <c r="AF1962" s="740"/>
      <c r="AG1962" s="2"/>
    </row>
    <row r="1963" spans="1:33">
      <c r="A1963" s="657" t="s">
        <v>13994</v>
      </c>
      <c r="B1963" s="741" t="s">
        <v>13995</v>
      </c>
      <c r="C1963" s="11" t="s">
        <v>256</v>
      </c>
      <c r="D1963" s="7" t="s">
        <v>1024</v>
      </c>
      <c r="E1963" s="12" t="s">
        <v>85</v>
      </c>
      <c r="F1963" s="12">
        <v>1</v>
      </c>
      <c r="G1963" s="220">
        <v>1090</v>
      </c>
      <c r="H1963" s="237">
        <v>2.8140000000000001</v>
      </c>
      <c r="I1963" s="188" t="s">
        <v>13983</v>
      </c>
      <c r="J1963" s="11">
        <v>45880</v>
      </c>
      <c r="K1963" s="11">
        <v>45880</v>
      </c>
      <c r="L1963" s="12">
        <f t="shared" si="71"/>
        <v>0</v>
      </c>
      <c r="M1963" s="11">
        <v>45882</v>
      </c>
      <c r="N1963" s="23">
        <v>45883</v>
      </c>
      <c r="O1963" s="7">
        <f t="shared" ca="1" si="70"/>
        <v>3</v>
      </c>
      <c r="P1963" s="23">
        <v>45898</v>
      </c>
      <c r="Q1963" s="23">
        <v>45896</v>
      </c>
      <c r="R1963" s="23">
        <v>45898</v>
      </c>
      <c r="S1963" s="12">
        <f t="shared" ca="1" si="69"/>
        <v>18</v>
      </c>
      <c r="T1963" s="23">
        <v>45903</v>
      </c>
      <c r="U1963" s="11" t="s">
        <v>13996</v>
      </c>
      <c r="V1963" s="11"/>
      <c r="W1963" s="11"/>
      <c r="X1963" s="706" t="s">
        <v>13997</v>
      </c>
      <c r="Y1963" s="199" t="s">
        <v>13986</v>
      </c>
      <c r="Z1963" s="199" t="s">
        <v>13998</v>
      </c>
      <c r="AA1963" s="161" t="s">
        <v>13999</v>
      </c>
      <c r="AB1963" s="14" t="s">
        <v>13450</v>
      </c>
      <c r="AC1963" s="12"/>
      <c r="AD1963" s="715" t="s">
        <v>10815</v>
      </c>
      <c r="AE1963" s="1337"/>
      <c r="AF1963" s="740"/>
      <c r="AG1963" s="2"/>
    </row>
    <row r="1964" spans="1:33">
      <c r="A1964" s="783" t="s">
        <v>14000</v>
      </c>
      <c r="B1964" s="741" t="s">
        <v>14001</v>
      </c>
      <c r="C1964" s="11" t="s">
        <v>83</v>
      </c>
      <c r="D1964" s="7" t="s">
        <v>1024</v>
      </c>
      <c r="E1964" s="12" t="s">
        <v>85</v>
      </c>
      <c r="F1964" s="12">
        <v>1</v>
      </c>
      <c r="G1964" s="220">
        <v>1350</v>
      </c>
      <c r="H1964" s="237">
        <v>2.109</v>
      </c>
      <c r="I1964" s="188" t="s">
        <v>13983</v>
      </c>
      <c r="J1964" s="11">
        <v>45880</v>
      </c>
      <c r="K1964" s="11">
        <v>45881</v>
      </c>
      <c r="L1964" s="12">
        <f t="shared" si="71"/>
        <v>1</v>
      </c>
      <c r="M1964" s="11" t="s">
        <v>97</v>
      </c>
      <c r="N1964" s="11">
        <v>45883</v>
      </c>
      <c r="O1964" s="7">
        <f t="shared" ca="1" si="70"/>
        <v>3</v>
      </c>
      <c r="P1964" s="23">
        <v>45898</v>
      </c>
      <c r="Q1964" s="23">
        <v>45896</v>
      </c>
      <c r="R1964" s="23">
        <v>45898</v>
      </c>
      <c r="S1964" s="12">
        <f t="shared" ca="1" si="69"/>
        <v>18</v>
      </c>
      <c r="T1964" s="23">
        <v>45903</v>
      </c>
      <c r="U1964" s="11" t="s">
        <v>14002</v>
      </c>
      <c r="V1964" s="11"/>
      <c r="W1964" s="11"/>
      <c r="X1964" s="218" t="s">
        <v>14003</v>
      </c>
      <c r="Y1964" s="199" t="s">
        <v>13986</v>
      </c>
      <c r="Z1964" s="888" t="s">
        <v>14004</v>
      </c>
      <c r="AA1964" s="161" t="s">
        <v>14005</v>
      </c>
      <c r="AB1964" s="14" t="s">
        <v>13450</v>
      </c>
      <c r="AC1964" s="12"/>
      <c r="AD1964" s="715" t="s">
        <v>10815</v>
      </c>
      <c r="AE1964" s="1337"/>
      <c r="AF1964" s="740"/>
      <c r="AG1964" s="2"/>
    </row>
    <row r="1965" spans="1:33">
      <c r="A1965" s="783" t="s">
        <v>14006</v>
      </c>
      <c r="B1965" s="741" t="s">
        <v>14007</v>
      </c>
      <c r="C1965" s="11" t="s">
        <v>83</v>
      </c>
      <c r="D1965" s="7" t="s">
        <v>1024</v>
      </c>
      <c r="E1965" s="12" t="s">
        <v>85</v>
      </c>
      <c r="F1965" s="12">
        <v>1</v>
      </c>
      <c r="G1965" s="220">
        <v>2270</v>
      </c>
      <c r="H1965" s="924">
        <v>3.3039999999999998</v>
      </c>
      <c r="I1965" s="188" t="s">
        <v>13983</v>
      </c>
      <c r="J1965" s="11">
        <v>45883</v>
      </c>
      <c r="K1965" s="11">
        <v>45883</v>
      </c>
      <c r="L1965" s="12">
        <f t="shared" si="71"/>
        <v>0</v>
      </c>
      <c r="M1965" s="11" t="s">
        <v>97</v>
      </c>
      <c r="N1965" s="11">
        <v>45887</v>
      </c>
      <c r="O1965" s="7">
        <f t="shared" ca="1" si="70"/>
        <v>4</v>
      </c>
      <c r="P1965" s="23">
        <v>45898</v>
      </c>
      <c r="Q1965" s="23">
        <v>45896</v>
      </c>
      <c r="R1965" s="23">
        <v>45898</v>
      </c>
      <c r="S1965" s="12">
        <f t="shared" ca="1" si="69"/>
        <v>15</v>
      </c>
      <c r="T1965" s="23">
        <v>45903</v>
      </c>
      <c r="U1965" s="11" t="s">
        <v>14008</v>
      </c>
      <c r="V1965" s="11"/>
      <c r="W1965" s="11"/>
      <c r="X1965" s="218" t="s">
        <v>14009</v>
      </c>
      <c r="Y1965" s="199" t="s">
        <v>13986</v>
      </c>
      <c r="Z1965" s="888" t="s">
        <v>14010</v>
      </c>
      <c r="AA1965" s="161" t="s">
        <v>14011</v>
      </c>
      <c r="AB1965" s="14" t="s">
        <v>13701</v>
      </c>
      <c r="AC1965" s="12"/>
      <c r="AD1965" s="715" t="s">
        <v>10815</v>
      </c>
      <c r="AE1965" s="1337"/>
      <c r="AF1965" s="740"/>
      <c r="AG1965" s="2"/>
    </row>
    <row r="1966" spans="1:33">
      <c r="A1966" s="783" t="s">
        <v>14012</v>
      </c>
      <c r="B1966" s="741" t="s">
        <v>14013</v>
      </c>
      <c r="C1966" s="11" t="s">
        <v>83</v>
      </c>
      <c r="D1966" s="7" t="s">
        <v>1024</v>
      </c>
      <c r="E1966" s="12" t="s">
        <v>85</v>
      </c>
      <c r="F1966" s="12">
        <v>1</v>
      </c>
      <c r="G1966" s="220">
        <v>375</v>
      </c>
      <c r="H1966" s="924">
        <v>0.21099999999999999</v>
      </c>
      <c r="I1966" s="188" t="s">
        <v>13983</v>
      </c>
      <c r="J1966" s="11">
        <v>45887</v>
      </c>
      <c r="K1966" s="11">
        <v>45887</v>
      </c>
      <c r="L1966" s="12">
        <f t="shared" si="71"/>
        <v>0</v>
      </c>
      <c r="M1966" s="11" t="s">
        <v>97</v>
      </c>
      <c r="N1966" s="11">
        <v>45889</v>
      </c>
      <c r="O1966" s="7">
        <f t="shared" ca="1" si="70"/>
        <v>2</v>
      </c>
      <c r="P1966" s="23">
        <v>45898</v>
      </c>
      <c r="Q1966" s="23">
        <v>45896</v>
      </c>
      <c r="R1966" s="23">
        <v>45898</v>
      </c>
      <c r="S1966" s="12">
        <f t="shared" ca="1" si="69"/>
        <v>11</v>
      </c>
      <c r="T1966" s="23">
        <v>45903</v>
      </c>
      <c r="U1966" s="11" t="s">
        <v>14014</v>
      </c>
      <c r="V1966" s="11"/>
      <c r="W1966" s="11"/>
      <c r="X1966" s="218" t="s">
        <v>14015</v>
      </c>
      <c r="Y1966" s="199" t="s">
        <v>13986</v>
      </c>
      <c r="Z1966" s="199" t="s">
        <v>14016</v>
      </c>
      <c r="AA1966" s="161" t="s">
        <v>14017</v>
      </c>
      <c r="AB1966" s="14" t="s">
        <v>13701</v>
      </c>
      <c r="AC1966" s="12"/>
      <c r="AD1966" s="715" t="s">
        <v>10815</v>
      </c>
      <c r="AE1966" s="1337"/>
      <c r="AF1966" s="740"/>
      <c r="AG1966" s="2"/>
    </row>
    <row r="1967" spans="1:33">
      <c r="A1967" s="783" t="s">
        <v>14018</v>
      </c>
      <c r="B1967" s="741" t="s">
        <v>14019</v>
      </c>
      <c r="C1967" s="11" t="s">
        <v>256</v>
      </c>
      <c r="D1967" s="7" t="s">
        <v>1024</v>
      </c>
      <c r="E1967" s="12" t="s">
        <v>85</v>
      </c>
      <c r="F1967" s="12">
        <v>1</v>
      </c>
      <c r="G1967" s="220">
        <v>433</v>
      </c>
      <c r="H1967" s="237">
        <v>3.3969999999999998</v>
      </c>
      <c r="I1967" s="188" t="s">
        <v>13983</v>
      </c>
      <c r="J1967" s="11">
        <v>45875</v>
      </c>
      <c r="K1967" s="11">
        <v>45882</v>
      </c>
      <c r="L1967" s="12">
        <f t="shared" si="71"/>
        <v>7</v>
      </c>
      <c r="M1967" s="11">
        <v>45887</v>
      </c>
      <c r="N1967" s="23">
        <v>45890</v>
      </c>
      <c r="O1967" s="7">
        <f t="shared" ca="1" si="70"/>
        <v>15</v>
      </c>
      <c r="P1967" s="23">
        <v>45898</v>
      </c>
      <c r="Q1967" s="23">
        <v>45896</v>
      </c>
      <c r="R1967" s="23">
        <v>45898</v>
      </c>
      <c r="S1967" s="12">
        <f t="shared" ref="S1967:S1998" ca="1" si="72">IF(ISBLANK(R1967)=TRUE,TODAY()-J1967,R1967-J1967)</f>
        <v>23</v>
      </c>
      <c r="T1967" s="23">
        <v>45903</v>
      </c>
      <c r="U1967" s="11" t="s">
        <v>14020</v>
      </c>
      <c r="V1967" s="11"/>
      <c r="W1967" s="11"/>
      <c r="X1967" s="218" t="s">
        <v>14021</v>
      </c>
      <c r="Y1967" s="199" t="s">
        <v>13986</v>
      </c>
      <c r="Z1967" s="199" t="s">
        <v>14022</v>
      </c>
      <c r="AA1967" s="161" t="s">
        <v>14023</v>
      </c>
      <c r="AB1967" s="14" t="s">
        <v>13450</v>
      </c>
      <c r="AC1967" s="12"/>
      <c r="AD1967" s="715" t="s">
        <v>10815</v>
      </c>
      <c r="AE1967" s="1337"/>
      <c r="AF1967" s="740"/>
      <c r="AG1967" s="2"/>
    </row>
    <row r="1968" spans="1:33">
      <c r="A1968" s="783" t="s">
        <v>14024</v>
      </c>
      <c r="B1968" s="741" t="s">
        <v>14025</v>
      </c>
      <c r="C1968" s="11" t="s">
        <v>46</v>
      </c>
      <c r="D1968" s="12" t="s">
        <v>1024</v>
      </c>
      <c r="E1968" s="12" t="s">
        <v>85</v>
      </c>
      <c r="F1968" s="12">
        <v>2</v>
      </c>
      <c r="G1968" s="220">
        <v>642</v>
      </c>
      <c r="H1968" s="925">
        <v>1.871</v>
      </c>
      <c r="I1968" s="199" t="s">
        <v>14026</v>
      </c>
      <c r="J1968" s="11">
        <v>45887</v>
      </c>
      <c r="K1968" s="11">
        <v>45887</v>
      </c>
      <c r="L1968" s="12">
        <f t="shared" si="71"/>
        <v>0</v>
      </c>
      <c r="M1968" s="11">
        <v>45889</v>
      </c>
      <c r="N1968" s="11">
        <v>45890</v>
      </c>
      <c r="O1968" s="12">
        <f t="shared" ca="1" si="70"/>
        <v>3</v>
      </c>
      <c r="P1968" s="23">
        <v>45904</v>
      </c>
      <c r="Q1968" s="11">
        <v>45900</v>
      </c>
      <c r="R1968" s="11">
        <v>45904</v>
      </c>
      <c r="S1968" s="12">
        <f t="shared" ca="1" si="72"/>
        <v>17</v>
      </c>
      <c r="T1968" s="11">
        <v>45905</v>
      </c>
      <c r="U1968" s="11" t="s">
        <v>14027</v>
      </c>
      <c r="V1968" s="11"/>
      <c r="W1968" s="11"/>
      <c r="X1968" s="218" t="s">
        <v>14028</v>
      </c>
      <c r="Y1968" s="199" t="s">
        <v>14029</v>
      </c>
      <c r="Z1968" s="199" t="s">
        <v>14030</v>
      </c>
      <c r="AA1968" s="161" t="s">
        <v>14031</v>
      </c>
      <c r="AB1968" s="259" t="s">
        <v>14032</v>
      </c>
      <c r="AC1968" s="12"/>
      <c r="AD1968" s="715"/>
      <c r="AE1968" s="1337"/>
      <c r="AF1968" s="740"/>
      <c r="AG1968" s="2"/>
    </row>
    <row r="1969" spans="1:177">
      <c r="A1969" s="783" t="s">
        <v>14033</v>
      </c>
      <c r="B1969" s="741" t="s">
        <v>14034</v>
      </c>
      <c r="C1969" s="11" t="s">
        <v>46</v>
      </c>
      <c r="D1969" s="7" t="s">
        <v>1024</v>
      </c>
      <c r="E1969" s="12" t="s">
        <v>85</v>
      </c>
      <c r="F1969" s="12">
        <v>1</v>
      </c>
      <c r="G1969" s="220">
        <v>255</v>
      </c>
      <c r="H1969" s="917">
        <v>0.35099999999999998</v>
      </c>
      <c r="I1969" s="188" t="s">
        <v>14026</v>
      </c>
      <c r="J1969" s="11">
        <v>45888</v>
      </c>
      <c r="K1969" s="11">
        <v>45888</v>
      </c>
      <c r="L1969" s="12">
        <f t="shared" si="71"/>
        <v>0</v>
      </c>
      <c r="M1969" s="11" t="s">
        <v>97</v>
      </c>
      <c r="N1969" s="23">
        <v>45894</v>
      </c>
      <c r="O1969" s="7">
        <f t="shared" ca="1" si="70"/>
        <v>6</v>
      </c>
      <c r="P1969" s="23">
        <v>45904</v>
      </c>
      <c r="Q1969" s="11">
        <v>45900</v>
      </c>
      <c r="R1969" s="11">
        <v>45904</v>
      </c>
      <c r="S1969" s="12">
        <f t="shared" ca="1" si="72"/>
        <v>16</v>
      </c>
      <c r="T1969" s="11">
        <v>45905</v>
      </c>
      <c r="U1969" s="11" t="s">
        <v>14035</v>
      </c>
      <c r="V1969" s="11"/>
      <c r="W1969" s="11"/>
      <c r="X1969" s="218" t="s">
        <v>14036</v>
      </c>
      <c r="Y1969" s="199" t="s">
        <v>14029</v>
      </c>
      <c r="Z1969" s="199" t="s">
        <v>14029</v>
      </c>
      <c r="AA1969" s="161" t="s">
        <v>14031</v>
      </c>
      <c r="AB1969" s="14" t="s">
        <v>13701</v>
      </c>
      <c r="AC1969" s="12"/>
      <c r="AD1969" s="715"/>
      <c r="AE1969" s="1337"/>
      <c r="AF1969" s="740"/>
      <c r="AG1969" s="2"/>
    </row>
    <row r="1970" spans="1:177">
      <c r="A1970" s="783" t="s">
        <v>1551</v>
      </c>
      <c r="B1970" s="741" t="s">
        <v>14037</v>
      </c>
      <c r="C1970" s="11" t="s">
        <v>256</v>
      </c>
      <c r="D1970" s="7" t="s">
        <v>1024</v>
      </c>
      <c r="E1970" s="12" t="s">
        <v>85</v>
      </c>
      <c r="F1970" s="12">
        <v>1</v>
      </c>
      <c r="G1970" s="220">
        <v>311</v>
      </c>
      <c r="H1970" s="917">
        <v>0.40899999999999997</v>
      </c>
      <c r="I1970" s="188" t="s">
        <v>14026</v>
      </c>
      <c r="J1970" s="11">
        <v>45888</v>
      </c>
      <c r="K1970" s="11">
        <v>45888</v>
      </c>
      <c r="L1970" s="12">
        <f t="shared" si="71"/>
        <v>0</v>
      </c>
      <c r="M1970" s="11">
        <v>45890</v>
      </c>
      <c r="N1970" s="23">
        <v>45894</v>
      </c>
      <c r="O1970" s="7">
        <f t="shared" ca="1" si="70"/>
        <v>6</v>
      </c>
      <c r="P1970" s="23">
        <v>45904</v>
      </c>
      <c r="Q1970" s="11">
        <v>45900</v>
      </c>
      <c r="R1970" s="11">
        <v>45904</v>
      </c>
      <c r="S1970" s="12">
        <f t="shared" ca="1" si="72"/>
        <v>16</v>
      </c>
      <c r="T1970" s="11">
        <v>45905</v>
      </c>
      <c r="U1970" s="11" t="s">
        <v>14038</v>
      </c>
      <c r="V1970" s="11"/>
      <c r="W1970" s="11"/>
      <c r="X1970" s="218" t="s">
        <v>14039</v>
      </c>
      <c r="Y1970" s="199" t="s">
        <v>14029</v>
      </c>
      <c r="Z1970" s="199" t="s">
        <v>14040</v>
      </c>
      <c r="AA1970" s="161" t="s">
        <v>14041</v>
      </c>
      <c r="AB1970" s="14" t="s">
        <v>13701</v>
      </c>
      <c r="AC1970" s="12"/>
      <c r="AD1970" s="715"/>
      <c r="AE1970" s="1337"/>
      <c r="AF1970" s="740"/>
      <c r="AG1970" s="2"/>
    </row>
    <row r="1971" spans="1:177">
      <c r="A1971" s="783" t="s">
        <v>14042</v>
      </c>
      <c r="B1971" s="741" t="s">
        <v>14043</v>
      </c>
      <c r="C1971" s="11" t="s">
        <v>83</v>
      </c>
      <c r="D1971" s="7" t="s">
        <v>1024</v>
      </c>
      <c r="E1971" s="12" t="s">
        <v>85</v>
      </c>
      <c r="F1971" s="12">
        <v>1</v>
      </c>
      <c r="G1971" s="220">
        <v>315</v>
      </c>
      <c r="H1971" s="924">
        <v>0.20399999999999999</v>
      </c>
      <c r="I1971" s="188" t="s">
        <v>14026</v>
      </c>
      <c r="J1971" s="11">
        <v>45889</v>
      </c>
      <c r="K1971" s="11">
        <v>45889</v>
      </c>
      <c r="L1971" s="12">
        <f t="shared" si="71"/>
        <v>0</v>
      </c>
      <c r="M1971" s="11" t="s">
        <v>97</v>
      </c>
      <c r="N1971" s="23">
        <v>45894</v>
      </c>
      <c r="O1971" s="7">
        <f t="shared" ca="1" si="70"/>
        <v>5</v>
      </c>
      <c r="P1971" s="23">
        <v>45904</v>
      </c>
      <c r="Q1971" s="11">
        <v>45900</v>
      </c>
      <c r="R1971" s="11">
        <v>45904</v>
      </c>
      <c r="S1971" s="12">
        <f t="shared" ca="1" si="72"/>
        <v>15</v>
      </c>
      <c r="T1971" s="11">
        <v>45905</v>
      </c>
      <c r="U1971" s="11" t="s">
        <v>14044</v>
      </c>
      <c r="V1971" s="11"/>
      <c r="W1971" s="11"/>
      <c r="X1971" s="218" t="s">
        <v>14045</v>
      </c>
      <c r="Y1971" s="199" t="s">
        <v>14029</v>
      </c>
      <c r="Z1971" s="199" t="s">
        <v>14046</v>
      </c>
      <c r="AA1971" s="161" t="s">
        <v>14047</v>
      </c>
      <c r="AB1971" s="14" t="s">
        <v>13701</v>
      </c>
      <c r="AC1971" s="12"/>
      <c r="AD1971" s="715"/>
      <c r="AE1971" s="1337"/>
      <c r="AF1971" s="740"/>
      <c r="AG1971" s="2"/>
    </row>
    <row r="1972" spans="1:177">
      <c r="A1972" s="201" t="s">
        <v>13130</v>
      </c>
      <c r="B1972" s="839" t="s">
        <v>14048</v>
      </c>
      <c r="C1972" s="775" t="s">
        <v>83</v>
      </c>
      <c r="D1972" s="7" t="s">
        <v>139</v>
      </c>
      <c r="E1972" s="7" t="s">
        <v>85</v>
      </c>
      <c r="F1972" s="7">
        <v>1</v>
      </c>
      <c r="G1972" s="220">
        <v>380</v>
      </c>
      <c r="H1972" s="237">
        <v>0.29199999999999998</v>
      </c>
      <c r="I1972" s="188" t="s">
        <v>14049</v>
      </c>
      <c r="J1972" s="11">
        <v>45890</v>
      </c>
      <c r="K1972" s="11">
        <v>45891</v>
      </c>
      <c r="L1972" s="12">
        <f t="shared" si="71"/>
        <v>1</v>
      </c>
      <c r="M1972" s="11" t="s">
        <v>97</v>
      </c>
      <c r="N1972" s="11">
        <v>45897</v>
      </c>
      <c r="O1972" s="7">
        <f t="shared" ca="1" si="70"/>
        <v>7</v>
      </c>
      <c r="P1972" s="11">
        <v>45903</v>
      </c>
      <c r="Q1972" s="11">
        <v>45901</v>
      </c>
      <c r="R1972" s="11">
        <v>45903</v>
      </c>
      <c r="S1972" s="7">
        <f t="shared" ca="1" si="72"/>
        <v>13</v>
      </c>
      <c r="T1972" s="192">
        <v>45903</v>
      </c>
      <c r="U1972" s="11">
        <v>45931</v>
      </c>
      <c r="V1972" s="11"/>
      <c r="W1972" s="11"/>
      <c r="X1972" s="218" t="s">
        <v>14050</v>
      </c>
      <c r="Y1972" s="199" t="s">
        <v>14051</v>
      </c>
      <c r="Z1972" s="199" t="s">
        <v>14052</v>
      </c>
      <c r="AA1972" s="244" t="s">
        <v>14053</v>
      </c>
      <c r="AB1972" s="14" t="s">
        <v>13469</v>
      </c>
      <c r="AC1972" s="776"/>
      <c r="AD1972" s="776"/>
      <c r="AE1972" s="1341" t="s">
        <v>14054</v>
      </c>
      <c r="AF1972" s="740"/>
      <c r="AG1972" s="54"/>
    </row>
    <row r="1973" spans="1:177">
      <c r="A1973" s="201" t="s">
        <v>13130</v>
      </c>
      <c r="B1973" s="775" t="s">
        <v>14055</v>
      </c>
      <c r="C1973" s="775" t="s">
        <v>83</v>
      </c>
      <c r="D1973" s="775" t="s">
        <v>139</v>
      </c>
      <c r="E1973" s="7" t="s">
        <v>85</v>
      </c>
      <c r="F1973" s="7">
        <v>2</v>
      </c>
      <c r="G1973" s="220">
        <v>1093</v>
      </c>
      <c r="H1973" s="237">
        <v>1.222</v>
      </c>
      <c r="I1973" s="188" t="s">
        <v>14056</v>
      </c>
      <c r="J1973" s="11">
        <v>45902</v>
      </c>
      <c r="K1973" s="11">
        <v>45902</v>
      </c>
      <c r="L1973" s="12">
        <f t="shared" si="71"/>
        <v>0</v>
      </c>
      <c r="M1973" s="11" t="s">
        <v>97</v>
      </c>
      <c r="N1973" s="11">
        <v>45905</v>
      </c>
      <c r="O1973" s="7">
        <f t="shared" ca="1" si="70"/>
        <v>3</v>
      </c>
      <c r="P1973" s="11">
        <v>45908</v>
      </c>
      <c r="Q1973" s="11">
        <v>45908</v>
      </c>
      <c r="R1973" s="11">
        <v>45908</v>
      </c>
      <c r="S1973" s="7">
        <f t="shared" ca="1" si="72"/>
        <v>6</v>
      </c>
      <c r="T1973" s="192">
        <v>45908</v>
      </c>
      <c r="U1973" s="11">
        <v>45938</v>
      </c>
      <c r="V1973" s="11"/>
      <c r="W1973" s="11"/>
      <c r="X1973" s="218" t="s">
        <v>14057</v>
      </c>
      <c r="Y1973" s="199" t="s">
        <v>14058</v>
      </c>
      <c r="Z1973" s="199" t="s">
        <v>14059</v>
      </c>
      <c r="AA1973" s="244" t="s">
        <v>14060</v>
      </c>
      <c r="AB1973" s="72" t="s">
        <v>14061</v>
      </c>
      <c r="AC1973" s="776"/>
      <c r="AD1973" s="776"/>
      <c r="AE1973" s="1341" t="s">
        <v>14054</v>
      </c>
      <c r="AF1973" s="740"/>
      <c r="AG1973" s="54"/>
    </row>
    <row r="1974" spans="1:177" s="2" customFormat="1">
      <c r="A1974" s="201" t="s">
        <v>13581</v>
      </c>
      <c r="B1974" s="775" t="s">
        <v>14062</v>
      </c>
      <c r="C1974" s="775" t="s">
        <v>256</v>
      </c>
      <c r="D1974" s="775" t="s">
        <v>8706</v>
      </c>
      <c r="E1974" s="775" t="s">
        <v>49</v>
      </c>
      <c r="F1974" s="4">
        <v>2</v>
      </c>
      <c r="G1974" s="220">
        <v>836</v>
      </c>
      <c r="H1974" s="237">
        <v>0.93899999999999995</v>
      </c>
      <c r="I1974" s="188" t="s">
        <v>14063</v>
      </c>
      <c r="J1974" s="11">
        <v>45880</v>
      </c>
      <c r="K1974" s="11">
        <v>45881</v>
      </c>
      <c r="L1974" s="12">
        <f t="shared" si="71"/>
        <v>1</v>
      </c>
      <c r="M1974" s="11">
        <v>45882</v>
      </c>
      <c r="N1974" s="11">
        <v>45884</v>
      </c>
      <c r="O1974" s="7">
        <f t="shared" ca="1" si="70"/>
        <v>4</v>
      </c>
      <c r="P1974" s="11">
        <v>45899</v>
      </c>
      <c r="Q1974" s="11">
        <v>45893</v>
      </c>
      <c r="R1974" s="11">
        <v>45899</v>
      </c>
      <c r="S1974" s="7">
        <f t="shared" ca="1" si="72"/>
        <v>19</v>
      </c>
      <c r="T1974" s="192">
        <v>45908</v>
      </c>
      <c r="U1974" s="11">
        <v>45930</v>
      </c>
      <c r="V1974" s="11"/>
      <c r="W1974" s="11"/>
      <c r="X1974" s="218" t="s">
        <v>14064</v>
      </c>
      <c r="Y1974" s="199" t="s">
        <v>14065</v>
      </c>
      <c r="Z1974" s="199" t="s">
        <v>14066</v>
      </c>
      <c r="AA1974" s="244" t="s">
        <v>14067</v>
      </c>
      <c r="AB1974" s="24"/>
      <c r="AC1974" s="23"/>
      <c r="AD1974" s="776"/>
      <c r="AE1974" s="1338"/>
      <c r="AF1974" s="777"/>
    </row>
    <row r="1975" spans="1:177">
      <c r="A1975" s="181" t="s">
        <v>14068</v>
      </c>
      <c r="B1975" s="775" t="s">
        <v>14069</v>
      </c>
      <c r="C1975" s="7" t="s">
        <v>83</v>
      </c>
      <c r="D1975" s="7" t="s">
        <v>73</v>
      </c>
      <c r="E1975" s="7" t="s">
        <v>85</v>
      </c>
      <c r="F1975" s="7">
        <v>1</v>
      </c>
      <c r="G1975" s="220">
        <v>1007</v>
      </c>
      <c r="H1975" s="205">
        <v>1.4319999999999999</v>
      </c>
      <c r="I1975" s="188" t="s">
        <v>14070</v>
      </c>
      <c r="J1975" s="11">
        <v>45887</v>
      </c>
      <c r="K1975" s="11">
        <v>45888</v>
      </c>
      <c r="L1975" s="12">
        <f t="shared" si="71"/>
        <v>1</v>
      </c>
      <c r="M1975" s="8" t="s">
        <v>97</v>
      </c>
      <c r="N1975" s="11">
        <v>45894</v>
      </c>
      <c r="O1975" s="7">
        <f t="shared" ca="1" si="70"/>
        <v>7</v>
      </c>
      <c r="P1975" s="11">
        <v>45905</v>
      </c>
      <c r="Q1975" s="11">
        <v>45900</v>
      </c>
      <c r="R1975" s="11">
        <v>45905</v>
      </c>
      <c r="S1975" s="12">
        <f t="shared" ca="1" si="72"/>
        <v>18</v>
      </c>
      <c r="T1975" s="192">
        <v>45908</v>
      </c>
      <c r="U1975" s="11">
        <v>45930</v>
      </c>
      <c r="V1975" s="11"/>
      <c r="W1975" s="11"/>
      <c r="X1975" s="218" t="s">
        <v>14071</v>
      </c>
      <c r="Y1975" s="199" t="s">
        <v>14072</v>
      </c>
      <c r="Z1975" s="743" t="s">
        <v>14073</v>
      </c>
      <c r="AA1975" s="96" t="s">
        <v>14074</v>
      </c>
      <c r="AB1975" s="24" t="s">
        <v>14075</v>
      </c>
      <c r="AC1975" s="23"/>
      <c r="AD1975" s="776"/>
      <c r="AE1975" s="1338"/>
      <c r="AF1975" s="740"/>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c r="BR1975" s="2"/>
      <c r="BS1975" s="2"/>
      <c r="BT1975" s="2"/>
      <c r="BU1975" s="2"/>
      <c r="BV1975" s="2"/>
      <c r="BW1975" s="2"/>
      <c r="BX1975" s="2"/>
      <c r="BY1975" s="2"/>
      <c r="BZ1975" s="2"/>
      <c r="CA1975" s="2"/>
      <c r="CB1975" s="2"/>
      <c r="CC1975" s="2"/>
      <c r="CD1975" s="2"/>
      <c r="CE1975" s="2"/>
      <c r="CF1975" s="2"/>
      <c r="CG1975" s="2"/>
      <c r="CH1975" s="2"/>
      <c r="CI1975" s="2"/>
      <c r="CJ1975" s="2"/>
      <c r="CK1975" s="2"/>
      <c r="CL1975" s="2"/>
      <c r="CM1975" s="2"/>
      <c r="CN1975" s="2"/>
      <c r="CO1975" s="2"/>
      <c r="CP1975" s="2"/>
      <c r="CQ1975" s="2"/>
      <c r="CR1975" s="2"/>
      <c r="CS1975" s="2"/>
      <c r="CT1975" s="2"/>
      <c r="CU1975" s="2"/>
      <c r="CV1975" s="2"/>
      <c r="CW1975" s="2"/>
      <c r="CX1975" s="2"/>
      <c r="CY1975" s="2"/>
      <c r="CZ1975" s="2"/>
      <c r="DA1975" s="2"/>
      <c r="DB1975" s="2"/>
      <c r="DC1975" s="2"/>
      <c r="DD1975" s="2"/>
      <c r="DE1975" s="2"/>
      <c r="DF1975" s="2"/>
      <c r="DG1975" s="2"/>
      <c r="DH1975" s="2"/>
      <c r="DI1975" s="2"/>
      <c r="DJ1975" s="2"/>
      <c r="DK1975" s="2"/>
      <c r="DL1975" s="2"/>
      <c r="DM1975" s="2"/>
      <c r="DN1975" s="2"/>
      <c r="DO1975" s="2"/>
      <c r="DP1975" s="2"/>
      <c r="DQ1975" s="2"/>
      <c r="DR1975" s="2"/>
      <c r="DS1975" s="2"/>
      <c r="DT1975" s="2"/>
      <c r="DU1975" s="2"/>
      <c r="DV1975" s="2"/>
      <c r="DW1975" s="2"/>
      <c r="DX1975" s="2"/>
      <c r="DY1975" s="2"/>
      <c r="DZ1975" s="2"/>
      <c r="EA1975" s="2"/>
      <c r="EB1975" s="2"/>
      <c r="EC1975" s="2"/>
      <c r="ED1975" s="2"/>
      <c r="EE1975" s="2"/>
      <c r="EF1975" s="2"/>
      <c r="EG1975" s="2"/>
      <c r="EH1975" s="2"/>
      <c r="EI1975" s="2"/>
      <c r="EJ1975" s="2"/>
      <c r="EK1975" s="2"/>
      <c r="EL1975" s="2"/>
      <c r="EM1975" s="2"/>
      <c r="EN1975" s="2"/>
      <c r="EO1975" s="2"/>
      <c r="EP1975" s="2"/>
      <c r="EQ1975" s="2"/>
      <c r="ER1975" s="2"/>
      <c r="ES1975" s="2"/>
      <c r="ET1975" s="2"/>
      <c r="EU1975" s="2"/>
      <c r="EV1975" s="2"/>
      <c r="EW1975" s="2"/>
      <c r="EX1975" s="2"/>
      <c r="EY1975" s="2"/>
      <c r="EZ1975" s="2"/>
      <c r="FA1975" s="2"/>
      <c r="FB1975" s="2"/>
      <c r="FC1975" s="2"/>
      <c r="FD1975" s="2"/>
      <c r="FE1975" s="2"/>
      <c r="FF1975" s="2"/>
      <c r="FG1975" s="2"/>
      <c r="FH1975" s="2"/>
      <c r="FI1975" s="2"/>
      <c r="FJ1975" s="2"/>
      <c r="FK1975" s="2"/>
      <c r="FL1975" s="2"/>
      <c r="FM1975" s="2"/>
      <c r="FN1975" s="2"/>
      <c r="FO1975" s="2"/>
      <c r="FP1975" s="2"/>
      <c r="FQ1975" s="2"/>
      <c r="FR1975" s="2"/>
      <c r="FS1975" s="2"/>
      <c r="FT1975" s="2"/>
      <c r="FU1975" s="2"/>
    </row>
    <row r="1976" spans="1:177" ht="17.25">
      <c r="A1976" s="201" t="s">
        <v>14076</v>
      </c>
      <c r="B1976" s="775" t="s">
        <v>14077</v>
      </c>
      <c r="C1976" s="775" t="s">
        <v>46</v>
      </c>
      <c r="D1976" s="775" t="s">
        <v>1469</v>
      </c>
      <c r="E1976" s="775" t="s">
        <v>85</v>
      </c>
      <c r="F1976" s="4">
        <v>1</v>
      </c>
      <c r="G1976" s="220">
        <v>354</v>
      </c>
      <c r="H1976" s="237">
        <v>0.40799999999999997</v>
      </c>
      <c r="I1976" s="188" t="s">
        <v>14078</v>
      </c>
      <c r="J1976" s="11">
        <v>45874</v>
      </c>
      <c r="K1976" s="11">
        <v>45874</v>
      </c>
      <c r="L1976" s="12">
        <f t="shared" si="71"/>
        <v>0</v>
      </c>
      <c r="M1976" s="11">
        <v>45895</v>
      </c>
      <c r="N1976" s="11">
        <v>45896</v>
      </c>
      <c r="O1976" s="7">
        <f t="shared" ca="1" si="70"/>
        <v>22</v>
      </c>
      <c r="P1976" s="11">
        <v>45910</v>
      </c>
      <c r="Q1976" s="11">
        <v>45905</v>
      </c>
      <c r="R1976" s="11">
        <v>45910</v>
      </c>
      <c r="S1976" s="7">
        <f t="shared" ca="1" si="72"/>
        <v>36</v>
      </c>
      <c r="T1976" s="192">
        <v>45915</v>
      </c>
      <c r="U1976" s="11">
        <v>45953</v>
      </c>
      <c r="V1976" s="11"/>
      <c r="W1976" s="11"/>
      <c r="X1976" s="218" t="s">
        <v>14079</v>
      </c>
      <c r="Y1976" s="199" t="s">
        <v>14080</v>
      </c>
      <c r="Z1976" s="199" t="s">
        <v>14080</v>
      </c>
      <c r="AA1976" s="926" t="s">
        <v>14081</v>
      </c>
      <c r="AB1976" s="1515" t="s">
        <v>14082</v>
      </c>
      <c r="AC1976" s="11"/>
      <c r="AD1976" s="672"/>
      <c r="AE1976" s="1343"/>
      <c r="AF1976" s="740"/>
      <c r="AG1976" s="899" t="s">
        <v>14083</v>
      </c>
    </row>
    <row r="1977" spans="1:177">
      <c r="A1977" s="201" t="s">
        <v>14084</v>
      </c>
      <c r="B1977" s="775" t="s">
        <v>14085</v>
      </c>
      <c r="C1977" s="775" t="s">
        <v>256</v>
      </c>
      <c r="D1977" s="775" t="s">
        <v>8706</v>
      </c>
      <c r="E1977" s="775" t="s">
        <v>85</v>
      </c>
      <c r="F1977" s="4">
        <v>2</v>
      </c>
      <c r="G1977" s="220">
        <v>308</v>
      </c>
      <c r="H1977" s="237">
        <v>2.1520000000000001</v>
      </c>
      <c r="I1977" s="188" t="s">
        <v>14086</v>
      </c>
      <c r="J1977" s="11">
        <v>45876</v>
      </c>
      <c r="K1977" s="11">
        <v>45876</v>
      </c>
      <c r="L1977" s="12">
        <f t="shared" si="71"/>
        <v>0</v>
      </c>
      <c r="M1977" s="11">
        <v>45882</v>
      </c>
      <c r="N1977" s="11">
        <v>45883</v>
      </c>
      <c r="O1977" s="7">
        <f t="shared" ca="1" si="70"/>
        <v>7</v>
      </c>
      <c r="P1977" s="23">
        <v>45908</v>
      </c>
      <c r="Q1977" s="11">
        <v>45890</v>
      </c>
      <c r="R1977" s="11">
        <v>45910</v>
      </c>
      <c r="S1977" s="7">
        <f t="shared" ca="1" si="72"/>
        <v>34</v>
      </c>
      <c r="T1977" s="192">
        <v>45911</v>
      </c>
      <c r="U1977" s="11">
        <v>45950</v>
      </c>
      <c r="V1977" s="11"/>
      <c r="W1977" s="11"/>
      <c r="X1977" s="218" t="s">
        <v>14087</v>
      </c>
      <c r="Y1977" s="199" t="s">
        <v>14088</v>
      </c>
      <c r="Z1977" s="199" t="s">
        <v>14088</v>
      </c>
      <c r="AA1977" s="244" t="s">
        <v>14089</v>
      </c>
      <c r="AB1977" s="24"/>
      <c r="AC1977" s="23"/>
      <c r="AD1977" s="776"/>
      <c r="AE1977" s="1338"/>
      <c r="AF1977" s="777"/>
      <c r="AG1977" s="2"/>
    </row>
    <row r="1978" spans="1:177">
      <c r="A1978" s="657" t="s">
        <v>14090</v>
      </c>
      <c r="B1978" s="775" t="s">
        <v>14091</v>
      </c>
      <c r="C1978" s="775" t="s">
        <v>256</v>
      </c>
      <c r="D1978" s="775" t="s">
        <v>8706</v>
      </c>
      <c r="E1978" s="775" t="s">
        <v>85</v>
      </c>
      <c r="F1978" s="4">
        <v>1</v>
      </c>
      <c r="G1978" s="220">
        <v>799.22979999999995</v>
      </c>
      <c r="H1978" s="237">
        <v>2.254</v>
      </c>
      <c r="I1978" s="188" t="s">
        <v>14086</v>
      </c>
      <c r="J1978" s="11">
        <v>45888</v>
      </c>
      <c r="K1978" s="11">
        <v>45888</v>
      </c>
      <c r="L1978" s="12">
        <f t="shared" si="71"/>
        <v>0</v>
      </c>
      <c r="M1978" s="11">
        <v>45891</v>
      </c>
      <c r="N1978" s="11">
        <v>45894</v>
      </c>
      <c r="O1978" s="7">
        <f t="shared" ca="1" si="70"/>
        <v>6</v>
      </c>
      <c r="P1978" s="23">
        <v>45908</v>
      </c>
      <c r="Q1978" s="11">
        <v>45908</v>
      </c>
      <c r="R1978" s="11">
        <v>45910</v>
      </c>
      <c r="S1978" s="7">
        <f t="shared" ca="1" si="72"/>
        <v>22</v>
      </c>
      <c r="T1978" s="192">
        <v>45911</v>
      </c>
      <c r="U1978" s="11">
        <v>45950</v>
      </c>
      <c r="V1978" s="11"/>
      <c r="W1978" s="11"/>
      <c r="X1978" s="218" t="s">
        <v>14092</v>
      </c>
      <c r="Y1978" s="199" t="s">
        <v>14093</v>
      </c>
      <c r="Z1978" s="199" t="s">
        <v>14093</v>
      </c>
      <c r="AA1978" s="238" t="s">
        <v>14094</v>
      </c>
      <c r="AB1978" s="24" t="s">
        <v>14095</v>
      </c>
      <c r="AC1978" s="23"/>
      <c r="AD1978" s="776"/>
      <c r="AE1978" s="1338"/>
      <c r="AF1978" s="777"/>
      <c r="AG1978" s="2"/>
    </row>
    <row r="1979" spans="1:177">
      <c r="A1979" s="657" t="s">
        <v>14096</v>
      </c>
      <c r="B1979" s="775" t="s">
        <v>14097</v>
      </c>
      <c r="C1979" s="775" t="s">
        <v>83</v>
      </c>
      <c r="D1979" s="775" t="s">
        <v>189</v>
      </c>
      <c r="E1979" s="775" t="s">
        <v>85</v>
      </c>
      <c r="F1979" s="4">
        <v>1</v>
      </c>
      <c r="G1979" s="220">
        <v>262</v>
      </c>
      <c r="H1979" s="237">
        <v>1</v>
      </c>
      <c r="I1979" s="188" t="s">
        <v>14098</v>
      </c>
      <c r="J1979" s="11">
        <v>45863</v>
      </c>
      <c r="K1979" s="11">
        <v>45873</v>
      </c>
      <c r="L1979" s="12">
        <f t="shared" si="71"/>
        <v>10</v>
      </c>
      <c r="M1979" s="11">
        <v>45890</v>
      </c>
      <c r="N1979" s="11">
        <v>45890</v>
      </c>
      <c r="O1979" s="7">
        <f t="shared" ca="1" si="70"/>
        <v>27</v>
      </c>
      <c r="P1979" s="11">
        <v>45910</v>
      </c>
      <c r="Q1979" s="11">
        <v>45887</v>
      </c>
      <c r="R1979" s="11">
        <v>45910</v>
      </c>
      <c r="S1979" s="7">
        <f t="shared" ca="1" si="72"/>
        <v>47</v>
      </c>
      <c r="T1979" s="192">
        <v>45912</v>
      </c>
      <c r="U1979" s="11">
        <v>45956</v>
      </c>
      <c r="V1979" s="11"/>
      <c r="W1979" s="11"/>
      <c r="X1979" s="218" t="s">
        <v>14099</v>
      </c>
      <c r="Y1979" s="199" t="s">
        <v>14100</v>
      </c>
      <c r="Z1979" s="199" t="s">
        <v>14100</v>
      </c>
      <c r="AA1979" s="238" t="s">
        <v>14101</v>
      </c>
      <c r="AB1979" s="24" t="s">
        <v>14102</v>
      </c>
      <c r="AC1979" s="23"/>
      <c r="AD1979" s="776"/>
      <c r="AE1979" s="1338" t="s">
        <v>12585</v>
      </c>
      <c r="AF1979" s="777"/>
      <c r="AG1979" s="2" t="s">
        <v>14103</v>
      </c>
    </row>
    <row r="1980" spans="1:177">
      <c r="A1980" s="657" t="s">
        <v>14104</v>
      </c>
      <c r="B1980" s="775" t="s">
        <v>14105</v>
      </c>
      <c r="C1980" s="775" t="s">
        <v>256</v>
      </c>
      <c r="D1980" s="775" t="s">
        <v>189</v>
      </c>
      <c r="E1980" s="775" t="s">
        <v>85</v>
      </c>
      <c r="F1980" s="4">
        <v>1</v>
      </c>
      <c r="G1980" s="220">
        <v>4675</v>
      </c>
      <c r="H1980" s="237">
        <v>6.2469999999999999</v>
      </c>
      <c r="I1980" s="188" t="s">
        <v>14106</v>
      </c>
      <c r="J1980" s="11">
        <v>45867</v>
      </c>
      <c r="K1980" s="11">
        <v>45874</v>
      </c>
      <c r="L1980" s="12">
        <f t="shared" si="71"/>
        <v>7</v>
      </c>
      <c r="M1980" s="11">
        <v>45903</v>
      </c>
      <c r="N1980" s="11">
        <v>45903</v>
      </c>
      <c r="O1980" s="7">
        <f t="shared" ca="1" si="70"/>
        <v>36</v>
      </c>
      <c r="P1980" s="11">
        <v>45910</v>
      </c>
      <c r="Q1980" s="11">
        <v>45909</v>
      </c>
      <c r="R1980" s="11">
        <v>45910</v>
      </c>
      <c r="S1980" s="7">
        <f t="shared" ca="1" si="72"/>
        <v>43</v>
      </c>
      <c r="T1980" s="192">
        <v>45912</v>
      </c>
      <c r="U1980" s="11">
        <v>45955</v>
      </c>
      <c r="V1980" s="11"/>
      <c r="W1980" s="11"/>
      <c r="X1980" s="863" t="s">
        <v>14107</v>
      </c>
      <c r="Y1980" s="199" t="s">
        <v>14108</v>
      </c>
      <c r="Z1980" s="199" t="s">
        <v>14108</v>
      </c>
      <c r="AA1980" s="244" t="s">
        <v>14109</v>
      </c>
      <c r="AB1980" s="24" t="s">
        <v>14110</v>
      </c>
      <c r="AC1980" s="23"/>
      <c r="AD1980" s="776"/>
      <c r="AE1980" s="1338" t="s">
        <v>12585</v>
      </c>
      <c r="AF1980" s="777"/>
      <c r="AG1980" s="2"/>
    </row>
    <row r="1981" spans="1:177">
      <c r="A1981" s="201" t="s">
        <v>14111</v>
      </c>
      <c r="B1981" s="775" t="s">
        <v>14112</v>
      </c>
      <c r="C1981" s="775" t="s">
        <v>256</v>
      </c>
      <c r="D1981" s="775" t="s">
        <v>10610</v>
      </c>
      <c r="E1981" s="775" t="s">
        <v>85</v>
      </c>
      <c r="F1981" s="4">
        <v>2</v>
      </c>
      <c r="G1981" s="220">
        <v>363</v>
      </c>
      <c r="H1981" s="237">
        <v>0.9</v>
      </c>
      <c r="I1981" s="188" t="s">
        <v>14113</v>
      </c>
      <c r="J1981" s="11">
        <v>45856</v>
      </c>
      <c r="K1981" s="11">
        <v>45859</v>
      </c>
      <c r="L1981" s="12">
        <f t="shared" si="71"/>
        <v>3</v>
      </c>
      <c r="M1981" s="11">
        <v>45873</v>
      </c>
      <c r="N1981" s="11">
        <v>45875</v>
      </c>
      <c r="O1981" s="7">
        <f t="shared" ca="1" si="70"/>
        <v>19</v>
      </c>
      <c r="P1981" s="11">
        <v>45905</v>
      </c>
      <c r="Q1981" s="11">
        <v>45883</v>
      </c>
      <c r="R1981" s="11">
        <v>45905</v>
      </c>
      <c r="S1981" s="7">
        <f t="shared" ca="1" si="72"/>
        <v>49</v>
      </c>
      <c r="T1981" s="192">
        <v>45911</v>
      </c>
      <c r="U1981" s="11">
        <v>45950</v>
      </c>
      <c r="V1981" s="11"/>
      <c r="W1981" s="11"/>
      <c r="X1981" s="218" t="s">
        <v>14114</v>
      </c>
      <c r="Y1981" s="199" t="s">
        <v>14115</v>
      </c>
      <c r="Z1981" s="199" t="s">
        <v>14116</v>
      </c>
      <c r="AA1981" s="244" t="s">
        <v>14117</v>
      </c>
      <c r="AB1981" s="24" t="s">
        <v>14118</v>
      </c>
      <c r="AC1981" s="23"/>
      <c r="AD1981" s="776"/>
      <c r="AE1981" s="1338" t="s">
        <v>12585</v>
      </c>
      <c r="AF1981" s="777"/>
      <c r="AG1981" s="2" t="s">
        <v>14119</v>
      </c>
    </row>
    <row r="1982" spans="1:177">
      <c r="A1982" s="181" t="s">
        <v>14120</v>
      </c>
      <c r="B1982" s="775">
        <v>4130002869</v>
      </c>
      <c r="C1982" s="7" t="s">
        <v>83</v>
      </c>
      <c r="D1982" s="7" t="s">
        <v>110</v>
      </c>
      <c r="E1982" s="7" t="s">
        <v>49</v>
      </c>
      <c r="F1982" s="7">
        <v>1</v>
      </c>
      <c r="G1982" s="220">
        <v>286</v>
      </c>
      <c r="H1982" s="205">
        <v>0.53</v>
      </c>
      <c r="I1982" s="188" t="s">
        <v>736</v>
      </c>
      <c r="J1982" s="11">
        <v>45894</v>
      </c>
      <c r="K1982" s="11">
        <v>45894</v>
      </c>
      <c r="L1982" s="12">
        <f t="shared" si="71"/>
        <v>0</v>
      </c>
      <c r="M1982" s="11">
        <v>45897</v>
      </c>
      <c r="N1982" s="11">
        <v>45929</v>
      </c>
      <c r="O1982" s="7">
        <f t="shared" ca="1" si="70"/>
        <v>35</v>
      </c>
      <c r="P1982" s="11">
        <v>45907</v>
      </c>
      <c r="Q1982" s="11">
        <v>45902</v>
      </c>
      <c r="R1982" s="11">
        <v>45907</v>
      </c>
      <c r="S1982" s="7">
        <f t="shared" ca="1" si="72"/>
        <v>13</v>
      </c>
      <c r="T1982" s="192">
        <v>45910</v>
      </c>
      <c r="U1982" s="11" t="s">
        <v>14121</v>
      </c>
      <c r="V1982" s="11"/>
      <c r="W1982" s="11"/>
      <c r="X1982" s="218" t="s">
        <v>14122</v>
      </c>
      <c r="Y1982" s="199" t="s">
        <v>14123</v>
      </c>
      <c r="Z1982" s="743" t="s">
        <v>14123</v>
      </c>
      <c r="AA1982" s="96" t="s">
        <v>13747</v>
      </c>
      <c r="AB1982" s="24"/>
      <c r="AC1982" s="23"/>
      <c r="AD1982" s="776"/>
      <c r="AE1982" s="1338"/>
      <c r="AF1982" s="740"/>
      <c r="AG1982" s="2"/>
    </row>
    <row r="1983" spans="1:177">
      <c r="A1983" s="626" t="s">
        <v>12570</v>
      </c>
      <c r="B1983" s="775" t="s">
        <v>14124</v>
      </c>
      <c r="C1983" s="181" t="s">
        <v>83</v>
      </c>
      <c r="D1983" s="775" t="s">
        <v>73</v>
      </c>
      <c r="E1983" s="181" t="s">
        <v>85</v>
      </c>
      <c r="F1983" s="7">
        <v>1</v>
      </c>
      <c r="G1983" s="220">
        <v>1184</v>
      </c>
      <c r="H1983" s="237">
        <v>0.53</v>
      </c>
      <c r="I1983" s="188" t="s">
        <v>14125</v>
      </c>
      <c r="J1983" s="11">
        <v>45903</v>
      </c>
      <c r="K1983" s="11">
        <v>45904</v>
      </c>
      <c r="L1983" s="12">
        <f t="shared" ref="L1983:L2014" si="73">K1983-J1983</f>
        <v>1</v>
      </c>
      <c r="M1983" s="8" t="s">
        <v>97</v>
      </c>
      <c r="N1983" s="11">
        <v>45911</v>
      </c>
      <c r="O1983" s="7">
        <f t="shared" ca="1" si="70"/>
        <v>8</v>
      </c>
      <c r="P1983" s="11">
        <v>45917</v>
      </c>
      <c r="Q1983" s="11">
        <v>45916</v>
      </c>
      <c r="R1983" s="11">
        <v>45917</v>
      </c>
      <c r="S1983" s="7">
        <f t="shared" ca="1" si="72"/>
        <v>14</v>
      </c>
      <c r="T1983" s="192">
        <v>45919</v>
      </c>
      <c r="U1983" s="11">
        <v>45946</v>
      </c>
      <c r="V1983" s="11"/>
      <c r="W1983" s="11"/>
      <c r="X1983" s="199" t="s">
        <v>14126</v>
      </c>
      <c r="Y1983" s="199" t="s">
        <v>14127</v>
      </c>
      <c r="Z1983" s="199" t="s">
        <v>14128</v>
      </c>
      <c r="AA1983" s="72" t="s">
        <v>14129</v>
      </c>
      <c r="AB1983" s="990" t="s">
        <v>14130</v>
      </c>
      <c r="AC1983" s="886"/>
      <c r="AD1983" s="81"/>
      <c r="AE1983" s="1347"/>
      <c r="AF1983" s="740"/>
      <c r="AG1983" s="2"/>
    </row>
    <row r="1984" spans="1:177">
      <c r="A1984" s="201" t="s">
        <v>14131</v>
      </c>
      <c r="B1984" s="775" t="s">
        <v>14132</v>
      </c>
      <c r="C1984" s="775" t="s">
        <v>256</v>
      </c>
      <c r="D1984" s="775" t="s">
        <v>139</v>
      </c>
      <c r="E1984" s="775" t="s">
        <v>49</v>
      </c>
      <c r="F1984" s="4">
        <v>1</v>
      </c>
      <c r="G1984" s="220">
        <v>3810</v>
      </c>
      <c r="H1984" s="237">
        <v>7.0780000000000003</v>
      </c>
      <c r="I1984" s="188" t="s">
        <v>14133</v>
      </c>
      <c r="J1984" s="11">
        <v>45899</v>
      </c>
      <c r="K1984" s="11">
        <v>45901</v>
      </c>
      <c r="L1984" s="12">
        <f t="shared" si="73"/>
        <v>2</v>
      </c>
      <c r="M1984" s="11">
        <v>45915</v>
      </c>
      <c r="N1984" s="11">
        <v>45915</v>
      </c>
      <c r="O1984" s="7">
        <f t="shared" ca="1" si="70"/>
        <v>16</v>
      </c>
      <c r="P1984" s="23">
        <v>45920</v>
      </c>
      <c r="Q1984" s="11">
        <v>45913</v>
      </c>
      <c r="R1984" s="11">
        <v>45920</v>
      </c>
      <c r="S1984" s="7">
        <f t="shared" ca="1" si="72"/>
        <v>21</v>
      </c>
      <c r="T1984" s="192">
        <v>45923</v>
      </c>
      <c r="U1984" s="11">
        <v>45938</v>
      </c>
      <c r="V1984" s="11"/>
      <c r="W1984" s="11"/>
      <c r="X1984" s="199" t="s">
        <v>14134</v>
      </c>
      <c r="Y1984" s="199" t="s">
        <v>14135</v>
      </c>
      <c r="Z1984" s="199" t="s">
        <v>14136</v>
      </c>
      <c r="AA1984" s="244" t="s">
        <v>14137</v>
      </c>
      <c r="AB1984" s="24" t="s">
        <v>13469</v>
      </c>
      <c r="AC1984" s="23"/>
      <c r="AD1984" s="776"/>
      <c r="AE1984" s="1338"/>
      <c r="AF1984" s="740"/>
      <c r="AG1984" s="2"/>
    </row>
    <row r="1985" spans="1:177" s="2" customFormat="1">
      <c r="A1985" s="201" t="s">
        <v>14138</v>
      </c>
      <c r="B1985" s="775" t="s">
        <v>14139</v>
      </c>
      <c r="C1985" s="775" t="s">
        <v>256</v>
      </c>
      <c r="D1985" s="775" t="s">
        <v>1292</v>
      </c>
      <c r="E1985" s="775" t="s">
        <v>85</v>
      </c>
      <c r="F1985" s="4">
        <v>1</v>
      </c>
      <c r="G1985" s="220">
        <v>247.208</v>
      </c>
      <c r="H1985" s="237">
        <v>0.69099999999999995</v>
      </c>
      <c r="I1985" s="188" t="s">
        <v>14140</v>
      </c>
      <c r="J1985" s="11">
        <v>45875</v>
      </c>
      <c r="K1985" s="11">
        <v>45875</v>
      </c>
      <c r="L1985" s="12">
        <f t="shared" si="73"/>
        <v>0</v>
      </c>
      <c r="M1985" s="11">
        <v>45882</v>
      </c>
      <c r="N1985" s="11">
        <v>45883</v>
      </c>
      <c r="O1985" s="7">
        <f t="shared" ca="1" si="70"/>
        <v>8</v>
      </c>
      <c r="P1985" s="23">
        <v>45914</v>
      </c>
      <c r="Q1985" s="11">
        <v>45900</v>
      </c>
      <c r="R1985" s="11">
        <v>45914</v>
      </c>
      <c r="S1985" s="7">
        <f t="shared" ca="1" si="72"/>
        <v>39</v>
      </c>
      <c r="T1985" s="192">
        <v>45922</v>
      </c>
      <c r="U1985" s="11">
        <v>45936</v>
      </c>
      <c r="V1985" s="11"/>
      <c r="W1985" s="11"/>
      <c r="X1985" s="199" t="s">
        <v>14141</v>
      </c>
      <c r="Y1985" s="199" t="s">
        <v>14142</v>
      </c>
      <c r="Z1985" s="199" t="s">
        <v>14142</v>
      </c>
      <c r="AA1985" s="244" t="s">
        <v>14143</v>
      </c>
      <c r="AB1985" s="13" t="s">
        <v>14144</v>
      </c>
      <c r="AC1985" s="23"/>
      <c r="AD1985" s="776"/>
      <c r="AE1985" s="1338"/>
      <c r="AF1985" s="740"/>
    </row>
    <row r="1986" spans="1:177">
      <c r="A1986" s="201" t="s">
        <v>14145</v>
      </c>
      <c r="B1986" s="775" t="s">
        <v>14146</v>
      </c>
      <c r="C1986" s="775" t="s">
        <v>256</v>
      </c>
      <c r="D1986" s="775" t="s">
        <v>189</v>
      </c>
      <c r="E1986" s="775" t="s">
        <v>85</v>
      </c>
      <c r="F1986" s="4">
        <v>1</v>
      </c>
      <c r="G1986" s="220">
        <v>254</v>
      </c>
      <c r="H1986" s="237">
        <v>1</v>
      </c>
      <c r="I1986" s="188" t="s">
        <v>14147</v>
      </c>
      <c r="J1986" s="11">
        <v>45896</v>
      </c>
      <c r="K1986" s="11">
        <v>45898</v>
      </c>
      <c r="L1986" s="12">
        <f t="shared" si="73"/>
        <v>2</v>
      </c>
      <c r="M1986" s="11">
        <v>45904</v>
      </c>
      <c r="N1986" s="11">
        <v>45905</v>
      </c>
      <c r="O1986" s="7">
        <f t="shared" ca="1" si="70"/>
        <v>9</v>
      </c>
      <c r="P1986" s="23">
        <v>45917</v>
      </c>
      <c r="Q1986" s="11">
        <v>45913</v>
      </c>
      <c r="R1986" s="11">
        <v>45917</v>
      </c>
      <c r="S1986" s="7">
        <f t="shared" ca="1" si="72"/>
        <v>21</v>
      </c>
      <c r="T1986" s="192">
        <v>45922</v>
      </c>
      <c r="U1986" s="11">
        <v>45960</v>
      </c>
      <c r="V1986" s="11"/>
      <c r="W1986" s="11"/>
      <c r="X1986" s="199" t="s">
        <v>14148</v>
      </c>
      <c r="Y1986" s="199" t="s">
        <v>14149</v>
      </c>
      <c r="Z1986" s="199" t="s">
        <v>14149</v>
      </c>
      <c r="AA1986" s="238" t="s">
        <v>14150</v>
      </c>
      <c r="AB1986" s="84" t="s">
        <v>14151</v>
      </c>
      <c r="AC1986" s="23"/>
      <c r="AD1986" s="776"/>
      <c r="AE1986" s="1338" t="s">
        <v>12585</v>
      </c>
      <c r="AF1986" s="740"/>
      <c r="AG1986" s="2" t="s">
        <v>14152</v>
      </c>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c r="BR1986" s="2"/>
      <c r="BS1986" s="2"/>
      <c r="BT1986" s="2"/>
      <c r="BU1986" s="2"/>
      <c r="BV1986" s="2"/>
      <c r="BW1986" s="2"/>
      <c r="BX1986" s="2"/>
      <c r="BY1986" s="2"/>
      <c r="BZ1986" s="2"/>
      <c r="CA1986" s="2"/>
      <c r="CB1986" s="2"/>
      <c r="CC1986" s="2"/>
      <c r="CD1986" s="2"/>
      <c r="CE1986" s="2"/>
      <c r="CF1986" s="2"/>
      <c r="CG1986" s="2"/>
      <c r="CH1986" s="2"/>
      <c r="CI1986" s="2"/>
      <c r="CJ1986" s="2"/>
      <c r="CK1986" s="2"/>
      <c r="CL1986" s="2"/>
      <c r="CM1986" s="2"/>
      <c r="CN1986" s="2"/>
      <c r="CO1986" s="2"/>
      <c r="CP1986" s="2"/>
      <c r="CQ1986" s="2"/>
      <c r="CR1986" s="2"/>
      <c r="CS1986" s="2"/>
      <c r="CT1986" s="2"/>
      <c r="CU1986" s="2"/>
      <c r="CV1986" s="2"/>
      <c r="CW1986" s="2"/>
      <c r="CX1986" s="2"/>
      <c r="CY1986" s="2"/>
      <c r="CZ1986" s="2"/>
      <c r="DA1986" s="2"/>
      <c r="DB1986" s="2"/>
      <c r="DC1986" s="2"/>
      <c r="DD1986" s="2"/>
      <c r="DE1986" s="2"/>
      <c r="DF1986" s="2"/>
      <c r="DG1986" s="2"/>
      <c r="DH1986" s="2"/>
      <c r="DI1986" s="2"/>
      <c r="DJ1986" s="2"/>
      <c r="DK1986" s="2"/>
      <c r="DL1986" s="2"/>
      <c r="DM1986" s="2"/>
      <c r="DN1986" s="2"/>
      <c r="DO1986" s="2"/>
      <c r="DP1986" s="2"/>
      <c r="DQ1986" s="2"/>
      <c r="DR1986" s="2"/>
      <c r="DS1986" s="2"/>
      <c r="DT1986" s="2"/>
      <c r="DU1986" s="2"/>
      <c r="DV1986" s="2"/>
      <c r="DW1986" s="2"/>
      <c r="DX1986" s="2"/>
      <c r="DY1986" s="2"/>
      <c r="DZ1986" s="2"/>
      <c r="EA1986" s="2"/>
      <c r="EB1986" s="2"/>
      <c r="EC1986" s="2"/>
      <c r="ED1986" s="2"/>
      <c r="EE1986" s="2"/>
      <c r="EF1986" s="2"/>
      <c r="EG1986" s="2"/>
      <c r="EH1986" s="2"/>
      <c r="EI1986" s="2"/>
      <c r="EJ1986" s="2"/>
      <c r="EK1986" s="2"/>
      <c r="EL1986" s="2"/>
      <c r="EM1986" s="2"/>
      <c r="EN1986" s="2"/>
      <c r="EO1986" s="2"/>
      <c r="EP1986" s="2"/>
      <c r="EQ1986" s="2"/>
      <c r="ER1986" s="2"/>
      <c r="ES1986" s="2"/>
      <c r="ET1986" s="2"/>
      <c r="EU1986" s="2"/>
      <c r="EV1986" s="2"/>
      <c r="EW1986" s="2"/>
      <c r="EX1986" s="2"/>
      <c r="EY1986" s="2"/>
      <c r="EZ1986" s="2"/>
      <c r="FA1986" s="2"/>
      <c r="FB1986" s="2"/>
      <c r="FC1986" s="2"/>
      <c r="FD1986" s="2"/>
      <c r="FE1986" s="2"/>
      <c r="FF1986" s="2"/>
      <c r="FG1986" s="2"/>
      <c r="FH1986" s="2"/>
      <c r="FI1986" s="2"/>
      <c r="FJ1986" s="2"/>
      <c r="FK1986" s="2"/>
      <c r="FL1986" s="2"/>
      <c r="FM1986" s="2"/>
      <c r="FN1986" s="2"/>
      <c r="FO1986" s="2"/>
      <c r="FP1986" s="2"/>
      <c r="FQ1986" s="2"/>
      <c r="FR1986" s="2"/>
      <c r="FS1986" s="2"/>
      <c r="FT1986" s="2"/>
      <c r="FU1986" s="2"/>
    </row>
    <row r="1987" spans="1:177">
      <c r="A1987" s="201" t="s">
        <v>14153</v>
      </c>
      <c r="B1987" s="775" t="s">
        <v>14154</v>
      </c>
      <c r="C1987" s="775" t="s">
        <v>83</v>
      </c>
      <c r="D1987" s="775" t="s">
        <v>73</v>
      </c>
      <c r="E1987" s="775" t="s">
        <v>85</v>
      </c>
      <c r="F1987" s="4">
        <v>1</v>
      </c>
      <c r="G1987" s="220">
        <v>3200</v>
      </c>
      <c r="H1987" s="237">
        <v>5.3</v>
      </c>
      <c r="I1987" s="188" t="s">
        <v>14155</v>
      </c>
      <c r="J1987" s="11">
        <v>45887</v>
      </c>
      <c r="K1987" s="11">
        <v>45894</v>
      </c>
      <c r="L1987" s="12">
        <f t="shared" si="73"/>
        <v>7</v>
      </c>
      <c r="M1987" s="11" t="s">
        <v>97</v>
      </c>
      <c r="N1987" s="11">
        <v>45901</v>
      </c>
      <c r="O1987" s="7">
        <f t="shared" ca="1" si="70"/>
        <v>14</v>
      </c>
      <c r="P1987" s="23">
        <v>45917</v>
      </c>
      <c r="Q1987" s="11">
        <v>45908</v>
      </c>
      <c r="R1987" s="11">
        <v>45917</v>
      </c>
      <c r="S1987" s="7">
        <f t="shared" ca="1" si="72"/>
        <v>30</v>
      </c>
      <c r="T1987" s="192">
        <v>45919</v>
      </c>
      <c r="U1987" s="11">
        <v>45944</v>
      </c>
      <c r="V1987" s="11"/>
      <c r="W1987" s="11"/>
      <c r="X1987" s="218" t="s">
        <v>14156</v>
      </c>
      <c r="Y1987" s="199" t="s">
        <v>14157</v>
      </c>
      <c r="Z1987" s="199" t="s">
        <v>14158</v>
      </c>
      <c r="AA1987" s="96" t="s">
        <v>14159</v>
      </c>
      <c r="AB1987" s="24" t="s">
        <v>11651</v>
      </c>
      <c r="AC1987" s="23"/>
      <c r="AD1987" s="776"/>
      <c r="AE1987" s="1338" t="s">
        <v>12585</v>
      </c>
      <c r="AF1987" s="740"/>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c r="BR1987" s="2"/>
      <c r="BS1987" s="2"/>
      <c r="BT1987" s="2"/>
      <c r="BU1987" s="2"/>
      <c r="BV1987" s="2"/>
      <c r="BW1987" s="2"/>
      <c r="BX1987" s="2"/>
      <c r="BY1987" s="2"/>
      <c r="BZ1987" s="2"/>
      <c r="CA1987" s="2"/>
      <c r="CB1987" s="2"/>
      <c r="CC1987" s="2"/>
      <c r="CD1987" s="2"/>
      <c r="CE1987" s="2"/>
      <c r="CF1987" s="2"/>
      <c r="CG1987" s="2"/>
      <c r="CH1987" s="2"/>
      <c r="CI1987" s="2"/>
      <c r="CJ1987" s="2"/>
      <c r="CK1987" s="2"/>
      <c r="CL1987" s="2"/>
      <c r="CM1987" s="2"/>
      <c r="CN1987" s="2"/>
      <c r="CO1987" s="2"/>
      <c r="CP1987" s="2"/>
      <c r="CQ1987" s="2"/>
      <c r="CR1987" s="2"/>
      <c r="CS1987" s="2"/>
      <c r="CT1987" s="2"/>
      <c r="CU1987" s="2"/>
      <c r="CV1987" s="2"/>
      <c r="CW1987" s="2"/>
      <c r="CX1987" s="2"/>
      <c r="CY1987" s="2"/>
      <c r="CZ1987" s="2"/>
      <c r="DA1987" s="2"/>
      <c r="DB1987" s="2"/>
      <c r="DC1987" s="2"/>
      <c r="DD1987" s="2"/>
      <c r="DE1987" s="2"/>
      <c r="DF1987" s="2"/>
      <c r="DG1987" s="2"/>
      <c r="DH1987" s="2"/>
      <c r="DI1987" s="2"/>
      <c r="DJ1987" s="2"/>
      <c r="DK1987" s="2"/>
      <c r="DL1987" s="2"/>
      <c r="DM1987" s="2"/>
      <c r="DN1987" s="2"/>
      <c r="DO1987" s="2"/>
      <c r="DP1987" s="2"/>
      <c r="DQ1987" s="2"/>
      <c r="DR1987" s="2"/>
      <c r="DS1987" s="2"/>
      <c r="DT1987" s="2"/>
      <c r="DU1987" s="2"/>
      <c r="DV1987" s="2"/>
      <c r="DW1987" s="2"/>
      <c r="DX1987" s="2"/>
      <c r="DY1987" s="2"/>
      <c r="DZ1987" s="2"/>
      <c r="EA1987" s="2"/>
      <c r="EB1987" s="2"/>
      <c r="EC1987" s="2"/>
      <c r="ED1987" s="2"/>
      <c r="EE1987" s="2"/>
      <c r="EF1987" s="2"/>
      <c r="EG1987" s="2"/>
      <c r="EH1987" s="2"/>
      <c r="EI1987" s="2"/>
      <c r="EJ1987" s="2"/>
      <c r="EK1987" s="2"/>
      <c r="EL1987" s="2"/>
      <c r="EM1987" s="2"/>
      <c r="EN1987" s="2"/>
      <c r="EO1987" s="2"/>
      <c r="EP1987" s="2"/>
      <c r="EQ1987" s="2"/>
      <c r="ER1987" s="2"/>
      <c r="ES1987" s="2"/>
      <c r="ET1987" s="2"/>
      <c r="EU1987" s="2"/>
      <c r="EV1987" s="2"/>
      <c r="EW1987" s="2"/>
      <c r="EX1987" s="2"/>
      <c r="EY1987" s="2"/>
      <c r="EZ1987" s="2"/>
      <c r="FA1987" s="2"/>
      <c r="FB1987" s="2"/>
      <c r="FC1987" s="2"/>
      <c r="FD1987" s="2"/>
      <c r="FE1987" s="2"/>
      <c r="FF1987" s="2"/>
      <c r="FG1987" s="2"/>
      <c r="FH1987" s="2"/>
      <c r="FI1987" s="2"/>
      <c r="FJ1987" s="2"/>
      <c r="FK1987" s="2"/>
      <c r="FL1987" s="2"/>
      <c r="FM1987" s="2"/>
      <c r="FN1987" s="2"/>
      <c r="FO1987" s="2"/>
      <c r="FP1987" s="2"/>
      <c r="FQ1987" s="2"/>
      <c r="FR1987" s="2"/>
      <c r="FS1987" s="2"/>
      <c r="FT1987" s="2"/>
      <c r="FU1987" s="2"/>
    </row>
    <row r="1988" spans="1:177">
      <c r="A1988" s="201" t="s">
        <v>14160</v>
      </c>
      <c r="B1988" s="775" t="s">
        <v>14161</v>
      </c>
      <c r="C1988" s="775" t="s">
        <v>83</v>
      </c>
      <c r="D1988" s="775" t="s">
        <v>687</v>
      </c>
      <c r="E1988" s="775" t="s">
        <v>85</v>
      </c>
      <c r="F1988" s="4">
        <v>1</v>
      </c>
      <c r="G1988" s="220">
        <v>248</v>
      </c>
      <c r="H1988" s="237">
        <v>0.67600000000000005</v>
      </c>
      <c r="I1988" s="188" t="s">
        <v>14162</v>
      </c>
      <c r="J1988" s="11">
        <v>45888</v>
      </c>
      <c r="K1988" s="11">
        <v>45903</v>
      </c>
      <c r="L1988" s="12">
        <f t="shared" si="73"/>
        <v>15</v>
      </c>
      <c r="M1988" s="11" t="s">
        <v>97</v>
      </c>
      <c r="N1988" s="11">
        <v>45908</v>
      </c>
      <c r="O1988" s="7">
        <f t="shared" ca="1" si="70"/>
        <v>20</v>
      </c>
      <c r="P1988" s="23">
        <v>45917</v>
      </c>
      <c r="Q1988" s="11">
        <v>45914</v>
      </c>
      <c r="R1988" s="11">
        <v>45917</v>
      </c>
      <c r="S1988" s="7">
        <f t="shared" ca="1" si="72"/>
        <v>29</v>
      </c>
      <c r="T1988" s="192">
        <v>45919</v>
      </c>
      <c r="U1988" s="11">
        <v>45944</v>
      </c>
      <c r="V1988" s="11"/>
      <c r="W1988" s="11"/>
      <c r="X1988" s="218" t="s">
        <v>14163</v>
      </c>
      <c r="Y1988" s="199" t="s">
        <v>14164</v>
      </c>
      <c r="Z1988" s="199" t="s">
        <v>14165</v>
      </c>
      <c r="AA1988" s="96" t="s">
        <v>14166</v>
      </c>
      <c r="AB1988" s="24" t="s">
        <v>14167</v>
      </c>
      <c r="AC1988" s="23"/>
      <c r="AD1988" s="776"/>
      <c r="AE1988" s="1338"/>
      <c r="AF1988" s="740"/>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c r="BR1988" s="2"/>
      <c r="BS1988" s="2"/>
      <c r="BT1988" s="2"/>
      <c r="BU1988" s="2"/>
      <c r="BV1988" s="2"/>
      <c r="BW1988" s="2"/>
      <c r="BX1988" s="2"/>
      <c r="BY1988" s="2"/>
      <c r="BZ1988" s="2"/>
      <c r="CA1988" s="2"/>
      <c r="CB1988" s="2"/>
      <c r="CC1988" s="2"/>
      <c r="CD1988" s="2"/>
      <c r="CE1988" s="2"/>
      <c r="CF1988" s="2"/>
      <c r="CG1988" s="2"/>
      <c r="CH1988" s="2"/>
      <c r="CI1988" s="2"/>
      <c r="CJ1988" s="2"/>
      <c r="CK1988" s="2"/>
      <c r="CL1988" s="2"/>
      <c r="CM1988" s="2"/>
      <c r="CN1988" s="2"/>
      <c r="CO1988" s="2"/>
      <c r="CP1988" s="2"/>
      <c r="CQ1988" s="2"/>
      <c r="CR1988" s="2"/>
      <c r="CS1988" s="2"/>
      <c r="CT1988" s="2"/>
      <c r="CU1988" s="2"/>
      <c r="CV1988" s="2"/>
      <c r="CW1988" s="2"/>
      <c r="CX1988" s="2"/>
      <c r="CY1988" s="2"/>
      <c r="CZ1988" s="2"/>
      <c r="DA1988" s="2"/>
      <c r="DB1988" s="2"/>
      <c r="DC1988" s="2"/>
      <c r="DD1988" s="2"/>
      <c r="DE1988" s="2"/>
      <c r="DF1988" s="2"/>
      <c r="DG1988" s="2"/>
      <c r="DH1988" s="2"/>
      <c r="DI1988" s="2"/>
      <c r="DJ1988" s="2"/>
      <c r="DK1988" s="2"/>
      <c r="DL1988" s="2"/>
      <c r="DM1988" s="2"/>
      <c r="DN1988" s="2"/>
      <c r="DO1988" s="2"/>
      <c r="DP1988" s="2"/>
      <c r="DQ1988" s="2"/>
      <c r="DR1988" s="2"/>
      <c r="DS1988" s="2"/>
      <c r="DT1988" s="2"/>
      <c r="DU1988" s="2"/>
      <c r="DV1988" s="2"/>
      <c r="DW1988" s="2"/>
      <c r="DX1988" s="2"/>
      <c r="DY1988" s="2"/>
      <c r="DZ1988" s="2"/>
      <c r="EA1988" s="2"/>
      <c r="EB1988" s="2"/>
      <c r="EC1988" s="2"/>
      <c r="ED1988" s="2"/>
      <c r="EE1988" s="2"/>
      <c r="EF1988" s="2"/>
      <c r="EG1988" s="2"/>
      <c r="EH1988" s="2"/>
      <c r="EI1988" s="2"/>
      <c r="EJ1988" s="2"/>
      <c r="EK1988" s="2"/>
      <c r="EL1988" s="2"/>
      <c r="EM1988" s="2"/>
      <c r="EN1988" s="2"/>
      <c r="EO1988" s="2"/>
      <c r="EP1988" s="2"/>
      <c r="EQ1988" s="2"/>
      <c r="ER1988" s="2"/>
      <c r="ES1988" s="2"/>
      <c r="ET1988" s="2"/>
      <c r="EU1988" s="2"/>
      <c r="EV1988" s="2"/>
      <c r="EW1988" s="2"/>
      <c r="EX1988" s="2"/>
      <c r="EY1988" s="2"/>
      <c r="EZ1988" s="2"/>
      <c r="FA1988" s="2"/>
      <c r="FB1988" s="2"/>
      <c r="FC1988" s="2"/>
      <c r="FD1988" s="2"/>
      <c r="FE1988" s="2"/>
      <c r="FF1988" s="2"/>
      <c r="FG1988" s="2"/>
      <c r="FH1988" s="2"/>
      <c r="FI1988" s="2"/>
      <c r="FJ1988" s="2"/>
      <c r="FK1988" s="2"/>
      <c r="FL1988" s="2"/>
      <c r="FM1988" s="2"/>
      <c r="FN1988" s="2"/>
      <c r="FO1988" s="2"/>
      <c r="FP1988" s="2"/>
      <c r="FQ1988" s="2"/>
      <c r="FR1988" s="2"/>
      <c r="FS1988" s="2"/>
      <c r="FT1988" s="2"/>
      <c r="FU1988" s="2"/>
    </row>
    <row r="1989" spans="1:177">
      <c r="A1989" s="201" t="s">
        <v>1535</v>
      </c>
      <c r="B1989" s="775" t="s">
        <v>14168</v>
      </c>
      <c r="C1989" s="775" t="s">
        <v>83</v>
      </c>
      <c r="D1989" s="775" t="s">
        <v>1024</v>
      </c>
      <c r="E1989" s="775" t="s">
        <v>267</v>
      </c>
      <c r="F1989" s="4">
        <v>1</v>
      </c>
      <c r="G1989" s="220">
        <v>519</v>
      </c>
      <c r="H1989" s="237"/>
      <c r="I1989" s="188" t="s">
        <v>14169</v>
      </c>
      <c r="J1989" s="11">
        <v>45897</v>
      </c>
      <c r="K1989" s="11">
        <v>45897</v>
      </c>
      <c r="L1989" s="12">
        <f t="shared" si="73"/>
        <v>0</v>
      </c>
      <c r="M1989" s="11">
        <v>45902</v>
      </c>
      <c r="N1989" s="11">
        <v>45904</v>
      </c>
      <c r="O1989" s="7">
        <f t="shared" ca="1" si="70"/>
        <v>7</v>
      </c>
      <c r="P1989" s="23">
        <v>45920</v>
      </c>
      <c r="Q1989" s="11">
        <v>45913</v>
      </c>
      <c r="R1989" s="11">
        <v>45920</v>
      </c>
      <c r="S1989" s="7">
        <f t="shared" ca="1" si="72"/>
        <v>23</v>
      </c>
      <c r="T1989" s="192">
        <v>45922</v>
      </c>
      <c r="U1989" s="11" t="s">
        <v>14170</v>
      </c>
      <c r="V1989" s="11"/>
      <c r="W1989" s="11"/>
      <c r="X1989" s="199" t="s">
        <v>14171</v>
      </c>
      <c r="Y1989" s="199" t="s">
        <v>14172</v>
      </c>
      <c r="Z1989" s="199" t="s">
        <v>14172</v>
      </c>
      <c r="AA1989" s="96" t="s">
        <v>4939</v>
      </c>
      <c r="AB1989" s="24"/>
      <c r="AC1989" s="23"/>
      <c r="AD1989" s="776"/>
      <c r="AE1989" s="1338"/>
      <c r="AF1989" s="740"/>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c r="BR1989" s="2"/>
      <c r="BS1989" s="2"/>
      <c r="BT1989" s="2"/>
      <c r="BU1989" s="2"/>
      <c r="BV1989" s="2"/>
      <c r="BW1989" s="2"/>
      <c r="BX1989" s="2"/>
      <c r="BY1989" s="2"/>
      <c r="BZ1989" s="2"/>
      <c r="CA1989" s="2"/>
      <c r="CB1989" s="2"/>
      <c r="CC1989" s="2"/>
      <c r="CD1989" s="2"/>
      <c r="CE1989" s="2"/>
      <c r="CF1989" s="2"/>
      <c r="CG1989" s="2"/>
      <c r="CH1989" s="2"/>
      <c r="CI1989" s="2"/>
      <c r="CJ1989" s="2"/>
      <c r="CK1989" s="2"/>
      <c r="CL1989" s="2"/>
      <c r="CM1989" s="2"/>
      <c r="CN1989" s="2"/>
      <c r="CO1989" s="2"/>
      <c r="CP1989" s="2"/>
      <c r="CQ1989" s="2"/>
      <c r="CR1989" s="2"/>
      <c r="CS1989" s="2"/>
      <c r="CT1989" s="2"/>
      <c r="CU1989" s="2"/>
      <c r="CV1989" s="2"/>
      <c r="CW1989" s="2"/>
      <c r="CX1989" s="2"/>
      <c r="CY1989" s="2"/>
      <c r="CZ1989" s="2"/>
      <c r="DA1989" s="2"/>
      <c r="DB1989" s="2"/>
      <c r="DC1989" s="2"/>
      <c r="DD1989" s="2"/>
      <c r="DE1989" s="2"/>
      <c r="DF1989" s="2"/>
      <c r="DG1989" s="2"/>
      <c r="DH1989" s="2"/>
      <c r="DI1989" s="2"/>
      <c r="DJ1989" s="2"/>
      <c r="DK1989" s="2"/>
      <c r="DL1989" s="2"/>
      <c r="DM1989" s="2"/>
      <c r="DN1989" s="2"/>
      <c r="DO1989" s="2"/>
      <c r="DP1989" s="2"/>
      <c r="DQ1989" s="2"/>
      <c r="DR1989" s="2"/>
      <c r="DS1989" s="2"/>
      <c r="DT1989" s="2"/>
      <c r="DU1989" s="2"/>
      <c r="DV1989" s="2"/>
      <c r="DW1989" s="2"/>
      <c r="DX1989" s="2"/>
      <c r="DY1989" s="2"/>
      <c r="DZ1989" s="2"/>
      <c r="EA1989" s="2"/>
      <c r="EB1989" s="2"/>
      <c r="EC1989" s="2"/>
      <c r="ED1989" s="2"/>
      <c r="EE1989" s="2"/>
      <c r="EF1989" s="2"/>
      <c r="EG1989" s="2"/>
      <c r="EH1989" s="2"/>
      <c r="EI1989" s="2"/>
      <c r="EJ1989" s="2"/>
      <c r="EK1989" s="2"/>
      <c r="EL1989" s="2"/>
      <c r="EM1989" s="2"/>
      <c r="EN1989" s="2"/>
      <c r="EO1989" s="2"/>
      <c r="EP1989" s="2"/>
      <c r="EQ1989" s="2"/>
      <c r="ER1989" s="2"/>
      <c r="ES1989" s="2"/>
      <c r="ET1989" s="2"/>
      <c r="EU1989" s="2"/>
      <c r="EV1989" s="2"/>
      <c r="EW1989" s="2"/>
      <c r="EX1989" s="2"/>
      <c r="EY1989" s="2"/>
      <c r="EZ1989" s="2"/>
      <c r="FA1989" s="2"/>
      <c r="FB1989" s="2"/>
      <c r="FC1989" s="2"/>
      <c r="FD1989" s="2"/>
      <c r="FE1989" s="2"/>
      <c r="FF1989" s="2"/>
      <c r="FG1989" s="2"/>
      <c r="FH1989" s="2"/>
      <c r="FI1989" s="2"/>
      <c r="FJ1989" s="2"/>
      <c r="FK1989" s="2"/>
      <c r="FL1989" s="2"/>
      <c r="FM1989" s="2"/>
      <c r="FN1989" s="2"/>
      <c r="FO1989" s="2"/>
      <c r="FP1989" s="2"/>
      <c r="FQ1989" s="2"/>
      <c r="FR1989" s="2"/>
      <c r="FS1989" s="2"/>
      <c r="FT1989" s="2"/>
      <c r="FU1989" s="2"/>
    </row>
    <row r="1990" spans="1:177">
      <c r="A1990" s="657" t="s">
        <v>14173</v>
      </c>
      <c r="B1990" s="741" t="s">
        <v>14174</v>
      </c>
      <c r="C1990" s="11" t="s">
        <v>256</v>
      </c>
      <c r="D1990" s="7" t="s">
        <v>1024</v>
      </c>
      <c r="E1990" s="12" t="s">
        <v>85</v>
      </c>
      <c r="F1990" s="12">
        <v>4</v>
      </c>
      <c r="G1990" s="220">
        <v>5898</v>
      </c>
      <c r="H1990" s="924">
        <v>21.355</v>
      </c>
      <c r="I1990" s="188" t="s">
        <v>14175</v>
      </c>
      <c r="J1990" s="11">
        <v>45892</v>
      </c>
      <c r="K1990" s="11">
        <v>45892</v>
      </c>
      <c r="L1990" s="12">
        <f t="shared" si="73"/>
        <v>0</v>
      </c>
      <c r="M1990" s="11">
        <v>45897</v>
      </c>
      <c r="N1990" s="23">
        <v>45903</v>
      </c>
      <c r="O1990" s="7">
        <f t="shared" ca="1" si="70"/>
        <v>11</v>
      </c>
      <c r="P1990" s="23">
        <v>45919</v>
      </c>
      <c r="Q1990" s="11">
        <v>45908</v>
      </c>
      <c r="R1990" s="11">
        <v>45919</v>
      </c>
      <c r="S1990" s="12">
        <f t="shared" ca="1" si="72"/>
        <v>27</v>
      </c>
      <c r="T1990" s="11">
        <v>45925</v>
      </c>
      <c r="U1990" s="11" t="s">
        <v>14176</v>
      </c>
      <c r="V1990" s="11"/>
      <c r="W1990" s="11"/>
      <c r="X1990" s="199" t="s">
        <v>14177</v>
      </c>
      <c r="Y1990" s="199" t="s">
        <v>14178</v>
      </c>
      <c r="Z1990" s="199" t="s">
        <v>14178</v>
      </c>
      <c r="AA1990" s="161" t="s">
        <v>14179</v>
      </c>
      <c r="AB1990" s="14" t="s">
        <v>14180</v>
      </c>
      <c r="AC1990" s="12"/>
      <c r="AD1990" s="715" t="s">
        <v>10815</v>
      </c>
      <c r="AE1990" s="1337"/>
      <c r="AF1990" s="14" t="s">
        <v>14181</v>
      </c>
    </row>
    <row r="1991" spans="1:177">
      <c r="A1991" s="783" t="s">
        <v>14182</v>
      </c>
      <c r="B1991" s="741" t="s">
        <v>14183</v>
      </c>
      <c r="C1991" s="11" t="s">
        <v>256</v>
      </c>
      <c r="D1991" s="7" t="s">
        <v>1024</v>
      </c>
      <c r="E1991" s="12" t="s">
        <v>85</v>
      </c>
      <c r="F1991" s="12">
        <v>1</v>
      </c>
      <c r="G1991" s="220">
        <v>268</v>
      </c>
      <c r="H1991" s="924">
        <v>1.2</v>
      </c>
      <c r="I1991" s="188" t="s">
        <v>14175</v>
      </c>
      <c r="J1991" s="11">
        <v>45896</v>
      </c>
      <c r="K1991" s="11">
        <v>45901</v>
      </c>
      <c r="L1991" s="12">
        <f t="shared" si="73"/>
        <v>5</v>
      </c>
      <c r="M1991" s="11">
        <v>45903</v>
      </c>
      <c r="N1991" s="23">
        <v>45905</v>
      </c>
      <c r="O1991" s="7">
        <f t="shared" ca="1" si="70"/>
        <v>9</v>
      </c>
      <c r="P1991" s="23">
        <v>45919</v>
      </c>
      <c r="Q1991" s="11">
        <v>45917</v>
      </c>
      <c r="R1991" s="11">
        <v>45919</v>
      </c>
      <c r="S1991" s="12">
        <f t="shared" ca="1" si="72"/>
        <v>23</v>
      </c>
      <c r="T1991" s="11">
        <v>45925</v>
      </c>
      <c r="U1991" s="11" t="s">
        <v>14184</v>
      </c>
      <c r="V1991" s="11"/>
      <c r="W1991" s="11"/>
      <c r="X1991" s="199" t="s">
        <v>14185</v>
      </c>
      <c r="Y1991" s="199" t="s">
        <v>14178</v>
      </c>
      <c r="Z1991" s="199" t="s">
        <v>14186</v>
      </c>
      <c r="AA1991" s="161" t="s">
        <v>14187</v>
      </c>
      <c r="AB1991" s="14" t="s">
        <v>4763</v>
      </c>
      <c r="AC1991" s="12"/>
      <c r="AD1991" s="715" t="s">
        <v>10815</v>
      </c>
      <c r="AE1991" s="1337"/>
      <c r="AF1991" s="740"/>
    </row>
    <row r="1992" spans="1:177">
      <c r="A1992" s="783" t="s">
        <v>14188</v>
      </c>
      <c r="B1992" s="741" t="s">
        <v>14189</v>
      </c>
      <c r="C1992" s="11" t="s">
        <v>256</v>
      </c>
      <c r="D1992" s="7" t="s">
        <v>1024</v>
      </c>
      <c r="E1992" s="12" t="s">
        <v>85</v>
      </c>
      <c r="F1992" s="12">
        <v>1</v>
      </c>
      <c r="G1992" s="220">
        <v>413</v>
      </c>
      <c r="H1992" s="924">
        <v>0.61799999999999999</v>
      </c>
      <c r="I1992" s="188" t="s">
        <v>14175</v>
      </c>
      <c r="J1992" s="11">
        <v>45902</v>
      </c>
      <c r="K1992" s="11">
        <v>45903</v>
      </c>
      <c r="L1992" s="12">
        <f t="shared" si="73"/>
        <v>1</v>
      </c>
      <c r="M1992" s="11">
        <v>45905</v>
      </c>
      <c r="N1992" s="23">
        <v>45908</v>
      </c>
      <c r="O1992" s="7">
        <f t="shared" ca="1" si="70"/>
        <v>6</v>
      </c>
      <c r="P1992" s="23">
        <v>45919</v>
      </c>
      <c r="Q1992" s="11">
        <v>45917</v>
      </c>
      <c r="R1992" s="11">
        <v>45919</v>
      </c>
      <c r="S1992" s="12">
        <f t="shared" ca="1" si="72"/>
        <v>17</v>
      </c>
      <c r="T1992" s="11">
        <v>45925</v>
      </c>
      <c r="U1992" s="11" t="s">
        <v>14190</v>
      </c>
      <c r="V1992" s="11"/>
      <c r="W1992" s="11"/>
      <c r="X1992" s="199" t="s">
        <v>14191</v>
      </c>
      <c r="Y1992" s="199" t="s">
        <v>14178</v>
      </c>
      <c r="Z1992" s="199" t="s">
        <v>14192</v>
      </c>
      <c r="AA1992" s="161" t="s">
        <v>14193</v>
      </c>
      <c r="AB1992" s="14" t="s">
        <v>4763</v>
      </c>
      <c r="AC1992" s="12"/>
      <c r="AD1992" s="715" t="s">
        <v>10815</v>
      </c>
      <c r="AE1992" s="1337"/>
      <c r="AF1992" s="740"/>
    </row>
    <row r="1993" spans="1:177">
      <c r="A1993" s="783" t="s">
        <v>14194</v>
      </c>
      <c r="B1993" s="741" t="s">
        <v>14195</v>
      </c>
      <c r="C1993" s="11" t="s">
        <v>256</v>
      </c>
      <c r="D1993" s="7" t="s">
        <v>1024</v>
      </c>
      <c r="E1993" s="12" t="s">
        <v>85</v>
      </c>
      <c r="F1993" s="12">
        <v>2</v>
      </c>
      <c r="G1993" s="220">
        <v>1440</v>
      </c>
      <c r="H1993" s="924">
        <v>1.9830000000000001</v>
      </c>
      <c r="I1993" s="188" t="s">
        <v>14175</v>
      </c>
      <c r="J1993" s="11">
        <v>45902</v>
      </c>
      <c r="K1993" s="11">
        <v>45904</v>
      </c>
      <c r="L1993" s="12">
        <f t="shared" si="73"/>
        <v>2</v>
      </c>
      <c r="M1993" s="11">
        <v>45905</v>
      </c>
      <c r="N1993" s="11">
        <v>45908</v>
      </c>
      <c r="O1993" s="7">
        <f t="shared" ca="1" si="70"/>
        <v>6</v>
      </c>
      <c r="P1993" s="23">
        <v>45919</v>
      </c>
      <c r="Q1993" s="11">
        <v>45917</v>
      </c>
      <c r="R1993" s="11">
        <v>45919</v>
      </c>
      <c r="S1993" s="12">
        <f t="shared" ca="1" si="72"/>
        <v>17</v>
      </c>
      <c r="T1993" s="11">
        <v>45925</v>
      </c>
      <c r="U1993" s="11" t="s">
        <v>14196</v>
      </c>
      <c r="V1993" s="11"/>
      <c r="W1993" s="11"/>
      <c r="X1993" s="199" t="s">
        <v>14197</v>
      </c>
      <c r="Y1993" s="199" t="s">
        <v>14178</v>
      </c>
      <c r="Z1993" s="199" t="s">
        <v>14198</v>
      </c>
      <c r="AA1993" s="161" t="s">
        <v>14199</v>
      </c>
      <c r="AB1993" s="14" t="s">
        <v>4763</v>
      </c>
      <c r="AC1993" s="12"/>
      <c r="AD1993" s="715" t="s">
        <v>10815</v>
      </c>
      <c r="AE1993" s="1337"/>
      <c r="AF1993" s="740"/>
    </row>
    <row r="1994" spans="1:177">
      <c r="A1994" s="783" t="s">
        <v>14200</v>
      </c>
      <c r="B1994" s="741" t="s">
        <v>14201</v>
      </c>
      <c r="C1994" s="11" t="s">
        <v>256</v>
      </c>
      <c r="D1994" s="7" t="s">
        <v>1024</v>
      </c>
      <c r="E1994" s="12" t="s">
        <v>85</v>
      </c>
      <c r="F1994" s="12">
        <v>1</v>
      </c>
      <c r="G1994" s="220">
        <v>1182</v>
      </c>
      <c r="H1994" s="924">
        <v>0.58799999999999997</v>
      </c>
      <c r="I1994" s="188" t="s">
        <v>14175</v>
      </c>
      <c r="J1994" s="11">
        <v>45903</v>
      </c>
      <c r="K1994" s="11">
        <v>45904</v>
      </c>
      <c r="L1994" s="12">
        <f t="shared" si="73"/>
        <v>1</v>
      </c>
      <c r="M1994" s="11">
        <v>45905</v>
      </c>
      <c r="N1994" s="23">
        <v>45910</v>
      </c>
      <c r="O1994" s="7">
        <f t="shared" ca="1" si="70"/>
        <v>7</v>
      </c>
      <c r="P1994" s="23">
        <v>45919</v>
      </c>
      <c r="Q1994" s="11">
        <v>45917</v>
      </c>
      <c r="R1994" s="11">
        <v>45919</v>
      </c>
      <c r="S1994" s="12">
        <f t="shared" ca="1" si="72"/>
        <v>16</v>
      </c>
      <c r="T1994" s="11">
        <v>45925</v>
      </c>
      <c r="U1994" s="11" t="s">
        <v>14202</v>
      </c>
      <c r="V1994" s="11"/>
      <c r="W1994" s="11"/>
      <c r="X1994" s="199" t="s">
        <v>14203</v>
      </c>
      <c r="Y1994" s="199" t="s">
        <v>14178</v>
      </c>
      <c r="Z1994" s="199" t="s">
        <v>14204</v>
      </c>
      <c r="AA1994" s="161" t="s">
        <v>14205</v>
      </c>
      <c r="AB1994" s="14" t="s">
        <v>4763</v>
      </c>
      <c r="AC1994" s="12"/>
      <c r="AD1994" s="715" t="s">
        <v>10815</v>
      </c>
      <c r="AE1994" s="1337"/>
      <c r="AF1994" s="740"/>
    </row>
    <row r="1995" spans="1:177">
      <c r="A1995" s="783" t="s">
        <v>12752</v>
      </c>
      <c r="B1995" s="741" t="s">
        <v>14206</v>
      </c>
      <c r="C1995" s="11" t="s">
        <v>83</v>
      </c>
      <c r="D1995" s="7" t="s">
        <v>1024</v>
      </c>
      <c r="E1995" s="12" t="s">
        <v>85</v>
      </c>
      <c r="F1995" s="12">
        <v>1</v>
      </c>
      <c r="G1995" s="220">
        <v>1093</v>
      </c>
      <c r="H1995" s="924">
        <v>0.875</v>
      </c>
      <c r="I1995" s="188" t="s">
        <v>14175</v>
      </c>
      <c r="J1995" s="11">
        <v>45905</v>
      </c>
      <c r="K1995" s="11">
        <v>45905</v>
      </c>
      <c r="L1995" s="12">
        <f t="shared" si="73"/>
        <v>0</v>
      </c>
      <c r="M1995" s="11" t="s">
        <v>97</v>
      </c>
      <c r="N1995" s="11">
        <v>45909</v>
      </c>
      <c r="O1995" s="7">
        <f t="shared" ca="1" si="70"/>
        <v>4</v>
      </c>
      <c r="P1995" s="23">
        <v>45919</v>
      </c>
      <c r="Q1995" s="11">
        <v>45917</v>
      </c>
      <c r="R1995" s="11">
        <v>45919</v>
      </c>
      <c r="S1995" s="12">
        <f t="shared" ca="1" si="72"/>
        <v>14</v>
      </c>
      <c r="T1995" s="11">
        <v>45925</v>
      </c>
      <c r="U1995" s="11" t="s">
        <v>14207</v>
      </c>
      <c r="V1995" s="11"/>
      <c r="W1995" s="11"/>
      <c r="X1995" s="199" t="s">
        <v>14208</v>
      </c>
      <c r="Y1995" s="199" t="s">
        <v>14178</v>
      </c>
      <c r="Z1995" s="199" t="s">
        <v>14209</v>
      </c>
      <c r="AA1995" s="161" t="s">
        <v>14210</v>
      </c>
      <c r="AB1995" s="14" t="s">
        <v>13450</v>
      </c>
      <c r="AC1995" s="12"/>
      <c r="AD1995" s="715" t="s">
        <v>10815</v>
      </c>
      <c r="AE1995" s="1337"/>
      <c r="AF1995" s="740"/>
    </row>
    <row r="1996" spans="1:177">
      <c r="A1996" s="783" t="s">
        <v>9957</v>
      </c>
      <c r="B1996" s="741" t="s">
        <v>14211</v>
      </c>
      <c r="C1996" s="11" t="s">
        <v>83</v>
      </c>
      <c r="D1996" s="7" t="s">
        <v>1024</v>
      </c>
      <c r="E1996" s="12" t="s">
        <v>85</v>
      </c>
      <c r="F1996" s="12">
        <v>1</v>
      </c>
      <c r="G1996" s="220">
        <v>589</v>
      </c>
      <c r="H1996" s="924">
        <v>0.6</v>
      </c>
      <c r="I1996" s="188" t="s">
        <v>14212</v>
      </c>
      <c r="J1996" s="11">
        <v>45908</v>
      </c>
      <c r="K1996" s="11">
        <v>45909</v>
      </c>
      <c r="L1996" s="12">
        <f t="shared" si="73"/>
        <v>1</v>
      </c>
      <c r="M1996" s="11" t="s">
        <v>97</v>
      </c>
      <c r="N1996" s="11">
        <v>45915</v>
      </c>
      <c r="O1996" s="7">
        <f t="shared" ca="1" si="70"/>
        <v>7</v>
      </c>
      <c r="P1996" s="11">
        <v>45926</v>
      </c>
      <c r="Q1996" s="11">
        <v>45925</v>
      </c>
      <c r="R1996" s="11">
        <v>45926</v>
      </c>
      <c r="S1996" s="12">
        <f t="shared" ca="1" si="72"/>
        <v>18</v>
      </c>
      <c r="T1996" s="11">
        <v>45929</v>
      </c>
      <c r="U1996" s="11" t="s">
        <v>14213</v>
      </c>
      <c r="V1996" s="11"/>
      <c r="W1996" s="11"/>
      <c r="X1996" s="199" t="s">
        <v>14214</v>
      </c>
      <c r="Y1996" s="199" t="s">
        <v>14215</v>
      </c>
      <c r="Z1996" s="199" t="s">
        <v>14215</v>
      </c>
      <c r="AA1996" s="259" t="s">
        <v>14216</v>
      </c>
      <c r="AB1996" s="14" t="s">
        <v>13450</v>
      </c>
      <c r="AC1996" s="12"/>
      <c r="AD1996" s="715" t="s">
        <v>10815</v>
      </c>
      <c r="AE1996" s="1337"/>
      <c r="AF1996" s="14" t="s">
        <v>14217</v>
      </c>
      <c r="AG1996" s="2"/>
    </row>
    <row r="1997" spans="1:177">
      <c r="A1997" s="783" t="s">
        <v>14218</v>
      </c>
      <c r="B1997" s="741" t="s">
        <v>14219</v>
      </c>
      <c r="C1997" s="11" t="s">
        <v>83</v>
      </c>
      <c r="D1997" s="7" t="s">
        <v>1024</v>
      </c>
      <c r="E1997" s="12" t="s">
        <v>85</v>
      </c>
      <c r="F1997" s="12">
        <v>4</v>
      </c>
      <c r="G1997" s="220">
        <v>3302</v>
      </c>
      <c r="H1997" s="924">
        <v>1.178812</v>
      </c>
      <c r="I1997" s="188" t="s">
        <v>14212</v>
      </c>
      <c r="J1997" s="11">
        <v>45910</v>
      </c>
      <c r="K1997" s="11">
        <v>45911</v>
      </c>
      <c r="L1997" s="12">
        <f t="shared" si="73"/>
        <v>1</v>
      </c>
      <c r="M1997" s="11">
        <v>45912</v>
      </c>
      <c r="N1997" s="11">
        <v>45916</v>
      </c>
      <c r="O1997" s="7">
        <f t="shared" ca="1" si="70"/>
        <v>6</v>
      </c>
      <c r="P1997" s="11">
        <v>45926</v>
      </c>
      <c r="Q1997" s="11">
        <v>45925</v>
      </c>
      <c r="R1997" s="11">
        <v>45926</v>
      </c>
      <c r="S1997" s="12">
        <f t="shared" ca="1" si="72"/>
        <v>16</v>
      </c>
      <c r="T1997" s="11">
        <v>45929</v>
      </c>
      <c r="U1997" s="11" t="s">
        <v>14220</v>
      </c>
      <c r="V1997" s="11"/>
      <c r="W1997" s="11"/>
      <c r="X1997" s="199" t="s">
        <v>14221</v>
      </c>
      <c r="Y1997" s="199" t="s">
        <v>14215</v>
      </c>
      <c r="Z1997" s="199" t="s">
        <v>14222</v>
      </c>
      <c r="AA1997" s="161" t="s">
        <v>14223</v>
      </c>
      <c r="AB1997" s="14" t="s">
        <v>4763</v>
      </c>
      <c r="AC1997" s="12"/>
      <c r="AD1997" s="715" t="s">
        <v>10815</v>
      </c>
      <c r="AE1997" s="1337"/>
      <c r="AF1997" s="740"/>
      <c r="AG1997" s="2"/>
    </row>
    <row r="1998" spans="1:177">
      <c r="A1998" s="783" t="s">
        <v>14224</v>
      </c>
      <c r="B1998" s="741" t="s">
        <v>14225</v>
      </c>
      <c r="C1998" s="11" t="s">
        <v>256</v>
      </c>
      <c r="D1998" s="12" t="s">
        <v>1024</v>
      </c>
      <c r="E1998" s="12" t="s">
        <v>49</v>
      </c>
      <c r="F1998" s="12">
        <v>1</v>
      </c>
      <c r="G1998" s="220">
        <v>347</v>
      </c>
      <c r="H1998" s="188">
        <v>0.75800000000000001</v>
      </c>
      <c r="I1998" s="188" t="s">
        <v>14226</v>
      </c>
      <c r="J1998" s="11">
        <v>45889</v>
      </c>
      <c r="K1998" s="11">
        <v>45898</v>
      </c>
      <c r="L1998" s="12">
        <f t="shared" si="73"/>
        <v>9</v>
      </c>
      <c r="M1998" s="11">
        <v>45895</v>
      </c>
      <c r="N1998" s="11">
        <v>45902</v>
      </c>
      <c r="O1998" s="7">
        <f t="shared" ca="1" si="70"/>
        <v>13</v>
      </c>
      <c r="P1998" s="11">
        <v>45921</v>
      </c>
      <c r="Q1998" s="11">
        <v>45916</v>
      </c>
      <c r="R1998" s="11">
        <v>45921</v>
      </c>
      <c r="S1998" s="12">
        <f t="shared" ca="1" si="72"/>
        <v>32</v>
      </c>
      <c r="T1998" s="11">
        <v>45925</v>
      </c>
      <c r="U1998" s="11">
        <v>45980</v>
      </c>
      <c r="V1998" s="11"/>
      <c r="W1998" s="11"/>
      <c r="X1998" s="199" t="s">
        <v>14227</v>
      </c>
      <c r="Y1998" s="199" t="s">
        <v>14228</v>
      </c>
      <c r="Z1998" s="199" t="s">
        <v>14228</v>
      </c>
      <c r="AA1998" s="161" t="s">
        <v>14229</v>
      </c>
      <c r="AB1998" s="14" t="s">
        <v>13811</v>
      </c>
      <c r="AC1998" s="12"/>
      <c r="AD1998" s="715" t="s">
        <v>10815</v>
      </c>
      <c r="AE1998" s="1337"/>
      <c r="AF1998" s="740"/>
      <c r="AG1998" s="2"/>
    </row>
    <row r="1999" spans="1:177" ht="30.75">
      <c r="A1999" s="201" t="s">
        <v>14230</v>
      </c>
      <c r="B1999" s="932" t="s">
        <v>14231</v>
      </c>
      <c r="C1999" s="181" t="s">
        <v>83</v>
      </c>
      <c r="D1999" s="775" t="s">
        <v>73</v>
      </c>
      <c r="E1999" s="181" t="s">
        <v>85</v>
      </c>
      <c r="F1999" s="7">
        <v>1</v>
      </c>
      <c r="G1999" s="220">
        <v>810</v>
      </c>
      <c r="H1999" s="237">
        <v>0.46</v>
      </c>
      <c r="I1999" s="188" t="s">
        <v>14232</v>
      </c>
      <c r="J1999" s="11">
        <v>45905</v>
      </c>
      <c r="K1999" s="11">
        <v>45909</v>
      </c>
      <c r="L1999" s="12">
        <f t="shared" si="73"/>
        <v>4</v>
      </c>
      <c r="M1999" s="8" t="s">
        <v>97</v>
      </c>
      <c r="N1999" s="11">
        <v>45913</v>
      </c>
      <c r="O1999" s="7">
        <f t="shared" ca="1" si="70"/>
        <v>8</v>
      </c>
      <c r="P1999" s="11">
        <v>45930</v>
      </c>
      <c r="Q1999" s="11">
        <v>45921</v>
      </c>
      <c r="R1999" s="11">
        <v>45930</v>
      </c>
      <c r="S1999" s="7">
        <f t="shared" ref="S1999:S2014" ca="1" si="74">IF(ISBLANK(R1999)=TRUE,TODAY()-J1999,R1999-J1999)</f>
        <v>25</v>
      </c>
      <c r="T1999" s="192">
        <v>45934</v>
      </c>
      <c r="U1999" s="11">
        <v>45951</v>
      </c>
      <c r="V1999" s="11"/>
      <c r="W1999" s="11"/>
      <c r="X1999" s="199" t="s">
        <v>14233</v>
      </c>
      <c r="Y1999" s="199" t="s">
        <v>14234</v>
      </c>
      <c r="Z1999" s="199" t="s">
        <v>14235</v>
      </c>
      <c r="AA1999" s="72" t="s">
        <v>14236</v>
      </c>
      <c r="AB1999" s="72" t="s">
        <v>14237</v>
      </c>
      <c r="AC1999" s="886"/>
      <c r="AD1999" s="81"/>
      <c r="AE1999" s="1347"/>
      <c r="AF1999" s="740"/>
      <c r="AG1999" s="2"/>
    </row>
    <row r="2000" spans="1:177">
      <c r="A2000" s="201" t="s">
        <v>12570</v>
      </c>
      <c r="B2000" s="932" t="s">
        <v>14238</v>
      </c>
      <c r="C2000" s="181" t="s">
        <v>83</v>
      </c>
      <c r="D2000" s="775" t="s">
        <v>73</v>
      </c>
      <c r="E2000" s="181" t="s">
        <v>85</v>
      </c>
      <c r="F2000" s="7">
        <v>4</v>
      </c>
      <c r="G2000" s="220">
        <v>6620</v>
      </c>
      <c r="H2000" s="237">
        <v>15.308</v>
      </c>
      <c r="I2000" s="188" t="s">
        <v>14232</v>
      </c>
      <c r="J2000" s="11">
        <v>45909</v>
      </c>
      <c r="K2000" s="11">
        <v>45911</v>
      </c>
      <c r="L2000" s="12">
        <f t="shared" si="73"/>
        <v>2</v>
      </c>
      <c r="M2000" s="8" t="s">
        <v>97</v>
      </c>
      <c r="N2000" s="11">
        <v>45918</v>
      </c>
      <c r="O2000" s="7">
        <f t="shared" ca="1" si="70"/>
        <v>9</v>
      </c>
      <c r="P2000" s="11">
        <v>45930</v>
      </c>
      <c r="Q2000" s="11">
        <v>45924</v>
      </c>
      <c r="R2000" s="11">
        <v>45930</v>
      </c>
      <c r="S2000" s="7">
        <f t="shared" ca="1" si="74"/>
        <v>21</v>
      </c>
      <c r="T2000" s="192">
        <v>45934</v>
      </c>
      <c r="U2000" s="11">
        <v>45954</v>
      </c>
      <c r="V2000" s="11"/>
      <c r="W2000" s="11"/>
      <c r="X2000" s="199" t="s">
        <v>14239</v>
      </c>
      <c r="Y2000" s="199" t="s">
        <v>14240</v>
      </c>
      <c r="Z2000" s="199" t="s">
        <v>14241</v>
      </c>
      <c r="AA2000" s="72" t="s">
        <v>14242</v>
      </c>
      <c r="AB2000" s="72" t="s">
        <v>14237</v>
      </c>
      <c r="AC2000" s="886"/>
      <c r="AD2000" s="81"/>
      <c r="AE2000" s="1347"/>
      <c r="AF2000" s="740"/>
      <c r="AG2000" s="2"/>
    </row>
    <row r="2001" spans="1:33">
      <c r="A2001" s="201" t="s">
        <v>13227</v>
      </c>
      <c r="B2001" s="775" t="s">
        <v>14243</v>
      </c>
      <c r="C2001" s="775" t="s">
        <v>83</v>
      </c>
      <c r="D2001" s="775" t="s">
        <v>8706</v>
      </c>
      <c r="E2001" s="775" t="s">
        <v>85</v>
      </c>
      <c r="F2001" s="4">
        <v>2</v>
      </c>
      <c r="G2001" s="220">
        <v>1078</v>
      </c>
      <c r="H2001" s="237">
        <v>2.0960000000000001</v>
      </c>
      <c r="I2001" s="232" t="s">
        <v>14244</v>
      </c>
      <c r="J2001" s="11">
        <v>45905</v>
      </c>
      <c r="K2001" s="11">
        <v>45908</v>
      </c>
      <c r="L2001" s="12">
        <f t="shared" si="73"/>
        <v>3</v>
      </c>
      <c r="M2001" s="11" t="s">
        <v>97</v>
      </c>
      <c r="N2001" s="11">
        <v>45915</v>
      </c>
      <c r="O2001" s="7">
        <f t="shared" ca="1" si="70"/>
        <v>10</v>
      </c>
      <c r="P2001" s="11">
        <v>45923</v>
      </c>
      <c r="Q2001" s="11">
        <v>45921</v>
      </c>
      <c r="R2001" s="11">
        <v>45923</v>
      </c>
      <c r="S2001" s="7">
        <f t="shared" ca="1" si="74"/>
        <v>18</v>
      </c>
      <c r="T2001" s="192">
        <v>45925</v>
      </c>
      <c r="U2001" s="11">
        <v>45981</v>
      </c>
      <c r="V2001" s="11"/>
      <c r="W2001" s="11"/>
      <c r="X2001" s="199" t="s">
        <v>14245</v>
      </c>
      <c r="Y2001" s="199" t="s">
        <v>14246</v>
      </c>
      <c r="Z2001" s="199" t="s">
        <v>14247</v>
      </c>
      <c r="AA2001" s="72" t="s">
        <v>14248</v>
      </c>
      <c r="AB2001" s="85"/>
      <c r="AC2001" s="23"/>
      <c r="AD2001" s="776"/>
      <c r="AE2001" s="1338"/>
      <c r="AF2001" s="777"/>
      <c r="AG2001" s="2"/>
    </row>
    <row r="2002" spans="1:33">
      <c r="A2002" s="181" t="s">
        <v>14249</v>
      </c>
      <c r="B2002" s="775" t="s">
        <v>11996</v>
      </c>
      <c r="C2002" s="7" t="s">
        <v>256</v>
      </c>
      <c r="D2002" s="7" t="s">
        <v>1217</v>
      </c>
      <c r="E2002" s="7" t="s">
        <v>85</v>
      </c>
      <c r="F2002" s="7">
        <v>1</v>
      </c>
      <c r="G2002" s="220">
        <v>278</v>
      </c>
      <c r="H2002" s="205">
        <v>0.26</v>
      </c>
      <c r="I2002" s="188" t="s">
        <v>14250</v>
      </c>
      <c r="J2002" s="11">
        <v>45904</v>
      </c>
      <c r="K2002" s="11">
        <v>45905</v>
      </c>
      <c r="L2002" s="12">
        <f t="shared" si="73"/>
        <v>1</v>
      </c>
      <c r="M2002" s="8">
        <v>45908</v>
      </c>
      <c r="N2002" s="8">
        <v>45911</v>
      </c>
      <c r="O2002" s="7">
        <f t="shared" ca="1" si="70"/>
        <v>7</v>
      </c>
      <c r="P2002" s="11">
        <v>45926</v>
      </c>
      <c r="Q2002" s="11">
        <v>45930</v>
      </c>
      <c r="R2002" s="11">
        <v>45926</v>
      </c>
      <c r="S2002" s="7">
        <f t="shared" ca="1" si="74"/>
        <v>22</v>
      </c>
      <c r="T2002" s="192">
        <v>45934</v>
      </c>
      <c r="U2002" s="11">
        <v>45972</v>
      </c>
      <c r="V2002" s="11"/>
      <c r="W2002" s="11"/>
      <c r="X2002" s="199" t="s">
        <v>14251</v>
      </c>
      <c r="Y2002" s="199" t="s">
        <v>14252</v>
      </c>
      <c r="Z2002" s="743" t="s">
        <v>14252</v>
      </c>
      <c r="AA2002" s="238" t="s">
        <v>14253</v>
      </c>
      <c r="AB2002" s="24" t="s">
        <v>14254</v>
      </c>
      <c r="AC2002" s="23"/>
      <c r="AD2002" s="776"/>
      <c r="AE2002" s="1338"/>
      <c r="AF2002" s="740"/>
      <c r="AG2002" s="2"/>
    </row>
    <row r="2003" spans="1:33">
      <c r="A2003" s="181" t="s">
        <v>14255</v>
      </c>
      <c r="B2003" s="775" t="s">
        <v>14256</v>
      </c>
      <c r="C2003" s="7" t="s">
        <v>83</v>
      </c>
      <c r="D2003" s="7" t="s">
        <v>73</v>
      </c>
      <c r="E2003" s="7" t="s">
        <v>85</v>
      </c>
      <c r="F2003" s="7">
        <v>1</v>
      </c>
      <c r="G2003" s="220">
        <v>360</v>
      </c>
      <c r="H2003" s="205">
        <v>0.65100000000000002</v>
      </c>
      <c r="I2003" s="188" t="s">
        <v>14257</v>
      </c>
      <c r="J2003" s="11">
        <v>45909</v>
      </c>
      <c r="K2003" s="11">
        <v>45909</v>
      </c>
      <c r="L2003" s="12">
        <f t="shared" si="73"/>
        <v>0</v>
      </c>
      <c r="M2003" s="8" t="s">
        <v>97</v>
      </c>
      <c r="N2003" s="11">
        <v>45913</v>
      </c>
      <c r="O2003" s="7">
        <f t="shared" ca="1" si="70"/>
        <v>4</v>
      </c>
      <c r="P2003" s="11">
        <v>45930</v>
      </c>
      <c r="Q2003" s="11">
        <v>45921</v>
      </c>
      <c r="R2003" s="11">
        <v>45930</v>
      </c>
      <c r="S2003" s="7">
        <f t="shared" ca="1" si="74"/>
        <v>21</v>
      </c>
      <c r="T2003" s="192">
        <v>45936</v>
      </c>
      <c r="U2003" s="11">
        <v>45951</v>
      </c>
      <c r="V2003" s="11"/>
      <c r="W2003" s="11"/>
      <c r="X2003" s="199" t="s">
        <v>14258</v>
      </c>
      <c r="Y2003" s="199" t="s">
        <v>14259</v>
      </c>
      <c r="Z2003" s="743" t="s">
        <v>14260</v>
      </c>
      <c r="AA2003" s="244" t="s">
        <v>14261</v>
      </c>
      <c r="AB2003" s="24" t="s">
        <v>14167</v>
      </c>
      <c r="AC2003" s="23"/>
      <c r="AD2003" s="776"/>
      <c r="AE2003" s="1338"/>
      <c r="AF2003" s="740"/>
      <c r="AG2003" s="2"/>
    </row>
    <row r="2004" spans="1:33">
      <c r="A2004" s="783" t="s">
        <v>1416</v>
      </c>
      <c r="B2004" s="657" t="s">
        <v>14262</v>
      </c>
      <c r="C2004" s="11" t="s">
        <v>83</v>
      </c>
      <c r="D2004" s="7" t="s">
        <v>60</v>
      </c>
      <c r="E2004" s="12" t="s">
        <v>85</v>
      </c>
      <c r="F2004" s="25">
        <v>1</v>
      </c>
      <c r="G2004" s="220">
        <v>1178</v>
      </c>
      <c r="H2004" s="924">
        <f>115*115*120/1000000</f>
        <v>1.587</v>
      </c>
      <c r="I2004" s="188" t="s">
        <v>14263</v>
      </c>
      <c r="J2004" s="11">
        <v>45904</v>
      </c>
      <c r="K2004" s="11">
        <v>45918</v>
      </c>
      <c r="L2004" s="12">
        <f t="shared" si="73"/>
        <v>14</v>
      </c>
      <c r="M2004" s="11">
        <v>45919</v>
      </c>
      <c r="N2004" s="11">
        <v>45923</v>
      </c>
      <c r="O2004" s="7">
        <f t="shared" ca="1" si="70"/>
        <v>19</v>
      </c>
      <c r="P2004" s="11">
        <v>45936</v>
      </c>
      <c r="Q2004" s="11">
        <v>45936</v>
      </c>
      <c r="R2004" s="11">
        <v>45936</v>
      </c>
      <c r="S2004" s="12">
        <f t="shared" ca="1" si="74"/>
        <v>32</v>
      </c>
      <c r="T2004" s="11">
        <v>45938</v>
      </c>
      <c r="U2004" s="11">
        <v>45992</v>
      </c>
      <c r="V2004" s="11"/>
      <c r="W2004" s="11"/>
      <c r="X2004" s="199" t="s">
        <v>14264</v>
      </c>
      <c r="Y2004" s="199" t="s">
        <v>14265</v>
      </c>
      <c r="Z2004" s="199" t="s">
        <v>14265</v>
      </c>
      <c r="AA2004" s="161" t="s">
        <v>14266</v>
      </c>
      <c r="AB2004" s="259" t="s">
        <v>14267</v>
      </c>
      <c r="AC2004" s="715"/>
      <c r="AD2004" s="715" t="s">
        <v>10815</v>
      </c>
      <c r="AE2004" s="668"/>
      <c r="AF2004" s="740"/>
    </row>
    <row r="2005" spans="1:33">
      <c r="A2005" s="783" t="s">
        <v>14224</v>
      </c>
      <c r="B2005" s="657" t="s">
        <v>14268</v>
      </c>
      <c r="C2005" s="11" t="s">
        <v>256</v>
      </c>
      <c r="D2005" s="12" t="s">
        <v>60</v>
      </c>
      <c r="E2005" s="12" t="s">
        <v>85</v>
      </c>
      <c r="F2005" s="12">
        <v>2</v>
      </c>
      <c r="G2005" s="220">
        <v>271</v>
      </c>
      <c r="H2005" s="930">
        <v>2.1819999999999999</v>
      </c>
      <c r="I2005" s="202" t="s">
        <v>14263</v>
      </c>
      <c r="J2005" s="11">
        <v>45916</v>
      </c>
      <c r="K2005" s="11">
        <v>45917</v>
      </c>
      <c r="L2005" s="12">
        <f t="shared" si="73"/>
        <v>1</v>
      </c>
      <c r="M2005" s="11">
        <v>45922</v>
      </c>
      <c r="N2005" s="11">
        <v>45923</v>
      </c>
      <c r="O2005" s="7">
        <f t="shared" ca="1" si="70"/>
        <v>7</v>
      </c>
      <c r="P2005" s="11">
        <v>45936</v>
      </c>
      <c r="Q2005" s="11">
        <v>45936</v>
      </c>
      <c r="R2005" s="11">
        <v>45936</v>
      </c>
      <c r="S2005" s="12">
        <f t="shared" ca="1" si="74"/>
        <v>20</v>
      </c>
      <c r="T2005" s="11">
        <v>45940</v>
      </c>
      <c r="U2005" s="11">
        <v>45992</v>
      </c>
      <c r="V2005" s="11"/>
      <c r="W2005" s="11"/>
      <c r="X2005" s="199" t="s">
        <v>14269</v>
      </c>
      <c r="Y2005" s="199" t="s">
        <v>14270</v>
      </c>
      <c r="Z2005" s="199" t="s">
        <v>14270</v>
      </c>
      <c r="AA2005" s="161" t="s">
        <v>14271</v>
      </c>
      <c r="AB2005" s="146" t="s">
        <v>14272</v>
      </c>
      <c r="AC2005" s="12"/>
      <c r="AD2005" s="715"/>
      <c r="AE2005" s="1337"/>
      <c r="AF2005" s="740"/>
    </row>
    <row r="2006" spans="1:33">
      <c r="A2006" s="972" t="s">
        <v>14273</v>
      </c>
      <c r="B2006" s="273" t="s">
        <v>14274</v>
      </c>
      <c r="C2006" s="11" t="s">
        <v>83</v>
      </c>
      <c r="D2006" s="12" t="s">
        <v>1024</v>
      </c>
      <c r="E2006" s="12" t="s">
        <v>49</v>
      </c>
      <c r="F2006" s="12">
        <v>3</v>
      </c>
      <c r="G2006" s="220">
        <v>360</v>
      </c>
      <c r="H2006" s="924">
        <v>1.601</v>
      </c>
      <c r="I2006" s="202" t="s">
        <v>14275</v>
      </c>
      <c r="J2006" s="11">
        <v>45909</v>
      </c>
      <c r="K2006" s="11">
        <v>45916</v>
      </c>
      <c r="L2006" s="12">
        <f t="shared" si="73"/>
        <v>7</v>
      </c>
      <c r="M2006" s="11" t="s">
        <v>97</v>
      </c>
      <c r="N2006" s="11">
        <v>45923</v>
      </c>
      <c r="O2006" s="7">
        <f t="shared" ca="1" si="70"/>
        <v>14</v>
      </c>
      <c r="P2006" s="23">
        <v>45939</v>
      </c>
      <c r="Q2006" s="11">
        <v>45932</v>
      </c>
      <c r="R2006" s="23">
        <v>45939</v>
      </c>
      <c r="S2006" s="12">
        <f t="shared" ca="1" si="74"/>
        <v>30</v>
      </c>
      <c r="T2006" s="11">
        <v>45943</v>
      </c>
      <c r="U2006" s="11" t="s">
        <v>14276</v>
      </c>
      <c r="V2006" s="11"/>
      <c r="W2006" s="11"/>
      <c r="X2006" s="199" t="s">
        <v>14277</v>
      </c>
      <c r="Y2006" s="199" t="s">
        <v>14278</v>
      </c>
      <c r="Z2006" s="199" t="s">
        <v>14278</v>
      </c>
      <c r="AA2006" s="161" t="s">
        <v>14279</v>
      </c>
      <c r="AB2006" s="14" t="s">
        <v>14280</v>
      </c>
      <c r="AC2006" s="12"/>
      <c r="AD2006" s="715" t="s">
        <v>10815</v>
      </c>
      <c r="AE2006" s="1337"/>
      <c r="AF2006" s="777"/>
    </row>
    <row r="2007" spans="1:33" ht="17.25">
      <c r="A2007" s="920" t="s">
        <v>14281</v>
      </c>
      <c r="B2007" s="181" t="s">
        <v>14055</v>
      </c>
      <c r="C2007" s="775" t="s">
        <v>83</v>
      </c>
      <c r="D2007" s="775" t="s">
        <v>139</v>
      </c>
      <c r="E2007" s="775" t="s">
        <v>85</v>
      </c>
      <c r="F2007" s="4">
        <v>1</v>
      </c>
      <c r="G2007" s="220">
        <v>803</v>
      </c>
      <c r="H2007" s="237">
        <v>0.63</v>
      </c>
      <c r="I2007" s="188" t="s">
        <v>14282</v>
      </c>
      <c r="J2007" s="11">
        <v>45917</v>
      </c>
      <c r="K2007" s="11">
        <v>45918</v>
      </c>
      <c r="L2007" s="12">
        <f t="shared" si="73"/>
        <v>1</v>
      </c>
      <c r="M2007" s="11" t="s">
        <v>97</v>
      </c>
      <c r="N2007" s="23">
        <v>45925</v>
      </c>
      <c r="O2007" s="7">
        <f t="shared" ca="1" si="70"/>
        <v>8</v>
      </c>
      <c r="P2007" s="11">
        <v>45934</v>
      </c>
      <c r="Q2007" s="11">
        <v>45929</v>
      </c>
      <c r="R2007" s="11">
        <v>45934</v>
      </c>
      <c r="S2007" s="7">
        <f t="shared" ca="1" si="74"/>
        <v>17</v>
      </c>
      <c r="T2007" s="192">
        <v>45943</v>
      </c>
      <c r="U2007" s="11">
        <v>45959</v>
      </c>
      <c r="V2007" s="11"/>
      <c r="W2007" s="11"/>
      <c r="X2007" s="199" t="s">
        <v>14283</v>
      </c>
      <c r="Y2007" s="199" t="s">
        <v>14284</v>
      </c>
      <c r="Z2007" s="199" t="s">
        <v>14285</v>
      </c>
      <c r="AA2007" s="244" t="s">
        <v>14286</v>
      </c>
      <c r="AB2007" s="990" t="s">
        <v>14287</v>
      </c>
      <c r="AC2007" s="1517"/>
      <c r="AD2007" s="672"/>
      <c r="AE2007" s="1518"/>
      <c r="AF2007" s="777"/>
      <c r="AG2007" s="899"/>
    </row>
    <row r="2008" spans="1:33">
      <c r="A2008" s="920" t="s">
        <v>13130</v>
      </c>
      <c r="B2008" s="181" t="s">
        <v>14288</v>
      </c>
      <c r="C2008" s="775" t="s">
        <v>83</v>
      </c>
      <c r="D2008" s="775" t="s">
        <v>139</v>
      </c>
      <c r="E2008" s="775" t="s">
        <v>85</v>
      </c>
      <c r="F2008" s="4">
        <v>2</v>
      </c>
      <c r="G2008" s="220">
        <v>1610</v>
      </c>
      <c r="H2008" s="237">
        <v>1.1120000000000001</v>
      </c>
      <c r="I2008" s="188" t="s">
        <v>14282</v>
      </c>
      <c r="J2008" s="11">
        <v>45917</v>
      </c>
      <c r="K2008" s="11">
        <v>45918</v>
      </c>
      <c r="L2008" s="12">
        <f t="shared" si="73"/>
        <v>1</v>
      </c>
      <c r="M2008" s="11" t="s">
        <v>97</v>
      </c>
      <c r="N2008" s="23">
        <v>45925</v>
      </c>
      <c r="O2008" s="7">
        <f t="shared" ca="1" si="70"/>
        <v>8</v>
      </c>
      <c r="P2008" s="11">
        <v>45934</v>
      </c>
      <c r="Q2008" s="11">
        <v>45929</v>
      </c>
      <c r="R2008" s="11">
        <v>45934</v>
      </c>
      <c r="S2008" s="7">
        <f t="shared" ca="1" si="74"/>
        <v>17</v>
      </c>
      <c r="T2008" s="192">
        <v>45943</v>
      </c>
      <c r="U2008" s="11">
        <v>45959</v>
      </c>
      <c r="V2008" s="11"/>
      <c r="W2008" s="11"/>
      <c r="X2008" s="199" t="s">
        <v>14289</v>
      </c>
      <c r="Y2008" s="199" t="s">
        <v>14284</v>
      </c>
      <c r="Z2008" s="199" t="s">
        <v>14285</v>
      </c>
      <c r="AA2008" s="244" t="s">
        <v>14290</v>
      </c>
      <c r="AB2008" s="1515" t="s">
        <v>14291</v>
      </c>
      <c r="AC2008" s="11"/>
      <c r="AD2008" s="672"/>
      <c r="AE2008" s="1343"/>
      <c r="AF2008" s="740"/>
      <c r="AG2008" s="2"/>
    </row>
    <row r="2009" spans="1:33">
      <c r="A2009" s="920" t="s">
        <v>13130</v>
      </c>
      <c r="B2009" s="181" t="s">
        <v>14292</v>
      </c>
      <c r="C2009" s="775" t="s">
        <v>83</v>
      </c>
      <c r="D2009" s="775" t="s">
        <v>139</v>
      </c>
      <c r="E2009" s="775" t="s">
        <v>85</v>
      </c>
      <c r="F2009" s="4">
        <v>1</v>
      </c>
      <c r="G2009" s="220">
        <v>613</v>
      </c>
      <c r="H2009" s="237">
        <v>0.45100000000000001</v>
      </c>
      <c r="I2009" s="188" t="s">
        <v>14282</v>
      </c>
      <c r="J2009" s="11">
        <v>45917</v>
      </c>
      <c r="K2009" s="11">
        <v>45918</v>
      </c>
      <c r="L2009" s="12">
        <f t="shared" si="73"/>
        <v>1</v>
      </c>
      <c r="M2009" s="11" t="s">
        <v>97</v>
      </c>
      <c r="N2009" s="23">
        <v>45925</v>
      </c>
      <c r="O2009" s="7">
        <f t="shared" ca="1" si="70"/>
        <v>8</v>
      </c>
      <c r="P2009" s="11">
        <v>45934</v>
      </c>
      <c r="Q2009" s="11">
        <v>45929</v>
      </c>
      <c r="R2009" s="11">
        <v>45934</v>
      </c>
      <c r="S2009" s="7">
        <f t="shared" ca="1" si="74"/>
        <v>17</v>
      </c>
      <c r="T2009" s="192">
        <v>45943</v>
      </c>
      <c r="U2009" s="11">
        <v>45959</v>
      </c>
      <c r="V2009" s="11"/>
      <c r="W2009" s="11"/>
      <c r="X2009" s="199" t="s">
        <v>14293</v>
      </c>
      <c r="Y2009" s="199" t="s">
        <v>14284</v>
      </c>
      <c r="Z2009" s="199" t="s">
        <v>14285</v>
      </c>
      <c r="AA2009" s="244" t="s">
        <v>14290</v>
      </c>
      <c r="AB2009" s="1515" t="s">
        <v>14291</v>
      </c>
      <c r="AC2009" s="11"/>
      <c r="AD2009" s="672"/>
      <c r="AE2009" s="1343"/>
      <c r="AF2009" s="740"/>
      <c r="AG2009" s="2"/>
    </row>
    <row r="2010" spans="1:33">
      <c r="A2010" s="201" t="s">
        <v>12680</v>
      </c>
      <c r="B2010" s="181" t="s">
        <v>14294</v>
      </c>
      <c r="C2010" s="181" t="s">
        <v>83</v>
      </c>
      <c r="D2010" s="775" t="s">
        <v>687</v>
      </c>
      <c r="E2010" s="181" t="s">
        <v>85</v>
      </c>
      <c r="F2010" s="7">
        <v>2</v>
      </c>
      <c r="G2010" s="220">
        <v>1125</v>
      </c>
      <c r="H2010" s="237">
        <v>3.2080000000000002</v>
      </c>
      <c r="I2010" s="188" t="s">
        <v>14295</v>
      </c>
      <c r="J2010" s="11">
        <v>45916</v>
      </c>
      <c r="K2010" s="11">
        <v>45922</v>
      </c>
      <c r="L2010" s="12">
        <f t="shared" si="73"/>
        <v>6</v>
      </c>
      <c r="M2010" s="8" t="s">
        <v>97</v>
      </c>
      <c r="N2010" s="11">
        <v>45922</v>
      </c>
      <c r="O2010" s="7">
        <f t="shared" ca="1" si="70"/>
        <v>6</v>
      </c>
      <c r="P2010" s="11">
        <v>45932</v>
      </c>
      <c r="Q2010" s="11">
        <v>45931</v>
      </c>
      <c r="R2010" s="11">
        <v>45932</v>
      </c>
      <c r="S2010" s="7">
        <f t="shared" ca="1" si="74"/>
        <v>16</v>
      </c>
      <c r="T2010" s="192">
        <v>45943</v>
      </c>
      <c r="U2010" s="11">
        <v>45961</v>
      </c>
      <c r="V2010" s="11"/>
      <c r="W2010" s="11"/>
      <c r="X2010" s="199" t="s">
        <v>14296</v>
      </c>
      <c r="Y2010" s="199" t="s">
        <v>14297</v>
      </c>
      <c r="Z2010" s="199" t="s">
        <v>14298</v>
      </c>
      <c r="AA2010" s="244" t="s">
        <v>14299</v>
      </c>
      <c r="AB2010" s="990" t="s">
        <v>14300</v>
      </c>
      <c r="AC2010" s="974"/>
      <c r="AD2010" s="76"/>
      <c r="AE2010" s="1351"/>
      <c r="AF2010" s="740"/>
      <c r="AG2010" s="2"/>
    </row>
    <row r="2011" spans="1:33" s="45" customFormat="1" ht="15" customHeight="1">
      <c r="A2011" s="991" t="s">
        <v>14301</v>
      </c>
      <c r="B2011" s="992" t="s">
        <v>14302</v>
      </c>
      <c r="C2011" s="871" t="s">
        <v>83</v>
      </c>
      <c r="D2011" s="775" t="s">
        <v>189</v>
      </c>
      <c r="E2011" s="775" t="s">
        <v>85</v>
      </c>
      <c r="F2011" s="7">
        <v>2</v>
      </c>
      <c r="G2011" s="220">
        <v>1025</v>
      </c>
      <c r="H2011" s="205">
        <v>4.1479999999999997</v>
      </c>
      <c r="I2011" s="188" t="s">
        <v>14303</v>
      </c>
      <c r="J2011" s="11">
        <v>45911</v>
      </c>
      <c r="K2011" s="11">
        <v>45918</v>
      </c>
      <c r="L2011" s="12">
        <f t="shared" si="73"/>
        <v>7</v>
      </c>
      <c r="M2011" s="8" t="s">
        <v>97</v>
      </c>
      <c r="N2011" s="11">
        <v>45922</v>
      </c>
      <c r="O2011" s="7">
        <f t="shared" ref="O2011:O2067" ca="1" si="75">IF(ISBLANK(N2011)=TRUE,TODAY()-J2011,N2011-J2011)</f>
        <v>11</v>
      </c>
      <c r="P2011" s="11">
        <v>45945</v>
      </c>
      <c r="Q2011" s="11">
        <v>45938</v>
      </c>
      <c r="R2011" s="11">
        <v>45945</v>
      </c>
      <c r="S2011" s="7">
        <f t="shared" ca="1" si="74"/>
        <v>34</v>
      </c>
      <c r="T2011" s="192">
        <v>45947</v>
      </c>
      <c r="U2011" s="11">
        <v>45988</v>
      </c>
      <c r="V2011" s="11"/>
      <c r="W2011" s="11"/>
      <c r="X2011" s="199" t="s">
        <v>14304</v>
      </c>
      <c r="Y2011" s="199" t="s">
        <v>14305</v>
      </c>
      <c r="Z2011" s="199" t="s">
        <v>14305</v>
      </c>
      <c r="AA2011" s="244" t="s">
        <v>14306</v>
      </c>
      <c r="AB2011" s="24" t="s">
        <v>14307</v>
      </c>
      <c r="AC2011" s="23"/>
      <c r="AD2011" s="776"/>
      <c r="AE2011" s="1338"/>
      <c r="AF2011" s="928" t="s">
        <v>14308</v>
      </c>
      <c r="AG2011" s="2"/>
    </row>
    <row r="2012" spans="1:33" s="45" customFormat="1">
      <c r="A2012" s="991" t="s">
        <v>7370</v>
      </c>
      <c r="B2012" s="992" t="s">
        <v>14309</v>
      </c>
      <c r="C2012" s="871" t="s">
        <v>83</v>
      </c>
      <c r="D2012" s="775" t="s">
        <v>189</v>
      </c>
      <c r="E2012" s="775" t="s">
        <v>85</v>
      </c>
      <c r="F2012" s="7">
        <v>1</v>
      </c>
      <c r="G2012" s="220">
        <v>872</v>
      </c>
      <c r="H2012" s="205">
        <v>2.4550000000000001</v>
      </c>
      <c r="I2012" s="188" t="s">
        <v>14303</v>
      </c>
      <c r="J2012" s="11">
        <v>45922</v>
      </c>
      <c r="K2012" s="11">
        <v>45922</v>
      </c>
      <c r="L2012" s="12">
        <f t="shared" si="73"/>
        <v>0</v>
      </c>
      <c r="M2012" s="11">
        <v>45926</v>
      </c>
      <c r="N2012" s="11">
        <v>45932</v>
      </c>
      <c r="O2012" s="7">
        <f t="shared" ca="1" si="75"/>
        <v>10</v>
      </c>
      <c r="P2012" s="11">
        <v>45945</v>
      </c>
      <c r="Q2012" s="11">
        <v>45938</v>
      </c>
      <c r="R2012" s="11">
        <v>45945</v>
      </c>
      <c r="S2012" s="7">
        <f t="shared" ca="1" si="74"/>
        <v>23</v>
      </c>
      <c r="T2012" s="192">
        <v>45947</v>
      </c>
      <c r="U2012" s="11">
        <v>45988</v>
      </c>
      <c r="V2012" s="11"/>
      <c r="W2012" s="11"/>
      <c r="X2012" s="199" t="s">
        <v>14310</v>
      </c>
      <c r="Y2012" s="199" t="s">
        <v>14311</v>
      </c>
      <c r="Z2012" s="199" t="s">
        <v>14311</v>
      </c>
      <c r="AA2012" s="244" t="s">
        <v>14312</v>
      </c>
      <c r="AB2012" s="24" t="s">
        <v>14313</v>
      </c>
      <c r="AC2012" s="23"/>
      <c r="AD2012" s="776"/>
      <c r="AE2012" s="1338"/>
      <c r="AF2012" s="928" t="s">
        <v>14314</v>
      </c>
      <c r="AG2012" s="2"/>
    </row>
    <row r="2013" spans="1:33" s="2" customFormat="1">
      <c r="A2013" s="991" t="s">
        <v>4966</v>
      </c>
      <c r="B2013" s="992" t="s">
        <v>14315</v>
      </c>
      <c r="C2013" s="871" t="s">
        <v>256</v>
      </c>
      <c r="D2013" s="775" t="s">
        <v>189</v>
      </c>
      <c r="E2013" s="775" t="s">
        <v>85</v>
      </c>
      <c r="F2013" s="7">
        <v>1</v>
      </c>
      <c r="G2013" s="220">
        <v>1570</v>
      </c>
      <c r="H2013" s="205">
        <v>3.177</v>
      </c>
      <c r="I2013" s="188" t="s">
        <v>14303</v>
      </c>
      <c r="J2013" s="11">
        <v>45922</v>
      </c>
      <c r="K2013" s="11">
        <v>45923</v>
      </c>
      <c r="L2013" s="12">
        <f t="shared" si="73"/>
        <v>1</v>
      </c>
      <c r="M2013" s="11">
        <v>45929</v>
      </c>
      <c r="N2013" s="11">
        <v>45930</v>
      </c>
      <c r="O2013" s="7">
        <f t="shared" ca="1" si="75"/>
        <v>8</v>
      </c>
      <c r="P2013" s="11">
        <v>45945</v>
      </c>
      <c r="Q2013" s="11">
        <v>45938</v>
      </c>
      <c r="R2013" s="11">
        <v>45945</v>
      </c>
      <c r="S2013" s="7">
        <f t="shared" ca="1" si="74"/>
        <v>23</v>
      </c>
      <c r="T2013" s="192">
        <v>45947</v>
      </c>
      <c r="U2013" s="11">
        <v>45988</v>
      </c>
      <c r="V2013" s="11"/>
      <c r="W2013" s="11"/>
      <c r="X2013" s="199" t="s">
        <v>14316</v>
      </c>
      <c r="Y2013" s="199" t="s">
        <v>14317</v>
      </c>
      <c r="Z2013" s="199" t="s">
        <v>14317</v>
      </c>
      <c r="AA2013" s="244" t="s">
        <v>14318</v>
      </c>
      <c r="AB2013" s="24" t="s">
        <v>14319</v>
      </c>
      <c r="AC2013" s="23"/>
      <c r="AD2013" s="776"/>
      <c r="AE2013" s="1338"/>
      <c r="AF2013" s="928" t="s">
        <v>14320</v>
      </c>
    </row>
    <row r="2014" spans="1:33" s="2" customFormat="1">
      <c r="A2014" s="991" t="s">
        <v>14321</v>
      </c>
      <c r="B2014" s="992" t="s">
        <v>14322</v>
      </c>
      <c r="C2014" s="871" t="s">
        <v>83</v>
      </c>
      <c r="D2014" s="775" t="s">
        <v>687</v>
      </c>
      <c r="E2014" s="775" t="s">
        <v>85</v>
      </c>
      <c r="F2014" s="7">
        <v>1</v>
      </c>
      <c r="G2014" s="220">
        <v>467</v>
      </c>
      <c r="H2014" s="205">
        <v>1.3169999999999999</v>
      </c>
      <c r="I2014" s="188" t="s">
        <v>14323</v>
      </c>
      <c r="J2014" s="11">
        <v>45926</v>
      </c>
      <c r="K2014" s="11">
        <v>45928</v>
      </c>
      <c r="L2014" s="12">
        <f t="shared" si="73"/>
        <v>2</v>
      </c>
      <c r="M2014" s="8" t="s">
        <v>97</v>
      </c>
      <c r="N2014" s="11">
        <v>45934</v>
      </c>
      <c r="O2014" s="7">
        <f t="shared" ca="1" si="75"/>
        <v>8</v>
      </c>
      <c r="P2014" s="11">
        <v>45948</v>
      </c>
      <c r="Q2014" s="11">
        <v>45945</v>
      </c>
      <c r="R2014" s="11">
        <v>45948</v>
      </c>
      <c r="S2014" s="7">
        <f t="shared" ca="1" si="74"/>
        <v>22</v>
      </c>
      <c r="T2014" s="192">
        <v>45951</v>
      </c>
      <c r="U2014" s="11">
        <v>45975</v>
      </c>
      <c r="V2014" s="11"/>
      <c r="W2014" s="11"/>
      <c r="X2014" s="199" t="s">
        <v>14324</v>
      </c>
      <c r="Y2014" s="199" t="s">
        <v>14325</v>
      </c>
      <c r="Z2014" s="199" t="s">
        <v>14326</v>
      </c>
      <c r="AA2014" s="244" t="s">
        <v>14327</v>
      </c>
      <c r="AB2014" s="244" t="s">
        <v>14328</v>
      </c>
      <c r="AC2014" s="23"/>
      <c r="AD2014" s="776"/>
      <c r="AE2014" s="1338"/>
      <c r="AF2014" s="928"/>
    </row>
    <row r="2015" spans="1:33" s="2" customFormat="1">
      <c r="A2015" s="783" t="s">
        <v>1535</v>
      </c>
      <c r="B2015" s="657" t="s">
        <v>4881</v>
      </c>
      <c r="C2015" s="11" t="s">
        <v>83</v>
      </c>
      <c r="D2015" s="12" t="s">
        <v>1024</v>
      </c>
      <c r="E2015" s="12" t="s">
        <v>893</v>
      </c>
      <c r="F2015" s="12">
        <v>3</v>
      </c>
      <c r="G2015" s="220">
        <v>1598</v>
      </c>
      <c r="H2015" s="930">
        <v>2.2000000000000002</v>
      </c>
      <c r="I2015" s="202" t="s">
        <v>14329</v>
      </c>
      <c r="J2015" s="11">
        <v>45916</v>
      </c>
      <c r="K2015" s="11">
        <v>45916</v>
      </c>
      <c r="L2015" s="12">
        <f t="shared" ref="L2015:L2019" si="76">K2015-J2015</f>
        <v>0</v>
      </c>
      <c r="M2015" s="11"/>
      <c r="N2015" s="11"/>
      <c r="O2015" s="7">
        <f t="shared" ca="1" si="75"/>
        <v>189</v>
      </c>
      <c r="P2015" s="11">
        <v>45932</v>
      </c>
      <c r="Q2015" s="11">
        <v>45930</v>
      </c>
      <c r="R2015" s="11">
        <v>45932</v>
      </c>
      <c r="S2015" s="12"/>
      <c r="T2015" s="11">
        <v>45937</v>
      </c>
      <c r="U2015" s="11">
        <v>45971</v>
      </c>
      <c r="V2015" s="11"/>
      <c r="W2015" s="11"/>
      <c r="X2015" s="199" t="s">
        <v>14330</v>
      </c>
      <c r="Y2015" s="199" t="s">
        <v>14331</v>
      </c>
      <c r="Z2015" s="199" t="s">
        <v>14331</v>
      </c>
      <c r="AA2015" s="161" t="s">
        <v>10571</v>
      </c>
      <c r="AB2015" s="146"/>
      <c r="AC2015" s="12"/>
      <c r="AD2015" s="715"/>
      <c r="AE2015" s="1337"/>
      <c r="AF2015" s="740"/>
    </row>
    <row r="2016" spans="1:33" s="45" customFormat="1" ht="15" customHeight="1">
      <c r="A2016" s="657" t="s">
        <v>537</v>
      </c>
      <c r="B2016" s="657" t="s">
        <v>14332</v>
      </c>
      <c r="C2016" s="11" t="s">
        <v>131</v>
      </c>
      <c r="D2016" s="12" t="s">
        <v>1024</v>
      </c>
      <c r="E2016" s="12" t="s">
        <v>139</v>
      </c>
      <c r="F2016" s="12" t="s">
        <v>14333</v>
      </c>
      <c r="G2016" s="220">
        <v>2361</v>
      </c>
      <c r="H2016" s="930">
        <v>5.3090000000000002</v>
      </c>
      <c r="I2016" s="202" t="s">
        <v>14334</v>
      </c>
      <c r="J2016" s="11">
        <v>45916</v>
      </c>
      <c r="K2016" s="11">
        <v>45916</v>
      </c>
      <c r="L2016" s="12">
        <f t="shared" si="76"/>
        <v>0</v>
      </c>
      <c r="M2016" s="11">
        <v>45919</v>
      </c>
      <c r="N2016" s="11">
        <v>45938</v>
      </c>
      <c r="O2016" s="7">
        <f t="shared" ca="1" si="75"/>
        <v>22</v>
      </c>
      <c r="P2016" s="11">
        <v>45941</v>
      </c>
      <c r="Q2016" s="11">
        <v>45929</v>
      </c>
      <c r="R2016" s="11">
        <v>45941</v>
      </c>
      <c r="S2016" s="12">
        <f t="shared" ref="S2016:S2047" ca="1" si="77">IF(ISBLANK(R2016)=TRUE,TODAY()-J2016,R2016-J2016)</f>
        <v>25</v>
      </c>
      <c r="T2016" s="11">
        <v>45944</v>
      </c>
      <c r="U2016" s="11" t="s">
        <v>14335</v>
      </c>
      <c r="V2016" s="11"/>
      <c r="W2016" s="11"/>
      <c r="X2016" s="199" t="s">
        <v>14336</v>
      </c>
      <c r="Y2016" s="199" t="s">
        <v>14337</v>
      </c>
      <c r="Z2016" s="199" t="s">
        <v>14337</v>
      </c>
      <c r="AA2016" s="859" t="s">
        <v>14338</v>
      </c>
      <c r="AB2016" s="146" t="s">
        <v>14339</v>
      </c>
      <c r="AC2016" s="12"/>
      <c r="AD2016" s="715"/>
      <c r="AE2016" s="1337"/>
      <c r="AF2016" s="740"/>
    </row>
    <row r="2017" spans="1:33" s="2" customFormat="1">
      <c r="A2017" s="657" t="s">
        <v>537</v>
      </c>
      <c r="B2017" s="657">
        <v>250005510</v>
      </c>
      <c r="C2017" s="11" t="s">
        <v>131</v>
      </c>
      <c r="D2017" s="12" t="s">
        <v>110</v>
      </c>
      <c r="E2017" s="12" t="s">
        <v>49</v>
      </c>
      <c r="F2017" s="12">
        <v>1</v>
      </c>
      <c r="G2017" s="220">
        <v>422.2</v>
      </c>
      <c r="H2017" s="930">
        <v>0.65300000000000002</v>
      </c>
      <c r="I2017" s="202" t="s">
        <v>14340</v>
      </c>
      <c r="J2017" s="11">
        <v>45923</v>
      </c>
      <c r="K2017" s="11">
        <v>45923</v>
      </c>
      <c r="L2017" s="12">
        <f t="shared" si="76"/>
        <v>0</v>
      </c>
      <c r="M2017" s="11">
        <v>45924</v>
      </c>
      <c r="N2017" s="11"/>
      <c r="O2017" s="7">
        <f t="shared" ca="1" si="75"/>
        <v>182</v>
      </c>
      <c r="P2017" s="11">
        <v>45942</v>
      </c>
      <c r="Q2017" s="11">
        <v>45937</v>
      </c>
      <c r="R2017" s="11">
        <v>45942</v>
      </c>
      <c r="S2017" s="12">
        <f t="shared" ca="1" si="77"/>
        <v>19</v>
      </c>
      <c r="T2017" s="11">
        <v>45944</v>
      </c>
      <c r="U2017" s="11" t="s">
        <v>14341</v>
      </c>
      <c r="V2017" s="11"/>
      <c r="W2017" s="11"/>
      <c r="X2017" s="199" t="s">
        <v>14342</v>
      </c>
      <c r="Y2017" s="199" t="s">
        <v>14343</v>
      </c>
      <c r="Z2017" s="199" t="s">
        <v>14343</v>
      </c>
      <c r="AA2017" s="859" t="s">
        <v>14344</v>
      </c>
      <c r="AB2017" s="146" t="s">
        <v>14345</v>
      </c>
      <c r="AC2017" s="12"/>
      <c r="AD2017" s="715"/>
      <c r="AE2017" s="1337"/>
      <c r="AF2017" s="740"/>
    </row>
    <row r="2018" spans="1:33" s="2" customFormat="1">
      <c r="A2018" s="657" t="s">
        <v>5574</v>
      </c>
      <c r="B2018" s="657" t="s">
        <v>14346</v>
      </c>
      <c r="C2018" s="11" t="s">
        <v>14347</v>
      </c>
      <c r="D2018" s="12" t="s">
        <v>1024</v>
      </c>
      <c r="E2018" s="12" t="s">
        <v>893</v>
      </c>
      <c r="F2018" s="12">
        <v>4</v>
      </c>
      <c r="G2018" s="220">
        <v>2751</v>
      </c>
      <c r="H2018" s="930">
        <v>4.0532000000000004</v>
      </c>
      <c r="I2018" s="202" t="s">
        <v>14348</v>
      </c>
      <c r="J2018" s="11">
        <v>45932</v>
      </c>
      <c r="K2018" s="11">
        <v>45932</v>
      </c>
      <c r="L2018" s="12">
        <f t="shared" si="76"/>
        <v>0</v>
      </c>
      <c r="M2018" s="11">
        <v>45938</v>
      </c>
      <c r="N2018" s="11">
        <v>45939</v>
      </c>
      <c r="O2018" s="7">
        <f t="shared" ca="1" si="75"/>
        <v>7</v>
      </c>
      <c r="P2018" s="11">
        <v>45944</v>
      </c>
      <c r="Q2018" s="11" t="s">
        <v>14349</v>
      </c>
      <c r="R2018" s="11"/>
      <c r="S2018" s="12">
        <f t="shared" ca="1" si="77"/>
        <v>173</v>
      </c>
      <c r="T2018" s="11"/>
      <c r="U2018" s="11">
        <v>45985</v>
      </c>
      <c r="V2018" s="11"/>
      <c r="W2018" s="11"/>
      <c r="X2018" s="199" t="s">
        <v>14350</v>
      </c>
      <c r="Y2018" s="199" t="s">
        <v>14351</v>
      </c>
      <c r="Z2018" s="199" t="s">
        <v>14351</v>
      </c>
      <c r="AA2018" s="161"/>
      <c r="AB2018" s="146" t="s">
        <v>14352</v>
      </c>
      <c r="AC2018" s="12"/>
      <c r="AD2018" s="715"/>
      <c r="AE2018" s="1337"/>
      <c r="AF2018" s="740"/>
    </row>
    <row r="2019" spans="1:33" s="2" customFormat="1" ht="30.75">
      <c r="A2019" s="657" t="s">
        <v>537</v>
      </c>
      <c r="B2019" s="657" t="s">
        <v>14353</v>
      </c>
      <c r="C2019" s="11" t="s">
        <v>14347</v>
      </c>
      <c r="D2019" s="12" t="s">
        <v>1024</v>
      </c>
      <c r="E2019" s="12" t="s">
        <v>13373</v>
      </c>
      <c r="F2019" s="12">
        <v>5</v>
      </c>
      <c r="G2019" s="220">
        <v>4476.2</v>
      </c>
      <c r="H2019" s="930" t="s">
        <v>14354</v>
      </c>
      <c r="I2019" s="202" t="s">
        <v>4937</v>
      </c>
      <c r="J2019" s="11">
        <v>45931</v>
      </c>
      <c r="K2019" s="11">
        <v>45939</v>
      </c>
      <c r="L2019" s="12">
        <f t="shared" si="76"/>
        <v>8</v>
      </c>
      <c r="M2019" s="11">
        <v>45939</v>
      </c>
      <c r="N2019" s="11"/>
      <c r="O2019" s="7">
        <f t="shared" ca="1" si="75"/>
        <v>174</v>
      </c>
      <c r="P2019" s="11">
        <v>45950</v>
      </c>
      <c r="Q2019" s="11">
        <v>45949</v>
      </c>
      <c r="R2019" s="11">
        <v>45950</v>
      </c>
      <c r="S2019" s="12">
        <f t="shared" ca="1" si="77"/>
        <v>19</v>
      </c>
      <c r="T2019" s="11">
        <v>45953</v>
      </c>
      <c r="U2019" s="11" t="s">
        <v>14355</v>
      </c>
      <c r="V2019" s="11"/>
      <c r="W2019" s="11"/>
      <c r="X2019" s="199" t="s">
        <v>14356</v>
      </c>
      <c r="Y2019" s="199" t="s">
        <v>14357</v>
      </c>
      <c r="Z2019" s="199" t="s">
        <v>14357</v>
      </c>
      <c r="AA2019" s="859" t="s">
        <v>14358</v>
      </c>
      <c r="AB2019" s="146" t="s">
        <v>14359</v>
      </c>
      <c r="AC2019" s="12"/>
      <c r="AD2019" s="715"/>
      <c r="AE2019" s="1337"/>
      <c r="AF2019" s="740"/>
    </row>
    <row r="2020" spans="1:33" s="2" customFormat="1">
      <c r="A2020" s="657" t="s">
        <v>14360</v>
      </c>
      <c r="B2020" s="657">
        <v>5100004285</v>
      </c>
      <c r="C2020" s="11" t="s">
        <v>83</v>
      </c>
      <c r="D2020" s="12" t="s">
        <v>1024</v>
      </c>
      <c r="E2020" s="12" t="s">
        <v>49</v>
      </c>
      <c r="F2020" s="12">
        <v>1</v>
      </c>
      <c r="G2020" s="220">
        <v>105</v>
      </c>
      <c r="H2020" s="930">
        <v>0.13500000000000001</v>
      </c>
      <c r="I2020" s="202" t="s">
        <v>820</v>
      </c>
      <c r="J2020" s="11">
        <v>45929</v>
      </c>
      <c r="K2020" s="11">
        <v>45929</v>
      </c>
      <c r="L2020" s="12"/>
      <c r="M2020" s="11">
        <v>45936</v>
      </c>
      <c r="N2020" s="11">
        <v>45937</v>
      </c>
      <c r="O2020" s="7">
        <f t="shared" ca="1" si="75"/>
        <v>8</v>
      </c>
      <c r="P2020" s="11">
        <v>45957</v>
      </c>
      <c r="Q2020" s="11">
        <v>45947</v>
      </c>
      <c r="R2020" s="11">
        <v>45957</v>
      </c>
      <c r="S2020" s="12">
        <f t="shared" ca="1" si="77"/>
        <v>28</v>
      </c>
      <c r="T2020" s="11">
        <v>45958</v>
      </c>
      <c r="U2020" s="11">
        <v>46005</v>
      </c>
      <c r="V2020" s="11"/>
      <c r="W2020" s="11"/>
      <c r="X2020" s="199" t="s">
        <v>14361</v>
      </c>
      <c r="Y2020" s="199" t="s">
        <v>14362</v>
      </c>
      <c r="Z2020" s="199" t="s">
        <v>14362</v>
      </c>
      <c r="AA2020" s="161"/>
      <c r="AB2020" s="146"/>
      <c r="AC2020" s="12"/>
      <c r="AD2020" s="715"/>
      <c r="AE2020" s="1337"/>
      <c r="AF2020" s="740"/>
    </row>
    <row r="2021" spans="1:33">
      <c r="A2021" s="783" t="s">
        <v>14363</v>
      </c>
      <c r="B2021" s="657" t="s">
        <v>14364</v>
      </c>
      <c r="C2021" s="11" t="s">
        <v>256</v>
      </c>
      <c r="D2021" s="857" t="s">
        <v>1024</v>
      </c>
      <c r="E2021" s="12" t="s">
        <v>49</v>
      </c>
      <c r="F2021" s="12">
        <v>1</v>
      </c>
      <c r="G2021" s="220">
        <v>427.85</v>
      </c>
      <c r="H2021" s="237">
        <v>0.377</v>
      </c>
      <c r="I2021" s="188" t="s">
        <v>14365</v>
      </c>
      <c r="J2021" s="11">
        <v>45938</v>
      </c>
      <c r="K2021" s="26">
        <v>45938</v>
      </c>
      <c r="L2021" s="12">
        <f t="shared" ref="L2021:L2052" si="78">K2021-J2021</f>
        <v>0</v>
      </c>
      <c r="M2021" s="11">
        <v>45945</v>
      </c>
      <c r="N2021" s="23">
        <v>45946</v>
      </c>
      <c r="O2021" s="7">
        <f t="shared" ca="1" si="75"/>
        <v>8</v>
      </c>
      <c r="P2021" s="11">
        <v>45957</v>
      </c>
      <c r="Q2021" s="11">
        <v>45949</v>
      </c>
      <c r="R2021" s="11">
        <v>45957</v>
      </c>
      <c r="S2021" s="12">
        <f t="shared" ca="1" si="77"/>
        <v>19</v>
      </c>
      <c r="T2021" s="11">
        <v>45960</v>
      </c>
      <c r="U2021" s="11" t="s">
        <v>14366</v>
      </c>
      <c r="V2021" s="11"/>
      <c r="W2021" s="11"/>
      <c r="X2021" s="199" t="s">
        <v>14367</v>
      </c>
      <c r="Y2021" s="199" t="s">
        <v>14368</v>
      </c>
      <c r="Z2021" s="199" t="s">
        <v>14368</v>
      </c>
      <c r="AA2021" s="161" t="s">
        <v>14369</v>
      </c>
      <c r="AB2021" s="993" t="s">
        <v>14370</v>
      </c>
      <c r="AC2021" s="12"/>
      <c r="AD2021" s="715" t="s">
        <v>10815</v>
      </c>
      <c r="AE2021" s="1337"/>
      <c r="AF2021" s="740"/>
      <c r="AG2021" s="2"/>
    </row>
    <row r="2022" spans="1:33" ht="30.75">
      <c r="A2022" s="201" t="s">
        <v>14371</v>
      </c>
      <c r="B2022" s="181" t="s">
        <v>14372</v>
      </c>
      <c r="C2022" s="181" t="s">
        <v>83</v>
      </c>
      <c r="D2022" s="775" t="s">
        <v>687</v>
      </c>
      <c r="E2022" s="181" t="s">
        <v>85</v>
      </c>
      <c r="F2022" s="7">
        <v>1</v>
      </c>
      <c r="G2022" s="220">
        <v>750</v>
      </c>
      <c r="H2022" s="205">
        <v>0.84</v>
      </c>
      <c r="I2022" s="839" t="s">
        <v>14373</v>
      </c>
      <c r="J2022" s="11">
        <v>45930</v>
      </c>
      <c r="K2022" s="11">
        <v>45946</v>
      </c>
      <c r="L2022" s="12">
        <f t="shared" si="78"/>
        <v>16</v>
      </c>
      <c r="M2022" s="11" t="s">
        <v>97</v>
      </c>
      <c r="N2022" s="11">
        <v>45946</v>
      </c>
      <c r="O2022" s="7">
        <f t="shared" ca="1" si="75"/>
        <v>16</v>
      </c>
      <c r="P2022" s="11">
        <v>45955</v>
      </c>
      <c r="Q2022" s="11">
        <v>45952</v>
      </c>
      <c r="R2022" s="11">
        <v>45955</v>
      </c>
      <c r="S2022" s="7">
        <f t="shared" ca="1" si="77"/>
        <v>25</v>
      </c>
      <c r="T2022" s="192">
        <v>45958</v>
      </c>
      <c r="U2022" s="11">
        <v>45982</v>
      </c>
      <c r="V2022" s="11"/>
      <c r="W2022" s="11"/>
      <c r="X2022" s="199" t="s">
        <v>14374</v>
      </c>
      <c r="Y2022" s="199" t="s">
        <v>14375</v>
      </c>
      <c r="Z2022" s="199" t="s">
        <v>14376</v>
      </c>
      <c r="AA2022" s="244" t="s">
        <v>14377</v>
      </c>
      <c r="AB2022" s="244" t="s">
        <v>14378</v>
      </c>
      <c r="AC2022" s="776"/>
      <c r="AD2022" s="776"/>
      <c r="AE2022" s="1341"/>
      <c r="AF2022" s="740"/>
      <c r="AG2022" s="54"/>
    </row>
    <row r="2023" spans="1:33">
      <c r="A2023" s="920" t="s">
        <v>14379</v>
      </c>
      <c r="B2023" s="181" t="s">
        <v>14380</v>
      </c>
      <c r="C2023" s="775" t="s">
        <v>83</v>
      </c>
      <c r="D2023" s="775" t="s">
        <v>1407</v>
      </c>
      <c r="E2023" s="775" t="s">
        <v>85</v>
      </c>
      <c r="F2023" s="4">
        <v>2</v>
      </c>
      <c r="G2023" s="220">
        <v>564</v>
      </c>
      <c r="H2023" s="205">
        <v>2.3140000000000001</v>
      </c>
      <c r="I2023" s="188" t="s">
        <v>14381</v>
      </c>
      <c r="J2023" s="11">
        <v>45918</v>
      </c>
      <c r="K2023" s="11">
        <v>45919</v>
      </c>
      <c r="L2023" s="12">
        <f t="shared" si="78"/>
        <v>1</v>
      </c>
      <c r="M2023" s="11" t="s">
        <v>97</v>
      </c>
      <c r="N2023" s="11">
        <v>45932</v>
      </c>
      <c r="O2023" s="7">
        <f t="shared" ca="1" si="75"/>
        <v>14</v>
      </c>
      <c r="P2023" s="11">
        <v>45942</v>
      </c>
      <c r="Q2023" s="11">
        <v>45941</v>
      </c>
      <c r="R2023" s="11">
        <v>45942</v>
      </c>
      <c r="S2023" s="7">
        <f t="shared" ca="1" si="77"/>
        <v>24</v>
      </c>
      <c r="T2023" s="192">
        <v>45954</v>
      </c>
      <c r="U2023" s="11">
        <v>45976</v>
      </c>
      <c r="V2023" s="11"/>
      <c r="W2023" s="11"/>
      <c r="X2023" s="199" t="s">
        <v>14382</v>
      </c>
      <c r="Y2023" s="199" t="s">
        <v>14383</v>
      </c>
      <c r="Z2023" s="199" t="s">
        <v>14383</v>
      </c>
      <c r="AA2023" s="244" t="s">
        <v>14384</v>
      </c>
      <c r="AB2023" s="990" t="s">
        <v>14385</v>
      </c>
      <c r="AC2023" s="23"/>
      <c r="AD2023" s="776"/>
      <c r="AE2023" s="1338"/>
      <c r="AF2023" s="740"/>
      <c r="AG2023" s="2"/>
    </row>
    <row r="2024" spans="1:33">
      <c r="A2024" s="991" t="s">
        <v>14386</v>
      </c>
      <c r="B2024" s="992" t="s">
        <v>11187</v>
      </c>
      <c r="C2024" s="871" t="s">
        <v>83</v>
      </c>
      <c r="D2024" s="775" t="s">
        <v>189</v>
      </c>
      <c r="E2024" s="775" t="s">
        <v>85</v>
      </c>
      <c r="F2024" s="7">
        <v>4</v>
      </c>
      <c r="G2024" s="220">
        <v>416</v>
      </c>
      <c r="H2024" s="205">
        <v>4.9249999999999998</v>
      </c>
      <c r="I2024" s="188" t="s">
        <v>14303</v>
      </c>
      <c r="J2024" s="11">
        <v>45926</v>
      </c>
      <c r="K2024" s="11">
        <v>45929</v>
      </c>
      <c r="L2024" s="12">
        <f t="shared" si="78"/>
        <v>3</v>
      </c>
      <c r="M2024" s="11" t="s">
        <v>97</v>
      </c>
      <c r="N2024" s="11">
        <v>45932</v>
      </c>
      <c r="O2024" s="7">
        <f t="shared" ca="1" si="75"/>
        <v>6</v>
      </c>
      <c r="P2024" s="11">
        <v>45945</v>
      </c>
      <c r="Q2024" s="11">
        <v>45938</v>
      </c>
      <c r="R2024" s="11">
        <v>45945</v>
      </c>
      <c r="S2024" s="7">
        <f t="shared" ca="1" si="77"/>
        <v>19</v>
      </c>
      <c r="T2024" s="192">
        <v>45953</v>
      </c>
      <c r="U2024" s="11">
        <v>45988</v>
      </c>
      <c r="V2024" s="11"/>
      <c r="W2024" s="11"/>
      <c r="X2024" s="199" t="s">
        <v>14387</v>
      </c>
      <c r="Y2024" s="199" t="s">
        <v>14388</v>
      </c>
      <c r="Z2024" s="199" t="s">
        <v>14388</v>
      </c>
      <c r="AA2024" s="238" t="s">
        <v>14389</v>
      </c>
      <c r="AB2024" s="24" t="s">
        <v>14390</v>
      </c>
      <c r="AC2024" s="23"/>
      <c r="AD2024" s="776"/>
      <c r="AE2024" s="1338"/>
      <c r="AF2024" s="928" t="s">
        <v>14391</v>
      </c>
      <c r="AG2024" s="2"/>
    </row>
    <row r="2025" spans="1:33">
      <c r="A2025" s="991" t="s">
        <v>14392</v>
      </c>
      <c r="B2025" s="992" t="s">
        <v>11191</v>
      </c>
      <c r="C2025" s="871" t="s">
        <v>83</v>
      </c>
      <c r="D2025" s="775" t="s">
        <v>189</v>
      </c>
      <c r="E2025" s="775" t="s">
        <v>85</v>
      </c>
      <c r="F2025" s="7">
        <v>6</v>
      </c>
      <c r="G2025" s="220">
        <v>524</v>
      </c>
      <c r="H2025" s="205">
        <v>1</v>
      </c>
      <c r="I2025" s="188" t="s">
        <v>14393</v>
      </c>
      <c r="J2025" s="11">
        <v>45930</v>
      </c>
      <c r="K2025" s="11">
        <v>45933</v>
      </c>
      <c r="L2025" s="12">
        <f t="shared" si="78"/>
        <v>3</v>
      </c>
      <c r="M2025" s="11" t="s">
        <v>97</v>
      </c>
      <c r="N2025" s="11">
        <v>45943</v>
      </c>
      <c r="O2025" s="7">
        <f t="shared" ca="1" si="75"/>
        <v>13</v>
      </c>
      <c r="P2025" s="11">
        <v>45952</v>
      </c>
      <c r="Q2025" s="11">
        <v>45950</v>
      </c>
      <c r="R2025" s="11">
        <v>45952</v>
      </c>
      <c r="S2025" s="7">
        <f t="shared" ca="1" si="77"/>
        <v>22</v>
      </c>
      <c r="T2025" s="192">
        <v>45954</v>
      </c>
      <c r="U2025" s="11">
        <v>45996</v>
      </c>
      <c r="V2025" s="11"/>
      <c r="W2025" s="11"/>
      <c r="X2025" s="199" t="s">
        <v>14394</v>
      </c>
      <c r="Y2025" s="199" t="s">
        <v>14395</v>
      </c>
      <c r="Z2025" s="199" t="s">
        <v>14395</v>
      </c>
      <c r="AA2025" s="244" t="s">
        <v>14396</v>
      </c>
      <c r="AB2025" s="24" t="s">
        <v>14397</v>
      </c>
      <c r="AC2025" s="23"/>
      <c r="AD2025" s="776"/>
      <c r="AE2025" s="1338" t="s">
        <v>14398</v>
      </c>
      <c r="AF2025" s="928" t="s">
        <v>14399</v>
      </c>
      <c r="AG2025" s="2"/>
    </row>
    <row r="2026" spans="1:33">
      <c r="A2026" s="991" t="s">
        <v>14400</v>
      </c>
      <c r="B2026" s="992" t="s">
        <v>11187</v>
      </c>
      <c r="C2026" s="871" t="s">
        <v>83</v>
      </c>
      <c r="D2026" s="775" t="s">
        <v>189</v>
      </c>
      <c r="E2026" s="775" t="s">
        <v>85</v>
      </c>
      <c r="F2026" s="7">
        <v>1</v>
      </c>
      <c r="G2026" s="220">
        <v>730</v>
      </c>
      <c r="H2026" s="205">
        <v>1</v>
      </c>
      <c r="I2026" s="188" t="s">
        <v>14393</v>
      </c>
      <c r="J2026" s="11">
        <v>45940</v>
      </c>
      <c r="K2026" s="11">
        <v>45940</v>
      </c>
      <c r="L2026" s="12">
        <f t="shared" si="78"/>
        <v>0</v>
      </c>
      <c r="M2026" s="11" t="s">
        <v>97</v>
      </c>
      <c r="N2026" s="11">
        <v>45945</v>
      </c>
      <c r="O2026" s="7">
        <f t="shared" ca="1" si="75"/>
        <v>5</v>
      </c>
      <c r="P2026" s="11">
        <v>45952</v>
      </c>
      <c r="Q2026" s="11">
        <v>45950</v>
      </c>
      <c r="R2026" s="11">
        <v>45952</v>
      </c>
      <c r="S2026" s="7">
        <f t="shared" ca="1" si="77"/>
        <v>12</v>
      </c>
      <c r="T2026" s="192">
        <v>45954</v>
      </c>
      <c r="U2026" s="11">
        <v>45996</v>
      </c>
      <c r="V2026" s="11"/>
      <c r="W2026" s="11"/>
      <c r="X2026" s="199" t="s">
        <v>14401</v>
      </c>
      <c r="Y2026" s="199" t="s">
        <v>14402</v>
      </c>
      <c r="Z2026" s="199" t="s">
        <v>14402</v>
      </c>
      <c r="AA2026" s="96" t="s">
        <v>14403</v>
      </c>
      <c r="AB2026" s="24" t="s">
        <v>14404</v>
      </c>
      <c r="AC2026" s="23"/>
      <c r="AD2026" s="776"/>
      <c r="AE2026" s="1338" t="s">
        <v>14398</v>
      </c>
      <c r="AF2026" s="928" t="s">
        <v>14405</v>
      </c>
      <c r="AG2026" s="2"/>
    </row>
    <row r="2027" spans="1:33">
      <c r="A2027" s="783" t="s">
        <v>14406</v>
      </c>
      <c r="B2027" s="657" t="s">
        <v>14407</v>
      </c>
      <c r="C2027" s="11" t="s">
        <v>83</v>
      </c>
      <c r="D2027" s="12" t="s">
        <v>1584</v>
      </c>
      <c r="E2027" s="12" t="s">
        <v>85</v>
      </c>
      <c r="F2027" s="12">
        <v>2</v>
      </c>
      <c r="G2027" s="220">
        <v>3220</v>
      </c>
      <c r="H2027" s="930">
        <v>6.0519999999999996</v>
      </c>
      <c r="I2027" s="202" t="s">
        <v>14408</v>
      </c>
      <c r="J2027" s="11">
        <v>45925</v>
      </c>
      <c r="K2027" s="11">
        <v>45926</v>
      </c>
      <c r="L2027" s="12">
        <f t="shared" si="78"/>
        <v>1</v>
      </c>
      <c r="M2027" s="11" t="s">
        <v>97</v>
      </c>
      <c r="N2027" s="11">
        <v>45938</v>
      </c>
      <c r="O2027" s="7">
        <f t="shared" ca="1" si="75"/>
        <v>13</v>
      </c>
      <c r="P2027" s="11">
        <v>45947</v>
      </c>
      <c r="Q2027" s="11">
        <v>45941</v>
      </c>
      <c r="R2027" s="11">
        <v>45947</v>
      </c>
      <c r="S2027" s="12">
        <f t="shared" ca="1" si="77"/>
        <v>22</v>
      </c>
      <c r="T2027" s="11">
        <v>45952</v>
      </c>
      <c r="U2027" s="11">
        <v>45971</v>
      </c>
      <c r="V2027" s="11"/>
      <c r="W2027" s="11"/>
      <c r="X2027" s="199" t="s">
        <v>14409</v>
      </c>
      <c r="Y2027" s="199" t="s">
        <v>14410</v>
      </c>
      <c r="Z2027" s="199" t="s">
        <v>14410</v>
      </c>
      <c r="AA2027" s="161" t="s">
        <v>14411</v>
      </c>
      <c r="AB2027" s="146" t="s">
        <v>14412</v>
      </c>
      <c r="AC2027" s="12"/>
      <c r="AD2027" s="715"/>
      <c r="AE2027" s="1337"/>
      <c r="AF2027" s="740"/>
      <c r="AG2027" s="2"/>
    </row>
    <row r="2028" spans="1:33" s="2" customFormat="1">
      <c r="A2028" s="657" t="s">
        <v>14413</v>
      </c>
      <c r="B2028" s="657" t="s">
        <v>14414</v>
      </c>
      <c r="C2028" s="11" t="s">
        <v>83</v>
      </c>
      <c r="D2028" s="7" t="s">
        <v>1024</v>
      </c>
      <c r="E2028" s="12" t="s">
        <v>85</v>
      </c>
      <c r="F2028" s="12">
        <v>1</v>
      </c>
      <c r="G2028" s="220">
        <v>726</v>
      </c>
      <c r="H2028" s="924">
        <v>1.72</v>
      </c>
      <c r="I2028" s="188" t="s">
        <v>14415</v>
      </c>
      <c r="J2028" s="11">
        <v>45918</v>
      </c>
      <c r="K2028" s="11">
        <v>45922</v>
      </c>
      <c r="L2028" s="12">
        <f t="shared" si="78"/>
        <v>4</v>
      </c>
      <c r="M2028" s="11" t="s">
        <v>97</v>
      </c>
      <c r="N2028" s="11">
        <v>45930</v>
      </c>
      <c r="O2028" s="7">
        <f t="shared" ca="1" si="75"/>
        <v>12</v>
      </c>
      <c r="P2028" s="23">
        <v>45952</v>
      </c>
      <c r="Q2028" s="11">
        <v>45934</v>
      </c>
      <c r="R2028" s="11">
        <v>45952</v>
      </c>
      <c r="S2028" s="12">
        <f t="shared" ca="1" si="77"/>
        <v>34</v>
      </c>
      <c r="T2028" s="11">
        <v>45954</v>
      </c>
      <c r="U2028" s="11" t="s">
        <v>14416</v>
      </c>
      <c r="V2028" s="11"/>
      <c r="W2028" s="11"/>
      <c r="X2028" s="199" t="s">
        <v>14417</v>
      </c>
      <c r="Y2028" s="199" t="s">
        <v>14418</v>
      </c>
      <c r="Z2028" s="199" t="s">
        <v>14418</v>
      </c>
      <c r="AA2028" s="161" t="s">
        <v>14419</v>
      </c>
      <c r="AB2028" s="622" t="s">
        <v>14420</v>
      </c>
      <c r="AC2028" s="12"/>
      <c r="AD2028" s="715"/>
      <c r="AE2028" s="1337"/>
      <c r="AF2028" s="740"/>
    </row>
    <row r="2029" spans="1:33" s="2" customFormat="1">
      <c r="A2029" s="657" t="s">
        <v>14413</v>
      </c>
      <c r="B2029" s="657" t="s">
        <v>14421</v>
      </c>
      <c r="C2029" s="11" t="s">
        <v>83</v>
      </c>
      <c r="D2029" s="7" t="s">
        <v>1024</v>
      </c>
      <c r="E2029" s="12" t="s">
        <v>85</v>
      </c>
      <c r="F2029" s="12">
        <v>1</v>
      </c>
      <c r="G2029" s="220">
        <v>878</v>
      </c>
      <c r="H2029" s="924">
        <v>1.1040000000000001</v>
      </c>
      <c r="I2029" s="188" t="s">
        <v>14415</v>
      </c>
      <c r="J2029" s="11">
        <v>45918</v>
      </c>
      <c r="K2029" s="11">
        <v>45923</v>
      </c>
      <c r="L2029" s="12">
        <f t="shared" si="78"/>
        <v>5</v>
      </c>
      <c r="M2029" s="11" t="s">
        <v>97</v>
      </c>
      <c r="N2029" s="11">
        <v>45930</v>
      </c>
      <c r="O2029" s="7">
        <f t="shared" ca="1" si="75"/>
        <v>12</v>
      </c>
      <c r="P2029" s="23">
        <v>45952</v>
      </c>
      <c r="Q2029" s="11">
        <v>45934</v>
      </c>
      <c r="R2029" s="11">
        <v>45952</v>
      </c>
      <c r="S2029" s="12">
        <f t="shared" ca="1" si="77"/>
        <v>34</v>
      </c>
      <c r="T2029" s="11">
        <v>45954</v>
      </c>
      <c r="U2029" s="11" t="s">
        <v>14422</v>
      </c>
      <c r="V2029" s="11"/>
      <c r="W2029" s="11"/>
      <c r="X2029" s="199" t="s">
        <v>14423</v>
      </c>
      <c r="Y2029" s="199" t="s">
        <v>14418</v>
      </c>
      <c r="Z2029" s="199" t="s">
        <v>14424</v>
      </c>
      <c r="AA2029" s="161" t="s">
        <v>14425</v>
      </c>
      <c r="AB2029" s="622" t="s">
        <v>14426</v>
      </c>
      <c r="AC2029" s="12"/>
      <c r="AD2029" s="715"/>
      <c r="AE2029" s="1337"/>
      <c r="AF2029" s="740"/>
    </row>
    <row r="2030" spans="1:33" s="2" customFormat="1">
      <c r="A2030" s="657" t="s">
        <v>14427</v>
      </c>
      <c r="B2030" s="657" t="s">
        <v>10721</v>
      </c>
      <c r="C2030" s="11" t="s">
        <v>83</v>
      </c>
      <c r="D2030" s="7" t="s">
        <v>1024</v>
      </c>
      <c r="E2030" s="12" t="s">
        <v>85</v>
      </c>
      <c r="F2030" s="12">
        <v>2</v>
      </c>
      <c r="G2030" s="220">
        <v>1447</v>
      </c>
      <c r="H2030" s="237">
        <v>1.89</v>
      </c>
      <c r="I2030" s="188" t="s">
        <v>14415</v>
      </c>
      <c r="J2030" s="11">
        <v>45922</v>
      </c>
      <c r="K2030" s="11">
        <v>45924</v>
      </c>
      <c r="L2030" s="12">
        <f t="shared" si="78"/>
        <v>2</v>
      </c>
      <c r="M2030" s="11">
        <v>45926</v>
      </c>
      <c r="N2030" s="23">
        <v>45929</v>
      </c>
      <c r="O2030" s="7">
        <f t="shared" ca="1" si="75"/>
        <v>7</v>
      </c>
      <c r="P2030" s="23">
        <v>45952</v>
      </c>
      <c r="Q2030" s="11">
        <v>45934</v>
      </c>
      <c r="R2030" s="11">
        <v>45952</v>
      </c>
      <c r="S2030" s="12">
        <f t="shared" ca="1" si="77"/>
        <v>30</v>
      </c>
      <c r="T2030" s="11">
        <v>45954</v>
      </c>
      <c r="U2030" s="11" t="s">
        <v>14428</v>
      </c>
      <c r="V2030" s="11"/>
      <c r="W2030" s="11"/>
      <c r="X2030" s="199" t="s">
        <v>14429</v>
      </c>
      <c r="Y2030" s="199" t="s">
        <v>14418</v>
      </c>
      <c r="Z2030" s="199" t="s">
        <v>14430</v>
      </c>
      <c r="AA2030" s="161" t="s">
        <v>14431</v>
      </c>
      <c r="AB2030" s="622" t="s">
        <v>14432</v>
      </c>
      <c r="AC2030" s="12"/>
      <c r="AD2030" s="715"/>
      <c r="AE2030" s="1337"/>
      <c r="AF2030" s="740"/>
    </row>
    <row r="2031" spans="1:33" s="2" customFormat="1">
      <c r="A2031" s="657" t="s">
        <v>14433</v>
      </c>
      <c r="B2031" s="657" t="s">
        <v>14434</v>
      </c>
      <c r="C2031" s="11" t="s">
        <v>83</v>
      </c>
      <c r="D2031" s="7" t="s">
        <v>1024</v>
      </c>
      <c r="E2031" s="12" t="s">
        <v>85</v>
      </c>
      <c r="F2031" s="12">
        <v>1</v>
      </c>
      <c r="G2031" s="220">
        <v>5717</v>
      </c>
      <c r="H2031" s="237">
        <v>7.9219999999999997</v>
      </c>
      <c r="I2031" s="188" t="s">
        <v>14415</v>
      </c>
      <c r="J2031" s="11">
        <v>45923</v>
      </c>
      <c r="K2031" s="11">
        <v>45929</v>
      </c>
      <c r="L2031" s="12">
        <f t="shared" si="78"/>
        <v>6</v>
      </c>
      <c r="M2031" s="11">
        <v>45930</v>
      </c>
      <c r="N2031" s="23">
        <v>45932</v>
      </c>
      <c r="O2031" s="7">
        <f t="shared" ca="1" si="75"/>
        <v>9</v>
      </c>
      <c r="P2031" s="11">
        <v>45952</v>
      </c>
      <c r="Q2031" s="11">
        <v>45946</v>
      </c>
      <c r="R2031" s="11">
        <v>45952</v>
      </c>
      <c r="S2031" s="12">
        <f t="shared" ca="1" si="77"/>
        <v>29</v>
      </c>
      <c r="T2031" s="11">
        <v>45954</v>
      </c>
      <c r="U2031" s="11" t="s">
        <v>14435</v>
      </c>
      <c r="V2031" s="11"/>
      <c r="W2031" s="11"/>
      <c r="X2031" s="199" t="s">
        <v>14436</v>
      </c>
      <c r="Y2031" s="199" t="s">
        <v>14418</v>
      </c>
      <c r="Z2031" s="199" t="s">
        <v>14437</v>
      </c>
      <c r="AA2031" s="161" t="s">
        <v>14438</v>
      </c>
      <c r="AB2031" s="622" t="s">
        <v>4774</v>
      </c>
      <c r="AC2031" s="12"/>
      <c r="AD2031" s="715"/>
      <c r="AE2031" s="1337"/>
      <c r="AF2031" s="740"/>
    </row>
    <row r="2032" spans="1:33" s="2" customFormat="1">
      <c r="A2032" s="657" t="s">
        <v>5312</v>
      </c>
      <c r="B2032" s="657" t="s">
        <v>14439</v>
      </c>
      <c r="C2032" s="11" t="s">
        <v>256</v>
      </c>
      <c r="D2032" s="7" t="s">
        <v>1024</v>
      </c>
      <c r="E2032" s="12" t="s">
        <v>85</v>
      </c>
      <c r="F2032" s="12">
        <v>3</v>
      </c>
      <c r="G2032" s="220">
        <v>1065</v>
      </c>
      <c r="H2032" s="237">
        <v>2.59</v>
      </c>
      <c r="I2032" s="188" t="s">
        <v>14415</v>
      </c>
      <c r="J2032" s="11">
        <v>45926</v>
      </c>
      <c r="K2032" s="11">
        <v>45929</v>
      </c>
      <c r="L2032" s="12">
        <f t="shared" si="78"/>
        <v>3</v>
      </c>
      <c r="M2032" s="11">
        <v>45930</v>
      </c>
      <c r="N2032" s="23">
        <v>45931</v>
      </c>
      <c r="O2032" s="7">
        <f t="shared" ca="1" si="75"/>
        <v>5</v>
      </c>
      <c r="P2032" s="11">
        <v>45952</v>
      </c>
      <c r="Q2032" s="11">
        <v>45946</v>
      </c>
      <c r="R2032" s="11">
        <v>45952</v>
      </c>
      <c r="S2032" s="12">
        <f t="shared" ca="1" si="77"/>
        <v>26</v>
      </c>
      <c r="T2032" s="11">
        <v>45954</v>
      </c>
      <c r="U2032" s="11" t="s">
        <v>14440</v>
      </c>
      <c r="V2032" s="11"/>
      <c r="W2032" s="11"/>
      <c r="X2032" s="199" t="s">
        <v>14441</v>
      </c>
      <c r="Y2032" s="199" t="s">
        <v>14418</v>
      </c>
      <c r="Z2032" s="199" t="s">
        <v>14442</v>
      </c>
      <c r="AA2032" s="161" t="s">
        <v>14443</v>
      </c>
      <c r="AB2032" s="622" t="s">
        <v>4774</v>
      </c>
      <c r="AC2032" s="12"/>
      <c r="AD2032" s="715"/>
      <c r="AE2032" s="1337"/>
      <c r="AF2032" s="740"/>
    </row>
    <row r="2033" spans="1:177" s="2" customFormat="1">
      <c r="A2033" s="657" t="s">
        <v>14444</v>
      </c>
      <c r="B2033" s="657" t="s">
        <v>14445</v>
      </c>
      <c r="C2033" s="11" t="s">
        <v>256</v>
      </c>
      <c r="D2033" s="7" t="s">
        <v>1024</v>
      </c>
      <c r="E2033" s="12" t="s">
        <v>85</v>
      </c>
      <c r="F2033" s="12">
        <v>1</v>
      </c>
      <c r="G2033" s="220">
        <v>305</v>
      </c>
      <c r="H2033" s="237">
        <v>0.28799999999999998</v>
      </c>
      <c r="I2033" s="188" t="s">
        <v>14415</v>
      </c>
      <c r="J2033" s="11">
        <v>45929</v>
      </c>
      <c r="K2033" s="11">
        <v>45929</v>
      </c>
      <c r="L2033" s="12">
        <f t="shared" si="78"/>
        <v>0</v>
      </c>
      <c r="M2033" s="11">
        <v>45931</v>
      </c>
      <c r="N2033" s="23">
        <v>45932</v>
      </c>
      <c r="O2033" s="7">
        <f t="shared" ca="1" si="75"/>
        <v>3</v>
      </c>
      <c r="P2033" s="11">
        <v>45952</v>
      </c>
      <c r="Q2033" s="11">
        <v>45944</v>
      </c>
      <c r="R2033" s="11">
        <v>45952</v>
      </c>
      <c r="S2033" s="12">
        <f t="shared" ca="1" si="77"/>
        <v>23</v>
      </c>
      <c r="T2033" s="11">
        <v>45954</v>
      </c>
      <c r="U2033" s="11" t="s">
        <v>14446</v>
      </c>
      <c r="V2033" s="11"/>
      <c r="W2033" s="11"/>
      <c r="X2033" s="199" t="s">
        <v>14447</v>
      </c>
      <c r="Y2033" s="199" t="s">
        <v>14418</v>
      </c>
      <c r="Z2033" s="199" t="s">
        <v>14448</v>
      </c>
      <c r="AA2033" s="161" t="s">
        <v>14449</v>
      </c>
      <c r="AB2033" s="622" t="s">
        <v>4774</v>
      </c>
      <c r="AC2033" s="12"/>
      <c r="AD2033" s="715"/>
      <c r="AE2033" s="1337"/>
      <c r="AF2033" s="740"/>
    </row>
    <row r="2034" spans="1:177" s="2" customFormat="1">
      <c r="A2034" s="657" t="s">
        <v>14173</v>
      </c>
      <c r="B2034" s="657" t="s">
        <v>14450</v>
      </c>
      <c r="C2034" s="11" t="s">
        <v>256</v>
      </c>
      <c r="D2034" s="7" t="s">
        <v>1024</v>
      </c>
      <c r="E2034" s="12" t="s">
        <v>85</v>
      </c>
      <c r="F2034" s="12">
        <v>1</v>
      </c>
      <c r="G2034" s="220">
        <v>410</v>
      </c>
      <c r="H2034" s="237">
        <v>1.7050000000000001</v>
      </c>
      <c r="I2034" s="188" t="s">
        <v>14415</v>
      </c>
      <c r="J2034" s="11">
        <v>45930</v>
      </c>
      <c r="K2034" s="11">
        <v>45930</v>
      </c>
      <c r="L2034" s="12">
        <f t="shared" si="78"/>
        <v>0</v>
      </c>
      <c r="M2034" s="11">
        <v>45937</v>
      </c>
      <c r="N2034" s="23">
        <v>45938</v>
      </c>
      <c r="O2034" s="7">
        <f t="shared" ca="1" si="75"/>
        <v>8</v>
      </c>
      <c r="P2034" s="11">
        <v>45952</v>
      </c>
      <c r="Q2034" s="11">
        <v>45946</v>
      </c>
      <c r="R2034" s="11">
        <v>45952</v>
      </c>
      <c r="S2034" s="12">
        <f t="shared" ca="1" si="77"/>
        <v>22</v>
      </c>
      <c r="T2034" s="11">
        <v>45954</v>
      </c>
      <c r="U2034" s="11" t="s">
        <v>14451</v>
      </c>
      <c r="V2034" s="11"/>
      <c r="W2034" s="11"/>
      <c r="X2034" s="199" t="s">
        <v>14452</v>
      </c>
      <c r="Y2034" s="199" t="s">
        <v>14418</v>
      </c>
      <c r="Z2034" s="199" t="s">
        <v>14453</v>
      </c>
      <c r="AA2034" s="161" t="s">
        <v>14454</v>
      </c>
      <c r="AB2034" s="622" t="s">
        <v>4774</v>
      </c>
      <c r="AC2034" s="12"/>
      <c r="AD2034" s="715"/>
      <c r="AE2034" s="1337"/>
      <c r="AF2034" s="740"/>
    </row>
    <row r="2035" spans="1:177">
      <c r="A2035" s="783" t="s">
        <v>14455</v>
      </c>
      <c r="B2035" s="657" t="s">
        <v>14456</v>
      </c>
      <c r="C2035" s="11" t="s">
        <v>83</v>
      </c>
      <c r="D2035" s="7" t="s">
        <v>1024</v>
      </c>
      <c r="E2035" s="12" t="s">
        <v>85</v>
      </c>
      <c r="F2035" s="12">
        <v>2</v>
      </c>
      <c r="G2035" s="220">
        <v>1387</v>
      </c>
      <c r="H2035" s="237">
        <v>2.1869999999999998</v>
      </c>
      <c r="I2035" s="188" t="s">
        <v>14457</v>
      </c>
      <c r="J2035" s="11">
        <v>45931</v>
      </c>
      <c r="K2035" s="11">
        <v>45939</v>
      </c>
      <c r="L2035" s="12">
        <f t="shared" si="78"/>
        <v>8</v>
      </c>
      <c r="M2035" s="11" t="s">
        <v>97</v>
      </c>
      <c r="N2035" s="23">
        <v>45943</v>
      </c>
      <c r="O2035" s="7">
        <f t="shared" ca="1" si="75"/>
        <v>12</v>
      </c>
      <c r="P2035" s="11">
        <v>45957</v>
      </c>
      <c r="Q2035" s="11">
        <v>45950</v>
      </c>
      <c r="R2035" s="11">
        <v>45957</v>
      </c>
      <c r="S2035" s="12">
        <f t="shared" ca="1" si="77"/>
        <v>26</v>
      </c>
      <c r="T2035" s="11">
        <v>45960</v>
      </c>
      <c r="U2035" s="11" t="s">
        <v>14458</v>
      </c>
      <c r="V2035" s="11"/>
      <c r="W2035" s="11"/>
      <c r="X2035" s="199" t="s">
        <v>14459</v>
      </c>
      <c r="Y2035" s="199" t="s">
        <v>14460</v>
      </c>
      <c r="Z2035" s="199" t="s">
        <v>14461</v>
      </c>
      <c r="AA2035" s="161" t="s">
        <v>14462</v>
      </c>
      <c r="AB2035" s="622" t="s">
        <v>4763</v>
      </c>
      <c r="AC2035" s="12"/>
      <c r="AD2035" s="715" t="s">
        <v>10815</v>
      </c>
      <c r="AE2035" s="1337"/>
      <c r="AF2035" s="740"/>
      <c r="AG2035" s="2"/>
    </row>
    <row r="2036" spans="1:177">
      <c r="A2036" s="783" t="s">
        <v>14463</v>
      </c>
      <c r="B2036" s="657" t="s">
        <v>14464</v>
      </c>
      <c r="C2036" s="11" t="s">
        <v>83</v>
      </c>
      <c r="D2036" s="7" t="s">
        <v>1024</v>
      </c>
      <c r="E2036" s="99" t="s">
        <v>85</v>
      </c>
      <c r="F2036" s="99">
        <v>2</v>
      </c>
      <c r="G2036" s="261">
        <v>756</v>
      </c>
      <c r="H2036" s="858">
        <v>1.02</v>
      </c>
      <c r="I2036" s="188" t="s">
        <v>14457</v>
      </c>
      <c r="J2036" s="38">
        <v>45934</v>
      </c>
      <c r="K2036" s="11">
        <v>45937</v>
      </c>
      <c r="L2036" s="12">
        <f t="shared" si="78"/>
        <v>3</v>
      </c>
      <c r="M2036" s="11">
        <v>45938</v>
      </c>
      <c r="N2036" s="11">
        <v>45944</v>
      </c>
      <c r="O2036" s="7">
        <f t="shared" ca="1" si="75"/>
        <v>10</v>
      </c>
      <c r="P2036" s="11">
        <v>45957</v>
      </c>
      <c r="Q2036" s="11">
        <v>45950</v>
      </c>
      <c r="R2036" s="11">
        <v>45957</v>
      </c>
      <c r="S2036" s="12">
        <f t="shared" ca="1" si="77"/>
        <v>23</v>
      </c>
      <c r="T2036" s="11">
        <v>45960</v>
      </c>
      <c r="U2036" s="11" t="s">
        <v>14465</v>
      </c>
      <c r="V2036" s="11"/>
      <c r="W2036" s="11"/>
      <c r="X2036" s="199" t="s">
        <v>14466</v>
      </c>
      <c r="Y2036" s="199" t="s">
        <v>14460</v>
      </c>
      <c r="Z2036" s="199" t="s">
        <v>14467</v>
      </c>
      <c r="AA2036" s="161" t="s">
        <v>14468</v>
      </c>
      <c r="AB2036" s="622" t="s">
        <v>4763</v>
      </c>
      <c r="AC2036" s="12"/>
      <c r="AD2036" s="715" t="s">
        <v>10815</v>
      </c>
      <c r="AE2036" s="1337"/>
      <c r="AF2036" s="740"/>
      <c r="AG2036" s="2"/>
    </row>
    <row r="2037" spans="1:177">
      <c r="A2037" s="783" t="s">
        <v>14469</v>
      </c>
      <c r="B2037" s="657" t="s">
        <v>14470</v>
      </c>
      <c r="C2037" s="23" t="s">
        <v>83</v>
      </c>
      <c r="D2037" s="998" t="s">
        <v>1024</v>
      </c>
      <c r="E2037" s="25" t="s">
        <v>85</v>
      </c>
      <c r="F2037" s="25">
        <v>6</v>
      </c>
      <c r="G2037" s="248">
        <v>3334</v>
      </c>
      <c r="H2037" s="917">
        <v>4.3730000000000002</v>
      </c>
      <c r="I2037" s="202" t="s">
        <v>14457</v>
      </c>
      <c r="J2037" s="23">
        <v>45936</v>
      </c>
      <c r="K2037" s="27">
        <v>45936</v>
      </c>
      <c r="L2037" s="25">
        <f t="shared" si="78"/>
        <v>0</v>
      </c>
      <c r="M2037" s="23" t="s">
        <v>97</v>
      </c>
      <c r="N2037" s="23">
        <v>45939</v>
      </c>
      <c r="O2037" s="4">
        <f t="shared" ca="1" si="75"/>
        <v>3</v>
      </c>
      <c r="P2037" s="23">
        <v>45957</v>
      </c>
      <c r="Q2037" s="23">
        <v>45950</v>
      </c>
      <c r="R2037" s="23">
        <v>45957</v>
      </c>
      <c r="S2037" s="25">
        <f t="shared" ca="1" si="77"/>
        <v>21</v>
      </c>
      <c r="T2037" s="11">
        <v>45967</v>
      </c>
      <c r="U2037" s="23" t="s">
        <v>14471</v>
      </c>
      <c r="V2037" s="23"/>
      <c r="W2037" s="23"/>
      <c r="X2037" s="714" t="s">
        <v>14472</v>
      </c>
      <c r="Y2037" s="714" t="s">
        <v>14460</v>
      </c>
      <c r="Z2037" s="714" t="s">
        <v>14460</v>
      </c>
      <c r="AA2037" s="161" t="s">
        <v>14473</v>
      </c>
      <c r="AB2037" s="999" t="s">
        <v>14474</v>
      </c>
      <c r="AC2037" s="25"/>
      <c r="AD2037" s="921" t="s">
        <v>10815</v>
      </c>
      <c r="AE2037" s="1349"/>
      <c r="AF2037" s="740"/>
      <c r="AG2037" s="2"/>
    </row>
    <row r="2038" spans="1:177">
      <c r="A2038" s="783" t="s">
        <v>6367</v>
      </c>
      <c r="B2038" s="657" t="s">
        <v>14475</v>
      </c>
      <c r="C2038" s="11" t="s">
        <v>83</v>
      </c>
      <c r="D2038" s="857" t="s">
        <v>1024</v>
      </c>
      <c r="E2038" s="12" t="s">
        <v>85</v>
      </c>
      <c r="F2038" s="12">
        <v>4</v>
      </c>
      <c r="G2038" s="220">
        <v>4167</v>
      </c>
      <c r="H2038" s="237">
        <v>5.7249999999999996</v>
      </c>
      <c r="I2038" s="188" t="s">
        <v>14457</v>
      </c>
      <c r="J2038" s="11">
        <v>45936</v>
      </c>
      <c r="K2038" s="26">
        <v>45938</v>
      </c>
      <c r="L2038" s="12">
        <f t="shared" si="78"/>
        <v>2</v>
      </c>
      <c r="M2038" s="11">
        <v>45940</v>
      </c>
      <c r="N2038" s="23">
        <v>45943</v>
      </c>
      <c r="O2038" s="7">
        <f t="shared" ca="1" si="75"/>
        <v>7</v>
      </c>
      <c r="P2038" s="11">
        <v>45957</v>
      </c>
      <c r="Q2038" s="11">
        <v>45950</v>
      </c>
      <c r="R2038" s="11">
        <v>45957</v>
      </c>
      <c r="S2038" s="12">
        <f t="shared" ca="1" si="77"/>
        <v>21</v>
      </c>
      <c r="T2038" s="11">
        <v>45960</v>
      </c>
      <c r="U2038" s="11" t="s">
        <v>14476</v>
      </c>
      <c r="V2038" s="11"/>
      <c r="W2038" s="11"/>
      <c r="X2038" s="199" t="s">
        <v>14477</v>
      </c>
      <c r="Y2038" s="199" t="s">
        <v>14460</v>
      </c>
      <c r="Z2038" s="199" t="s">
        <v>14478</v>
      </c>
      <c r="AA2038" s="161" t="s">
        <v>14479</v>
      </c>
      <c r="AB2038" s="622" t="s">
        <v>14480</v>
      </c>
      <c r="AC2038" s="12"/>
      <c r="AD2038" s="715" t="s">
        <v>10815</v>
      </c>
      <c r="AE2038" s="1337"/>
      <c r="AF2038" s="740"/>
      <c r="AG2038" s="2"/>
    </row>
    <row r="2039" spans="1:177">
      <c r="A2039" s="783" t="s">
        <v>11926</v>
      </c>
      <c r="B2039" s="657" t="s">
        <v>14481</v>
      </c>
      <c r="C2039" s="11" t="s">
        <v>83</v>
      </c>
      <c r="D2039" s="857" t="s">
        <v>1024</v>
      </c>
      <c r="E2039" s="12" t="s">
        <v>85</v>
      </c>
      <c r="F2039" s="12">
        <v>4</v>
      </c>
      <c r="G2039" s="220">
        <v>2460</v>
      </c>
      <c r="H2039" s="237">
        <v>1.2509999999999999</v>
      </c>
      <c r="I2039" s="188" t="s">
        <v>14457</v>
      </c>
      <c r="J2039" s="11">
        <v>45936</v>
      </c>
      <c r="K2039" s="26">
        <v>45937</v>
      </c>
      <c r="L2039" s="12">
        <f t="shared" si="78"/>
        <v>1</v>
      </c>
      <c r="M2039" s="11" t="s">
        <v>97</v>
      </c>
      <c r="N2039" s="23">
        <v>45943</v>
      </c>
      <c r="O2039" s="7">
        <f t="shared" ca="1" si="75"/>
        <v>7</v>
      </c>
      <c r="P2039" s="11">
        <v>45957</v>
      </c>
      <c r="Q2039" s="11">
        <v>45950</v>
      </c>
      <c r="R2039" s="11">
        <v>45957</v>
      </c>
      <c r="S2039" s="12">
        <f t="shared" ca="1" si="77"/>
        <v>21</v>
      </c>
      <c r="T2039" s="11">
        <v>45960</v>
      </c>
      <c r="U2039" s="11" t="s">
        <v>14482</v>
      </c>
      <c r="V2039" s="11"/>
      <c r="W2039" s="11"/>
      <c r="X2039" s="199" t="s">
        <v>14483</v>
      </c>
      <c r="Y2039" s="199" t="s">
        <v>14460</v>
      </c>
      <c r="Z2039" s="199" t="s">
        <v>14484</v>
      </c>
      <c r="AA2039" s="161" t="s">
        <v>14485</v>
      </c>
      <c r="AB2039" s="622" t="s">
        <v>4774</v>
      </c>
      <c r="AC2039" s="12"/>
      <c r="AD2039" s="715" t="s">
        <v>10815</v>
      </c>
      <c r="AE2039" s="1337"/>
      <c r="AF2039" s="740"/>
      <c r="AG2039" s="2"/>
    </row>
    <row r="2040" spans="1:177" s="2" customFormat="1">
      <c r="A2040" s="783" t="s">
        <v>14486</v>
      </c>
      <c r="B2040" s="657" t="s">
        <v>14487</v>
      </c>
      <c r="C2040" s="11" t="s">
        <v>83</v>
      </c>
      <c r="D2040" s="857" t="s">
        <v>1024</v>
      </c>
      <c r="E2040" s="12" t="s">
        <v>85</v>
      </c>
      <c r="F2040" s="12">
        <v>2</v>
      </c>
      <c r="G2040" s="248">
        <v>1383</v>
      </c>
      <c r="H2040" s="917">
        <v>2.3220000000000001</v>
      </c>
      <c r="I2040" s="188" t="s">
        <v>14488</v>
      </c>
      <c r="J2040" s="11">
        <v>45944</v>
      </c>
      <c r="K2040" s="26">
        <v>45946</v>
      </c>
      <c r="L2040" s="12">
        <f t="shared" si="78"/>
        <v>2</v>
      </c>
      <c r="M2040" s="11">
        <v>45950</v>
      </c>
      <c r="N2040" s="23">
        <v>45952</v>
      </c>
      <c r="O2040" s="7">
        <f t="shared" ca="1" si="75"/>
        <v>8</v>
      </c>
      <c r="P2040" s="23">
        <v>45967</v>
      </c>
      <c r="Q2040" s="11">
        <v>45963</v>
      </c>
      <c r="R2040" s="11">
        <v>45967</v>
      </c>
      <c r="S2040" s="12">
        <f t="shared" ca="1" si="77"/>
        <v>23</v>
      </c>
      <c r="T2040" s="11">
        <v>45969</v>
      </c>
      <c r="U2040" s="11" t="s">
        <v>14489</v>
      </c>
      <c r="V2040" s="11"/>
      <c r="W2040" s="11"/>
      <c r="X2040" s="199" t="s">
        <v>14490</v>
      </c>
      <c r="Y2040" s="199" t="s">
        <v>14491</v>
      </c>
      <c r="Z2040" s="199" t="s">
        <v>14491</v>
      </c>
      <c r="AA2040" s="161" t="s">
        <v>14492</v>
      </c>
      <c r="AB2040" s="993" t="s">
        <v>14493</v>
      </c>
      <c r="AC2040" s="12"/>
      <c r="AD2040" s="715" t="s">
        <v>10815</v>
      </c>
      <c r="AE2040" s="1337"/>
      <c r="AF2040" s="740"/>
      <c r="AG2040" s="994" t="s">
        <v>14494</v>
      </c>
    </row>
    <row r="2041" spans="1:177" s="2" customFormat="1">
      <c r="A2041" s="783" t="s">
        <v>397</v>
      </c>
      <c r="B2041" s="657" t="s">
        <v>14495</v>
      </c>
      <c r="C2041" s="11" t="s">
        <v>256</v>
      </c>
      <c r="D2041" s="857" t="s">
        <v>1024</v>
      </c>
      <c r="E2041" s="12" t="s">
        <v>85</v>
      </c>
      <c r="F2041" s="12">
        <v>1</v>
      </c>
      <c r="G2041" s="220">
        <v>355</v>
      </c>
      <c r="H2041" s="237">
        <v>0.58799999999999997</v>
      </c>
      <c r="I2041" s="188" t="s">
        <v>14488</v>
      </c>
      <c r="J2041" s="11">
        <v>45948</v>
      </c>
      <c r="K2041" s="26">
        <v>45948</v>
      </c>
      <c r="L2041" s="12">
        <f t="shared" si="78"/>
        <v>0</v>
      </c>
      <c r="M2041" s="11">
        <v>45952</v>
      </c>
      <c r="N2041" s="11">
        <v>45954</v>
      </c>
      <c r="O2041" s="7">
        <f t="shared" ca="1" si="75"/>
        <v>6</v>
      </c>
      <c r="P2041" s="23">
        <v>45967</v>
      </c>
      <c r="Q2041" s="11">
        <v>45963</v>
      </c>
      <c r="R2041" s="11">
        <v>45967</v>
      </c>
      <c r="S2041" s="12">
        <f t="shared" ca="1" si="77"/>
        <v>19</v>
      </c>
      <c r="T2041" s="11">
        <v>45969</v>
      </c>
      <c r="U2041" s="11" t="s">
        <v>14496</v>
      </c>
      <c r="V2041" s="11"/>
      <c r="W2041" s="11"/>
      <c r="X2041" s="199" t="s">
        <v>14497</v>
      </c>
      <c r="Y2041" s="199" t="s">
        <v>14491</v>
      </c>
      <c r="Z2041" s="199" t="s">
        <v>14498</v>
      </c>
      <c r="AA2041" s="161" t="s">
        <v>14499</v>
      </c>
      <c r="AB2041" s="622" t="s">
        <v>4774</v>
      </c>
      <c r="AC2041" s="12"/>
      <c r="AD2041" s="715" t="s">
        <v>10815</v>
      </c>
      <c r="AE2041" s="1337"/>
      <c r="AF2041" s="740"/>
      <c r="AG2041" s="994" t="s">
        <v>14494</v>
      </c>
    </row>
    <row r="2042" spans="1:177">
      <c r="A2042" s="201" t="s">
        <v>14500</v>
      </c>
      <c r="B2042" s="181" t="s">
        <v>14501</v>
      </c>
      <c r="C2042" s="775" t="s">
        <v>256</v>
      </c>
      <c r="D2042" s="775" t="s">
        <v>7803</v>
      </c>
      <c r="E2042" s="775" t="s">
        <v>85</v>
      </c>
      <c r="F2042" s="4">
        <v>1</v>
      </c>
      <c r="G2042" s="220">
        <v>335</v>
      </c>
      <c r="H2042" s="205">
        <v>5.0460000000000003</v>
      </c>
      <c r="I2042" s="188" t="s">
        <v>14502</v>
      </c>
      <c r="J2042" s="11">
        <v>45931</v>
      </c>
      <c r="K2042" s="11">
        <v>45937</v>
      </c>
      <c r="L2042" s="12">
        <f t="shared" si="78"/>
        <v>6</v>
      </c>
      <c r="M2042" s="11">
        <v>45938</v>
      </c>
      <c r="N2042" s="11">
        <v>45943</v>
      </c>
      <c r="O2042" s="7">
        <f t="shared" ca="1" si="75"/>
        <v>12</v>
      </c>
      <c r="P2042" s="11">
        <v>45962</v>
      </c>
      <c r="Q2042" s="11">
        <v>45953</v>
      </c>
      <c r="R2042" s="11">
        <v>45962</v>
      </c>
      <c r="S2042" s="7">
        <f t="shared" ca="1" si="77"/>
        <v>31</v>
      </c>
      <c r="T2042" s="192">
        <v>45966</v>
      </c>
      <c r="U2042" s="11">
        <v>45997</v>
      </c>
      <c r="V2042" s="11"/>
      <c r="W2042" s="11"/>
      <c r="X2042" s="199" t="s">
        <v>14503</v>
      </c>
      <c r="Y2042" s="199" t="s">
        <v>14504</v>
      </c>
      <c r="Z2042" s="199" t="s">
        <v>14505</v>
      </c>
      <c r="AA2042" s="244" t="s">
        <v>14506</v>
      </c>
      <c r="AB2042" s="72" t="s">
        <v>14507</v>
      </c>
      <c r="AC2042" s="23"/>
      <c r="AD2042" s="776"/>
      <c r="AE2042" s="1338"/>
      <c r="AF2042" s="777"/>
      <c r="AG2042" s="841" t="s">
        <v>14508</v>
      </c>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c r="BR2042" s="2"/>
      <c r="BS2042" s="2"/>
      <c r="BT2042" s="2"/>
      <c r="BU2042" s="2"/>
      <c r="BV2042" s="2"/>
      <c r="BW2042" s="2"/>
      <c r="BX2042" s="2"/>
      <c r="BY2042" s="2"/>
      <c r="BZ2042" s="2"/>
      <c r="CA2042" s="2"/>
      <c r="CB2042" s="2"/>
      <c r="CC2042" s="2"/>
      <c r="CD2042" s="2"/>
      <c r="CE2042" s="2"/>
      <c r="CF2042" s="2"/>
      <c r="CG2042" s="2"/>
      <c r="CH2042" s="2"/>
      <c r="CI2042" s="2"/>
      <c r="CJ2042" s="2"/>
      <c r="CK2042" s="2"/>
      <c r="CL2042" s="2"/>
      <c r="CM2042" s="2"/>
      <c r="CN2042" s="2"/>
      <c r="CO2042" s="2"/>
      <c r="CP2042" s="2"/>
      <c r="CQ2042" s="2"/>
      <c r="CR2042" s="2"/>
      <c r="CS2042" s="2"/>
      <c r="CT2042" s="2"/>
      <c r="CU2042" s="2"/>
      <c r="CV2042" s="2"/>
      <c r="CW2042" s="2"/>
      <c r="CX2042" s="2"/>
      <c r="CY2042" s="2"/>
      <c r="CZ2042" s="2"/>
      <c r="DA2042" s="2"/>
      <c r="DB2042" s="2"/>
      <c r="DC2042" s="2"/>
      <c r="DD2042" s="2"/>
      <c r="DE2042" s="2"/>
      <c r="DF2042" s="2"/>
      <c r="DG2042" s="2"/>
      <c r="DH2042" s="2"/>
      <c r="DI2042" s="2"/>
      <c r="DJ2042" s="2"/>
      <c r="DK2042" s="2"/>
      <c r="DL2042" s="2"/>
      <c r="DM2042" s="2"/>
      <c r="DN2042" s="2"/>
      <c r="DO2042" s="2"/>
      <c r="DP2042" s="2"/>
      <c r="DQ2042" s="2"/>
      <c r="DR2042" s="2"/>
      <c r="DS2042" s="2"/>
      <c r="DT2042" s="2"/>
      <c r="DU2042" s="2"/>
      <c r="DV2042" s="2"/>
      <c r="DW2042" s="2"/>
      <c r="DX2042" s="2"/>
      <c r="DY2042" s="2"/>
      <c r="DZ2042" s="2"/>
      <c r="EA2042" s="2"/>
      <c r="EB2042" s="2"/>
      <c r="EC2042" s="2"/>
      <c r="ED2042" s="2"/>
      <c r="EE2042" s="2"/>
      <c r="EF2042" s="2"/>
      <c r="EG2042" s="2"/>
      <c r="EH2042" s="2"/>
      <c r="EI2042" s="2"/>
      <c r="EJ2042" s="2"/>
      <c r="EK2042" s="2"/>
      <c r="EL2042" s="2"/>
      <c r="EM2042" s="2"/>
      <c r="EN2042" s="2"/>
      <c r="EO2042" s="2"/>
      <c r="EP2042" s="2"/>
      <c r="EQ2042" s="2"/>
      <c r="ER2042" s="2"/>
      <c r="ES2042" s="2"/>
      <c r="ET2042" s="2"/>
      <c r="EU2042" s="2"/>
      <c r="EV2042" s="2"/>
      <c r="EW2042" s="2"/>
      <c r="EX2042" s="2"/>
      <c r="EY2042" s="2"/>
      <c r="EZ2042" s="2"/>
      <c r="FA2042" s="2"/>
      <c r="FB2042" s="2"/>
      <c r="FC2042" s="2"/>
      <c r="FD2042" s="2"/>
      <c r="FE2042" s="2"/>
      <c r="FF2042" s="2"/>
      <c r="FG2042" s="2"/>
      <c r="FH2042" s="2"/>
      <c r="FI2042" s="2"/>
      <c r="FJ2042" s="2"/>
      <c r="FK2042" s="2"/>
      <c r="FL2042" s="2"/>
      <c r="FM2042" s="2"/>
      <c r="FN2042" s="2"/>
      <c r="FO2042" s="2"/>
      <c r="FP2042" s="2"/>
      <c r="FQ2042" s="2"/>
      <c r="FR2042" s="2"/>
      <c r="FS2042" s="2"/>
      <c r="FT2042" s="2"/>
      <c r="FU2042" s="2"/>
    </row>
    <row r="2043" spans="1:177">
      <c r="A2043" s="996" t="s">
        <v>14509</v>
      </c>
      <c r="B2043" s="997" t="s">
        <v>14510</v>
      </c>
      <c r="C2043" s="775" t="s">
        <v>83</v>
      </c>
      <c r="D2043" s="775" t="s">
        <v>7803</v>
      </c>
      <c r="E2043" s="775" t="s">
        <v>85</v>
      </c>
      <c r="F2043" s="4">
        <v>1</v>
      </c>
      <c r="G2043" s="220">
        <v>270</v>
      </c>
      <c r="H2043" s="205">
        <v>1.125</v>
      </c>
      <c r="I2043" s="232" t="s">
        <v>14502</v>
      </c>
      <c r="J2043" s="11">
        <v>45934</v>
      </c>
      <c r="K2043" s="11">
        <v>45936</v>
      </c>
      <c r="L2043" s="12">
        <f t="shared" si="78"/>
        <v>2</v>
      </c>
      <c r="M2043" s="11">
        <v>45937</v>
      </c>
      <c r="N2043" s="11">
        <v>45939</v>
      </c>
      <c r="O2043" s="7">
        <f t="shared" ca="1" si="75"/>
        <v>5</v>
      </c>
      <c r="P2043" s="11">
        <v>45962</v>
      </c>
      <c r="Q2043" s="11">
        <v>45953</v>
      </c>
      <c r="R2043" s="11">
        <v>45962</v>
      </c>
      <c r="S2043" s="7">
        <f t="shared" ca="1" si="77"/>
        <v>28</v>
      </c>
      <c r="T2043" s="192">
        <v>45966</v>
      </c>
      <c r="U2043" s="11">
        <v>45997</v>
      </c>
      <c r="V2043" s="11"/>
      <c r="W2043" s="11"/>
      <c r="X2043" s="199" t="s">
        <v>14511</v>
      </c>
      <c r="Y2043" s="199" t="s">
        <v>14504</v>
      </c>
      <c r="Z2043" s="199" t="s">
        <v>14512</v>
      </c>
      <c r="AA2043" s="244" t="s">
        <v>14513</v>
      </c>
      <c r="AB2043" s="127" t="s">
        <v>14514</v>
      </c>
      <c r="AC2043" s="23"/>
      <c r="AD2043" s="776"/>
      <c r="AE2043" s="1338"/>
      <c r="AF2043" s="777"/>
      <c r="AG2043" s="841" t="s">
        <v>14515</v>
      </c>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c r="BR2043" s="2"/>
      <c r="BS2043" s="2"/>
      <c r="BT2043" s="2"/>
      <c r="BU2043" s="2"/>
      <c r="BV2043" s="2"/>
      <c r="BW2043" s="2"/>
      <c r="BX2043" s="2"/>
      <c r="BY2043" s="2"/>
      <c r="BZ2043" s="2"/>
      <c r="CA2043" s="2"/>
      <c r="CB2043" s="2"/>
      <c r="CC2043" s="2"/>
      <c r="CD2043" s="2"/>
      <c r="CE2043" s="2"/>
      <c r="CF2043" s="2"/>
      <c r="CG2043" s="2"/>
      <c r="CH2043" s="2"/>
      <c r="CI2043" s="2"/>
      <c r="CJ2043" s="2"/>
      <c r="CK2043" s="2"/>
      <c r="CL2043" s="2"/>
      <c r="CM2043" s="2"/>
      <c r="CN2043" s="2"/>
      <c r="CO2043" s="2"/>
      <c r="CP2043" s="2"/>
      <c r="CQ2043" s="2"/>
      <c r="CR2043" s="2"/>
      <c r="CS2043" s="2"/>
      <c r="CT2043" s="2"/>
      <c r="CU2043" s="2"/>
      <c r="CV2043" s="2"/>
      <c r="CW2043" s="2"/>
      <c r="CX2043" s="2"/>
      <c r="CY2043" s="2"/>
      <c r="CZ2043" s="2"/>
      <c r="DA2043" s="2"/>
      <c r="DB2043" s="2"/>
      <c r="DC2043" s="2"/>
      <c r="DD2043" s="2"/>
      <c r="DE2043" s="2"/>
      <c r="DF2043" s="2"/>
      <c r="DG2043" s="2"/>
      <c r="DH2043" s="2"/>
      <c r="DI2043" s="2"/>
      <c r="DJ2043" s="2"/>
      <c r="DK2043" s="2"/>
      <c r="DL2043" s="2"/>
      <c r="DM2043" s="2"/>
      <c r="DN2043" s="2"/>
      <c r="DO2043" s="2"/>
      <c r="DP2043" s="2"/>
      <c r="DQ2043" s="2"/>
      <c r="DR2043" s="2"/>
      <c r="DS2043" s="2"/>
      <c r="DT2043" s="2"/>
      <c r="DU2043" s="2"/>
      <c r="DV2043" s="2"/>
      <c r="DW2043" s="2"/>
      <c r="DX2043" s="2"/>
      <c r="DY2043" s="2"/>
      <c r="DZ2043" s="2"/>
      <c r="EA2043" s="2"/>
      <c r="EB2043" s="2"/>
      <c r="EC2043" s="2"/>
      <c r="ED2043" s="2"/>
      <c r="EE2043" s="2"/>
      <c r="EF2043" s="2"/>
      <c r="EG2043" s="2"/>
      <c r="EH2043" s="2"/>
      <c r="EI2043" s="2"/>
      <c r="EJ2043" s="2"/>
      <c r="EK2043" s="2"/>
      <c r="EL2043" s="2"/>
      <c r="EM2043" s="2"/>
      <c r="EN2043" s="2"/>
      <c r="EO2043" s="2"/>
      <c r="EP2043" s="2"/>
      <c r="EQ2043" s="2"/>
      <c r="ER2043" s="2"/>
      <c r="ES2043" s="2"/>
      <c r="ET2043" s="2"/>
      <c r="EU2043" s="2"/>
      <c r="EV2043" s="2"/>
      <c r="EW2043" s="2"/>
      <c r="EX2043" s="2"/>
      <c r="EY2043" s="2"/>
      <c r="EZ2043" s="2"/>
      <c r="FA2043" s="2"/>
      <c r="FB2043" s="2"/>
      <c r="FC2043" s="2"/>
      <c r="FD2043" s="2"/>
      <c r="FE2043" s="2"/>
      <c r="FF2043" s="2"/>
      <c r="FG2043" s="2"/>
      <c r="FH2043" s="2"/>
      <c r="FI2043" s="2"/>
      <c r="FJ2043" s="2"/>
      <c r="FK2043" s="2"/>
      <c r="FL2043" s="2"/>
      <c r="FM2043" s="2"/>
      <c r="FN2043" s="2"/>
      <c r="FO2043" s="2"/>
      <c r="FP2043" s="2"/>
      <c r="FQ2043" s="2"/>
      <c r="FR2043" s="2"/>
      <c r="FS2043" s="2"/>
      <c r="FT2043" s="2"/>
      <c r="FU2043" s="2"/>
    </row>
    <row r="2044" spans="1:177" ht="30.75">
      <c r="A2044" s="181" t="s">
        <v>537</v>
      </c>
      <c r="B2044" s="181" t="s">
        <v>14516</v>
      </c>
      <c r="C2044" s="7" t="s">
        <v>131</v>
      </c>
      <c r="D2044" s="7" t="s">
        <v>1024</v>
      </c>
      <c r="E2044" s="7" t="s">
        <v>1241</v>
      </c>
      <c r="F2044" s="7">
        <v>1</v>
      </c>
      <c r="G2044" s="995">
        <v>126</v>
      </c>
      <c r="H2044" s="205">
        <v>0.34</v>
      </c>
      <c r="I2044" s="188" t="s">
        <v>14517</v>
      </c>
      <c r="J2044" s="11">
        <v>45898</v>
      </c>
      <c r="K2044" s="11">
        <v>45922</v>
      </c>
      <c r="L2044" s="12">
        <f t="shared" si="78"/>
        <v>24</v>
      </c>
      <c r="M2044" s="8">
        <v>45930</v>
      </c>
      <c r="N2044" s="8"/>
      <c r="O2044" s="7">
        <f t="shared" ca="1" si="75"/>
        <v>207</v>
      </c>
      <c r="P2044" s="11">
        <v>45962</v>
      </c>
      <c r="Q2044" s="11">
        <v>45945</v>
      </c>
      <c r="R2044" s="11">
        <v>45962</v>
      </c>
      <c r="S2044" s="7">
        <f t="shared" ca="1" si="77"/>
        <v>64</v>
      </c>
      <c r="T2044" s="192">
        <v>45967</v>
      </c>
      <c r="U2044" s="11" t="s">
        <v>14518</v>
      </c>
      <c r="V2044" s="11"/>
      <c r="W2044" s="11"/>
      <c r="X2044" s="199" t="s">
        <v>14519</v>
      </c>
      <c r="Y2044" s="199" t="s">
        <v>14520</v>
      </c>
      <c r="Z2044" s="743" t="s">
        <v>14520</v>
      </c>
      <c r="AA2044" s="96" t="s">
        <v>14521</v>
      </c>
      <c r="AB2044" s="24" t="s">
        <v>14522</v>
      </c>
      <c r="AC2044" s="23"/>
      <c r="AD2044" s="776"/>
      <c r="AE2044" s="1338"/>
      <c r="AF2044" s="740"/>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c r="BR2044" s="2"/>
      <c r="BS2044" s="2"/>
      <c r="BT2044" s="2"/>
      <c r="BU2044" s="2"/>
      <c r="BV2044" s="2"/>
      <c r="BW2044" s="2"/>
      <c r="BX2044" s="2"/>
      <c r="BY2044" s="2"/>
      <c r="BZ2044" s="2"/>
      <c r="CA2044" s="2"/>
      <c r="CB2044" s="2"/>
      <c r="CC2044" s="2"/>
      <c r="CD2044" s="2"/>
      <c r="CE2044" s="2"/>
      <c r="CF2044" s="2"/>
      <c r="CG2044" s="2"/>
      <c r="CH2044" s="2"/>
      <c r="CI2044" s="2"/>
      <c r="CJ2044" s="2"/>
      <c r="CK2044" s="2"/>
      <c r="CL2044" s="2"/>
      <c r="CM2044" s="2"/>
      <c r="CN2044" s="2"/>
      <c r="CO2044" s="2"/>
      <c r="CP2044" s="2"/>
      <c r="CQ2044" s="2"/>
      <c r="CR2044" s="2"/>
      <c r="CS2044" s="2"/>
      <c r="CT2044" s="2"/>
      <c r="CU2044" s="2"/>
      <c r="CV2044" s="2"/>
      <c r="CW2044" s="2"/>
      <c r="CX2044" s="2"/>
      <c r="CY2044" s="2"/>
      <c r="CZ2044" s="2"/>
      <c r="DA2044" s="2"/>
      <c r="DB2044" s="2"/>
      <c r="DC2044" s="2"/>
      <c r="DD2044" s="2"/>
      <c r="DE2044" s="2"/>
      <c r="DF2044" s="2"/>
      <c r="DG2044" s="2"/>
      <c r="DH2044" s="2"/>
      <c r="DI2044" s="2"/>
      <c r="DJ2044" s="2"/>
      <c r="DK2044" s="2"/>
      <c r="DL2044" s="2"/>
      <c r="DM2044" s="2"/>
      <c r="DN2044" s="2"/>
      <c r="DO2044" s="2"/>
      <c r="DP2044" s="2"/>
      <c r="DQ2044" s="2"/>
      <c r="DR2044" s="2"/>
      <c r="DS2044" s="2"/>
      <c r="DT2044" s="2"/>
      <c r="DU2044" s="2"/>
      <c r="DV2044" s="2"/>
      <c r="DW2044" s="2"/>
      <c r="DX2044" s="2"/>
      <c r="DY2044" s="2"/>
      <c r="DZ2044" s="2"/>
      <c r="EA2044" s="2"/>
      <c r="EB2044" s="2"/>
      <c r="EC2044" s="2"/>
      <c r="ED2044" s="2"/>
      <c r="EE2044" s="2"/>
      <c r="EF2044" s="2"/>
      <c r="EG2044" s="2"/>
      <c r="EH2044" s="2"/>
      <c r="EI2044" s="2"/>
      <c r="EJ2044" s="2"/>
      <c r="EK2044" s="2"/>
      <c r="EL2044" s="2"/>
      <c r="EM2044" s="2"/>
      <c r="EN2044" s="2"/>
      <c r="EO2044" s="2"/>
      <c r="EP2044" s="2"/>
      <c r="EQ2044" s="2"/>
      <c r="ER2044" s="2"/>
      <c r="ES2044" s="2"/>
      <c r="ET2044" s="2"/>
      <c r="EU2044" s="2"/>
      <c r="EV2044" s="2"/>
      <c r="EW2044" s="2"/>
      <c r="EX2044" s="2"/>
      <c r="EY2044" s="2"/>
      <c r="EZ2044" s="2"/>
      <c r="FA2044" s="2"/>
      <c r="FB2044" s="2"/>
      <c r="FC2044" s="2"/>
      <c r="FD2044" s="2"/>
      <c r="FE2044" s="2"/>
      <c r="FF2044" s="2"/>
      <c r="FG2044" s="2"/>
      <c r="FH2044" s="2"/>
      <c r="FI2044" s="2"/>
      <c r="FJ2044" s="2"/>
      <c r="FK2044" s="2"/>
      <c r="FL2044" s="2"/>
      <c r="FM2044" s="2"/>
      <c r="FN2044" s="2"/>
      <c r="FO2044" s="2"/>
      <c r="FP2044" s="2"/>
      <c r="FQ2044" s="2"/>
      <c r="FR2044" s="2"/>
      <c r="FS2044" s="2"/>
      <c r="FT2044" s="2"/>
      <c r="FU2044" s="2"/>
    </row>
    <row r="2045" spans="1:177">
      <c r="A2045" s="181" t="s">
        <v>5574</v>
      </c>
      <c r="B2045" s="181" t="s">
        <v>14523</v>
      </c>
      <c r="C2045" s="7" t="s">
        <v>29</v>
      </c>
      <c r="D2045" s="7" t="s">
        <v>1024</v>
      </c>
      <c r="E2045" s="7" t="s">
        <v>267</v>
      </c>
      <c r="F2045" s="7">
        <v>6</v>
      </c>
      <c r="G2045" s="995">
        <v>4974</v>
      </c>
      <c r="H2045" s="205">
        <v>4.0532000000000004</v>
      </c>
      <c r="I2045" s="188" t="s">
        <v>4941</v>
      </c>
      <c r="J2045" s="11">
        <v>45943</v>
      </c>
      <c r="K2045" s="11">
        <v>45943</v>
      </c>
      <c r="L2045" s="12">
        <f t="shared" si="78"/>
        <v>0</v>
      </c>
      <c r="M2045" s="8">
        <v>45946</v>
      </c>
      <c r="N2045" s="8"/>
      <c r="O2045" s="7">
        <f t="shared" ca="1" si="75"/>
        <v>162</v>
      </c>
      <c r="P2045" s="11">
        <v>45959</v>
      </c>
      <c r="Q2045" s="11">
        <v>45956</v>
      </c>
      <c r="R2045" s="11">
        <v>45959</v>
      </c>
      <c r="S2045" s="7">
        <f t="shared" ca="1" si="77"/>
        <v>16</v>
      </c>
      <c r="T2045" s="192">
        <v>45964</v>
      </c>
      <c r="U2045" s="11">
        <v>45990</v>
      </c>
      <c r="V2045" s="11"/>
      <c r="W2045" s="11"/>
      <c r="X2045" s="199" t="s">
        <v>14524</v>
      </c>
      <c r="Y2045" s="743" t="s">
        <v>14525</v>
      </c>
      <c r="Z2045" s="743" t="s">
        <v>14525</v>
      </c>
      <c r="AA2045" s="96" t="s">
        <v>4939</v>
      </c>
      <c r="AB2045" s="24" t="s">
        <v>14352</v>
      </c>
      <c r="AC2045" s="23"/>
      <c r="AD2045" s="776"/>
      <c r="AE2045" s="1338"/>
      <c r="AF2045" s="740"/>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c r="BR2045" s="2"/>
      <c r="BS2045" s="2"/>
      <c r="BT2045" s="2"/>
      <c r="BU2045" s="2"/>
      <c r="BV2045" s="2"/>
      <c r="BW2045" s="2"/>
      <c r="BX2045" s="2"/>
      <c r="BY2045" s="2"/>
      <c r="BZ2045" s="2"/>
      <c r="CA2045" s="2"/>
      <c r="CB2045" s="2"/>
      <c r="CC2045" s="2"/>
      <c r="CD2045" s="2"/>
      <c r="CE2045" s="2"/>
      <c r="CF2045" s="2"/>
      <c r="CG2045" s="2"/>
      <c r="CH2045" s="2"/>
      <c r="CI2045" s="2"/>
      <c r="CJ2045" s="2"/>
      <c r="CK2045" s="2"/>
      <c r="CL2045" s="2"/>
      <c r="CM2045" s="2"/>
      <c r="CN2045" s="2"/>
      <c r="CO2045" s="2"/>
      <c r="CP2045" s="2"/>
      <c r="CQ2045" s="2"/>
      <c r="CR2045" s="2"/>
      <c r="CS2045" s="2"/>
      <c r="CT2045" s="2"/>
      <c r="CU2045" s="2"/>
      <c r="CV2045" s="2"/>
      <c r="CW2045" s="2"/>
      <c r="CX2045" s="2"/>
      <c r="CY2045" s="2"/>
      <c r="CZ2045" s="2"/>
      <c r="DA2045" s="2"/>
      <c r="DB2045" s="2"/>
      <c r="DC2045" s="2"/>
      <c r="DD2045" s="2"/>
      <c r="DE2045" s="2"/>
      <c r="DF2045" s="2"/>
      <c r="DG2045" s="2"/>
      <c r="DH2045" s="2"/>
      <c r="DI2045" s="2"/>
      <c r="DJ2045" s="2"/>
      <c r="DK2045" s="2"/>
      <c r="DL2045" s="2"/>
      <c r="DM2045" s="2"/>
      <c r="DN2045" s="2"/>
      <c r="DO2045" s="2"/>
      <c r="DP2045" s="2"/>
      <c r="DQ2045" s="2"/>
      <c r="DR2045" s="2"/>
      <c r="DS2045" s="2"/>
      <c r="DT2045" s="2"/>
      <c r="DU2045" s="2"/>
      <c r="DV2045" s="2"/>
      <c r="DW2045" s="2"/>
      <c r="DX2045" s="2"/>
      <c r="DY2045" s="2"/>
      <c r="DZ2045" s="2"/>
      <c r="EA2045" s="2"/>
      <c r="EB2045" s="2"/>
      <c r="EC2045" s="2"/>
      <c r="ED2045" s="2"/>
      <c r="EE2045" s="2"/>
      <c r="EF2045" s="2"/>
      <c r="EG2045" s="2"/>
      <c r="EH2045" s="2"/>
      <c r="EI2045" s="2"/>
      <c r="EJ2045" s="2"/>
      <c r="EK2045" s="2"/>
      <c r="EL2045" s="2"/>
      <c r="EM2045" s="2"/>
      <c r="EN2045" s="2"/>
      <c r="EO2045" s="2"/>
      <c r="EP2045" s="2"/>
      <c r="EQ2045" s="2"/>
      <c r="ER2045" s="2"/>
      <c r="ES2045" s="2"/>
      <c r="ET2045" s="2"/>
      <c r="EU2045" s="2"/>
      <c r="EV2045" s="2"/>
      <c r="EW2045" s="2"/>
      <c r="EX2045" s="2"/>
      <c r="EY2045" s="2"/>
      <c r="EZ2045" s="2"/>
      <c r="FA2045" s="2"/>
      <c r="FB2045" s="2"/>
      <c r="FC2045" s="2"/>
      <c r="FD2045" s="2"/>
      <c r="FE2045" s="2"/>
      <c r="FF2045" s="2"/>
      <c r="FG2045" s="2"/>
      <c r="FH2045" s="2"/>
      <c r="FI2045" s="2"/>
      <c r="FJ2045" s="2"/>
      <c r="FK2045" s="2"/>
      <c r="FL2045" s="2"/>
      <c r="FM2045" s="2"/>
      <c r="FN2045" s="2"/>
      <c r="FO2045" s="2"/>
      <c r="FP2045" s="2"/>
      <c r="FQ2045" s="2"/>
      <c r="FR2045" s="2"/>
      <c r="FS2045" s="2"/>
      <c r="FT2045" s="2"/>
      <c r="FU2045" s="2"/>
    </row>
    <row r="2046" spans="1:177">
      <c r="A2046" s="181" t="s">
        <v>779</v>
      </c>
      <c r="B2046" s="181">
        <v>4300040012</v>
      </c>
      <c r="C2046" s="7" t="s">
        <v>717</v>
      </c>
      <c r="D2046" s="7" t="s">
        <v>728</v>
      </c>
      <c r="E2046" s="7" t="s">
        <v>729</v>
      </c>
      <c r="F2046" s="7">
        <v>7</v>
      </c>
      <c r="G2046" s="995" t="s">
        <v>14526</v>
      </c>
      <c r="H2046" s="205">
        <v>12.32</v>
      </c>
      <c r="I2046" s="188" t="s">
        <v>14527</v>
      </c>
      <c r="J2046" s="11">
        <v>45950</v>
      </c>
      <c r="K2046" s="11">
        <v>45950</v>
      </c>
      <c r="L2046" s="12">
        <f t="shared" si="78"/>
        <v>0</v>
      </c>
      <c r="M2046" s="8"/>
      <c r="N2046" s="8"/>
      <c r="O2046" s="7">
        <f t="shared" ca="1" si="75"/>
        <v>155</v>
      </c>
      <c r="P2046" s="11">
        <v>45962</v>
      </c>
      <c r="Q2046" s="11">
        <v>45958</v>
      </c>
      <c r="R2046" s="11">
        <v>45962</v>
      </c>
      <c r="S2046" s="7">
        <f t="shared" ca="1" si="77"/>
        <v>12</v>
      </c>
      <c r="T2046" s="192">
        <v>45967</v>
      </c>
      <c r="U2046" s="11">
        <v>45989</v>
      </c>
      <c r="V2046" s="11"/>
      <c r="W2046" s="11"/>
      <c r="X2046" s="199" t="s">
        <v>14528</v>
      </c>
      <c r="Y2046" s="743">
        <v>802025100415</v>
      </c>
      <c r="Z2046" s="743" t="s">
        <v>14529</v>
      </c>
      <c r="AA2046" s="96" t="s">
        <v>14530</v>
      </c>
      <c r="AB2046" s="24"/>
      <c r="AC2046" s="23"/>
      <c r="AD2046" s="776"/>
      <c r="AE2046" s="1338"/>
      <c r="AF2046" s="740"/>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c r="BR2046" s="2"/>
      <c r="BS2046" s="2"/>
      <c r="BT2046" s="2"/>
      <c r="BU2046" s="2"/>
      <c r="BV2046" s="2"/>
      <c r="BW2046" s="2"/>
      <c r="BX2046" s="2"/>
      <c r="BY2046" s="2"/>
      <c r="BZ2046" s="2"/>
      <c r="CA2046" s="2"/>
      <c r="CB2046" s="2"/>
      <c r="CC2046" s="2"/>
      <c r="CD2046" s="2"/>
      <c r="CE2046" s="2"/>
      <c r="CF2046" s="2"/>
      <c r="CG2046" s="2"/>
      <c r="CH2046" s="2"/>
      <c r="CI2046" s="2"/>
      <c r="CJ2046" s="2"/>
      <c r="CK2046" s="2"/>
      <c r="CL2046" s="2"/>
      <c r="CM2046" s="2"/>
      <c r="CN2046" s="2"/>
      <c r="CO2046" s="2"/>
      <c r="CP2046" s="2"/>
      <c r="CQ2046" s="2"/>
      <c r="CR2046" s="2"/>
      <c r="CS2046" s="2"/>
      <c r="CT2046" s="2"/>
      <c r="CU2046" s="2"/>
      <c r="CV2046" s="2"/>
      <c r="CW2046" s="2"/>
      <c r="CX2046" s="2"/>
      <c r="CY2046" s="2"/>
      <c r="CZ2046" s="2"/>
      <c r="DA2046" s="2"/>
      <c r="DB2046" s="2"/>
      <c r="DC2046" s="2"/>
      <c r="DD2046" s="2"/>
      <c r="DE2046" s="2"/>
      <c r="DF2046" s="2"/>
      <c r="DG2046" s="2"/>
      <c r="DH2046" s="2"/>
      <c r="DI2046" s="2"/>
      <c r="DJ2046" s="2"/>
      <c r="DK2046" s="2"/>
      <c r="DL2046" s="2"/>
      <c r="DM2046" s="2"/>
      <c r="DN2046" s="2"/>
      <c r="DO2046" s="2"/>
      <c r="DP2046" s="2"/>
      <c r="DQ2046" s="2"/>
      <c r="DR2046" s="2"/>
      <c r="DS2046" s="2"/>
      <c r="DT2046" s="2"/>
      <c r="DU2046" s="2"/>
      <c r="DV2046" s="2"/>
      <c r="DW2046" s="2"/>
      <c r="DX2046" s="2"/>
      <c r="DY2046" s="2"/>
      <c r="DZ2046" s="2"/>
      <c r="EA2046" s="2"/>
      <c r="EB2046" s="2"/>
      <c r="EC2046" s="2"/>
      <c r="ED2046" s="2"/>
      <c r="EE2046" s="2"/>
      <c r="EF2046" s="2"/>
      <c r="EG2046" s="2"/>
      <c r="EH2046" s="2"/>
      <c r="EI2046" s="2"/>
      <c r="EJ2046" s="2"/>
      <c r="EK2046" s="2"/>
      <c r="EL2046" s="2"/>
      <c r="EM2046" s="2"/>
      <c r="EN2046" s="2"/>
      <c r="EO2046" s="2"/>
      <c r="EP2046" s="2"/>
      <c r="EQ2046" s="2"/>
      <c r="ER2046" s="2"/>
      <c r="ES2046" s="2"/>
      <c r="ET2046" s="2"/>
      <c r="EU2046" s="2"/>
      <c r="EV2046" s="2"/>
      <c r="EW2046" s="2"/>
      <c r="EX2046" s="2"/>
      <c r="EY2046" s="2"/>
      <c r="EZ2046" s="2"/>
      <c r="FA2046" s="2"/>
      <c r="FB2046" s="2"/>
      <c r="FC2046" s="2"/>
      <c r="FD2046" s="2"/>
      <c r="FE2046" s="2"/>
      <c r="FF2046" s="2"/>
      <c r="FG2046" s="2"/>
      <c r="FH2046" s="2"/>
      <c r="FI2046" s="2"/>
      <c r="FJ2046" s="2"/>
      <c r="FK2046" s="2"/>
      <c r="FL2046" s="2"/>
      <c r="FM2046" s="2"/>
      <c r="FN2046" s="2"/>
      <c r="FO2046" s="2"/>
      <c r="FP2046" s="2"/>
      <c r="FQ2046" s="2"/>
      <c r="FR2046" s="2"/>
      <c r="FS2046" s="2"/>
      <c r="FT2046" s="2"/>
      <c r="FU2046" s="2"/>
    </row>
    <row r="2047" spans="1:177">
      <c r="A2047" s="181" t="s">
        <v>322</v>
      </c>
      <c r="B2047" s="181">
        <v>4130002838</v>
      </c>
      <c r="C2047" s="7" t="s">
        <v>83</v>
      </c>
      <c r="D2047" s="7" t="s">
        <v>110</v>
      </c>
      <c r="E2047" s="7" t="s">
        <v>49</v>
      </c>
      <c r="F2047" s="7">
        <v>2</v>
      </c>
      <c r="G2047" s="995">
        <v>11000</v>
      </c>
      <c r="H2047" s="205">
        <v>22.97</v>
      </c>
      <c r="I2047" s="188" t="s">
        <v>4904</v>
      </c>
      <c r="J2047" s="11">
        <v>45951</v>
      </c>
      <c r="K2047" s="11">
        <v>45951</v>
      </c>
      <c r="L2047" s="12">
        <f t="shared" si="78"/>
        <v>0</v>
      </c>
      <c r="M2047" s="8"/>
      <c r="N2047" s="8"/>
      <c r="O2047" s="7">
        <f t="shared" ca="1" si="75"/>
        <v>154</v>
      </c>
      <c r="P2047" s="11">
        <v>45965</v>
      </c>
      <c r="Q2047" s="11">
        <v>45965</v>
      </c>
      <c r="R2047" s="11">
        <v>45965</v>
      </c>
      <c r="S2047" s="7">
        <f t="shared" ca="1" si="77"/>
        <v>14</v>
      </c>
      <c r="T2047" s="192">
        <v>45971</v>
      </c>
      <c r="U2047" s="11" t="s">
        <v>14531</v>
      </c>
      <c r="V2047" s="11"/>
      <c r="W2047" s="11"/>
      <c r="X2047" s="199" t="s">
        <v>14532</v>
      </c>
      <c r="Y2047" s="743" t="s">
        <v>14533</v>
      </c>
      <c r="Z2047" s="743" t="s">
        <v>14533</v>
      </c>
      <c r="AA2047" s="96" t="s">
        <v>13747</v>
      </c>
      <c r="AB2047" s="24"/>
      <c r="AC2047" s="23"/>
      <c r="AD2047" s="776"/>
      <c r="AE2047" s="1338"/>
      <c r="AF2047" s="740"/>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c r="BR2047" s="2"/>
      <c r="BS2047" s="2"/>
      <c r="BT2047" s="2"/>
      <c r="BU2047" s="2"/>
      <c r="BV2047" s="2"/>
      <c r="BW2047" s="2"/>
      <c r="BX2047" s="2"/>
      <c r="BY2047" s="2"/>
      <c r="BZ2047" s="2"/>
      <c r="CA2047" s="2"/>
      <c r="CB2047" s="2"/>
      <c r="CC2047" s="2"/>
      <c r="CD2047" s="2"/>
      <c r="CE2047" s="2"/>
      <c r="CF2047" s="2"/>
      <c r="CG2047" s="2"/>
      <c r="CH2047" s="2"/>
      <c r="CI2047" s="2"/>
      <c r="CJ2047" s="2"/>
      <c r="CK2047" s="2"/>
      <c r="CL2047" s="2"/>
      <c r="CM2047" s="2"/>
      <c r="CN2047" s="2"/>
      <c r="CO2047" s="2"/>
      <c r="CP2047" s="2"/>
      <c r="CQ2047" s="2"/>
      <c r="CR2047" s="2"/>
      <c r="CS2047" s="2"/>
      <c r="CT2047" s="2"/>
      <c r="CU2047" s="2"/>
      <c r="CV2047" s="2"/>
      <c r="CW2047" s="2"/>
      <c r="CX2047" s="2"/>
      <c r="CY2047" s="2"/>
      <c r="CZ2047" s="2"/>
      <c r="DA2047" s="2"/>
      <c r="DB2047" s="2"/>
      <c r="DC2047" s="2"/>
      <c r="DD2047" s="2"/>
      <c r="DE2047" s="2"/>
      <c r="DF2047" s="2"/>
      <c r="DG2047" s="2"/>
      <c r="DH2047" s="2"/>
      <c r="DI2047" s="2"/>
      <c r="DJ2047" s="2"/>
      <c r="DK2047" s="2"/>
      <c r="DL2047" s="2"/>
      <c r="DM2047" s="2"/>
      <c r="DN2047" s="2"/>
      <c r="DO2047" s="2"/>
      <c r="DP2047" s="2"/>
      <c r="DQ2047" s="2"/>
      <c r="DR2047" s="2"/>
      <c r="DS2047" s="2"/>
      <c r="DT2047" s="2"/>
      <c r="DU2047" s="2"/>
      <c r="DV2047" s="2"/>
      <c r="DW2047" s="2"/>
      <c r="DX2047" s="2"/>
      <c r="DY2047" s="2"/>
      <c r="DZ2047" s="2"/>
      <c r="EA2047" s="2"/>
      <c r="EB2047" s="2"/>
      <c r="EC2047" s="2"/>
      <c r="ED2047" s="2"/>
      <c r="EE2047" s="2"/>
      <c r="EF2047" s="2"/>
      <c r="EG2047" s="2"/>
      <c r="EH2047" s="2"/>
      <c r="EI2047" s="2"/>
      <c r="EJ2047" s="2"/>
      <c r="EK2047" s="2"/>
      <c r="EL2047" s="2"/>
      <c r="EM2047" s="2"/>
      <c r="EN2047" s="2"/>
      <c r="EO2047" s="2"/>
      <c r="EP2047" s="2"/>
      <c r="EQ2047" s="2"/>
      <c r="ER2047" s="2"/>
      <c r="ES2047" s="2"/>
      <c r="ET2047" s="2"/>
      <c r="EU2047" s="2"/>
      <c r="EV2047" s="2"/>
      <c r="EW2047" s="2"/>
      <c r="EX2047" s="2"/>
      <c r="EY2047" s="2"/>
      <c r="EZ2047" s="2"/>
      <c r="FA2047" s="2"/>
      <c r="FB2047" s="2"/>
      <c r="FC2047" s="2"/>
      <c r="FD2047" s="2"/>
      <c r="FE2047" s="2"/>
      <c r="FF2047" s="2"/>
      <c r="FG2047" s="2"/>
      <c r="FH2047" s="2"/>
      <c r="FI2047" s="2"/>
      <c r="FJ2047" s="2"/>
      <c r="FK2047" s="2"/>
      <c r="FL2047" s="2"/>
      <c r="FM2047" s="2"/>
      <c r="FN2047" s="2"/>
      <c r="FO2047" s="2"/>
      <c r="FP2047" s="2"/>
      <c r="FQ2047" s="2"/>
      <c r="FR2047" s="2"/>
      <c r="FS2047" s="2"/>
      <c r="FT2047" s="2"/>
      <c r="FU2047" s="2"/>
    </row>
    <row r="2048" spans="1:177">
      <c r="A2048" s="783" t="s">
        <v>14534</v>
      </c>
      <c r="B2048" s="657" t="s">
        <v>14535</v>
      </c>
      <c r="C2048" s="11" t="s">
        <v>256</v>
      </c>
      <c r="D2048" s="857" t="s">
        <v>1024</v>
      </c>
      <c r="E2048" s="12" t="s">
        <v>49</v>
      </c>
      <c r="F2048" s="12">
        <v>1</v>
      </c>
      <c r="G2048" s="220">
        <v>826</v>
      </c>
      <c r="H2048" s="188">
        <v>0.755</v>
      </c>
      <c r="I2048" s="188" t="s">
        <v>14536</v>
      </c>
      <c r="J2048" s="11">
        <v>45954</v>
      </c>
      <c r="K2048" s="26">
        <v>45957</v>
      </c>
      <c r="L2048" s="12">
        <f t="shared" si="78"/>
        <v>3</v>
      </c>
      <c r="M2048" s="11">
        <v>45959</v>
      </c>
      <c r="N2048" s="23">
        <v>45965</v>
      </c>
      <c r="O2048" s="7">
        <f t="shared" ca="1" si="75"/>
        <v>11</v>
      </c>
      <c r="P2048" s="23">
        <v>45970</v>
      </c>
      <c r="Q2048" s="11">
        <v>46021</v>
      </c>
      <c r="R2048" s="23">
        <v>45970</v>
      </c>
      <c r="S2048" s="12">
        <f t="shared" ref="S2048:S2067" ca="1" si="79">IF(ISBLANK(R2048)=TRUE,TODAY()-J2048,R2048-J2048)</f>
        <v>16</v>
      </c>
      <c r="T2048" s="23">
        <v>45973</v>
      </c>
      <c r="U2048" s="11" t="s">
        <v>14537</v>
      </c>
      <c r="V2048" s="11"/>
      <c r="W2048" s="11"/>
      <c r="X2048" s="199" t="s">
        <v>14538</v>
      </c>
      <c r="Y2048" s="199" t="s">
        <v>14539</v>
      </c>
      <c r="Z2048" s="199" t="s">
        <v>14539</v>
      </c>
      <c r="AA2048" s="161" t="s">
        <v>14540</v>
      </c>
      <c r="AB2048" s="146" t="s">
        <v>4763</v>
      </c>
      <c r="AC2048" s="12"/>
      <c r="AD2048" s="715" t="s">
        <v>10815</v>
      </c>
      <c r="AE2048" s="1337"/>
      <c r="AF2048" s="740"/>
      <c r="AG2048" s="994"/>
    </row>
    <row r="2049" spans="1:33">
      <c r="A2049" s="783" t="s">
        <v>14541</v>
      </c>
      <c r="B2049" s="657" t="s">
        <v>14542</v>
      </c>
      <c r="C2049" s="11" t="s">
        <v>256</v>
      </c>
      <c r="D2049" s="857" t="s">
        <v>373</v>
      </c>
      <c r="E2049" s="12" t="s">
        <v>85</v>
      </c>
      <c r="F2049" s="12">
        <v>3</v>
      </c>
      <c r="G2049" s="220">
        <v>3768</v>
      </c>
      <c r="H2049" s="188">
        <v>5.21</v>
      </c>
      <c r="I2049" s="188" t="s">
        <v>14543</v>
      </c>
      <c r="J2049" s="11">
        <v>45958</v>
      </c>
      <c r="K2049" s="26">
        <v>45958</v>
      </c>
      <c r="L2049" s="12">
        <f t="shared" si="78"/>
        <v>0</v>
      </c>
      <c r="M2049" s="11">
        <v>45960</v>
      </c>
      <c r="N2049" s="23">
        <v>45961</v>
      </c>
      <c r="O2049" s="7">
        <f t="shared" ca="1" si="75"/>
        <v>3</v>
      </c>
      <c r="P2049" s="23">
        <v>45972</v>
      </c>
      <c r="Q2049" s="11">
        <v>45972</v>
      </c>
      <c r="R2049" s="23">
        <v>45972</v>
      </c>
      <c r="S2049" s="12">
        <f t="shared" ca="1" si="79"/>
        <v>14</v>
      </c>
      <c r="T2049" s="23">
        <v>45974</v>
      </c>
      <c r="U2049" s="11">
        <v>46020</v>
      </c>
      <c r="V2049" s="11"/>
      <c r="W2049" s="11"/>
      <c r="X2049" s="199" t="s">
        <v>14544</v>
      </c>
      <c r="Y2049" s="199" t="s">
        <v>14545</v>
      </c>
      <c r="Z2049" s="199">
        <v>2011013949</v>
      </c>
      <c r="AA2049" s="161" t="s">
        <v>14546</v>
      </c>
      <c r="AB2049" s="146" t="s">
        <v>14547</v>
      </c>
      <c r="AC2049" s="12"/>
      <c r="AD2049" s="715"/>
      <c r="AE2049" s="1337"/>
      <c r="AF2049" s="740"/>
      <c r="AG2049" s="994"/>
    </row>
    <row r="2050" spans="1:33">
      <c r="A2050" s="201" t="s">
        <v>13723</v>
      </c>
      <c r="B2050" s="181" t="s">
        <v>14548</v>
      </c>
      <c r="C2050" s="775" t="s">
        <v>83</v>
      </c>
      <c r="D2050" s="775" t="s">
        <v>139</v>
      </c>
      <c r="E2050" s="775" t="s">
        <v>85</v>
      </c>
      <c r="F2050" s="4">
        <v>5</v>
      </c>
      <c r="G2050" s="220">
        <v>3805</v>
      </c>
      <c r="H2050" s="205">
        <v>3.7320000000000002</v>
      </c>
      <c r="I2050" s="232" t="s">
        <v>14549</v>
      </c>
      <c r="J2050" s="11">
        <v>45962</v>
      </c>
      <c r="K2050" s="11">
        <v>45962</v>
      </c>
      <c r="L2050" s="12">
        <f t="shared" si="78"/>
        <v>0</v>
      </c>
      <c r="M2050" s="11" t="s">
        <v>97</v>
      </c>
      <c r="N2050" s="11">
        <v>45968</v>
      </c>
      <c r="O2050" s="7">
        <f t="shared" ca="1" si="75"/>
        <v>6</v>
      </c>
      <c r="P2050" s="11">
        <v>45973</v>
      </c>
      <c r="Q2050" s="11">
        <v>45971</v>
      </c>
      <c r="R2050" s="11">
        <v>45973</v>
      </c>
      <c r="S2050" s="7">
        <f t="shared" ca="1" si="79"/>
        <v>11</v>
      </c>
      <c r="T2050" s="192">
        <v>45975</v>
      </c>
      <c r="U2050" s="11">
        <v>45991</v>
      </c>
      <c r="V2050" s="11"/>
      <c r="W2050" s="11"/>
      <c r="X2050" s="199" t="s">
        <v>14550</v>
      </c>
      <c r="Y2050" s="199" t="s">
        <v>14551</v>
      </c>
      <c r="Z2050" s="199" t="s">
        <v>14552</v>
      </c>
      <c r="AA2050" s="244" t="s">
        <v>14553</v>
      </c>
      <c r="AB2050" s="83" t="s">
        <v>14554</v>
      </c>
      <c r="AC2050" s="1008"/>
      <c r="AD2050" s="1221"/>
      <c r="AE2050" s="1352"/>
      <c r="AF2050" s="777"/>
      <c r="AG2050" s="2"/>
    </row>
    <row r="2051" spans="1:33">
      <c r="A2051" s="181" t="s">
        <v>11966</v>
      </c>
      <c r="B2051" s="181" t="s">
        <v>14555</v>
      </c>
      <c r="C2051" s="775" t="s">
        <v>256</v>
      </c>
      <c r="D2051" s="775" t="s">
        <v>189</v>
      </c>
      <c r="E2051" s="775" t="s">
        <v>85</v>
      </c>
      <c r="F2051" s="4">
        <v>2</v>
      </c>
      <c r="G2051" s="220">
        <v>741</v>
      </c>
      <c r="H2051" s="205">
        <v>3.7109999999999999</v>
      </c>
      <c r="I2051" s="232" t="s">
        <v>14556</v>
      </c>
      <c r="J2051" s="11">
        <v>45946</v>
      </c>
      <c r="K2051" s="11">
        <v>45946</v>
      </c>
      <c r="L2051" s="12">
        <f t="shared" si="78"/>
        <v>0</v>
      </c>
      <c r="M2051" s="11">
        <v>45959</v>
      </c>
      <c r="N2051" s="11">
        <v>45961</v>
      </c>
      <c r="O2051" s="7">
        <f t="shared" ca="1" si="75"/>
        <v>15</v>
      </c>
      <c r="P2051" s="23">
        <v>45974</v>
      </c>
      <c r="Q2051" s="11">
        <v>45966</v>
      </c>
      <c r="R2051" s="11">
        <v>45974</v>
      </c>
      <c r="S2051" s="7">
        <f t="shared" ca="1" si="79"/>
        <v>28</v>
      </c>
      <c r="T2051" s="192">
        <v>45978</v>
      </c>
      <c r="U2051" s="11">
        <v>46021</v>
      </c>
      <c r="V2051" s="11"/>
      <c r="W2051" s="11"/>
      <c r="X2051" s="199" t="s">
        <v>14557</v>
      </c>
      <c r="Y2051" s="199" t="s">
        <v>14558</v>
      </c>
      <c r="Z2051" s="199" t="s">
        <v>14558</v>
      </c>
      <c r="AA2051" s="244" t="s">
        <v>14559</v>
      </c>
      <c r="AB2051" s="81" t="s">
        <v>14560</v>
      </c>
      <c r="AC2051" s="23"/>
      <c r="AD2051" s="776"/>
      <c r="AE2051" s="1338" t="s">
        <v>12665</v>
      </c>
      <c r="AF2051" s="777" t="s">
        <v>14561</v>
      </c>
      <c r="AG2051" s="2"/>
    </row>
    <row r="2052" spans="1:33">
      <c r="A2052" s="181" t="s">
        <v>11966</v>
      </c>
      <c r="B2052" s="181" t="s">
        <v>14562</v>
      </c>
      <c r="C2052" s="775" t="s">
        <v>256</v>
      </c>
      <c r="D2052" s="775" t="s">
        <v>189</v>
      </c>
      <c r="E2052" s="775" t="s">
        <v>85</v>
      </c>
      <c r="F2052" s="4">
        <v>4</v>
      </c>
      <c r="G2052" s="220">
        <v>823</v>
      </c>
      <c r="H2052" s="205">
        <v>5.1559999999999997</v>
      </c>
      <c r="I2052" s="232" t="s">
        <v>14556</v>
      </c>
      <c r="J2052" s="11">
        <v>45946</v>
      </c>
      <c r="K2052" s="11">
        <v>45946</v>
      </c>
      <c r="L2052" s="12">
        <f t="shared" si="78"/>
        <v>0</v>
      </c>
      <c r="M2052" s="11">
        <v>45959</v>
      </c>
      <c r="N2052" s="11">
        <v>45961</v>
      </c>
      <c r="O2052" s="7">
        <f t="shared" ca="1" si="75"/>
        <v>15</v>
      </c>
      <c r="P2052" s="23">
        <v>45974</v>
      </c>
      <c r="Q2052" s="11">
        <v>45966</v>
      </c>
      <c r="R2052" s="11">
        <v>45974</v>
      </c>
      <c r="S2052" s="7">
        <f t="shared" ca="1" si="79"/>
        <v>28</v>
      </c>
      <c r="T2052" s="192">
        <v>45978</v>
      </c>
      <c r="U2052" s="11">
        <v>46021</v>
      </c>
      <c r="V2052" s="11"/>
      <c r="W2052" s="11"/>
      <c r="X2052" s="199" t="s">
        <v>14563</v>
      </c>
      <c r="Y2052" s="199" t="s">
        <v>14564</v>
      </c>
      <c r="Z2052" s="199" t="s">
        <v>14564</v>
      </c>
      <c r="AA2052" s="244" t="s">
        <v>14565</v>
      </c>
      <c r="AB2052" s="81" t="s">
        <v>14566</v>
      </c>
      <c r="AC2052" s="23"/>
      <c r="AD2052" s="776"/>
      <c r="AE2052" s="1338" t="s">
        <v>12665</v>
      </c>
      <c r="AF2052" s="777" t="s">
        <v>14567</v>
      </c>
      <c r="AG2052" s="2"/>
    </row>
    <row r="2053" spans="1:33" ht="30.75">
      <c r="A2053" s="1000" t="s">
        <v>14568</v>
      </c>
      <c r="B2053" s="1001" t="s">
        <v>14569</v>
      </c>
      <c r="C2053" s="1002" t="s">
        <v>83</v>
      </c>
      <c r="D2053" s="1002" t="s">
        <v>139</v>
      </c>
      <c r="E2053" s="1002" t="s">
        <v>85</v>
      </c>
      <c r="F2053" s="1010">
        <v>4</v>
      </c>
      <c r="G2053" s="628">
        <v>3746</v>
      </c>
      <c r="H2053" s="849">
        <v>2.8820000000000001</v>
      </c>
      <c r="I2053" s="1003"/>
      <c r="J2053" s="633">
        <v>45969</v>
      </c>
      <c r="K2053" s="633"/>
      <c r="L2053" s="784"/>
      <c r="M2053" s="633"/>
      <c r="N2053" s="633"/>
      <c r="O2053" s="627">
        <f t="shared" ca="1" si="75"/>
        <v>136</v>
      </c>
      <c r="P2053" s="633"/>
      <c r="Q2053" s="633"/>
      <c r="R2053" s="631"/>
      <c r="S2053" s="627">
        <f t="shared" ca="1" si="79"/>
        <v>136</v>
      </c>
      <c r="T2053" s="632"/>
      <c r="U2053" s="633"/>
      <c r="V2053" s="633"/>
      <c r="W2053" s="633"/>
      <c r="X2053" s="634"/>
      <c r="Y2053" s="634"/>
      <c r="Z2053" s="634"/>
      <c r="AA2053" s="1007" t="s">
        <v>14570</v>
      </c>
      <c r="AB2053" s="1005"/>
      <c r="AC2053" s="1006"/>
      <c r="AD2053" s="1273"/>
      <c r="AE2053" s="1338"/>
      <c r="AF2053" s="777"/>
      <c r="AG2053" s="2"/>
    </row>
    <row r="2054" spans="1:33">
      <c r="A2054" s="783" t="s">
        <v>5178</v>
      </c>
      <c r="B2054" s="657" t="s">
        <v>14571</v>
      </c>
      <c r="C2054" s="11" t="s">
        <v>256</v>
      </c>
      <c r="D2054" s="857" t="s">
        <v>1024</v>
      </c>
      <c r="E2054" s="12" t="s">
        <v>85</v>
      </c>
      <c r="F2054" s="12">
        <v>1</v>
      </c>
      <c r="G2054" s="220">
        <v>455</v>
      </c>
      <c r="H2054" s="237">
        <v>0.61199999999999999</v>
      </c>
      <c r="I2054" s="188" t="s">
        <v>14572</v>
      </c>
      <c r="J2054" s="11">
        <v>45946</v>
      </c>
      <c r="K2054" s="26">
        <v>45952</v>
      </c>
      <c r="L2054" s="12">
        <f t="shared" ref="L2054:L2067" si="80">K2054-J2054</f>
        <v>6</v>
      </c>
      <c r="M2054" s="11">
        <v>45952</v>
      </c>
      <c r="N2054" s="23">
        <v>45965</v>
      </c>
      <c r="O2054" s="7">
        <f t="shared" ca="1" si="75"/>
        <v>19</v>
      </c>
      <c r="P2054" s="11">
        <v>45985</v>
      </c>
      <c r="Q2054" s="11">
        <v>45970</v>
      </c>
      <c r="R2054" s="11">
        <v>45985</v>
      </c>
      <c r="S2054" s="12">
        <f t="shared" ca="1" si="79"/>
        <v>39</v>
      </c>
      <c r="T2054" s="11">
        <v>45986</v>
      </c>
      <c r="U2054" s="11" t="s">
        <v>14573</v>
      </c>
      <c r="V2054" s="11"/>
      <c r="W2054" s="11"/>
      <c r="X2054" s="714" t="s">
        <v>14574</v>
      </c>
      <c r="Y2054" s="199" t="s">
        <v>14575</v>
      </c>
      <c r="Z2054" s="199" t="s">
        <v>14576</v>
      </c>
      <c r="AA2054" s="161" t="s">
        <v>14577</v>
      </c>
      <c r="AB2054" s="14" t="s">
        <v>4763</v>
      </c>
      <c r="AC2054" s="12"/>
      <c r="AD2054" s="715"/>
      <c r="AE2054" s="1337"/>
      <c r="AF2054" s="777"/>
      <c r="AG2054" s="2"/>
    </row>
    <row r="2055" spans="1:33">
      <c r="A2055" s="783" t="s">
        <v>14578</v>
      </c>
      <c r="B2055" s="657" t="s">
        <v>14579</v>
      </c>
      <c r="C2055" s="11" t="s">
        <v>83</v>
      </c>
      <c r="D2055" s="857" t="s">
        <v>1024</v>
      </c>
      <c r="E2055" s="12" t="s">
        <v>85</v>
      </c>
      <c r="F2055" s="12">
        <v>4</v>
      </c>
      <c r="G2055" s="220">
        <v>1929</v>
      </c>
      <c r="H2055" s="237">
        <v>6.8840000000000003</v>
      </c>
      <c r="I2055" s="188" t="s">
        <v>14572</v>
      </c>
      <c r="J2055" s="11">
        <v>45951</v>
      </c>
      <c r="K2055" s="26">
        <v>45957</v>
      </c>
      <c r="L2055" s="12">
        <f t="shared" si="80"/>
        <v>6</v>
      </c>
      <c r="M2055" s="11" t="s">
        <v>97</v>
      </c>
      <c r="N2055" s="23">
        <v>45964</v>
      </c>
      <c r="O2055" s="7">
        <f t="shared" ca="1" si="75"/>
        <v>13</v>
      </c>
      <c r="P2055" s="11">
        <v>45985</v>
      </c>
      <c r="Q2055" s="11">
        <v>45971</v>
      </c>
      <c r="R2055" s="11">
        <v>45985</v>
      </c>
      <c r="S2055" s="12">
        <f t="shared" ca="1" si="79"/>
        <v>34</v>
      </c>
      <c r="T2055" s="11">
        <v>45986</v>
      </c>
      <c r="U2055" s="11" t="s">
        <v>14580</v>
      </c>
      <c r="V2055" s="11"/>
      <c r="W2055" s="11"/>
      <c r="X2055" s="714" t="s">
        <v>14581</v>
      </c>
      <c r="Y2055" s="199" t="s">
        <v>14575</v>
      </c>
      <c r="Z2055" s="199" t="s">
        <v>14582</v>
      </c>
      <c r="AA2055" s="161" t="s">
        <v>14583</v>
      </c>
      <c r="AB2055" s="14" t="s">
        <v>14584</v>
      </c>
      <c r="AC2055" s="12"/>
      <c r="AD2055" s="715"/>
      <c r="AE2055" s="1337"/>
      <c r="AF2055" s="777"/>
      <c r="AG2055" s="2"/>
    </row>
    <row r="2056" spans="1:33">
      <c r="A2056" s="783" t="s">
        <v>9957</v>
      </c>
      <c r="B2056" s="657" t="s">
        <v>14585</v>
      </c>
      <c r="C2056" s="11" t="s">
        <v>83</v>
      </c>
      <c r="D2056" s="857" t="s">
        <v>1024</v>
      </c>
      <c r="E2056" s="12" t="s">
        <v>85</v>
      </c>
      <c r="F2056" s="12">
        <v>3</v>
      </c>
      <c r="G2056" s="220">
        <v>2721</v>
      </c>
      <c r="H2056" s="237">
        <v>1.798</v>
      </c>
      <c r="I2056" s="188" t="s">
        <v>14572</v>
      </c>
      <c r="J2056" s="11">
        <v>45954</v>
      </c>
      <c r="K2056" s="26">
        <v>45957</v>
      </c>
      <c r="L2056" s="12">
        <f t="shared" si="80"/>
        <v>3</v>
      </c>
      <c r="M2056" s="11" t="s">
        <v>97</v>
      </c>
      <c r="N2056" s="23">
        <v>45960</v>
      </c>
      <c r="O2056" s="7">
        <f t="shared" ca="1" si="75"/>
        <v>6</v>
      </c>
      <c r="P2056" s="11">
        <v>45985</v>
      </c>
      <c r="Q2056" s="11">
        <v>45971</v>
      </c>
      <c r="R2056" s="11">
        <v>45985</v>
      </c>
      <c r="S2056" s="12">
        <f t="shared" ca="1" si="79"/>
        <v>31</v>
      </c>
      <c r="T2056" s="11">
        <v>45986</v>
      </c>
      <c r="U2056" s="11" t="s">
        <v>14586</v>
      </c>
      <c r="V2056" s="11"/>
      <c r="W2056" s="11"/>
      <c r="X2056" s="714" t="s">
        <v>14587</v>
      </c>
      <c r="Y2056" s="199" t="s">
        <v>14575</v>
      </c>
      <c r="Z2056" s="199" t="s">
        <v>14588</v>
      </c>
      <c r="AA2056" s="161" t="s">
        <v>14589</v>
      </c>
      <c r="AB2056" s="14" t="s">
        <v>14590</v>
      </c>
      <c r="AC2056" s="12"/>
      <c r="AD2056" s="715"/>
      <c r="AE2056" s="1337"/>
      <c r="AF2056" s="777"/>
      <c r="AG2056" s="2"/>
    </row>
    <row r="2057" spans="1:33">
      <c r="A2057" s="783" t="s">
        <v>14591</v>
      </c>
      <c r="B2057" s="657" t="s">
        <v>14592</v>
      </c>
      <c r="C2057" s="11" t="s">
        <v>256</v>
      </c>
      <c r="D2057" s="857" t="s">
        <v>1024</v>
      </c>
      <c r="E2057" s="12" t="s">
        <v>85</v>
      </c>
      <c r="F2057" s="12">
        <v>3</v>
      </c>
      <c r="G2057" s="220">
        <v>1806</v>
      </c>
      <c r="H2057" s="237">
        <v>2.4220000000000002</v>
      </c>
      <c r="I2057" s="188" t="s">
        <v>14572</v>
      </c>
      <c r="J2057" s="11">
        <v>45954</v>
      </c>
      <c r="K2057" s="26">
        <v>45958</v>
      </c>
      <c r="L2057" s="12">
        <f t="shared" si="80"/>
        <v>4</v>
      </c>
      <c r="M2057" s="11">
        <v>45960</v>
      </c>
      <c r="N2057" s="23">
        <v>45965</v>
      </c>
      <c r="O2057" s="7">
        <f t="shared" ca="1" si="75"/>
        <v>11</v>
      </c>
      <c r="P2057" s="11">
        <v>45985</v>
      </c>
      <c r="Q2057" s="11">
        <v>45971</v>
      </c>
      <c r="R2057" s="11">
        <v>45985</v>
      </c>
      <c r="S2057" s="12">
        <f t="shared" ca="1" si="79"/>
        <v>31</v>
      </c>
      <c r="T2057" s="11">
        <v>45986</v>
      </c>
      <c r="U2057" s="11" t="s">
        <v>14593</v>
      </c>
      <c r="V2057" s="11"/>
      <c r="W2057" s="11"/>
      <c r="X2057" s="714" t="s">
        <v>14594</v>
      </c>
      <c r="Y2057" s="199" t="s">
        <v>14575</v>
      </c>
      <c r="Z2057" s="199" t="s">
        <v>14595</v>
      </c>
      <c r="AA2057" s="161" t="s">
        <v>14596</v>
      </c>
      <c r="AB2057" s="14" t="s">
        <v>14597</v>
      </c>
      <c r="AC2057" s="12"/>
      <c r="AD2057" s="715"/>
      <c r="AE2057" s="1337"/>
      <c r="AF2057" s="777"/>
      <c r="AG2057" s="2"/>
    </row>
    <row r="2058" spans="1:33">
      <c r="A2058" s="783" t="s">
        <v>829</v>
      </c>
      <c r="B2058" s="657" t="s">
        <v>14598</v>
      </c>
      <c r="C2058" s="11" t="s">
        <v>256</v>
      </c>
      <c r="D2058" s="857" t="s">
        <v>1024</v>
      </c>
      <c r="E2058" s="12" t="s">
        <v>85</v>
      </c>
      <c r="F2058" s="12">
        <v>1</v>
      </c>
      <c r="G2058" s="220">
        <v>1950</v>
      </c>
      <c r="H2058" s="237">
        <v>5.8380000000000001</v>
      </c>
      <c r="I2058" s="188" t="s">
        <v>14572</v>
      </c>
      <c r="J2058" s="11">
        <v>45958</v>
      </c>
      <c r="K2058" s="26">
        <v>45958</v>
      </c>
      <c r="L2058" s="12">
        <f t="shared" si="80"/>
        <v>0</v>
      </c>
      <c r="M2058" s="11">
        <v>45960</v>
      </c>
      <c r="N2058" s="23">
        <v>45965</v>
      </c>
      <c r="O2058" s="7">
        <f t="shared" ca="1" si="75"/>
        <v>7</v>
      </c>
      <c r="P2058" s="11">
        <v>45985</v>
      </c>
      <c r="Q2058" s="11">
        <v>45971</v>
      </c>
      <c r="R2058" s="11">
        <v>45985</v>
      </c>
      <c r="S2058" s="12">
        <f t="shared" ca="1" si="79"/>
        <v>27</v>
      </c>
      <c r="T2058" s="11">
        <v>45986</v>
      </c>
      <c r="U2058" s="11" t="s">
        <v>14599</v>
      </c>
      <c r="V2058" s="11"/>
      <c r="W2058" s="11"/>
      <c r="X2058" s="714" t="s">
        <v>14600</v>
      </c>
      <c r="Y2058" s="199" t="s">
        <v>14575</v>
      </c>
      <c r="Z2058" s="199" t="s">
        <v>14601</v>
      </c>
      <c r="AA2058" s="161" t="s">
        <v>14602</v>
      </c>
      <c r="AB2058" s="14" t="s">
        <v>4763</v>
      </c>
      <c r="AC2058" s="12"/>
      <c r="AD2058" s="715"/>
      <c r="AE2058" s="1337"/>
      <c r="AF2058" s="777"/>
      <c r="AG2058" s="2"/>
    </row>
    <row r="2059" spans="1:33">
      <c r="A2059" s="783" t="s">
        <v>829</v>
      </c>
      <c r="B2059" s="657" t="s">
        <v>14603</v>
      </c>
      <c r="C2059" s="11" t="s">
        <v>256</v>
      </c>
      <c r="D2059" s="857" t="s">
        <v>1024</v>
      </c>
      <c r="E2059" s="12" t="s">
        <v>85</v>
      </c>
      <c r="F2059" s="12">
        <v>1</v>
      </c>
      <c r="G2059" s="220">
        <v>550</v>
      </c>
      <c r="H2059" s="237">
        <v>2.5339999999999998</v>
      </c>
      <c r="I2059" s="188" t="s">
        <v>14572</v>
      </c>
      <c r="J2059" s="11">
        <v>45960</v>
      </c>
      <c r="K2059" s="26">
        <v>45960</v>
      </c>
      <c r="L2059" s="12">
        <f t="shared" si="80"/>
        <v>0</v>
      </c>
      <c r="M2059" s="11">
        <v>45966</v>
      </c>
      <c r="N2059" s="23">
        <v>45968</v>
      </c>
      <c r="O2059" s="7">
        <f t="shared" ca="1" si="75"/>
        <v>8</v>
      </c>
      <c r="P2059" s="11">
        <v>45985</v>
      </c>
      <c r="Q2059" s="11">
        <v>45975</v>
      </c>
      <c r="R2059" s="11">
        <v>45985</v>
      </c>
      <c r="S2059" s="12">
        <f t="shared" ca="1" si="79"/>
        <v>25</v>
      </c>
      <c r="T2059" s="11">
        <v>45986</v>
      </c>
      <c r="U2059" s="11" t="s">
        <v>14604</v>
      </c>
      <c r="V2059" s="11"/>
      <c r="W2059" s="11"/>
      <c r="X2059" s="714" t="s">
        <v>14605</v>
      </c>
      <c r="Y2059" s="199" t="s">
        <v>14575</v>
      </c>
      <c r="Z2059" s="199" t="s">
        <v>14606</v>
      </c>
      <c r="AA2059" s="161" t="s">
        <v>14607</v>
      </c>
      <c r="AB2059" s="14" t="s">
        <v>4763</v>
      </c>
      <c r="AC2059" s="12"/>
      <c r="AD2059" s="715"/>
      <c r="AE2059" s="1337"/>
      <c r="AF2059" s="777"/>
      <c r="AG2059" s="2"/>
    </row>
    <row r="2060" spans="1:33" ht="30.75">
      <c r="A2060" s="657" t="s">
        <v>14608</v>
      </c>
      <c r="B2060" s="626" t="s">
        <v>14609</v>
      </c>
      <c r="C2060" s="11" t="s">
        <v>83</v>
      </c>
      <c r="D2060" s="857" t="s">
        <v>60</v>
      </c>
      <c r="E2060" s="12" t="s">
        <v>85</v>
      </c>
      <c r="F2060" s="12">
        <v>9</v>
      </c>
      <c r="G2060" s="220">
        <v>2090</v>
      </c>
      <c r="H2060" s="237">
        <v>6.5309999999999997</v>
      </c>
      <c r="I2060" s="188" t="s">
        <v>14610</v>
      </c>
      <c r="J2060" s="11">
        <v>45954</v>
      </c>
      <c r="K2060" s="26">
        <v>45957</v>
      </c>
      <c r="L2060" s="12">
        <f t="shared" si="80"/>
        <v>3</v>
      </c>
      <c r="M2060" s="23">
        <v>45968</v>
      </c>
      <c r="N2060" s="23">
        <v>45971</v>
      </c>
      <c r="O2060" s="7">
        <f t="shared" ca="1" si="75"/>
        <v>17</v>
      </c>
      <c r="P2060" s="11">
        <v>45984</v>
      </c>
      <c r="Q2060" s="11">
        <v>45984</v>
      </c>
      <c r="R2060" s="11">
        <v>45984</v>
      </c>
      <c r="S2060" s="12">
        <f t="shared" ca="1" si="79"/>
        <v>30</v>
      </c>
      <c r="T2060" s="192">
        <v>45987</v>
      </c>
      <c r="U2060" s="11">
        <v>46027</v>
      </c>
      <c r="V2060" s="11"/>
      <c r="W2060" s="11"/>
      <c r="X2060" s="199" t="s">
        <v>14611</v>
      </c>
      <c r="Y2060" s="199" t="s">
        <v>14612</v>
      </c>
      <c r="Z2060" s="199" t="s">
        <v>14612</v>
      </c>
      <c r="AA2060" s="161" t="s">
        <v>14613</v>
      </c>
      <c r="AB2060" s="622" t="s">
        <v>14614</v>
      </c>
      <c r="AC2060" s="12"/>
      <c r="AD2060" s="715"/>
      <c r="AE2060" s="1337"/>
      <c r="AF2060" s="740"/>
      <c r="AG2060" s="2" t="s">
        <v>14615</v>
      </c>
    </row>
    <row r="2061" spans="1:33">
      <c r="A2061" s="657" t="s">
        <v>14616</v>
      </c>
      <c r="B2061" s="201" t="s">
        <v>14617</v>
      </c>
      <c r="C2061" s="11" t="s">
        <v>83</v>
      </c>
      <c r="D2061" s="857" t="s">
        <v>139</v>
      </c>
      <c r="E2061" s="12" t="s">
        <v>85</v>
      </c>
      <c r="F2061" s="12">
        <v>1</v>
      </c>
      <c r="G2061" s="220">
        <v>431</v>
      </c>
      <c r="H2061" s="237">
        <v>0.85099999999999998</v>
      </c>
      <c r="I2061" s="188" t="s">
        <v>14618</v>
      </c>
      <c r="J2061" s="11">
        <v>45973</v>
      </c>
      <c r="K2061" s="26">
        <v>45974</v>
      </c>
      <c r="L2061" s="12">
        <f t="shared" si="80"/>
        <v>1</v>
      </c>
      <c r="M2061" s="23" t="s">
        <v>97</v>
      </c>
      <c r="N2061" s="23">
        <v>45981</v>
      </c>
      <c r="O2061" s="7">
        <f t="shared" ca="1" si="75"/>
        <v>8</v>
      </c>
      <c r="P2061" s="23">
        <v>45986</v>
      </c>
      <c r="Q2061" s="11">
        <v>45985</v>
      </c>
      <c r="R2061" s="11">
        <v>45986</v>
      </c>
      <c r="S2061" s="12">
        <f t="shared" ca="1" si="79"/>
        <v>13</v>
      </c>
      <c r="T2061" s="192">
        <v>45987</v>
      </c>
      <c r="U2061" s="11">
        <v>46011</v>
      </c>
      <c r="V2061" s="11"/>
      <c r="W2061" s="11"/>
      <c r="X2061" s="199" t="s">
        <v>14619</v>
      </c>
      <c r="Y2061" s="199" t="s">
        <v>14620</v>
      </c>
      <c r="Z2061" s="199" t="s">
        <v>14621</v>
      </c>
      <c r="AA2061" s="161" t="s">
        <v>14622</v>
      </c>
      <c r="AB2061" s="622" t="s">
        <v>14623</v>
      </c>
      <c r="AC2061" s="12"/>
      <c r="AD2061" s="715"/>
      <c r="AE2061" s="1337"/>
      <c r="AF2061" s="740"/>
      <c r="AG2061" s="2"/>
    </row>
    <row r="2062" spans="1:33">
      <c r="A2062" s="870" t="s">
        <v>14624</v>
      </c>
      <c r="B2062" s="996" t="s">
        <v>14625</v>
      </c>
      <c r="C2062" s="871" t="s">
        <v>256</v>
      </c>
      <c r="D2062" s="775" t="s">
        <v>687</v>
      </c>
      <c r="E2062" s="775" t="s">
        <v>85</v>
      </c>
      <c r="F2062" s="4">
        <v>2</v>
      </c>
      <c r="G2062" s="220">
        <v>760</v>
      </c>
      <c r="H2062" s="205">
        <v>0.98799999999999999</v>
      </c>
      <c r="I2062" s="232" t="s">
        <v>14626</v>
      </c>
      <c r="J2062" s="11">
        <v>45966</v>
      </c>
      <c r="K2062" s="11">
        <v>45975</v>
      </c>
      <c r="L2062" s="12">
        <f t="shared" si="80"/>
        <v>9</v>
      </c>
      <c r="M2062" s="11" t="s">
        <v>97</v>
      </c>
      <c r="N2062" s="11">
        <v>45971</v>
      </c>
      <c r="O2062" s="7">
        <f t="shared" ca="1" si="75"/>
        <v>5</v>
      </c>
      <c r="P2062" s="11">
        <v>45980</v>
      </c>
      <c r="Q2062" s="11">
        <v>45980</v>
      </c>
      <c r="R2062" s="11">
        <v>45980</v>
      </c>
      <c r="S2062" s="7">
        <f t="shared" ca="1" si="79"/>
        <v>14</v>
      </c>
      <c r="T2062" s="192">
        <v>45983</v>
      </c>
      <c r="U2062" s="11">
        <v>46002</v>
      </c>
      <c r="V2062" s="11"/>
      <c r="W2062" s="11"/>
      <c r="X2062" s="199" t="s">
        <v>14627</v>
      </c>
      <c r="Y2062" s="199" t="s">
        <v>14628</v>
      </c>
      <c r="Z2062" s="199" t="s">
        <v>14629</v>
      </c>
      <c r="AA2062" s="96" t="s">
        <v>10683</v>
      </c>
      <c r="AB2062" s="85" t="s">
        <v>14630</v>
      </c>
      <c r="AC2062" s="23"/>
      <c r="AD2062" s="776"/>
      <c r="AE2062" s="1338"/>
      <c r="AF2062" s="777"/>
      <c r="AG2062" s="2"/>
    </row>
    <row r="2063" spans="1:33">
      <c r="A2063" s="660" t="s">
        <v>14631</v>
      </c>
      <c r="B2063" s="996" t="s">
        <v>14632</v>
      </c>
      <c r="C2063" s="871" t="s">
        <v>83</v>
      </c>
      <c r="D2063" s="775" t="s">
        <v>687</v>
      </c>
      <c r="E2063" s="775" t="s">
        <v>85</v>
      </c>
      <c r="F2063" s="4">
        <v>1</v>
      </c>
      <c r="G2063" s="220">
        <v>3600</v>
      </c>
      <c r="H2063" s="205">
        <v>3.6</v>
      </c>
      <c r="I2063" s="232" t="s">
        <v>14633</v>
      </c>
      <c r="J2063" s="11">
        <v>45968</v>
      </c>
      <c r="K2063" s="11">
        <v>45968</v>
      </c>
      <c r="L2063" s="12">
        <f t="shared" si="80"/>
        <v>0</v>
      </c>
      <c r="M2063" s="11" t="s">
        <v>97</v>
      </c>
      <c r="N2063" s="11">
        <v>45975</v>
      </c>
      <c r="O2063" s="7">
        <f t="shared" ca="1" si="75"/>
        <v>7</v>
      </c>
      <c r="P2063" s="11">
        <v>45980</v>
      </c>
      <c r="Q2063" s="11">
        <v>45979</v>
      </c>
      <c r="R2063" s="11">
        <v>45980</v>
      </c>
      <c r="S2063" s="7">
        <f t="shared" ca="1" si="79"/>
        <v>12</v>
      </c>
      <c r="T2063" s="192">
        <v>45981</v>
      </c>
      <c r="U2063" s="11">
        <v>46009</v>
      </c>
      <c r="V2063" s="11"/>
      <c r="W2063" s="11"/>
      <c r="X2063" s="199" t="s">
        <v>14634</v>
      </c>
      <c r="Y2063" s="199" t="s">
        <v>14635</v>
      </c>
      <c r="Z2063" s="199" t="s">
        <v>14636</v>
      </c>
      <c r="AA2063" s="96" t="s">
        <v>14637</v>
      </c>
      <c r="AB2063" s="85"/>
      <c r="AC2063" s="23"/>
      <c r="AD2063" s="776"/>
      <c r="AE2063" s="1338"/>
      <c r="AF2063" s="777"/>
      <c r="AG2063" s="2"/>
    </row>
    <row r="2064" spans="1:33">
      <c r="A2064" s="870" t="s">
        <v>14638</v>
      </c>
      <c r="B2064" s="996" t="s">
        <v>14639</v>
      </c>
      <c r="C2064" s="871" t="s">
        <v>83</v>
      </c>
      <c r="D2064" s="775" t="s">
        <v>189</v>
      </c>
      <c r="E2064" s="775" t="s">
        <v>85</v>
      </c>
      <c r="F2064" s="4">
        <v>1</v>
      </c>
      <c r="G2064" s="220">
        <v>1690</v>
      </c>
      <c r="H2064" s="205">
        <v>1.1379999999999999</v>
      </c>
      <c r="I2064" s="232" t="s">
        <v>14640</v>
      </c>
      <c r="J2064" s="11">
        <v>45960</v>
      </c>
      <c r="K2064" s="11">
        <v>45960</v>
      </c>
      <c r="L2064" s="12">
        <f t="shared" si="80"/>
        <v>0</v>
      </c>
      <c r="M2064" s="11">
        <v>45974</v>
      </c>
      <c r="N2064" s="11">
        <v>45974</v>
      </c>
      <c r="O2064" s="7">
        <f t="shared" ca="1" si="75"/>
        <v>14</v>
      </c>
      <c r="P2064" s="11">
        <v>45981</v>
      </c>
      <c r="Q2064" s="11">
        <v>45978</v>
      </c>
      <c r="R2064" s="11">
        <v>45981</v>
      </c>
      <c r="S2064" s="7">
        <f t="shared" ca="1" si="79"/>
        <v>21</v>
      </c>
      <c r="T2064" s="192">
        <v>45982</v>
      </c>
      <c r="U2064" s="11">
        <v>46027</v>
      </c>
      <c r="V2064" s="11"/>
      <c r="W2064" s="11"/>
      <c r="X2064" s="199" t="s">
        <v>14641</v>
      </c>
      <c r="Y2064" s="199" t="s">
        <v>14642</v>
      </c>
      <c r="Z2064" s="199" t="s">
        <v>14642</v>
      </c>
      <c r="AA2064" s="244" t="s">
        <v>14643</v>
      </c>
      <c r="AB2064" s="85" t="s">
        <v>14644</v>
      </c>
      <c r="AC2064" s="23"/>
      <c r="AD2064" s="776"/>
      <c r="AE2064" s="1338" t="s">
        <v>12585</v>
      </c>
      <c r="AF2064" s="777" t="s">
        <v>14645</v>
      </c>
      <c r="AG2064" s="2" t="s">
        <v>14646</v>
      </c>
    </row>
    <row r="2065" spans="1:33" ht="16.5">
      <c r="A2065" s="1009" t="s">
        <v>14647</v>
      </c>
      <c r="B2065" s="219" t="s">
        <v>14648</v>
      </c>
      <c r="C2065" s="775" t="s">
        <v>256</v>
      </c>
      <c r="D2065" s="7" t="s">
        <v>1292</v>
      </c>
      <c r="E2065" s="7" t="s">
        <v>85</v>
      </c>
      <c r="F2065" s="7">
        <v>1</v>
      </c>
      <c r="G2065" s="220">
        <v>2087</v>
      </c>
      <c r="H2065" s="205">
        <f>48*48*48/1000000</f>
        <v>0.110592</v>
      </c>
      <c r="I2065" s="188" t="s">
        <v>14649</v>
      </c>
      <c r="J2065" s="11">
        <v>45939</v>
      </c>
      <c r="K2065" s="11">
        <v>45944</v>
      </c>
      <c r="L2065" s="12">
        <f t="shared" si="80"/>
        <v>5</v>
      </c>
      <c r="M2065" s="11">
        <v>45947</v>
      </c>
      <c r="N2065" s="11">
        <v>45948</v>
      </c>
      <c r="O2065" s="7">
        <f t="shared" ca="1" si="75"/>
        <v>9</v>
      </c>
      <c r="P2065" s="23">
        <v>45978</v>
      </c>
      <c r="Q2065" s="11">
        <v>45971</v>
      </c>
      <c r="R2065" s="11">
        <v>45978</v>
      </c>
      <c r="S2065" s="7">
        <f t="shared" ca="1" si="79"/>
        <v>39</v>
      </c>
      <c r="T2065" s="192">
        <v>45981</v>
      </c>
      <c r="U2065" s="11">
        <v>46011</v>
      </c>
      <c r="V2065" s="11"/>
      <c r="W2065" s="11"/>
      <c r="X2065" s="199" t="s">
        <v>14650</v>
      </c>
      <c r="Y2065" s="199" t="s">
        <v>14651</v>
      </c>
      <c r="Z2065" s="199" t="s">
        <v>14651</v>
      </c>
      <c r="AA2065" s="238" t="s">
        <v>14652</v>
      </c>
      <c r="AB2065" s="84" t="s">
        <v>14653</v>
      </c>
      <c r="AC2065" s="23"/>
      <c r="AD2065" s="776"/>
      <c r="AE2065" s="1338"/>
      <c r="AF2065" s="740"/>
      <c r="AG2065" s="2"/>
    </row>
    <row r="2066" spans="1:33">
      <c r="A2066" s="870" t="s">
        <v>14654</v>
      </c>
      <c r="B2066" s="996" t="s">
        <v>14655</v>
      </c>
      <c r="C2066" s="871" t="s">
        <v>256</v>
      </c>
      <c r="D2066" s="775" t="s">
        <v>5451</v>
      </c>
      <c r="E2066" s="775" t="s">
        <v>85</v>
      </c>
      <c r="F2066" s="4">
        <v>1</v>
      </c>
      <c r="G2066" s="220">
        <v>485.34379999999999</v>
      </c>
      <c r="H2066" s="205">
        <v>1.204</v>
      </c>
      <c r="I2066" s="232" t="s">
        <v>14656</v>
      </c>
      <c r="J2066" s="11">
        <v>45958</v>
      </c>
      <c r="K2066" s="11">
        <v>45958</v>
      </c>
      <c r="L2066" s="12">
        <f t="shared" si="80"/>
        <v>0</v>
      </c>
      <c r="M2066" s="11">
        <v>45961</v>
      </c>
      <c r="N2066" s="11">
        <v>45964</v>
      </c>
      <c r="O2066" s="7">
        <f t="shared" ca="1" si="75"/>
        <v>6</v>
      </c>
      <c r="P2066" s="11">
        <v>45981</v>
      </c>
      <c r="Q2066" s="11">
        <v>45979</v>
      </c>
      <c r="R2066" s="11">
        <v>45981</v>
      </c>
      <c r="S2066" s="7">
        <f t="shared" ca="1" si="79"/>
        <v>23</v>
      </c>
      <c r="T2066" s="192">
        <v>45982</v>
      </c>
      <c r="U2066" s="11">
        <v>46036</v>
      </c>
      <c r="V2066" s="11"/>
      <c r="W2066" s="11"/>
      <c r="X2066" s="199" t="s">
        <v>14657</v>
      </c>
      <c r="Y2066" s="199" t="s">
        <v>14658</v>
      </c>
      <c r="Z2066" s="199" t="s">
        <v>14658</v>
      </c>
      <c r="AA2066" s="96" t="s">
        <v>14659</v>
      </c>
      <c r="AB2066" s="85" t="s">
        <v>14660</v>
      </c>
      <c r="AC2066" s="23"/>
      <c r="AD2066" s="776"/>
      <c r="AE2066" s="1338"/>
      <c r="AF2066" s="777"/>
      <c r="AG2066" s="2"/>
    </row>
    <row r="2067" spans="1:33" ht="16.5">
      <c r="A2067" s="1009" t="s">
        <v>779</v>
      </c>
      <c r="B2067" s="181">
        <v>4300039407</v>
      </c>
      <c r="C2067" s="7" t="s">
        <v>83</v>
      </c>
      <c r="D2067" s="7" t="s">
        <v>48</v>
      </c>
      <c r="E2067" s="7" t="s">
        <v>49</v>
      </c>
      <c r="F2067" s="7">
        <v>6</v>
      </c>
      <c r="G2067" s="220" t="s">
        <v>14661</v>
      </c>
      <c r="H2067" s="237">
        <v>2.2999999999999998</v>
      </c>
      <c r="I2067" s="188" t="s">
        <v>14662</v>
      </c>
      <c r="J2067" s="11">
        <v>45868</v>
      </c>
      <c r="K2067" s="11">
        <v>45873</v>
      </c>
      <c r="L2067" s="12">
        <f t="shared" si="80"/>
        <v>5</v>
      </c>
      <c r="M2067" s="8"/>
      <c r="N2067" s="11"/>
      <c r="O2067" s="7">
        <f t="shared" ca="1" si="75"/>
        <v>237</v>
      </c>
      <c r="P2067" s="11">
        <v>45893</v>
      </c>
      <c r="Q2067" s="11">
        <v>45890</v>
      </c>
      <c r="R2067" s="8">
        <v>45893</v>
      </c>
      <c r="S2067" s="7">
        <f t="shared" ca="1" si="79"/>
        <v>25</v>
      </c>
      <c r="T2067" s="192">
        <v>45896</v>
      </c>
      <c r="U2067" s="11"/>
      <c r="V2067" s="11"/>
      <c r="W2067" s="11"/>
      <c r="X2067" s="199" t="s">
        <v>14663</v>
      </c>
      <c r="Y2067" s="199" t="s">
        <v>14664</v>
      </c>
      <c r="Z2067" s="199" t="s">
        <v>14665</v>
      </c>
      <c r="AA2067" s="96" t="s">
        <v>14666</v>
      </c>
      <c r="AB2067" s="83"/>
      <c r="AC2067" s="23"/>
      <c r="AD2067" s="776"/>
      <c r="AE2067" s="1338"/>
      <c r="AF2067" s="740"/>
      <c r="AG2067" s="2"/>
    </row>
    <row r="2068" spans="1:33" ht="16.5">
      <c r="A2068" s="1009" t="s">
        <v>779</v>
      </c>
      <c r="B2068" s="181" t="s">
        <v>14667</v>
      </c>
      <c r="C2068" s="7" t="s">
        <v>83</v>
      </c>
      <c r="D2068" s="7" t="s">
        <v>48</v>
      </c>
      <c r="E2068" s="7" t="s">
        <v>49</v>
      </c>
      <c r="F2068" s="7">
        <v>5</v>
      </c>
      <c r="G2068" s="220">
        <v>2257</v>
      </c>
      <c r="H2068" s="237">
        <v>2.48</v>
      </c>
      <c r="I2068" s="188" t="s">
        <v>14668</v>
      </c>
      <c r="J2068" s="11" t="s">
        <v>14669</v>
      </c>
      <c r="K2068" s="11" t="s">
        <v>767</v>
      </c>
      <c r="L2068" s="12"/>
      <c r="M2068" s="8"/>
      <c r="N2068" s="11"/>
      <c r="O2068" s="7"/>
      <c r="P2068" s="11">
        <v>45951</v>
      </c>
      <c r="Q2068" s="11" t="s">
        <v>14670</v>
      </c>
      <c r="R2068" s="8">
        <v>45954</v>
      </c>
      <c r="S2068" s="7"/>
      <c r="T2068" s="192">
        <v>45957</v>
      </c>
      <c r="U2068" s="11" t="s">
        <v>14671</v>
      </c>
      <c r="V2068" s="11"/>
      <c r="W2068" s="11"/>
      <c r="X2068" s="199" t="s">
        <v>14672</v>
      </c>
      <c r="Y2068" s="199" t="s">
        <v>14673</v>
      </c>
      <c r="Z2068" s="199" t="s">
        <v>14674</v>
      </c>
      <c r="AA2068" s="96"/>
      <c r="AB2068" s="83"/>
      <c r="AC2068" s="23"/>
      <c r="AD2068" s="776"/>
      <c r="AE2068" s="1338"/>
      <c r="AF2068" s="740"/>
      <c r="AG2068" s="2"/>
    </row>
    <row r="2069" spans="1:33" ht="16.5">
      <c r="A2069" s="1009" t="s">
        <v>14675</v>
      </c>
      <c r="B2069" s="181">
        <v>202504066</v>
      </c>
      <c r="C2069" s="7" t="s">
        <v>3272</v>
      </c>
      <c r="D2069" s="7" t="s">
        <v>3272</v>
      </c>
      <c r="E2069" s="7" t="s">
        <v>3272</v>
      </c>
      <c r="F2069" s="7">
        <v>10</v>
      </c>
      <c r="G2069" s="220">
        <v>1569</v>
      </c>
      <c r="H2069" s="237"/>
      <c r="I2069" s="188" t="s">
        <v>3272</v>
      </c>
      <c r="J2069" s="11" t="s">
        <v>3272</v>
      </c>
      <c r="K2069" s="11"/>
      <c r="L2069" s="12" t="e">
        <f>K2069-J2069</f>
        <v>#VALUE!</v>
      </c>
      <c r="M2069" s="8"/>
      <c r="N2069" s="11"/>
      <c r="O2069" s="7" t="e">
        <f ca="1">IF(ISBLANK(N2069)=TRUE,TODAY()-J2069,N2069-J2069)</f>
        <v>#VALUE!</v>
      </c>
      <c r="P2069" s="11" t="s">
        <v>3272</v>
      </c>
      <c r="Q2069" s="11" t="s">
        <v>3272</v>
      </c>
      <c r="R2069" s="8"/>
      <c r="S2069" s="7" t="e">
        <f ca="1">IF(ISBLANK(R2069)=TRUE,TODAY()-J2069,R2069-J2069)</f>
        <v>#VALUE!</v>
      </c>
      <c r="T2069" s="192"/>
      <c r="U2069" s="11"/>
      <c r="V2069" s="11"/>
      <c r="W2069" s="11"/>
      <c r="X2069" s="199" t="s">
        <v>14676</v>
      </c>
      <c r="Y2069" s="199"/>
      <c r="Z2069" s="199"/>
      <c r="AA2069" s="96"/>
      <c r="AB2069" s="83"/>
      <c r="AC2069" s="23"/>
      <c r="AD2069" s="776"/>
      <c r="AE2069" s="1338"/>
      <c r="AF2069" s="740"/>
      <c r="AG2069" s="2"/>
    </row>
    <row r="2070" spans="1:33" ht="16.5">
      <c r="A2070" s="1009" t="s">
        <v>322</v>
      </c>
      <c r="B2070" s="181">
        <v>4130002876</v>
      </c>
      <c r="C2070" s="7" t="s">
        <v>83</v>
      </c>
      <c r="D2070" s="7" t="s">
        <v>110</v>
      </c>
      <c r="E2070" s="7" t="s">
        <v>49</v>
      </c>
      <c r="F2070" s="7">
        <v>1</v>
      </c>
      <c r="G2070" s="220">
        <v>610</v>
      </c>
      <c r="H2070" s="237"/>
      <c r="I2070" s="188" t="s">
        <v>854</v>
      </c>
      <c r="J2070" s="11">
        <v>45957</v>
      </c>
      <c r="K2070" s="11">
        <v>45957</v>
      </c>
      <c r="L2070" s="12">
        <f>K2070-J2070</f>
        <v>0</v>
      </c>
      <c r="M2070" s="8"/>
      <c r="N2070" s="11"/>
      <c r="O2070" s="7">
        <f ca="1">IF(ISBLANK(N2070)=TRUE,TODAY()-J2070,N2070-J2070)</f>
        <v>148</v>
      </c>
      <c r="P2070" s="11">
        <v>45982</v>
      </c>
      <c r="Q2070" s="11">
        <v>45946</v>
      </c>
      <c r="R2070" s="8">
        <v>45982</v>
      </c>
      <c r="S2070" s="7"/>
      <c r="T2070" s="192">
        <v>45982</v>
      </c>
      <c r="U2070" s="11" t="s">
        <v>14677</v>
      </c>
      <c r="V2070" s="11"/>
      <c r="W2070" s="11"/>
      <c r="X2070" s="199" t="s">
        <v>14678</v>
      </c>
      <c r="Y2070" s="199" t="s">
        <v>14679</v>
      </c>
      <c r="Z2070" s="199" t="s">
        <v>14679</v>
      </c>
      <c r="AA2070" s="96" t="s">
        <v>13747</v>
      </c>
      <c r="AB2070" s="83"/>
      <c r="AC2070" s="23"/>
      <c r="AD2070" s="776"/>
      <c r="AE2070" s="1338"/>
      <c r="AF2070" s="740"/>
      <c r="AG2070" s="2"/>
    </row>
    <row r="2071" spans="1:33" ht="16.5">
      <c r="A2071" s="1012" t="s">
        <v>14680</v>
      </c>
      <c r="B2071" s="181" t="s">
        <v>14681</v>
      </c>
      <c r="C2071" s="7" t="s">
        <v>29</v>
      </c>
      <c r="D2071" s="7" t="s">
        <v>110</v>
      </c>
      <c r="E2071" s="7" t="s">
        <v>14682</v>
      </c>
      <c r="F2071" s="7">
        <v>1</v>
      </c>
      <c r="G2071" s="220">
        <v>95.6</v>
      </c>
      <c r="H2071" s="237"/>
      <c r="I2071" s="188" t="s">
        <v>13374</v>
      </c>
      <c r="J2071" s="11">
        <v>45971</v>
      </c>
      <c r="K2071" s="11">
        <v>45971</v>
      </c>
      <c r="L2071" s="12">
        <f>K2071-J2071</f>
        <v>0</v>
      </c>
      <c r="M2071" s="8"/>
      <c r="N2071" s="11"/>
      <c r="O2071" s="7">
        <f ca="1">IF(ISBLANK(N2071)=TRUE,TODAY()-J2071,N2071-J2071)</f>
        <v>134</v>
      </c>
      <c r="P2071" s="11">
        <v>45985</v>
      </c>
      <c r="Q2071" s="11">
        <v>45984</v>
      </c>
      <c r="R2071" s="8">
        <v>45985</v>
      </c>
      <c r="S2071" s="7"/>
      <c r="T2071" s="192">
        <v>45986</v>
      </c>
      <c r="U2071" s="11" t="s">
        <v>14683</v>
      </c>
      <c r="V2071" s="11"/>
      <c r="W2071" s="11"/>
      <c r="X2071" s="199" t="s">
        <v>14684</v>
      </c>
      <c r="Y2071" s="199" t="s">
        <v>14685</v>
      </c>
      <c r="Z2071" s="199" t="s">
        <v>14685</v>
      </c>
      <c r="AA2071" s="96" t="s">
        <v>1870</v>
      </c>
      <c r="AB2071" s="83"/>
      <c r="AC2071" s="23"/>
      <c r="AD2071" s="776"/>
      <c r="AE2071" s="1338"/>
      <c r="AF2071" s="740"/>
      <c r="AG2071" s="2"/>
    </row>
    <row r="2072" spans="1:33" ht="30.75">
      <c r="A2072" s="1043" t="s">
        <v>13199</v>
      </c>
      <c r="B2072" s="1043" t="s">
        <v>14686</v>
      </c>
      <c r="C2072" s="1043" t="s">
        <v>83</v>
      </c>
      <c r="D2072" s="1043" t="s">
        <v>14687</v>
      </c>
      <c r="E2072" s="1043" t="s">
        <v>85</v>
      </c>
      <c r="F2072" s="1043">
        <v>1</v>
      </c>
      <c r="G2072" s="1035">
        <v>460</v>
      </c>
      <c r="H2072" s="1035">
        <v>0.59099999999999997</v>
      </c>
      <c r="I2072" s="1070" t="s">
        <v>14688</v>
      </c>
      <c r="J2072" s="1037">
        <v>45960</v>
      </c>
      <c r="K2072" s="1037">
        <v>45960</v>
      </c>
      <c r="L2072" s="1035">
        <v>0</v>
      </c>
      <c r="M2072" s="1044" t="s">
        <v>97</v>
      </c>
      <c r="N2072" s="1037">
        <v>45971</v>
      </c>
      <c r="O2072" s="1043">
        <v>11</v>
      </c>
      <c r="P2072" s="1037">
        <v>45987</v>
      </c>
      <c r="Q2072" s="1037">
        <v>45979</v>
      </c>
      <c r="R2072" s="1037">
        <v>45987</v>
      </c>
      <c r="S2072" s="1035">
        <v>27</v>
      </c>
      <c r="T2072" s="1037">
        <v>45993</v>
      </c>
      <c r="U2072" s="1037">
        <v>46009</v>
      </c>
      <c r="V2072" s="1037"/>
      <c r="W2072" s="1037"/>
      <c r="X2072" s="1051" t="s">
        <v>14689</v>
      </c>
      <c r="Y2072" s="1035" t="s">
        <v>14690</v>
      </c>
      <c r="Z2072" s="1035" t="s">
        <v>14691</v>
      </c>
      <c r="AA2072" s="1051" t="s">
        <v>14692</v>
      </c>
      <c r="AB2072" s="1051" t="s">
        <v>14693</v>
      </c>
      <c r="AC2072" s="1049"/>
      <c r="AD2072" s="1063"/>
      <c r="AE2072" s="1353"/>
      <c r="AF2072" s="1060"/>
    </row>
    <row r="2073" spans="1:33">
      <c r="A2073" s="1043" t="s">
        <v>14694</v>
      </c>
      <c r="B2073" s="1035" t="s">
        <v>14695</v>
      </c>
      <c r="C2073" s="1043" t="s">
        <v>83</v>
      </c>
      <c r="D2073" s="1043" t="s">
        <v>14687</v>
      </c>
      <c r="E2073" s="1043" t="s">
        <v>85</v>
      </c>
      <c r="F2073" s="1043">
        <v>1</v>
      </c>
      <c r="G2073" s="1035">
        <v>485</v>
      </c>
      <c r="H2073" s="1043">
        <v>1.7370000000000001</v>
      </c>
      <c r="I2073" s="1070" t="s">
        <v>14696</v>
      </c>
      <c r="J2073" s="1037">
        <v>45968</v>
      </c>
      <c r="K2073" s="1037">
        <v>45972</v>
      </c>
      <c r="L2073" s="1035">
        <v>4</v>
      </c>
      <c r="M2073" s="1044" t="s">
        <v>97</v>
      </c>
      <c r="N2073" s="1037">
        <v>45973</v>
      </c>
      <c r="O2073" s="1043">
        <v>5</v>
      </c>
      <c r="P2073" s="1037">
        <v>45987</v>
      </c>
      <c r="Q2073" s="1037">
        <v>45980</v>
      </c>
      <c r="R2073" s="1037">
        <v>45987</v>
      </c>
      <c r="S2073" s="1035">
        <v>19</v>
      </c>
      <c r="T2073" s="1037">
        <v>45993</v>
      </c>
      <c r="U2073" s="1037">
        <v>46010</v>
      </c>
      <c r="V2073" s="1037"/>
      <c r="W2073" s="1037"/>
      <c r="X2073" s="1051" t="s">
        <v>14697</v>
      </c>
      <c r="Y2073" s="1035" t="s">
        <v>14698</v>
      </c>
      <c r="Z2073" s="1035" t="s">
        <v>14699</v>
      </c>
      <c r="AA2073" s="1051" t="s">
        <v>14700</v>
      </c>
      <c r="AB2073" s="1051" t="s">
        <v>14701</v>
      </c>
      <c r="AC2073" s="1049"/>
      <c r="AD2073" s="1063"/>
      <c r="AE2073" s="1353"/>
      <c r="AF2073" s="1060"/>
    </row>
    <row r="2074" spans="1:33">
      <c r="A2074" s="1043" t="s">
        <v>14694</v>
      </c>
      <c r="B2074" s="1035" t="s">
        <v>14702</v>
      </c>
      <c r="C2074" s="1043" t="s">
        <v>83</v>
      </c>
      <c r="D2074" s="1043" t="s">
        <v>14687</v>
      </c>
      <c r="E2074" s="1043" t="s">
        <v>85</v>
      </c>
      <c r="F2074" s="1043">
        <v>5</v>
      </c>
      <c r="G2074" s="1035">
        <v>548</v>
      </c>
      <c r="H2074" s="1043">
        <v>1</v>
      </c>
      <c r="I2074" s="1070" t="s">
        <v>14696</v>
      </c>
      <c r="J2074" s="1037">
        <v>45969</v>
      </c>
      <c r="K2074" s="1037">
        <v>45972</v>
      </c>
      <c r="L2074" s="1035">
        <v>3</v>
      </c>
      <c r="M2074" s="1044" t="s">
        <v>97</v>
      </c>
      <c r="N2074" s="1037">
        <v>45973</v>
      </c>
      <c r="O2074" s="1043">
        <v>4</v>
      </c>
      <c r="P2074" s="1037">
        <v>45987</v>
      </c>
      <c r="Q2074" s="1037">
        <v>45980</v>
      </c>
      <c r="R2074" s="1037">
        <v>45987</v>
      </c>
      <c r="S2074" s="1035">
        <v>18</v>
      </c>
      <c r="T2074" s="1037">
        <v>45993</v>
      </c>
      <c r="U2074" s="1037">
        <v>46010</v>
      </c>
      <c r="V2074" s="1037"/>
      <c r="W2074" s="1037"/>
      <c r="X2074" s="1035" t="s">
        <v>14703</v>
      </c>
      <c r="Y2074" s="1035" t="s">
        <v>14704</v>
      </c>
      <c r="Z2074" s="1035" t="s">
        <v>14705</v>
      </c>
      <c r="AA2074" s="1051" t="s">
        <v>14700</v>
      </c>
      <c r="AB2074" s="1051" t="s">
        <v>14701</v>
      </c>
      <c r="AC2074" s="1049"/>
      <c r="AD2074" s="1063"/>
      <c r="AE2074" s="1353"/>
      <c r="AF2074" s="1060"/>
    </row>
    <row r="2075" spans="1:33">
      <c r="A2075" s="1043" t="s">
        <v>12847</v>
      </c>
      <c r="B2075" s="1043" t="s">
        <v>14706</v>
      </c>
      <c r="C2075" s="1043" t="s">
        <v>256</v>
      </c>
      <c r="D2075" s="1043" t="s">
        <v>1217</v>
      </c>
      <c r="E2075" s="1043" t="s">
        <v>85</v>
      </c>
      <c r="F2075" s="1043">
        <v>1</v>
      </c>
      <c r="G2075" s="1035">
        <v>261</v>
      </c>
      <c r="H2075" s="1043">
        <v>0.4</v>
      </c>
      <c r="I2075" s="1071" t="s">
        <v>14707</v>
      </c>
      <c r="J2075" s="1037">
        <v>45948</v>
      </c>
      <c r="K2075" s="1037">
        <v>45951</v>
      </c>
      <c r="L2075" s="1035">
        <v>3</v>
      </c>
      <c r="M2075" s="1037">
        <v>45957</v>
      </c>
      <c r="N2075" s="1037">
        <v>45959</v>
      </c>
      <c r="O2075" s="1043">
        <v>11</v>
      </c>
      <c r="P2075" s="1037">
        <v>45983</v>
      </c>
      <c r="Q2075" s="1037">
        <v>45975</v>
      </c>
      <c r="R2075" s="1037">
        <v>45983</v>
      </c>
      <c r="S2075" s="1043">
        <v>35</v>
      </c>
      <c r="T2075" s="1037">
        <v>45988</v>
      </c>
      <c r="U2075" s="1037">
        <v>46020</v>
      </c>
      <c r="V2075" s="1037"/>
      <c r="W2075" s="1037"/>
      <c r="X2075" s="1035" t="s">
        <v>14708</v>
      </c>
      <c r="Y2075" s="1035" t="s">
        <v>14709</v>
      </c>
      <c r="Z2075" s="1035" t="s">
        <v>14709</v>
      </c>
      <c r="AA2075" s="1051" t="s">
        <v>14710</v>
      </c>
      <c r="AB2075" s="1051" t="s">
        <v>14711</v>
      </c>
      <c r="AC2075" s="1061"/>
      <c r="AD2075" s="1061"/>
      <c r="AE2075" s="1354"/>
      <c r="AF2075" s="1062"/>
    </row>
    <row r="2076" spans="1:33">
      <c r="A2076" s="1043" t="s">
        <v>14712</v>
      </c>
      <c r="B2076" s="1046" t="s">
        <v>14713</v>
      </c>
      <c r="C2076" s="1047" t="s">
        <v>256</v>
      </c>
      <c r="D2076" s="1043" t="s">
        <v>171</v>
      </c>
      <c r="E2076" s="1043" t="s">
        <v>85</v>
      </c>
      <c r="F2076" s="1043">
        <v>1</v>
      </c>
      <c r="G2076" s="1035">
        <v>3.25</v>
      </c>
      <c r="H2076" s="1043">
        <v>1.4999999999999999E-2</v>
      </c>
      <c r="I2076" s="1071" t="s">
        <v>14714</v>
      </c>
      <c r="J2076" s="1037">
        <v>45958</v>
      </c>
      <c r="K2076" s="1037">
        <v>45965</v>
      </c>
      <c r="L2076" s="1035">
        <v>7</v>
      </c>
      <c r="M2076" s="1044" t="s">
        <v>97</v>
      </c>
      <c r="N2076" s="1037">
        <v>45967</v>
      </c>
      <c r="O2076" s="1043">
        <v>9</v>
      </c>
      <c r="P2076" s="1037">
        <v>45987</v>
      </c>
      <c r="Q2076" s="1037">
        <v>45979</v>
      </c>
      <c r="R2076" s="1037">
        <v>45987</v>
      </c>
      <c r="S2076" s="1043">
        <v>29</v>
      </c>
      <c r="T2076" s="1037">
        <v>45989</v>
      </c>
      <c r="U2076" s="1037">
        <v>46009</v>
      </c>
      <c r="V2076" s="1037"/>
      <c r="W2076" s="1037"/>
      <c r="X2076" s="1035" t="s">
        <v>14715</v>
      </c>
      <c r="Y2076" s="1035" t="s">
        <v>14716</v>
      </c>
      <c r="Z2076" s="1035" t="s">
        <v>14717</v>
      </c>
      <c r="AA2076" s="1051" t="s">
        <v>14718</v>
      </c>
      <c r="AB2076" s="1035" t="s">
        <v>14630</v>
      </c>
      <c r="AC2076" s="1035"/>
      <c r="AD2076" s="1063"/>
      <c r="AE2076" s="1355"/>
      <c r="AF2076" s="1062"/>
    </row>
    <row r="2077" spans="1:33">
      <c r="A2077" s="1043" t="s">
        <v>14719</v>
      </c>
      <c r="B2077" s="1043" t="s">
        <v>14720</v>
      </c>
      <c r="C2077" s="1043" t="s">
        <v>256</v>
      </c>
      <c r="D2077" s="1043" t="s">
        <v>171</v>
      </c>
      <c r="E2077" s="1043" t="s">
        <v>85</v>
      </c>
      <c r="F2077" s="1043">
        <v>1</v>
      </c>
      <c r="G2077" s="1035">
        <v>425</v>
      </c>
      <c r="H2077" s="1043">
        <v>0.57599999999999996</v>
      </c>
      <c r="I2077" s="1071" t="s">
        <v>14721</v>
      </c>
      <c r="J2077" s="1037">
        <v>45961</v>
      </c>
      <c r="K2077" s="1037">
        <v>45968</v>
      </c>
      <c r="L2077" s="1035">
        <v>7</v>
      </c>
      <c r="M2077" s="1044" t="s">
        <v>97</v>
      </c>
      <c r="N2077" s="1037">
        <v>45969</v>
      </c>
      <c r="O2077" s="1043">
        <v>8</v>
      </c>
      <c r="P2077" s="1037">
        <v>45987</v>
      </c>
      <c r="Q2077" s="1037">
        <v>45979</v>
      </c>
      <c r="R2077" s="1037">
        <v>45987</v>
      </c>
      <c r="S2077" s="1043">
        <v>26</v>
      </c>
      <c r="T2077" s="1037">
        <v>45993</v>
      </c>
      <c r="U2077" s="1037">
        <v>46009</v>
      </c>
      <c r="V2077" s="1037"/>
      <c r="W2077" s="1037"/>
      <c r="X2077" s="1035" t="s">
        <v>14722</v>
      </c>
      <c r="Y2077" s="1035" t="s">
        <v>14690</v>
      </c>
      <c r="Z2077" s="1035" t="s">
        <v>14723</v>
      </c>
      <c r="AA2077" s="1051" t="s">
        <v>14724</v>
      </c>
      <c r="AB2077" s="1051" t="s">
        <v>14630</v>
      </c>
      <c r="AC2077" s="1061"/>
      <c r="AD2077" s="1061"/>
      <c r="AE2077" s="1354"/>
      <c r="AF2077" s="1062"/>
    </row>
    <row r="2078" spans="1:33" ht="16.5">
      <c r="A2078" s="1048" t="s">
        <v>4880</v>
      </c>
      <c r="B2078" s="1043" t="s">
        <v>14725</v>
      </c>
      <c r="C2078" s="1043" t="s">
        <v>29</v>
      </c>
      <c r="D2078" s="1043" t="s">
        <v>110</v>
      </c>
      <c r="E2078" s="1043" t="s">
        <v>267</v>
      </c>
      <c r="F2078" s="1043">
        <v>4</v>
      </c>
      <c r="G2078" s="1038">
        <v>3998</v>
      </c>
      <c r="H2078" s="1035">
        <v>5.5529999999999999</v>
      </c>
      <c r="I2078" s="1070" t="s">
        <v>13374</v>
      </c>
      <c r="J2078" s="1037">
        <v>45971</v>
      </c>
      <c r="K2078" s="1037">
        <v>45971</v>
      </c>
      <c r="L2078" s="1035">
        <v>0</v>
      </c>
      <c r="M2078" s="1043"/>
      <c r="N2078" s="1035"/>
      <c r="O2078" s="1043">
        <v>70</v>
      </c>
      <c r="P2078" s="1037">
        <v>45985</v>
      </c>
      <c r="Q2078" s="1037">
        <v>45984</v>
      </c>
      <c r="R2078" s="1043" t="s">
        <v>14726</v>
      </c>
      <c r="S2078" s="1043"/>
      <c r="T2078" s="1037">
        <v>45987</v>
      </c>
      <c r="U2078" s="1035" t="s">
        <v>14727</v>
      </c>
      <c r="V2078" s="1035"/>
      <c r="W2078" s="1035"/>
      <c r="X2078" s="1035" t="s">
        <v>14728</v>
      </c>
      <c r="Y2078" s="1035" t="s">
        <v>14729</v>
      </c>
      <c r="Z2078" s="1043" t="s">
        <v>14729</v>
      </c>
      <c r="AA2078" s="1035" t="s">
        <v>4939</v>
      </c>
      <c r="AB2078" s="1049"/>
      <c r="AC2078" s="1035"/>
      <c r="AD2078" s="1063"/>
      <c r="AE2078" s="1355"/>
      <c r="AF2078" s="1060"/>
    </row>
    <row r="2079" spans="1:33">
      <c r="A2079" s="1043" t="s">
        <v>14730</v>
      </c>
      <c r="B2079" s="1043" t="s">
        <v>14569</v>
      </c>
      <c r="C2079" s="1043" t="s">
        <v>83</v>
      </c>
      <c r="D2079" s="1043" t="s">
        <v>139</v>
      </c>
      <c r="E2079" s="1043" t="s">
        <v>85</v>
      </c>
      <c r="F2079" s="1043">
        <v>2</v>
      </c>
      <c r="G2079" s="1038">
        <v>1873</v>
      </c>
      <c r="H2079" s="1043">
        <v>1.4410000000000001</v>
      </c>
      <c r="I2079" s="1071" t="s">
        <v>14618</v>
      </c>
      <c r="J2079" s="1037">
        <v>45979</v>
      </c>
      <c r="K2079" s="1037">
        <v>45979</v>
      </c>
      <c r="L2079" s="1035">
        <v>0</v>
      </c>
      <c r="M2079" s="1044" t="s">
        <v>97</v>
      </c>
      <c r="N2079" s="1037">
        <v>45982</v>
      </c>
      <c r="O2079" s="1043">
        <v>3</v>
      </c>
      <c r="P2079" s="1037">
        <v>45986</v>
      </c>
      <c r="Q2079" s="1037">
        <v>45985</v>
      </c>
      <c r="R2079" s="1037">
        <v>45986</v>
      </c>
      <c r="S2079" s="1043">
        <v>7</v>
      </c>
      <c r="T2079" s="1037">
        <v>45994</v>
      </c>
      <c r="U2079" s="1037">
        <v>46011</v>
      </c>
      <c r="V2079" s="1037"/>
      <c r="W2079" s="1037"/>
      <c r="X2079" s="1035" t="s">
        <v>14731</v>
      </c>
      <c r="Y2079" s="1035" t="s">
        <v>14732</v>
      </c>
      <c r="Z2079" s="1035" t="s">
        <v>14733</v>
      </c>
      <c r="AA2079" s="1051" t="s">
        <v>14734</v>
      </c>
      <c r="AB2079" s="1063" t="s">
        <v>13469</v>
      </c>
      <c r="AC2079" s="1061"/>
      <c r="AD2079" s="1061"/>
      <c r="AE2079" s="1354"/>
      <c r="AF2079" s="1062"/>
    </row>
    <row r="2080" spans="1:33">
      <c r="A2080" s="1043" t="s">
        <v>14735</v>
      </c>
      <c r="B2080" s="1043" t="s">
        <v>14736</v>
      </c>
      <c r="C2080" s="1043" t="s">
        <v>83</v>
      </c>
      <c r="D2080" s="1043" t="s">
        <v>171</v>
      </c>
      <c r="E2080" s="1043" t="s">
        <v>85</v>
      </c>
      <c r="F2080" s="1043">
        <v>1</v>
      </c>
      <c r="G2080" s="1035">
        <v>50</v>
      </c>
      <c r="H2080" s="1043">
        <v>0.15</v>
      </c>
      <c r="I2080" s="1071" t="s">
        <v>14737</v>
      </c>
      <c r="J2080" s="1037">
        <v>45966</v>
      </c>
      <c r="K2080" s="1037">
        <v>45967</v>
      </c>
      <c r="L2080" s="1035">
        <v>1</v>
      </c>
      <c r="M2080" s="1044" t="s">
        <v>97</v>
      </c>
      <c r="N2080" s="1037">
        <v>45970</v>
      </c>
      <c r="O2080" s="1043">
        <v>4</v>
      </c>
      <c r="P2080" s="1050">
        <v>45987</v>
      </c>
      <c r="Q2080" s="1037">
        <v>45980</v>
      </c>
      <c r="R2080" s="1037">
        <v>45987</v>
      </c>
      <c r="S2080" s="1043">
        <v>21</v>
      </c>
      <c r="T2080" s="1037">
        <v>45994</v>
      </c>
      <c r="U2080" s="1037">
        <v>46010</v>
      </c>
      <c r="V2080" s="1037"/>
      <c r="W2080" s="1037"/>
      <c r="X2080" s="1035" t="s">
        <v>14738</v>
      </c>
      <c r="Y2080" s="1035" t="s">
        <v>14739</v>
      </c>
      <c r="Z2080" s="1035" t="s">
        <v>14740</v>
      </c>
      <c r="AA2080" s="1051" t="s">
        <v>14741</v>
      </c>
      <c r="AB2080" s="1051" t="s">
        <v>14742</v>
      </c>
      <c r="AC2080" s="1061"/>
      <c r="AD2080" s="1061"/>
      <c r="AE2080" s="1354"/>
      <c r="AF2080" s="1062"/>
    </row>
    <row r="2081" spans="1:32">
      <c r="A2081" s="1043" t="s">
        <v>14743</v>
      </c>
      <c r="B2081" s="1043" t="s">
        <v>14744</v>
      </c>
      <c r="C2081" s="1043" t="s">
        <v>83</v>
      </c>
      <c r="D2081" s="1043" t="s">
        <v>171</v>
      </c>
      <c r="E2081" s="1043" t="s">
        <v>85</v>
      </c>
      <c r="F2081" s="1043">
        <v>1</v>
      </c>
      <c r="G2081" s="1035">
        <v>257</v>
      </c>
      <c r="H2081" s="1043">
        <v>0.49199999999999999</v>
      </c>
      <c r="I2081" s="1071" t="s">
        <v>14745</v>
      </c>
      <c r="J2081" s="1037">
        <v>45976</v>
      </c>
      <c r="K2081" s="1037">
        <v>45985</v>
      </c>
      <c r="L2081" s="1035">
        <v>9</v>
      </c>
      <c r="M2081" s="1035"/>
      <c r="N2081" s="1035"/>
      <c r="O2081" s="1043">
        <v>65</v>
      </c>
      <c r="P2081" s="1050">
        <v>45987</v>
      </c>
      <c r="Q2081" s="1037">
        <v>45987</v>
      </c>
      <c r="R2081" s="1037">
        <v>45987</v>
      </c>
      <c r="S2081" s="1043">
        <v>11</v>
      </c>
      <c r="T2081" s="1037">
        <v>45994</v>
      </c>
      <c r="U2081" s="1037">
        <v>46017</v>
      </c>
      <c r="V2081" s="1037"/>
      <c r="W2081" s="1037"/>
      <c r="X2081" s="1035" t="s">
        <v>14746</v>
      </c>
      <c r="Y2081" s="1035" t="s">
        <v>14747</v>
      </c>
      <c r="Z2081" s="1035" t="s">
        <v>14748</v>
      </c>
      <c r="AA2081" s="1035" t="s">
        <v>14749</v>
      </c>
      <c r="AB2081" s="1051" t="s">
        <v>14750</v>
      </c>
      <c r="AC2081" s="1064"/>
      <c r="AD2081" s="1061"/>
      <c r="AE2081" s="1060"/>
      <c r="AF2081" s="1062"/>
    </row>
    <row r="2082" spans="1:32">
      <c r="A2082" s="1043" t="s">
        <v>14751</v>
      </c>
      <c r="B2082" s="1043" t="s">
        <v>11191</v>
      </c>
      <c r="C2082" s="1043" t="s">
        <v>83</v>
      </c>
      <c r="D2082" s="1043" t="s">
        <v>189</v>
      </c>
      <c r="E2082" s="1043" t="s">
        <v>85</v>
      </c>
      <c r="F2082" s="1043">
        <v>1</v>
      </c>
      <c r="G2082" s="1035">
        <v>636</v>
      </c>
      <c r="H2082" s="1043">
        <v>0.57899999999999996</v>
      </c>
      <c r="I2082" s="1071" t="s">
        <v>14752</v>
      </c>
      <c r="J2082" s="1037">
        <v>45975</v>
      </c>
      <c r="K2082" s="1037">
        <v>45975</v>
      </c>
      <c r="L2082" s="1035">
        <v>0</v>
      </c>
      <c r="M2082" s="1044" t="s">
        <v>97</v>
      </c>
      <c r="N2082" s="1037">
        <v>45980</v>
      </c>
      <c r="O2082" s="1043">
        <v>5</v>
      </c>
      <c r="P2082" s="1037">
        <v>45988</v>
      </c>
      <c r="Q2082" s="1037">
        <v>45987</v>
      </c>
      <c r="R2082" s="1037">
        <v>45988</v>
      </c>
      <c r="S2082" s="1043">
        <v>13</v>
      </c>
      <c r="T2082" s="1037">
        <v>45994</v>
      </c>
      <c r="U2082" s="1037">
        <v>46033</v>
      </c>
      <c r="V2082" s="1037"/>
      <c r="W2082" s="1037"/>
      <c r="X2082" s="1035" t="s">
        <v>14753</v>
      </c>
      <c r="Y2082" s="1035" t="s">
        <v>14754</v>
      </c>
      <c r="Z2082" s="1035" t="s">
        <v>14754</v>
      </c>
      <c r="AA2082" s="1051" t="s">
        <v>14755</v>
      </c>
      <c r="AB2082" s="1051" t="s">
        <v>14756</v>
      </c>
      <c r="AC2082" s="1035"/>
      <c r="AD2082" s="1063"/>
      <c r="AE2082" s="1355" t="s">
        <v>10815</v>
      </c>
      <c r="AF2082" s="1062" t="s">
        <v>14757</v>
      </c>
    </row>
    <row r="2083" spans="1:32" ht="16.5">
      <c r="A2083" s="1048" t="s">
        <v>11548</v>
      </c>
      <c r="B2083" s="1035" t="s">
        <v>14758</v>
      </c>
      <c r="C2083" s="1043" t="s">
        <v>256</v>
      </c>
      <c r="D2083" s="1043" t="s">
        <v>7803</v>
      </c>
      <c r="E2083" s="1043" t="s">
        <v>49</v>
      </c>
      <c r="F2083" s="1043">
        <v>1</v>
      </c>
      <c r="G2083" s="1035">
        <v>120</v>
      </c>
      <c r="H2083" s="1043">
        <v>0.65900000000000003</v>
      </c>
      <c r="I2083" s="1070" t="s">
        <v>14759</v>
      </c>
      <c r="J2083" s="1037">
        <v>45972</v>
      </c>
      <c r="K2083" s="1037">
        <v>45973</v>
      </c>
      <c r="L2083" s="1035">
        <v>1</v>
      </c>
      <c r="M2083" s="1037">
        <v>45975</v>
      </c>
      <c r="N2083" s="1037">
        <v>45979</v>
      </c>
      <c r="O2083" s="1043">
        <v>7</v>
      </c>
      <c r="P2083" s="1037">
        <v>45990</v>
      </c>
      <c r="Q2083" s="1037">
        <v>45986</v>
      </c>
      <c r="R2083" s="1037">
        <v>45990</v>
      </c>
      <c r="S2083" s="1043">
        <v>5</v>
      </c>
      <c r="T2083" s="1037">
        <v>46000</v>
      </c>
      <c r="U2083" s="1037">
        <v>46035</v>
      </c>
      <c r="V2083" s="1037"/>
      <c r="W2083" s="1037"/>
      <c r="X2083" s="1035" t="s">
        <v>14760</v>
      </c>
      <c r="Y2083" s="1035" t="s">
        <v>14761</v>
      </c>
      <c r="Z2083" s="1035" t="s">
        <v>14762</v>
      </c>
      <c r="AA2083" s="1051" t="s">
        <v>14763</v>
      </c>
      <c r="AB2083" s="1051" t="s">
        <v>14764</v>
      </c>
      <c r="AC2083" s="1035"/>
      <c r="AD2083" s="1063"/>
      <c r="AE2083" s="1355"/>
      <c r="AF2083" s="1065" t="s">
        <v>12372</v>
      </c>
    </row>
    <row r="2084" spans="1:32" ht="16.5">
      <c r="A2084" s="1048" t="s">
        <v>14765</v>
      </c>
      <c r="B2084" s="1043" t="s">
        <v>14766</v>
      </c>
      <c r="C2084" s="1043" t="s">
        <v>256</v>
      </c>
      <c r="D2084" s="1043" t="s">
        <v>7803</v>
      </c>
      <c r="E2084" s="1043" t="s">
        <v>85</v>
      </c>
      <c r="F2084" s="1043">
        <v>1</v>
      </c>
      <c r="G2084" s="1035">
        <v>380</v>
      </c>
      <c r="H2084" s="1043">
        <v>0.872</v>
      </c>
      <c r="I2084" s="1070" t="s">
        <v>14759</v>
      </c>
      <c r="J2084" s="1037">
        <v>45978</v>
      </c>
      <c r="K2084" s="1037">
        <v>45978</v>
      </c>
      <c r="L2084" s="1035">
        <v>0</v>
      </c>
      <c r="M2084" s="1037">
        <v>45979</v>
      </c>
      <c r="N2084" s="1037">
        <v>45981</v>
      </c>
      <c r="O2084" s="1043">
        <v>3</v>
      </c>
      <c r="P2084" s="1050">
        <v>45990</v>
      </c>
      <c r="Q2084" s="1037">
        <v>45988</v>
      </c>
      <c r="R2084" s="1037">
        <v>45990</v>
      </c>
      <c r="S2084" s="1043">
        <v>5</v>
      </c>
      <c r="T2084" s="1037">
        <v>46000</v>
      </c>
      <c r="U2084" s="1037">
        <v>46035</v>
      </c>
      <c r="V2084" s="1037"/>
      <c r="W2084" s="1037"/>
      <c r="X2084" s="1035" t="s">
        <v>14767</v>
      </c>
      <c r="Y2084" s="1035" t="s">
        <v>14768</v>
      </c>
      <c r="Z2084" s="1035" t="s">
        <v>14768</v>
      </c>
      <c r="AA2084" s="1051" t="s">
        <v>14769</v>
      </c>
      <c r="AB2084" s="1051" t="s">
        <v>14770</v>
      </c>
      <c r="AC2084" s="1035"/>
      <c r="AD2084" s="1063"/>
      <c r="AE2084" s="1355"/>
      <c r="AF2084" s="1065" t="s">
        <v>12372</v>
      </c>
    </row>
    <row r="2085" spans="1:32" ht="32.25">
      <c r="A2085" s="1048" t="s">
        <v>14771</v>
      </c>
      <c r="B2085" s="1043" t="s">
        <v>14772</v>
      </c>
      <c r="C2085" s="1043" t="s">
        <v>83</v>
      </c>
      <c r="D2085" s="1043" t="s">
        <v>728</v>
      </c>
      <c r="E2085" s="1043" t="s">
        <v>85</v>
      </c>
      <c r="F2085" s="1043">
        <v>2</v>
      </c>
      <c r="G2085" s="1038">
        <v>1202</v>
      </c>
      <c r="H2085" s="1043">
        <v>1.512</v>
      </c>
      <c r="I2085" s="1070" t="s">
        <v>14773</v>
      </c>
      <c r="J2085" s="1037">
        <v>45968</v>
      </c>
      <c r="K2085" s="1037">
        <v>45971</v>
      </c>
      <c r="L2085" s="1035">
        <v>3</v>
      </c>
      <c r="M2085" s="1037">
        <v>45978</v>
      </c>
      <c r="N2085" s="1037">
        <v>45980</v>
      </c>
      <c r="O2085" s="1043">
        <v>12</v>
      </c>
      <c r="P2085" s="1050">
        <v>45989</v>
      </c>
      <c r="Q2085" s="1037">
        <v>45996</v>
      </c>
      <c r="R2085" s="1037">
        <v>45989</v>
      </c>
      <c r="S2085" s="1043">
        <v>5</v>
      </c>
      <c r="T2085" s="1037">
        <v>46000</v>
      </c>
      <c r="U2085" s="1037">
        <v>46045</v>
      </c>
      <c r="V2085" s="1037"/>
      <c r="W2085" s="1037"/>
      <c r="X2085" s="1035" t="s">
        <v>14774</v>
      </c>
      <c r="Y2085" s="1035" t="s">
        <v>14775</v>
      </c>
      <c r="Z2085" s="1035" t="s">
        <v>14775</v>
      </c>
      <c r="AA2085" s="1051" t="s">
        <v>14776</v>
      </c>
      <c r="AB2085" s="1051" t="s">
        <v>14777</v>
      </c>
      <c r="AC2085" s="1035"/>
      <c r="AD2085" s="1063"/>
      <c r="AE2085" s="1355"/>
      <c r="AF2085" s="1066" t="s">
        <v>14778</v>
      </c>
    </row>
    <row r="2086" spans="1:32">
      <c r="A2086" s="1051" t="s">
        <v>14779</v>
      </c>
      <c r="B2086" s="1035" t="s">
        <v>14780</v>
      </c>
      <c r="C2086" s="1035" t="s">
        <v>83</v>
      </c>
      <c r="D2086" s="1052" t="s">
        <v>1024</v>
      </c>
      <c r="E2086" s="1035" t="s">
        <v>85</v>
      </c>
      <c r="F2086" s="1035">
        <v>1</v>
      </c>
      <c r="G2086" s="1035">
        <v>900</v>
      </c>
      <c r="H2086" s="1035">
        <v>1.83</v>
      </c>
      <c r="I2086" s="1070" t="s">
        <v>14781</v>
      </c>
      <c r="J2086" s="1037">
        <v>45960</v>
      </c>
      <c r="K2086" s="1054">
        <v>45961</v>
      </c>
      <c r="L2086" s="1035">
        <v>1</v>
      </c>
      <c r="M2086" s="1044" t="s">
        <v>97</v>
      </c>
      <c r="N2086" s="1037">
        <v>45967</v>
      </c>
      <c r="O2086" s="1043">
        <v>7</v>
      </c>
      <c r="P2086" s="1037">
        <v>45999</v>
      </c>
      <c r="Q2086" s="1037">
        <v>45994</v>
      </c>
      <c r="R2086" s="1037">
        <v>45999</v>
      </c>
      <c r="S2086" s="1035">
        <v>39</v>
      </c>
      <c r="T2086" s="1037">
        <v>46003</v>
      </c>
      <c r="U2086" s="1051" t="s">
        <v>14782</v>
      </c>
      <c r="V2086" s="1051"/>
      <c r="W2086" s="1051"/>
      <c r="X2086" s="1035" t="s">
        <v>14783</v>
      </c>
      <c r="Y2086" s="1035" t="s">
        <v>14784</v>
      </c>
      <c r="Z2086" s="1035" t="s">
        <v>14784</v>
      </c>
      <c r="AA2086" s="1051" t="s">
        <v>14785</v>
      </c>
      <c r="AB2086" s="1049" t="s">
        <v>4774</v>
      </c>
      <c r="AC2086" s="1035"/>
      <c r="AD2086" s="1063" t="s">
        <v>10815</v>
      </c>
      <c r="AE2086" s="1355"/>
      <c r="AF2086" s="1060"/>
    </row>
    <row r="2087" spans="1:32">
      <c r="A2087" s="1051" t="s">
        <v>14786</v>
      </c>
      <c r="B2087" s="1035" t="s">
        <v>14787</v>
      </c>
      <c r="C2087" s="1035" t="s">
        <v>256</v>
      </c>
      <c r="D2087" s="1052" t="s">
        <v>1024</v>
      </c>
      <c r="E2087" s="1035" t="s">
        <v>85</v>
      </c>
      <c r="F2087" s="1035">
        <v>1</v>
      </c>
      <c r="G2087" s="1035">
        <v>820</v>
      </c>
      <c r="H2087" s="1035">
        <v>2.1040000000000001</v>
      </c>
      <c r="I2087" s="1070" t="s">
        <v>14781</v>
      </c>
      <c r="J2087" s="1037">
        <v>45964</v>
      </c>
      <c r="K2087" s="1054">
        <v>45965</v>
      </c>
      <c r="L2087" s="1035">
        <v>1</v>
      </c>
      <c r="M2087" s="1037">
        <v>45966</v>
      </c>
      <c r="N2087" s="1037">
        <v>45971</v>
      </c>
      <c r="O2087" s="1043">
        <v>7</v>
      </c>
      <c r="P2087" s="1037">
        <v>45999</v>
      </c>
      <c r="Q2087" s="1037">
        <v>45994</v>
      </c>
      <c r="R2087" s="1037">
        <v>45999</v>
      </c>
      <c r="S2087" s="1035">
        <v>5</v>
      </c>
      <c r="T2087" s="1037">
        <v>46003</v>
      </c>
      <c r="U2087" s="1051" t="s">
        <v>14788</v>
      </c>
      <c r="V2087" s="1051"/>
      <c r="W2087" s="1051"/>
      <c r="X2087" s="1035" t="s">
        <v>14789</v>
      </c>
      <c r="Y2087" s="1035" t="s">
        <v>14784</v>
      </c>
      <c r="Z2087" s="1035" t="s">
        <v>14790</v>
      </c>
      <c r="AA2087" s="1051" t="s">
        <v>14791</v>
      </c>
      <c r="AB2087" s="1049" t="s">
        <v>4774</v>
      </c>
      <c r="AC2087" s="1035"/>
      <c r="AD2087" s="1063" t="s">
        <v>10815</v>
      </c>
      <c r="AE2087" s="1355"/>
      <c r="AF2087" s="1060"/>
    </row>
    <row r="2088" spans="1:32">
      <c r="A2088" s="1051" t="s">
        <v>14792</v>
      </c>
      <c r="B2088" s="1035" t="s">
        <v>14793</v>
      </c>
      <c r="C2088" s="1035" t="s">
        <v>256</v>
      </c>
      <c r="D2088" s="1052" t="s">
        <v>1024</v>
      </c>
      <c r="E2088" s="1035" t="s">
        <v>85</v>
      </c>
      <c r="F2088" s="1035">
        <v>1</v>
      </c>
      <c r="G2088" s="1035">
        <v>330</v>
      </c>
      <c r="H2088" s="1035">
        <v>0.73499999999999999</v>
      </c>
      <c r="I2088" s="1070" t="s">
        <v>14781</v>
      </c>
      <c r="J2088" s="1037">
        <v>45961</v>
      </c>
      <c r="K2088" s="1054">
        <v>45966</v>
      </c>
      <c r="L2088" s="1035">
        <v>5</v>
      </c>
      <c r="M2088" s="1037">
        <v>45968</v>
      </c>
      <c r="N2088" s="1037">
        <v>45978</v>
      </c>
      <c r="O2088" s="1043">
        <v>17</v>
      </c>
      <c r="P2088" s="1037">
        <v>45999</v>
      </c>
      <c r="Q2088" s="1037">
        <v>45994</v>
      </c>
      <c r="R2088" s="1037">
        <v>45999</v>
      </c>
      <c r="S2088" s="1035">
        <v>38</v>
      </c>
      <c r="T2088" s="1037">
        <v>46003</v>
      </c>
      <c r="U2088" s="1051" t="s">
        <v>14794</v>
      </c>
      <c r="V2088" s="1051"/>
      <c r="W2088" s="1051"/>
      <c r="X2088" s="1035" t="s">
        <v>14795</v>
      </c>
      <c r="Y2088" s="1035" t="s">
        <v>14784</v>
      </c>
      <c r="Z2088" s="1035" t="s">
        <v>14796</v>
      </c>
      <c r="AA2088" s="1051" t="s">
        <v>14797</v>
      </c>
      <c r="AB2088" s="1049" t="s">
        <v>14798</v>
      </c>
      <c r="AC2088" s="1035"/>
      <c r="AD2088" s="1063" t="s">
        <v>10815</v>
      </c>
      <c r="AE2088" s="1355"/>
      <c r="AF2088" s="1060"/>
    </row>
    <row r="2089" spans="1:32">
      <c r="A2089" s="1051" t="s">
        <v>14799</v>
      </c>
      <c r="B2089" s="1035" t="s">
        <v>14800</v>
      </c>
      <c r="C2089" s="1035" t="s">
        <v>256</v>
      </c>
      <c r="D2089" s="1052" t="s">
        <v>1024</v>
      </c>
      <c r="E2089" s="1035" t="s">
        <v>85</v>
      </c>
      <c r="F2089" s="1035">
        <v>1</v>
      </c>
      <c r="G2089" s="1038">
        <v>1550</v>
      </c>
      <c r="H2089" s="1035">
        <v>2.4060000000000001</v>
      </c>
      <c r="I2089" s="1070" t="s">
        <v>14781</v>
      </c>
      <c r="J2089" s="1037">
        <v>45971</v>
      </c>
      <c r="K2089" s="1054">
        <v>45971</v>
      </c>
      <c r="L2089" s="1035">
        <v>0</v>
      </c>
      <c r="M2089" s="1037">
        <v>45973</v>
      </c>
      <c r="N2089" s="1037">
        <v>45979</v>
      </c>
      <c r="O2089" s="1043">
        <v>8</v>
      </c>
      <c r="P2089" s="1037">
        <v>45999</v>
      </c>
      <c r="Q2089" s="1037">
        <v>45994</v>
      </c>
      <c r="R2089" s="1037">
        <v>45999</v>
      </c>
      <c r="S2089" s="1035">
        <v>5</v>
      </c>
      <c r="T2089" s="1037">
        <v>46006</v>
      </c>
      <c r="U2089" s="1051" t="s">
        <v>14801</v>
      </c>
      <c r="V2089" s="1051"/>
      <c r="W2089" s="1051"/>
      <c r="X2089" s="1035" t="s">
        <v>14802</v>
      </c>
      <c r="Y2089" s="1035" t="s">
        <v>14784</v>
      </c>
      <c r="Z2089" s="1035" t="s">
        <v>14803</v>
      </c>
      <c r="AA2089" s="1051" t="s">
        <v>14804</v>
      </c>
      <c r="AB2089" s="1049" t="s">
        <v>4774</v>
      </c>
      <c r="AC2089" s="1035"/>
      <c r="AD2089" s="1063" t="s">
        <v>10815</v>
      </c>
      <c r="AE2089" s="1355"/>
      <c r="AF2089" s="1060"/>
    </row>
    <row r="2090" spans="1:32">
      <c r="A2090" s="1035" t="s">
        <v>14805</v>
      </c>
      <c r="B2090" s="1035" t="s">
        <v>14806</v>
      </c>
      <c r="C2090" s="1035" t="s">
        <v>256</v>
      </c>
      <c r="D2090" s="1052" t="s">
        <v>1024</v>
      </c>
      <c r="E2090" s="1035" t="s">
        <v>85</v>
      </c>
      <c r="F2090" s="1035">
        <v>1</v>
      </c>
      <c r="G2090" s="1035">
        <v>715</v>
      </c>
      <c r="H2090" s="1035">
        <v>0.94699999999999995</v>
      </c>
      <c r="I2090" s="1070" t="s">
        <v>14781</v>
      </c>
      <c r="J2090" s="1037">
        <v>45973</v>
      </c>
      <c r="K2090" s="1054">
        <v>45973</v>
      </c>
      <c r="L2090" s="1035">
        <v>0</v>
      </c>
      <c r="M2090" s="1037">
        <v>45975</v>
      </c>
      <c r="N2090" s="1037">
        <v>45978</v>
      </c>
      <c r="O2090" s="1043">
        <v>5</v>
      </c>
      <c r="P2090" s="1037">
        <v>45999</v>
      </c>
      <c r="Q2090" s="1037">
        <v>45994</v>
      </c>
      <c r="R2090" s="1037">
        <v>45999</v>
      </c>
      <c r="S2090" s="1035">
        <v>5</v>
      </c>
      <c r="T2090" s="1037">
        <v>46003</v>
      </c>
      <c r="U2090" s="1035" t="s">
        <v>14807</v>
      </c>
      <c r="V2090" s="1035"/>
      <c r="W2090" s="1035"/>
      <c r="X2090" s="1035" t="s">
        <v>14808</v>
      </c>
      <c r="Y2090" s="1035" t="s">
        <v>14784</v>
      </c>
      <c r="Z2090" s="1035" t="s">
        <v>14809</v>
      </c>
      <c r="AA2090" s="1051" t="s">
        <v>14810</v>
      </c>
      <c r="AB2090" s="1049" t="s">
        <v>4763</v>
      </c>
      <c r="AC2090" s="1035"/>
      <c r="AD2090" s="1063" t="s">
        <v>10815</v>
      </c>
      <c r="AE2090" s="1355"/>
      <c r="AF2090" s="1060"/>
    </row>
    <row r="2091" spans="1:32">
      <c r="A2091" s="1035" t="s">
        <v>14786</v>
      </c>
      <c r="B2091" s="1035" t="s">
        <v>14811</v>
      </c>
      <c r="C2091" s="1035" t="s">
        <v>256</v>
      </c>
      <c r="D2091" s="1052" t="s">
        <v>1024</v>
      </c>
      <c r="E2091" s="1035" t="s">
        <v>85</v>
      </c>
      <c r="F2091" s="1035">
        <v>1</v>
      </c>
      <c r="G2091" s="1035">
        <v>450</v>
      </c>
      <c r="H2091" s="1035">
        <v>2.0019999999999998</v>
      </c>
      <c r="I2091" s="1070" t="s">
        <v>14781</v>
      </c>
      <c r="J2091" s="1037">
        <v>45974</v>
      </c>
      <c r="K2091" s="1054">
        <v>45974</v>
      </c>
      <c r="L2091" s="1035">
        <v>0</v>
      </c>
      <c r="M2091" s="1037">
        <v>45978</v>
      </c>
      <c r="N2091" s="1037">
        <v>45980</v>
      </c>
      <c r="O2091" s="1043">
        <v>6</v>
      </c>
      <c r="P2091" s="1037">
        <v>45999</v>
      </c>
      <c r="Q2091" s="1037">
        <v>45994</v>
      </c>
      <c r="R2091" s="1037">
        <v>45999</v>
      </c>
      <c r="S2091" s="1035">
        <v>5</v>
      </c>
      <c r="T2091" s="1037">
        <v>46003</v>
      </c>
      <c r="U2091" s="1035" t="s">
        <v>14812</v>
      </c>
      <c r="V2091" s="1035"/>
      <c r="W2091" s="1035"/>
      <c r="X2091" s="1035" t="s">
        <v>14813</v>
      </c>
      <c r="Y2091" s="1035" t="s">
        <v>14784</v>
      </c>
      <c r="Z2091" s="1035" t="s">
        <v>14814</v>
      </c>
      <c r="AA2091" s="1051" t="s">
        <v>14815</v>
      </c>
      <c r="AB2091" s="1049" t="s">
        <v>4763</v>
      </c>
      <c r="AC2091" s="1035"/>
      <c r="AD2091" s="1063" t="s">
        <v>10815</v>
      </c>
      <c r="AE2091" s="1355"/>
      <c r="AF2091" s="1060"/>
    </row>
    <row r="2092" spans="1:32">
      <c r="A2092" s="1035" t="s">
        <v>13633</v>
      </c>
      <c r="B2092" s="1035" t="s">
        <v>14816</v>
      </c>
      <c r="C2092" s="1035" t="s">
        <v>83</v>
      </c>
      <c r="D2092" s="1052" t="s">
        <v>1024</v>
      </c>
      <c r="E2092" s="1035" t="s">
        <v>85</v>
      </c>
      <c r="F2092" s="1035">
        <v>1</v>
      </c>
      <c r="G2092" s="1035">
        <v>950</v>
      </c>
      <c r="H2092" s="1035">
        <v>3.4260000000000002</v>
      </c>
      <c r="I2092" s="1070" t="s">
        <v>14781</v>
      </c>
      <c r="J2092" s="1037">
        <v>45975</v>
      </c>
      <c r="K2092" s="1054">
        <v>45982</v>
      </c>
      <c r="L2092" s="1035">
        <v>7</v>
      </c>
      <c r="M2092" s="1037">
        <v>45982</v>
      </c>
      <c r="N2092" s="1037">
        <v>45985</v>
      </c>
      <c r="O2092" s="1043">
        <v>10</v>
      </c>
      <c r="P2092" s="1037">
        <v>45999</v>
      </c>
      <c r="Q2092" s="1037">
        <v>45994</v>
      </c>
      <c r="R2092" s="1037">
        <v>45999</v>
      </c>
      <c r="S2092" s="1035">
        <v>5</v>
      </c>
      <c r="T2092" s="1037">
        <v>46003</v>
      </c>
      <c r="U2092" s="1035" t="s">
        <v>14817</v>
      </c>
      <c r="V2092" s="1035"/>
      <c r="W2092" s="1035"/>
      <c r="X2092" s="1035" t="s">
        <v>14818</v>
      </c>
      <c r="Y2092" s="1035" t="s">
        <v>14784</v>
      </c>
      <c r="Z2092" s="1035" t="s">
        <v>14819</v>
      </c>
      <c r="AA2092" s="1051" t="s">
        <v>14820</v>
      </c>
      <c r="AB2092" s="1049" t="s">
        <v>4774</v>
      </c>
      <c r="AC2092" s="1035"/>
      <c r="AD2092" s="1063" t="s">
        <v>10815</v>
      </c>
      <c r="AE2092" s="1355" t="s">
        <v>10815</v>
      </c>
      <c r="AF2092" s="1060"/>
    </row>
    <row r="2093" spans="1:32">
      <c r="A2093" s="1035" t="s">
        <v>14821</v>
      </c>
      <c r="B2093" s="1035" t="s">
        <v>14822</v>
      </c>
      <c r="C2093" s="1035" t="s">
        <v>256</v>
      </c>
      <c r="D2093" s="1052" t="s">
        <v>1024</v>
      </c>
      <c r="E2093" s="1035" t="s">
        <v>85</v>
      </c>
      <c r="F2093" s="1035">
        <v>1</v>
      </c>
      <c r="G2093" s="1035">
        <v>406</v>
      </c>
      <c r="H2093" s="1035">
        <v>0.87</v>
      </c>
      <c r="I2093" s="1070" t="s">
        <v>14781</v>
      </c>
      <c r="J2093" s="1037">
        <v>45976</v>
      </c>
      <c r="K2093" s="1054">
        <v>45979</v>
      </c>
      <c r="L2093" s="1035">
        <v>3</v>
      </c>
      <c r="M2093" s="1037">
        <v>45981</v>
      </c>
      <c r="N2093" s="1037">
        <v>45986</v>
      </c>
      <c r="O2093" s="1043">
        <v>10</v>
      </c>
      <c r="P2093" s="1037">
        <v>45999</v>
      </c>
      <c r="Q2093" s="1037">
        <v>45994</v>
      </c>
      <c r="R2093" s="1037">
        <v>45999</v>
      </c>
      <c r="S2093" s="1035">
        <v>5</v>
      </c>
      <c r="T2093" s="1037">
        <v>46003</v>
      </c>
      <c r="U2093" s="1035" t="s">
        <v>14823</v>
      </c>
      <c r="V2093" s="1035"/>
      <c r="W2093" s="1035"/>
      <c r="X2093" s="1035" t="s">
        <v>14824</v>
      </c>
      <c r="Y2093" s="1035" t="s">
        <v>14784</v>
      </c>
      <c r="Z2093" s="1035" t="s">
        <v>14825</v>
      </c>
      <c r="AA2093" s="1051" t="s">
        <v>14826</v>
      </c>
      <c r="AB2093" s="1049" t="s">
        <v>4763</v>
      </c>
      <c r="AC2093" s="1035"/>
      <c r="AD2093" s="1063" t="s">
        <v>10815</v>
      </c>
      <c r="AE2093" s="1355" t="s">
        <v>12585</v>
      </c>
      <c r="AF2093" s="1060"/>
    </row>
    <row r="2094" spans="1:32">
      <c r="A2094" s="1035" t="s">
        <v>14827</v>
      </c>
      <c r="B2094" s="1035" t="s">
        <v>14828</v>
      </c>
      <c r="C2094" s="1035" t="s">
        <v>83</v>
      </c>
      <c r="D2094" s="1052" t="s">
        <v>1024</v>
      </c>
      <c r="E2094" s="1035" t="s">
        <v>85</v>
      </c>
      <c r="F2094" s="1035">
        <v>1</v>
      </c>
      <c r="G2094" s="1035">
        <v>334</v>
      </c>
      <c r="H2094" s="1035">
        <v>0.34699999999999998</v>
      </c>
      <c r="I2094" s="1070" t="s">
        <v>14781</v>
      </c>
      <c r="J2094" s="1037">
        <v>45979</v>
      </c>
      <c r="K2094" s="1054">
        <v>45979</v>
      </c>
      <c r="L2094" s="1035">
        <v>0</v>
      </c>
      <c r="M2094" s="1044" t="s">
        <v>97</v>
      </c>
      <c r="N2094" s="1037">
        <v>45982</v>
      </c>
      <c r="O2094" s="1043">
        <v>3</v>
      </c>
      <c r="P2094" s="1037">
        <v>45999</v>
      </c>
      <c r="Q2094" s="1037">
        <v>45994</v>
      </c>
      <c r="R2094" s="1037">
        <v>45999</v>
      </c>
      <c r="S2094" s="1035">
        <v>5</v>
      </c>
      <c r="T2094" s="1037">
        <v>46003</v>
      </c>
      <c r="U2094" s="1035" t="s">
        <v>14829</v>
      </c>
      <c r="V2094" s="1035"/>
      <c r="W2094" s="1035"/>
      <c r="X2094" s="1035" t="s">
        <v>14830</v>
      </c>
      <c r="Y2094" s="1035" t="s">
        <v>14784</v>
      </c>
      <c r="Z2094" s="1035" t="s">
        <v>14831</v>
      </c>
      <c r="AA2094" s="1051" t="s">
        <v>14832</v>
      </c>
      <c r="AB2094" s="1049" t="s">
        <v>4774</v>
      </c>
      <c r="AC2094" s="1035"/>
      <c r="AD2094" s="1063" t="s">
        <v>10815</v>
      </c>
      <c r="AE2094" s="1355"/>
      <c r="AF2094" s="1060"/>
    </row>
    <row r="2095" spans="1:32">
      <c r="A2095" s="1035" t="s">
        <v>14833</v>
      </c>
      <c r="B2095" s="1035" t="s">
        <v>14834</v>
      </c>
      <c r="C2095" s="1035" t="s">
        <v>256</v>
      </c>
      <c r="D2095" s="1052" t="s">
        <v>1024</v>
      </c>
      <c r="E2095" s="1035" t="s">
        <v>85</v>
      </c>
      <c r="F2095" s="1035">
        <v>2</v>
      </c>
      <c r="G2095" s="1038">
        <v>1164</v>
      </c>
      <c r="H2095" s="1035">
        <v>1.59</v>
      </c>
      <c r="I2095" s="1070" t="s">
        <v>14781</v>
      </c>
      <c r="J2095" s="1037">
        <v>45979</v>
      </c>
      <c r="K2095" s="1054">
        <v>45980</v>
      </c>
      <c r="L2095" s="1035">
        <v>1</v>
      </c>
      <c r="M2095" s="1037">
        <v>45981</v>
      </c>
      <c r="N2095" s="1037">
        <v>45986</v>
      </c>
      <c r="O2095" s="1043">
        <v>7</v>
      </c>
      <c r="P2095" s="1037">
        <v>45999</v>
      </c>
      <c r="Q2095" s="1037">
        <v>45994</v>
      </c>
      <c r="R2095" s="1037">
        <v>45999</v>
      </c>
      <c r="S2095" s="1035">
        <v>5</v>
      </c>
      <c r="T2095" s="1037">
        <v>46003</v>
      </c>
      <c r="U2095" s="1035" t="s">
        <v>14835</v>
      </c>
      <c r="V2095" s="1035"/>
      <c r="W2095" s="1035"/>
      <c r="X2095" s="1035" t="s">
        <v>14836</v>
      </c>
      <c r="Y2095" s="1035" t="s">
        <v>14784</v>
      </c>
      <c r="Z2095" s="1035" t="s">
        <v>14837</v>
      </c>
      <c r="AA2095" s="1051" t="s">
        <v>14838</v>
      </c>
      <c r="AB2095" s="1063" t="s">
        <v>14839</v>
      </c>
      <c r="AC2095" s="1035"/>
      <c r="AD2095" s="1063" t="s">
        <v>10815</v>
      </c>
      <c r="AE2095" s="1355"/>
      <c r="AF2095" s="1060"/>
    </row>
    <row r="2096" spans="1:32">
      <c r="A2096" s="1035" t="s">
        <v>14840</v>
      </c>
      <c r="B2096" s="1035" t="s">
        <v>14841</v>
      </c>
      <c r="C2096" s="1035" t="s">
        <v>256</v>
      </c>
      <c r="D2096" s="1052" t="s">
        <v>1024</v>
      </c>
      <c r="E2096" s="1035" t="s">
        <v>85</v>
      </c>
      <c r="F2096" s="1035">
        <v>1</v>
      </c>
      <c r="G2096" s="1035">
        <v>456</v>
      </c>
      <c r="H2096" s="1035">
        <v>0.48</v>
      </c>
      <c r="I2096" s="1070" t="s">
        <v>14781</v>
      </c>
      <c r="J2096" s="1037">
        <v>45980</v>
      </c>
      <c r="K2096" s="1054">
        <v>45980</v>
      </c>
      <c r="L2096" s="1035">
        <v>0</v>
      </c>
      <c r="M2096" s="1037">
        <v>45985</v>
      </c>
      <c r="N2096" s="1037">
        <v>45987</v>
      </c>
      <c r="O2096" s="1043">
        <v>7</v>
      </c>
      <c r="P2096" s="1037">
        <v>45999</v>
      </c>
      <c r="Q2096" s="1037">
        <v>45994</v>
      </c>
      <c r="R2096" s="1037">
        <v>45999</v>
      </c>
      <c r="S2096" s="1035">
        <v>5</v>
      </c>
      <c r="T2096" s="1037">
        <v>46003</v>
      </c>
      <c r="U2096" s="1035" t="s">
        <v>14842</v>
      </c>
      <c r="V2096" s="1035"/>
      <c r="W2096" s="1035"/>
      <c r="X2096" s="1035" t="s">
        <v>14843</v>
      </c>
      <c r="Y2096" s="1035" t="s">
        <v>14784</v>
      </c>
      <c r="Z2096" s="1035" t="s">
        <v>14844</v>
      </c>
      <c r="AA2096" s="1051" t="s">
        <v>14845</v>
      </c>
      <c r="AB2096" s="1049" t="s">
        <v>4774</v>
      </c>
      <c r="AC2096" s="1035"/>
      <c r="AD2096" s="1063" t="s">
        <v>10815</v>
      </c>
      <c r="AE2096" s="1355"/>
      <c r="AF2096" s="1060"/>
    </row>
    <row r="2097" spans="1:32">
      <c r="A2097" s="1035" t="s">
        <v>14846</v>
      </c>
      <c r="B2097" s="1035" t="s">
        <v>14847</v>
      </c>
      <c r="C2097" s="1035" t="s">
        <v>256</v>
      </c>
      <c r="D2097" s="1052" t="s">
        <v>1024</v>
      </c>
      <c r="E2097" s="1035" t="s">
        <v>85</v>
      </c>
      <c r="F2097" s="1035">
        <v>1</v>
      </c>
      <c r="G2097" s="1035">
        <v>287</v>
      </c>
      <c r="H2097" s="1035">
        <v>0.30199999999999999</v>
      </c>
      <c r="I2097" s="1070" t="s">
        <v>14781</v>
      </c>
      <c r="J2097" s="1037">
        <v>45980</v>
      </c>
      <c r="K2097" s="1054">
        <v>45981</v>
      </c>
      <c r="L2097" s="1035">
        <v>1</v>
      </c>
      <c r="M2097" s="1037">
        <v>45986</v>
      </c>
      <c r="N2097" s="1037">
        <v>45987</v>
      </c>
      <c r="O2097" s="1043">
        <v>7</v>
      </c>
      <c r="P2097" s="1037">
        <v>45999</v>
      </c>
      <c r="Q2097" s="1037">
        <v>45994</v>
      </c>
      <c r="R2097" s="1037">
        <v>45999</v>
      </c>
      <c r="S2097" s="1035">
        <v>5</v>
      </c>
      <c r="T2097" s="1037">
        <v>46003</v>
      </c>
      <c r="U2097" s="1035" t="s">
        <v>14848</v>
      </c>
      <c r="V2097" s="1035"/>
      <c r="W2097" s="1035"/>
      <c r="X2097" s="1035" t="s">
        <v>14849</v>
      </c>
      <c r="Y2097" s="1035" t="s">
        <v>14784</v>
      </c>
      <c r="Z2097" s="1035" t="s">
        <v>14850</v>
      </c>
      <c r="AA2097" s="1051" t="s">
        <v>14851</v>
      </c>
      <c r="AB2097" s="1049" t="s">
        <v>4763</v>
      </c>
      <c r="AC2097" s="1035"/>
      <c r="AD2097" s="1063" t="s">
        <v>10815</v>
      </c>
      <c r="AE2097" s="1355"/>
      <c r="AF2097" s="1060"/>
    </row>
    <row r="2098" spans="1:32">
      <c r="A2098" s="1035" t="s">
        <v>329</v>
      </c>
      <c r="B2098" s="1035" t="s">
        <v>14852</v>
      </c>
      <c r="C2098" s="1035" t="s">
        <v>83</v>
      </c>
      <c r="D2098" s="1052" t="s">
        <v>1024</v>
      </c>
      <c r="E2098" s="1035" t="s">
        <v>85</v>
      </c>
      <c r="F2098" s="1035">
        <v>4</v>
      </c>
      <c r="G2098" s="1038">
        <v>4642</v>
      </c>
      <c r="H2098" s="1035">
        <v>2.9140000000000001</v>
      </c>
      <c r="I2098" s="1070" t="s">
        <v>14781</v>
      </c>
      <c r="J2098" s="1037">
        <v>45980</v>
      </c>
      <c r="K2098" s="1054">
        <v>45980</v>
      </c>
      <c r="L2098" s="1035">
        <v>0</v>
      </c>
      <c r="M2098" s="1044" t="s">
        <v>97</v>
      </c>
      <c r="N2098" s="1037">
        <v>45985</v>
      </c>
      <c r="O2098" s="1043">
        <v>5</v>
      </c>
      <c r="P2098" s="1037">
        <v>45999</v>
      </c>
      <c r="Q2098" s="1037">
        <v>45994</v>
      </c>
      <c r="R2098" s="1037">
        <v>45999</v>
      </c>
      <c r="S2098" s="1035">
        <v>5</v>
      </c>
      <c r="T2098" s="1037">
        <v>46003</v>
      </c>
      <c r="U2098" s="1035" t="s">
        <v>14853</v>
      </c>
      <c r="V2098" s="1035"/>
      <c r="W2098" s="1035"/>
      <c r="X2098" s="1035" t="s">
        <v>14854</v>
      </c>
      <c r="Y2098" s="1035" t="s">
        <v>14784</v>
      </c>
      <c r="Z2098" s="1035" t="s">
        <v>14855</v>
      </c>
      <c r="AA2098" s="1051" t="s">
        <v>14856</v>
      </c>
      <c r="AB2098" s="1063" t="s">
        <v>14857</v>
      </c>
      <c r="AC2098" s="1035"/>
      <c r="AD2098" s="1063" t="s">
        <v>10815</v>
      </c>
      <c r="AE2098" s="1355" t="s">
        <v>14858</v>
      </c>
      <c r="AF2098" s="1060"/>
    </row>
    <row r="2099" spans="1:32">
      <c r="A2099" s="1035" t="s">
        <v>14859</v>
      </c>
      <c r="B2099" s="1035" t="s">
        <v>13646</v>
      </c>
      <c r="C2099" s="1035" t="s">
        <v>83</v>
      </c>
      <c r="D2099" s="1052" t="s">
        <v>1024</v>
      </c>
      <c r="E2099" s="1035" t="s">
        <v>85</v>
      </c>
      <c r="F2099" s="1035">
        <v>3</v>
      </c>
      <c r="G2099" s="1035">
        <v>652</v>
      </c>
      <c r="H2099" s="1035">
        <v>2.2360000000000002</v>
      </c>
      <c r="I2099" s="1070" t="s">
        <v>14781</v>
      </c>
      <c r="J2099" s="1037">
        <v>45980</v>
      </c>
      <c r="K2099" s="1054">
        <v>45985</v>
      </c>
      <c r="L2099" s="1035">
        <v>5</v>
      </c>
      <c r="M2099" s="1037">
        <v>45986</v>
      </c>
      <c r="N2099" s="1037">
        <v>45987</v>
      </c>
      <c r="O2099" s="1043">
        <v>7</v>
      </c>
      <c r="P2099" s="1037">
        <v>45999</v>
      </c>
      <c r="Q2099" s="1037">
        <v>45994</v>
      </c>
      <c r="R2099" s="1037">
        <v>45999</v>
      </c>
      <c r="S2099" s="1035">
        <v>5</v>
      </c>
      <c r="T2099" s="1037">
        <v>46003</v>
      </c>
      <c r="U2099" s="1035" t="s">
        <v>14860</v>
      </c>
      <c r="V2099" s="1035"/>
      <c r="W2099" s="1035"/>
      <c r="X2099" s="1035" t="s">
        <v>14861</v>
      </c>
      <c r="Y2099" s="1035" t="s">
        <v>14784</v>
      </c>
      <c r="Z2099" s="1035" t="s">
        <v>14862</v>
      </c>
      <c r="AA2099" s="1051" t="s">
        <v>14863</v>
      </c>
      <c r="AB2099" s="1049" t="s">
        <v>4763</v>
      </c>
      <c r="AC2099" s="1035"/>
      <c r="AD2099" s="1063" t="s">
        <v>10815</v>
      </c>
      <c r="AE2099" s="1355"/>
      <c r="AF2099" s="1060"/>
    </row>
    <row r="2100" spans="1:32">
      <c r="A2100" s="1043" t="s">
        <v>14864</v>
      </c>
      <c r="B2100" s="1043" t="s">
        <v>14865</v>
      </c>
      <c r="C2100" s="1043" t="s">
        <v>83</v>
      </c>
      <c r="D2100" s="1043" t="s">
        <v>687</v>
      </c>
      <c r="E2100" s="1043" t="s">
        <v>85</v>
      </c>
      <c r="F2100" s="1043">
        <v>8</v>
      </c>
      <c r="G2100" s="1035">
        <v>936</v>
      </c>
      <c r="H2100" s="1035">
        <v>2.08</v>
      </c>
      <c r="I2100" s="1070" t="s">
        <v>14866</v>
      </c>
      <c r="J2100" s="1037">
        <v>45961</v>
      </c>
      <c r="K2100" s="1037">
        <v>45972</v>
      </c>
      <c r="L2100" s="1035">
        <v>11</v>
      </c>
      <c r="M2100" s="1044" t="s">
        <v>97</v>
      </c>
      <c r="N2100" s="1037">
        <v>45981</v>
      </c>
      <c r="O2100" s="1043">
        <v>20</v>
      </c>
      <c r="P2100" s="1037">
        <v>45994</v>
      </c>
      <c r="Q2100" s="1037">
        <v>45987</v>
      </c>
      <c r="R2100" s="1037">
        <v>45994</v>
      </c>
      <c r="S2100" s="1035">
        <v>33</v>
      </c>
      <c r="T2100" s="1037">
        <v>46001</v>
      </c>
      <c r="U2100" s="1037">
        <v>46017</v>
      </c>
      <c r="V2100" s="1037"/>
      <c r="W2100" s="1037"/>
      <c r="X2100" s="1035" t="s">
        <v>14867</v>
      </c>
      <c r="Y2100" s="1035" t="s">
        <v>14868</v>
      </c>
      <c r="Z2100" s="1035" t="s">
        <v>14869</v>
      </c>
      <c r="AA2100" s="1051" t="s">
        <v>14870</v>
      </c>
      <c r="AB2100" s="1067" t="s">
        <v>14871</v>
      </c>
      <c r="AC2100" s="1049"/>
      <c r="AD2100" s="1063"/>
      <c r="AE2100" s="1353"/>
      <c r="AF2100" s="1060"/>
    </row>
    <row r="2101" spans="1:32">
      <c r="A2101" s="1043" t="s">
        <v>11984</v>
      </c>
      <c r="B2101" s="1043" t="s">
        <v>14872</v>
      </c>
      <c r="C2101" s="1043" t="s">
        <v>83</v>
      </c>
      <c r="D2101" s="1043" t="s">
        <v>687</v>
      </c>
      <c r="E2101" s="1043" t="s">
        <v>85</v>
      </c>
      <c r="F2101" s="1043">
        <v>3</v>
      </c>
      <c r="G2101" s="1035">
        <v>394</v>
      </c>
      <c r="H2101" s="1035">
        <v>0.63</v>
      </c>
      <c r="I2101" s="1070" t="s">
        <v>14866</v>
      </c>
      <c r="J2101" s="1037">
        <v>45980</v>
      </c>
      <c r="K2101" s="1037">
        <v>45985</v>
      </c>
      <c r="L2101" s="1035">
        <v>5</v>
      </c>
      <c r="M2101" s="1044" t="s">
        <v>97</v>
      </c>
      <c r="N2101" s="1037">
        <v>45988</v>
      </c>
      <c r="O2101" s="1043">
        <v>8</v>
      </c>
      <c r="P2101" s="1037">
        <v>45994</v>
      </c>
      <c r="Q2101" s="1037">
        <v>45994</v>
      </c>
      <c r="R2101" s="1037">
        <v>45994</v>
      </c>
      <c r="S2101" s="1035">
        <v>14</v>
      </c>
      <c r="T2101" s="1037">
        <v>46001</v>
      </c>
      <c r="U2101" s="1037">
        <v>46024</v>
      </c>
      <c r="V2101" s="1037"/>
      <c r="W2101" s="1037"/>
      <c r="X2101" s="1035" t="s">
        <v>14873</v>
      </c>
      <c r="Y2101" s="1035" t="s">
        <v>14874</v>
      </c>
      <c r="Z2101" s="1035" t="s">
        <v>14875</v>
      </c>
      <c r="AA2101" s="1051" t="s">
        <v>14876</v>
      </c>
      <c r="AB2101" s="1051" t="s">
        <v>14877</v>
      </c>
      <c r="AC2101" s="1049"/>
      <c r="AD2101" s="1063"/>
      <c r="AE2101" s="1353"/>
      <c r="AF2101" s="1060"/>
    </row>
    <row r="2102" spans="1:32">
      <c r="A2102" s="1043" t="s">
        <v>14730</v>
      </c>
      <c r="B2102" s="1043" t="s">
        <v>14878</v>
      </c>
      <c r="C2102" s="1043" t="s">
        <v>83</v>
      </c>
      <c r="D2102" s="1043" t="s">
        <v>139</v>
      </c>
      <c r="E2102" s="1043" t="s">
        <v>85</v>
      </c>
      <c r="F2102" s="1043">
        <v>2</v>
      </c>
      <c r="G2102" s="1038">
        <v>1482</v>
      </c>
      <c r="H2102" s="1043">
        <v>1.821</v>
      </c>
      <c r="I2102" s="1071" t="s">
        <v>14879</v>
      </c>
      <c r="J2102" s="1037">
        <v>45993</v>
      </c>
      <c r="K2102" s="1037">
        <v>45995</v>
      </c>
      <c r="L2102" s="1035">
        <v>2</v>
      </c>
      <c r="M2102" s="1044" t="s">
        <v>97</v>
      </c>
      <c r="N2102" s="1037">
        <v>45996</v>
      </c>
      <c r="O2102" s="1043">
        <v>3</v>
      </c>
      <c r="P2102" s="1037">
        <v>45998</v>
      </c>
      <c r="Q2102" s="1037">
        <v>45999</v>
      </c>
      <c r="R2102" s="1037">
        <v>45998</v>
      </c>
      <c r="S2102" s="1043">
        <v>5</v>
      </c>
      <c r="T2102" s="1037">
        <v>46003</v>
      </c>
      <c r="U2102" s="1037">
        <v>46030</v>
      </c>
      <c r="V2102" s="1037"/>
      <c r="W2102" s="1037"/>
      <c r="X2102" s="1035" t="s">
        <v>14880</v>
      </c>
      <c r="Y2102" s="1035" t="s">
        <v>14881</v>
      </c>
      <c r="Z2102" s="1035" t="s">
        <v>14882</v>
      </c>
      <c r="AA2102" s="1051" t="s">
        <v>14883</v>
      </c>
      <c r="AB2102" s="1051" t="s">
        <v>14884</v>
      </c>
      <c r="AC2102" s="1035"/>
      <c r="AD2102" s="1063"/>
      <c r="AE2102" s="1355"/>
      <c r="AF2102" s="1068"/>
    </row>
    <row r="2103" spans="1:32">
      <c r="A2103" s="1043" t="s">
        <v>14885</v>
      </c>
      <c r="B2103" s="1043" t="s">
        <v>14886</v>
      </c>
      <c r="C2103" s="1043" t="s">
        <v>256</v>
      </c>
      <c r="D2103" s="1043" t="s">
        <v>189</v>
      </c>
      <c r="E2103" s="1043" t="s">
        <v>85</v>
      </c>
      <c r="F2103" s="1043">
        <v>2</v>
      </c>
      <c r="G2103" s="1035">
        <v>600</v>
      </c>
      <c r="H2103" s="1035">
        <v>1</v>
      </c>
      <c r="I2103" s="1070" t="s">
        <v>14887</v>
      </c>
      <c r="J2103" s="1037">
        <v>45979</v>
      </c>
      <c r="K2103" s="1037">
        <v>45980</v>
      </c>
      <c r="L2103" s="1035">
        <v>1</v>
      </c>
      <c r="M2103" s="1037">
        <v>45988</v>
      </c>
      <c r="N2103" s="1037">
        <v>45988</v>
      </c>
      <c r="O2103" s="1043">
        <v>9</v>
      </c>
      <c r="P2103" s="1037">
        <v>45995</v>
      </c>
      <c r="Q2103" s="1037">
        <v>45994</v>
      </c>
      <c r="R2103" s="1037">
        <v>45995</v>
      </c>
      <c r="S2103" s="1035">
        <v>16</v>
      </c>
      <c r="T2103" s="1037">
        <v>46001</v>
      </c>
      <c r="U2103" s="1037">
        <v>46040</v>
      </c>
      <c r="V2103" s="1037"/>
      <c r="W2103" s="1037"/>
      <c r="X2103" s="1035" t="s">
        <v>14888</v>
      </c>
      <c r="Y2103" s="1035" t="s">
        <v>14889</v>
      </c>
      <c r="Z2103" s="1035" t="s">
        <v>14889</v>
      </c>
      <c r="AA2103" s="1051" t="s">
        <v>14890</v>
      </c>
      <c r="AB2103" s="1063" t="s">
        <v>7754</v>
      </c>
      <c r="AC2103" s="1049"/>
      <c r="AD2103" s="1063"/>
      <c r="AE2103" s="1353" t="s">
        <v>10815</v>
      </c>
      <c r="AF2103" s="1060" t="s">
        <v>14891</v>
      </c>
    </row>
    <row r="2104" spans="1:32">
      <c r="A2104" s="1364" t="s">
        <v>14892</v>
      </c>
      <c r="B2104" s="1043" t="s">
        <v>14893</v>
      </c>
      <c r="C2104" s="1043" t="s">
        <v>256</v>
      </c>
      <c r="D2104" s="1043" t="s">
        <v>8706</v>
      </c>
      <c r="E2104" s="1043" t="s">
        <v>85</v>
      </c>
      <c r="F2104" s="1043">
        <v>1</v>
      </c>
      <c r="G2104" s="1035">
        <v>494</v>
      </c>
      <c r="H2104" s="1035">
        <v>2.1829999999999998</v>
      </c>
      <c r="I2104" s="1070" t="s">
        <v>14894</v>
      </c>
      <c r="J2104" s="1037">
        <v>45960</v>
      </c>
      <c r="K2104" s="1037">
        <v>45961</v>
      </c>
      <c r="L2104" s="1035">
        <v>1</v>
      </c>
      <c r="M2104" s="1037">
        <v>45965</v>
      </c>
      <c r="N2104" s="1037">
        <v>45966</v>
      </c>
      <c r="O2104" s="1043">
        <v>6</v>
      </c>
      <c r="P2104" s="1037">
        <v>45993</v>
      </c>
      <c r="Q2104" s="1037">
        <v>45979</v>
      </c>
      <c r="R2104" s="1037">
        <v>45993</v>
      </c>
      <c r="S2104" s="1035">
        <v>33</v>
      </c>
      <c r="T2104" s="1037">
        <v>46002</v>
      </c>
      <c r="U2104" s="1037">
        <v>46026</v>
      </c>
      <c r="V2104" s="1037"/>
      <c r="W2104" s="1037"/>
      <c r="X2104" s="1035" t="s">
        <v>14895</v>
      </c>
      <c r="Y2104" s="1035" t="s">
        <v>14896</v>
      </c>
      <c r="Z2104" s="1035" t="s">
        <v>14896</v>
      </c>
      <c r="AA2104" s="1051" t="s">
        <v>14897</v>
      </c>
      <c r="AB2104" s="1051" t="s">
        <v>14898</v>
      </c>
      <c r="AC2104" s="1049"/>
      <c r="AD2104" s="1063"/>
      <c r="AE2104" s="1353"/>
      <c r="AF2104" s="1060"/>
    </row>
    <row r="2105" spans="1:32" ht="16.5">
      <c r="A2105" s="1048" t="s">
        <v>14899</v>
      </c>
      <c r="B2105" s="1043">
        <v>4070058344</v>
      </c>
      <c r="C2105" s="1043" t="s">
        <v>83</v>
      </c>
      <c r="D2105" s="1043" t="s">
        <v>110</v>
      </c>
      <c r="E2105" s="1043" t="s">
        <v>49</v>
      </c>
      <c r="F2105" s="1043">
        <v>2</v>
      </c>
      <c r="G2105" s="1035">
        <v>235</v>
      </c>
      <c r="H2105" s="1035"/>
      <c r="I2105" s="1070" t="s">
        <v>580</v>
      </c>
      <c r="J2105" s="1037">
        <v>45965</v>
      </c>
      <c r="K2105" s="1037">
        <v>45965</v>
      </c>
      <c r="L2105" s="1035">
        <v>0</v>
      </c>
      <c r="M2105" s="1043"/>
      <c r="N2105" s="1035"/>
      <c r="O2105" s="1043">
        <v>76</v>
      </c>
      <c r="P2105" s="1037">
        <v>45990</v>
      </c>
      <c r="Q2105" s="1037">
        <v>45981</v>
      </c>
      <c r="R2105" s="1043" t="s">
        <v>14900</v>
      </c>
      <c r="S2105" s="1043">
        <v>25</v>
      </c>
      <c r="T2105" s="1037">
        <v>45992</v>
      </c>
      <c r="U2105" s="1035" t="s">
        <v>14901</v>
      </c>
      <c r="V2105" s="1035"/>
      <c r="W2105" s="1035"/>
      <c r="X2105" s="1035" t="s">
        <v>14902</v>
      </c>
      <c r="Y2105" s="1035" t="s">
        <v>14903</v>
      </c>
      <c r="Z2105" s="1043" t="s">
        <v>14903</v>
      </c>
      <c r="AA2105" s="1035" t="s">
        <v>13747</v>
      </c>
      <c r="AB2105" s="1049"/>
      <c r="AC2105" s="1035"/>
      <c r="AD2105" s="1063"/>
      <c r="AE2105" s="1355"/>
      <c r="AF2105" s="1060"/>
    </row>
    <row r="2106" spans="1:32" ht="16.5">
      <c r="A2106" s="1048" t="s">
        <v>4880</v>
      </c>
      <c r="B2106" s="1043" t="s">
        <v>14904</v>
      </c>
      <c r="C2106" s="1043" t="s">
        <v>29</v>
      </c>
      <c r="D2106" s="1043" t="s">
        <v>110</v>
      </c>
      <c r="E2106" s="1043" t="s">
        <v>893</v>
      </c>
      <c r="F2106" s="1043">
        <v>4</v>
      </c>
      <c r="G2106" s="1038">
        <v>4033</v>
      </c>
      <c r="H2106" s="1035"/>
      <c r="I2106" s="1070" t="s">
        <v>14905</v>
      </c>
      <c r="J2106" s="1037">
        <v>45972</v>
      </c>
      <c r="K2106" s="1037">
        <v>45972</v>
      </c>
      <c r="L2106" s="1035">
        <v>0</v>
      </c>
      <c r="M2106" s="1043"/>
      <c r="N2106" s="1035"/>
      <c r="O2106" s="1043">
        <v>69</v>
      </c>
      <c r="P2106" s="1037">
        <v>45988</v>
      </c>
      <c r="Q2106" s="1037">
        <v>45986</v>
      </c>
      <c r="R2106" s="1043" t="s">
        <v>14906</v>
      </c>
      <c r="S2106" s="1043">
        <v>16</v>
      </c>
      <c r="T2106" s="1037">
        <v>45992</v>
      </c>
      <c r="U2106" s="1035" t="s">
        <v>14907</v>
      </c>
      <c r="V2106" s="1035"/>
      <c r="W2106" s="1035"/>
      <c r="X2106" s="1035" t="s">
        <v>14908</v>
      </c>
      <c r="Y2106" s="1035" t="s">
        <v>14909</v>
      </c>
      <c r="Z2106" s="1043" t="s">
        <v>14909</v>
      </c>
      <c r="AA2106" s="1035" t="s">
        <v>10571</v>
      </c>
      <c r="AB2106" s="1049"/>
      <c r="AC2106" s="1035"/>
      <c r="AD2106" s="1063"/>
      <c r="AE2106" s="1355"/>
      <c r="AF2106" s="1060"/>
    </row>
    <row r="2107" spans="1:32" ht="16.5">
      <c r="A2107" s="1048" t="s">
        <v>4880</v>
      </c>
      <c r="B2107" s="1043" t="s">
        <v>14910</v>
      </c>
      <c r="C2107" s="1043" t="s">
        <v>29</v>
      </c>
      <c r="D2107" s="1043" t="s">
        <v>110</v>
      </c>
      <c r="E2107" s="1043" t="s">
        <v>893</v>
      </c>
      <c r="F2107" s="1043">
        <v>2</v>
      </c>
      <c r="G2107" s="1038">
        <v>1552</v>
      </c>
      <c r="H2107" s="1035"/>
      <c r="I2107" s="1070" t="s">
        <v>12509</v>
      </c>
      <c r="J2107" s="1037">
        <v>45978</v>
      </c>
      <c r="K2107" s="1037">
        <v>45978</v>
      </c>
      <c r="L2107" s="1035">
        <v>0</v>
      </c>
      <c r="M2107" s="1043"/>
      <c r="N2107" s="1035"/>
      <c r="O2107" s="1043">
        <v>63</v>
      </c>
      <c r="P2107" s="1037">
        <v>46001</v>
      </c>
      <c r="Q2107" s="1037">
        <v>45993</v>
      </c>
      <c r="R2107" s="1043" t="s">
        <v>14911</v>
      </c>
      <c r="S2107" s="1043">
        <v>23</v>
      </c>
      <c r="T2107" s="1037">
        <v>46002</v>
      </c>
      <c r="U2107" s="1035" t="s">
        <v>940</v>
      </c>
      <c r="V2107" s="1035"/>
      <c r="W2107" s="1035"/>
      <c r="X2107" s="1035" t="s">
        <v>14912</v>
      </c>
      <c r="Y2107" s="1035" t="s">
        <v>14913</v>
      </c>
      <c r="Z2107" s="1043" t="s">
        <v>14913</v>
      </c>
      <c r="AA2107" s="1035" t="s">
        <v>10571</v>
      </c>
      <c r="AB2107" s="1049"/>
      <c r="AC2107" s="1035"/>
      <c r="AD2107" s="1063"/>
      <c r="AE2107" s="1355"/>
      <c r="AF2107" s="1060"/>
    </row>
    <row r="2108" spans="1:32">
      <c r="A2108" s="1051" t="s">
        <v>14914</v>
      </c>
      <c r="B2108" s="1035" t="s">
        <v>14915</v>
      </c>
      <c r="C2108" s="1035" t="s">
        <v>46</v>
      </c>
      <c r="D2108" s="1052" t="s">
        <v>1024</v>
      </c>
      <c r="E2108" s="1035" t="s">
        <v>85</v>
      </c>
      <c r="F2108" s="1035">
        <v>1</v>
      </c>
      <c r="G2108" s="1038">
        <v>1020</v>
      </c>
      <c r="H2108" s="1035">
        <v>4.7270000000000003</v>
      </c>
      <c r="I2108" s="1070" t="s">
        <v>14916</v>
      </c>
      <c r="J2108" s="1037">
        <v>45985</v>
      </c>
      <c r="K2108" s="1054">
        <v>45992</v>
      </c>
      <c r="L2108" s="1035">
        <v>7</v>
      </c>
      <c r="M2108" s="1037">
        <v>45993</v>
      </c>
      <c r="N2108" s="1037">
        <v>45994</v>
      </c>
      <c r="O2108" s="1043">
        <v>9</v>
      </c>
      <c r="P2108" s="1037">
        <v>46006</v>
      </c>
      <c r="Q2108" s="1037">
        <v>46007</v>
      </c>
      <c r="R2108" s="1037">
        <v>46006</v>
      </c>
      <c r="S2108" s="1035">
        <v>5</v>
      </c>
      <c r="T2108" s="1037">
        <v>46009</v>
      </c>
      <c r="U2108" s="1051" t="s">
        <v>14917</v>
      </c>
      <c r="V2108" s="1051"/>
      <c r="W2108" s="1051"/>
      <c r="X2108" s="1035" t="s">
        <v>14918</v>
      </c>
      <c r="Y2108" s="1035" t="s">
        <v>14919</v>
      </c>
      <c r="Z2108" s="1035" t="s">
        <v>14919</v>
      </c>
      <c r="AA2108" s="1051" t="s">
        <v>14920</v>
      </c>
      <c r="AB2108" s="1063" t="s">
        <v>4763</v>
      </c>
      <c r="AC2108" s="1035"/>
      <c r="AD2108" s="1063" t="s">
        <v>10815</v>
      </c>
      <c r="AE2108" s="1355"/>
      <c r="AF2108" s="1060"/>
    </row>
    <row r="2109" spans="1:32">
      <c r="A2109" s="1051" t="s">
        <v>14921</v>
      </c>
      <c r="B2109" s="1035" t="s">
        <v>14922</v>
      </c>
      <c r="C2109" s="1035" t="s">
        <v>46</v>
      </c>
      <c r="D2109" s="1052" t="s">
        <v>1024</v>
      </c>
      <c r="E2109" s="1035" t="s">
        <v>85</v>
      </c>
      <c r="F2109" s="1035">
        <v>1</v>
      </c>
      <c r="G2109" s="1035">
        <v>255</v>
      </c>
      <c r="H2109" s="1035">
        <v>0.66100000000000003</v>
      </c>
      <c r="I2109" s="1070" t="s">
        <v>14916</v>
      </c>
      <c r="J2109" s="1037">
        <v>45989</v>
      </c>
      <c r="K2109" s="1054">
        <v>45989</v>
      </c>
      <c r="L2109" s="1035">
        <v>0</v>
      </c>
      <c r="M2109" s="1037">
        <v>45993</v>
      </c>
      <c r="N2109" s="1037">
        <v>45995</v>
      </c>
      <c r="O2109" s="1043">
        <v>6</v>
      </c>
      <c r="P2109" s="1037">
        <v>46006</v>
      </c>
      <c r="Q2109" s="1037">
        <v>46007</v>
      </c>
      <c r="R2109" s="1037">
        <v>46006</v>
      </c>
      <c r="S2109" s="1035">
        <v>5</v>
      </c>
      <c r="T2109" s="1037">
        <v>46009</v>
      </c>
      <c r="U2109" s="1051" t="s">
        <v>14923</v>
      </c>
      <c r="V2109" s="1051"/>
      <c r="W2109" s="1051"/>
      <c r="X2109" s="1035" t="s">
        <v>14924</v>
      </c>
      <c r="Y2109" s="1035" t="s">
        <v>14919</v>
      </c>
      <c r="Z2109" s="1035" t="s">
        <v>14925</v>
      </c>
      <c r="AA2109" s="1051" t="s">
        <v>14926</v>
      </c>
      <c r="AB2109" s="1063" t="s">
        <v>14927</v>
      </c>
      <c r="AC2109" s="1035"/>
      <c r="AD2109" s="1063" t="s">
        <v>10815</v>
      </c>
      <c r="AE2109" s="1355"/>
      <c r="AF2109" s="1060"/>
    </row>
    <row r="2110" spans="1:32">
      <c r="A2110" s="1051" t="s">
        <v>13639</v>
      </c>
      <c r="B2110" s="1035" t="s">
        <v>14928</v>
      </c>
      <c r="C2110" s="1035" t="s">
        <v>46</v>
      </c>
      <c r="D2110" s="1052" t="s">
        <v>1024</v>
      </c>
      <c r="E2110" s="1035" t="s">
        <v>85</v>
      </c>
      <c r="F2110" s="1035">
        <v>1</v>
      </c>
      <c r="G2110" s="1038">
        <v>1228</v>
      </c>
      <c r="H2110" s="1035">
        <v>2.7650000000000001</v>
      </c>
      <c r="I2110" s="1070" t="s">
        <v>14916</v>
      </c>
      <c r="J2110" s="1037">
        <v>45989</v>
      </c>
      <c r="K2110" s="1054">
        <v>45993</v>
      </c>
      <c r="L2110" s="1035">
        <v>4</v>
      </c>
      <c r="M2110" s="1044" t="s">
        <v>97</v>
      </c>
      <c r="N2110" s="1037">
        <v>45995</v>
      </c>
      <c r="O2110" s="1043">
        <v>6</v>
      </c>
      <c r="P2110" s="1037">
        <v>46006</v>
      </c>
      <c r="Q2110" s="1037">
        <v>46007</v>
      </c>
      <c r="R2110" s="1037">
        <v>46006</v>
      </c>
      <c r="S2110" s="1035">
        <v>5</v>
      </c>
      <c r="T2110" s="1037">
        <v>46009</v>
      </c>
      <c r="U2110" s="1051" t="s">
        <v>14929</v>
      </c>
      <c r="V2110" s="1051"/>
      <c r="W2110" s="1051"/>
      <c r="X2110" s="1035" t="s">
        <v>14930</v>
      </c>
      <c r="Y2110" s="1035" t="s">
        <v>14919</v>
      </c>
      <c r="Z2110" s="1035" t="s">
        <v>14931</v>
      </c>
      <c r="AA2110" s="1051" t="s">
        <v>14932</v>
      </c>
      <c r="AB2110" s="1063" t="s">
        <v>4763</v>
      </c>
      <c r="AC2110" s="1035"/>
      <c r="AD2110" s="1063" t="s">
        <v>10815</v>
      </c>
      <c r="AE2110" s="1355"/>
      <c r="AF2110" s="1060"/>
    </row>
    <row r="2111" spans="1:32">
      <c r="A2111" s="1051" t="s">
        <v>14827</v>
      </c>
      <c r="B2111" s="1035" t="s">
        <v>14933</v>
      </c>
      <c r="C2111" s="1035" t="s">
        <v>46</v>
      </c>
      <c r="D2111" s="1052" t="s">
        <v>1024</v>
      </c>
      <c r="E2111" s="1035" t="s">
        <v>85</v>
      </c>
      <c r="F2111" s="1035">
        <v>1</v>
      </c>
      <c r="G2111" s="1035">
        <v>519</v>
      </c>
      <c r="H2111" s="1035">
        <v>0.57299999999999995</v>
      </c>
      <c r="I2111" s="1070" t="s">
        <v>14916</v>
      </c>
      <c r="J2111" s="1037">
        <v>45993</v>
      </c>
      <c r="K2111" s="1054">
        <v>45993</v>
      </c>
      <c r="L2111" s="1035">
        <v>0</v>
      </c>
      <c r="M2111" s="1044" t="s">
        <v>97</v>
      </c>
      <c r="N2111" s="1037">
        <v>46000</v>
      </c>
      <c r="O2111" s="1043">
        <v>7</v>
      </c>
      <c r="P2111" s="1037">
        <v>46006</v>
      </c>
      <c r="Q2111" s="1037">
        <v>46007</v>
      </c>
      <c r="R2111" s="1037">
        <v>46006</v>
      </c>
      <c r="S2111" s="1035">
        <v>5</v>
      </c>
      <c r="T2111" s="1037">
        <v>46009</v>
      </c>
      <c r="U2111" s="1051" t="s">
        <v>14934</v>
      </c>
      <c r="V2111" s="1051"/>
      <c r="W2111" s="1051"/>
      <c r="X2111" s="1035" t="s">
        <v>14935</v>
      </c>
      <c r="Y2111" s="1035" t="s">
        <v>14919</v>
      </c>
      <c r="Z2111" s="1035" t="s">
        <v>14936</v>
      </c>
      <c r="AA2111" s="1051" t="s">
        <v>14932</v>
      </c>
      <c r="AB2111" s="1063" t="s">
        <v>4774</v>
      </c>
      <c r="AC2111" s="1035"/>
      <c r="AD2111" s="1063" t="s">
        <v>10815</v>
      </c>
      <c r="AE2111" s="1355"/>
      <c r="AF2111" s="1060"/>
    </row>
    <row r="2112" spans="1:32">
      <c r="A2112" s="1051" t="s">
        <v>14937</v>
      </c>
      <c r="B2112" s="1035" t="s">
        <v>14938</v>
      </c>
      <c r="C2112" s="1035" t="s">
        <v>46</v>
      </c>
      <c r="D2112" s="1052" t="s">
        <v>1024</v>
      </c>
      <c r="E2112" s="1035" t="s">
        <v>85</v>
      </c>
      <c r="F2112" s="1035">
        <v>1</v>
      </c>
      <c r="G2112" s="1036">
        <v>446</v>
      </c>
      <c r="H2112" s="1053">
        <v>0.94299999999999995</v>
      </c>
      <c r="I2112" s="1070" t="s">
        <v>14916</v>
      </c>
      <c r="J2112" s="1037">
        <v>45995</v>
      </c>
      <c r="K2112" s="1054">
        <v>45996</v>
      </c>
      <c r="L2112" s="1035">
        <v>1</v>
      </c>
      <c r="M2112" s="1044" t="s">
        <v>97</v>
      </c>
      <c r="N2112" s="1037">
        <v>46000</v>
      </c>
      <c r="O2112" s="1043">
        <v>5</v>
      </c>
      <c r="P2112" s="1037">
        <v>46006</v>
      </c>
      <c r="Q2112" s="1037">
        <v>46007</v>
      </c>
      <c r="R2112" s="1037">
        <v>46006</v>
      </c>
      <c r="S2112" s="1035">
        <v>5</v>
      </c>
      <c r="T2112" s="1037">
        <v>46009</v>
      </c>
      <c r="U2112" s="1051" t="s">
        <v>14939</v>
      </c>
      <c r="V2112" s="1051"/>
      <c r="W2112" s="1051"/>
      <c r="X2112" s="1035" t="s">
        <v>14940</v>
      </c>
      <c r="Y2112" s="1035" t="s">
        <v>14919</v>
      </c>
      <c r="Z2112" s="1035" t="s">
        <v>14941</v>
      </c>
      <c r="AA2112" s="1051" t="s">
        <v>14942</v>
      </c>
      <c r="AB2112" s="1063" t="s">
        <v>4763</v>
      </c>
      <c r="AC2112" s="1035"/>
      <c r="AD2112" s="1063" t="s">
        <v>10815</v>
      </c>
      <c r="AE2112" s="1355"/>
      <c r="AF2112" s="1060"/>
    </row>
    <row r="2113" spans="1:32">
      <c r="A2113" s="1051" t="s">
        <v>14943</v>
      </c>
      <c r="B2113" s="1035" t="s">
        <v>14944</v>
      </c>
      <c r="C2113" s="1035" t="s">
        <v>256</v>
      </c>
      <c r="D2113" s="1052" t="s">
        <v>1024</v>
      </c>
      <c r="E2113" s="1035" t="s">
        <v>49</v>
      </c>
      <c r="F2113" s="1035">
        <v>1</v>
      </c>
      <c r="G2113" s="1035">
        <v>271</v>
      </c>
      <c r="H2113" s="1053">
        <v>0.628</v>
      </c>
      <c r="I2113" s="1070" t="s">
        <v>14945</v>
      </c>
      <c r="J2113" s="1037">
        <v>45986</v>
      </c>
      <c r="K2113" s="1037">
        <v>45987</v>
      </c>
      <c r="L2113" s="1035">
        <v>1</v>
      </c>
      <c r="M2113" s="1037">
        <v>45988</v>
      </c>
      <c r="N2113" s="1037">
        <v>45993</v>
      </c>
      <c r="O2113" s="1043">
        <v>7</v>
      </c>
      <c r="P2113" s="1037">
        <v>46008</v>
      </c>
      <c r="Q2113" s="1037">
        <v>45999</v>
      </c>
      <c r="R2113" s="1037">
        <v>46008</v>
      </c>
      <c r="S2113" s="1035">
        <v>5</v>
      </c>
      <c r="T2113" s="1037">
        <v>46011</v>
      </c>
      <c r="U2113" s="1051" t="s">
        <v>14946</v>
      </c>
      <c r="V2113" s="1051"/>
      <c r="W2113" s="1051"/>
      <c r="X2113" s="1035" t="s">
        <v>14947</v>
      </c>
      <c r="Y2113" s="1035" t="s">
        <v>14948</v>
      </c>
      <c r="Z2113" s="1035" t="s">
        <v>14948</v>
      </c>
      <c r="AA2113" s="1051" t="s">
        <v>14949</v>
      </c>
      <c r="AB2113" s="1063" t="s">
        <v>14950</v>
      </c>
      <c r="AC2113" s="1064"/>
      <c r="AD2113" s="1061" t="s">
        <v>10815</v>
      </c>
      <c r="AE2113" s="1060"/>
      <c r="AF2113" s="1060"/>
    </row>
    <row r="2114" spans="1:32">
      <c r="A2114" s="1043" t="s">
        <v>14951</v>
      </c>
      <c r="B2114" s="1043" t="s">
        <v>14294</v>
      </c>
      <c r="C2114" s="1043" t="s">
        <v>83</v>
      </c>
      <c r="D2114" s="1043" t="s">
        <v>687</v>
      </c>
      <c r="E2114" s="1043" t="s">
        <v>85</v>
      </c>
      <c r="F2114" s="1043">
        <v>2</v>
      </c>
      <c r="G2114" s="1035">
        <v>664</v>
      </c>
      <c r="H2114" s="1053">
        <v>1.92</v>
      </c>
      <c r="I2114" s="1071" t="s">
        <v>14952</v>
      </c>
      <c r="J2114" s="1037">
        <v>45994</v>
      </c>
      <c r="K2114" s="1037">
        <v>45996</v>
      </c>
      <c r="L2114" s="1035">
        <v>2</v>
      </c>
      <c r="M2114" s="1044" t="s">
        <v>97</v>
      </c>
      <c r="N2114" s="1037">
        <v>46001</v>
      </c>
      <c r="O2114" s="1043">
        <v>7</v>
      </c>
      <c r="P2114" s="1037">
        <v>46009</v>
      </c>
      <c r="Q2114" s="1037">
        <v>46015</v>
      </c>
      <c r="R2114" s="1037">
        <v>46009</v>
      </c>
      <c r="S2114" s="1035">
        <v>15</v>
      </c>
      <c r="T2114" s="1037">
        <v>46013</v>
      </c>
      <c r="U2114" s="1037">
        <v>46038</v>
      </c>
      <c r="V2114" s="1037"/>
      <c r="W2114" s="1037"/>
      <c r="X2114" s="1035" t="s">
        <v>14953</v>
      </c>
      <c r="Y2114" s="1035" t="s">
        <v>14954</v>
      </c>
      <c r="Z2114" s="1035" t="s">
        <v>14955</v>
      </c>
      <c r="AA2114" s="1063" t="s">
        <v>14956</v>
      </c>
      <c r="AB2114" s="1063" t="s">
        <v>14957</v>
      </c>
      <c r="AC2114" s="1035"/>
      <c r="AD2114" s="1063"/>
      <c r="AE2114" s="1355" t="s">
        <v>10815</v>
      </c>
      <c r="AF2114" s="1062"/>
    </row>
    <row r="2115" spans="1:32">
      <c r="A2115" s="1043" t="s">
        <v>14958</v>
      </c>
      <c r="B2115" s="1043" t="s">
        <v>14959</v>
      </c>
      <c r="C2115" s="1043" t="s">
        <v>256</v>
      </c>
      <c r="D2115" s="1043" t="s">
        <v>14687</v>
      </c>
      <c r="E2115" s="1043" t="s">
        <v>85</v>
      </c>
      <c r="F2115" s="1043">
        <v>3</v>
      </c>
      <c r="G2115" s="1038">
        <v>1539</v>
      </c>
      <c r="H2115" s="1053">
        <v>1.8120000000000001</v>
      </c>
      <c r="I2115" s="1070" t="s">
        <v>14960</v>
      </c>
      <c r="J2115" s="1037">
        <v>45989</v>
      </c>
      <c r="K2115" s="1037">
        <v>45993</v>
      </c>
      <c r="L2115" s="1035">
        <v>4</v>
      </c>
      <c r="M2115" s="1044" t="s">
        <v>97</v>
      </c>
      <c r="N2115" s="1037">
        <v>46001</v>
      </c>
      <c r="O2115" s="1043">
        <v>12</v>
      </c>
      <c r="P2115" s="1037">
        <v>46016</v>
      </c>
      <c r="Q2115" s="1037">
        <v>46008</v>
      </c>
      <c r="R2115" s="1037">
        <v>46016</v>
      </c>
      <c r="S2115" s="1035">
        <v>27</v>
      </c>
      <c r="T2115" s="1037">
        <v>46017</v>
      </c>
      <c r="U2115" s="1037">
        <v>46038</v>
      </c>
      <c r="V2115" s="1037"/>
      <c r="W2115" s="1037"/>
      <c r="X2115" s="1035" t="s">
        <v>14961</v>
      </c>
      <c r="Y2115" s="1035" t="s">
        <v>14962</v>
      </c>
      <c r="Z2115" s="1035" t="s">
        <v>14963</v>
      </c>
      <c r="AA2115" s="1063" t="s">
        <v>14964</v>
      </c>
      <c r="AB2115" s="1063" t="s">
        <v>14965</v>
      </c>
      <c r="AC2115" s="1035"/>
      <c r="AD2115" s="1063"/>
      <c r="AE2115" s="1355"/>
      <c r="AF2115" s="1062"/>
    </row>
    <row r="2116" spans="1:32">
      <c r="A2116" s="1052" t="s">
        <v>14966</v>
      </c>
      <c r="B2116" s="1055" t="s">
        <v>14569</v>
      </c>
      <c r="C2116" s="1047" t="s">
        <v>83</v>
      </c>
      <c r="D2116" s="1043" t="s">
        <v>139</v>
      </c>
      <c r="E2116" s="1043" t="s">
        <v>85</v>
      </c>
      <c r="F2116" s="1043">
        <v>3</v>
      </c>
      <c r="G2116" s="1038">
        <v>1665</v>
      </c>
      <c r="H2116" s="1043">
        <v>1.627</v>
      </c>
      <c r="I2116" s="1071" t="s">
        <v>14967</v>
      </c>
      <c r="J2116" s="1037">
        <v>45994</v>
      </c>
      <c r="K2116" s="1037">
        <v>45995</v>
      </c>
      <c r="L2116" s="1035">
        <v>1</v>
      </c>
      <c r="M2116" s="1044" t="s">
        <v>97</v>
      </c>
      <c r="N2116" s="1037">
        <v>46003</v>
      </c>
      <c r="O2116" s="1043">
        <v>9</v>
      </c>
      <c r="P2116" s="1037">
        <v>46007</v>
      </c>
      <c r="Q2116" s="1037">
        <v>46007</v>
      </c>
      <c r="R2116" s="1037">
        <v>46007</v>
      </c>
      <c r="S2116" s="1043">
        <v>13</v>
      </c>
      <c r="T2116" s="1037">
        <v>46009</v>
      </c>
      <c r="U2116" s="1037">
        <v>46025</v>
      </c>
      <c r="V2116" s="1037"/>
      <c r="W2116" s="1037"/>
      <c r="X2116" s="1035" t="s">
        <v>14968</v>
      </c>
      <c r="Y2116" s="1035" t="s">
        <v>14969</v>
      </c>
      <c r="Z2116" s="1035" t="s">
        <v>14970</v>
      </c>
      <c r="AA2116" s="1051" t="s">
        <v>14971</v>
      </c>
      <c r="AB2116" s="1063" t="s">
        <v>14972</v>
      </c>
      <c r="AC2116" s="1051"/>
      <c r="AD2116" s="1063"/>
      <c r="AE2116" s="1356" t="s">
        <v>10815</v>
      </c>
      <c r="AF2116" s="1062"/>
    </row>
    <row r="2117" spans="1:32">
      <c r="A2117" s="1052" t="s">
        <v>14973</v>
      </c>
      <c r="B2117" s="1055" t="s">
        <v>14974</v>
      </c>
      <c r="C2117" s="1047" t="s">
        <v>83</v>
      </c>
      <c r="D2117" s="1043" t="s">
        <v>139</v>
      </c>
      <c r="E2117" s="1043" t="s">
        <v>85</v>
      </c>
      <c r="F2117" s="1043">
        <v>1</v>
      </c>
      <c r="G2117" s="1035">
        <v>375</v>
      </c>
      <c r="H2117" s="1043">
        <v>0.22</v>
      </c>
      <c r="I2117" s="1071" t="s">
        <v>14967</v>
      </c>
      <c r="J2117" s="1037">
        <v>45997</v>
      </c>
      <c r="K2117" s="1037">
        <v>45999</v>
      </c>
      <c r="L2117" s="1035">
        <v>2</v>
      </c>
      <c r="M2117" s="1044" t="s">
        <v>97</v>
      </c>
      <c r="N2117" s="1037">
        <v>46003</v>
      </c>
      <c r="O2117" s="1043">
        <v>6</v>
      </c>
      <c r="P2117" s="1037">
        <v>46007</v>
      </c>
      <c r="Q2117" s="1037">
        <v>46007</v>
      </c>
      <c r="R2117" s="1037">
        <v>46007</v>
      </c>
      <c r="S2117" s="1043">
        <v>10</v>
      </c>
      <c r="T2117" s="1037">
        <v>46010</v>
      </c>
      <c r="U2117" s="1037">
        <v>46025</v>
      </c>
      <c r="V2117" s="1037"/>
      <c r="W2117" s="1037"/>
      <c r="X2117" s="1035" t="s">
        <v>14975</v>
      </c>
      <c r="Y2117" s="1035" t="s">
        <v>14976</v>
      </c>
      <c r="Z2117" s="1035" t="s">
        <v>14977</v>
      </c>
      <c r="AA2117" s="1051" t="s">
        <v>14978</v>
      </c>
      <c r="AB2117" s="1063" t="s">
        <v>14972</v>
      </c>
      <c r="AC2117" s="1035"/>
      <c r="AD2117" s="1063"/>
      <c r="AE2117" s="1355" t="s">
        <v>10815</v>
      </c>
      <c r="AF2117" s="1062"/>
    </row>
    <row r="2118" spans="1:32">
      <c r="A2118" s="1052" t="s">
        <v>14979</v>
      </c>
      <c r="B2118" s="1055" t="s">
        <v>14980</v>
      </c>
      <c r="C2118" s="1047" t="s">
        <v>83</v>
      </c>
      <c r="D2118" s="1043" t="s">
        <v>139</v>
      </c>
      <c r="E2118" s="1043" t="s">
        <v>85</v>
      </c>
      <c r="F2118" s="1043">
        <v>1</v>
      </c>
      <c r="G2118" s="1035">
        <v>280</v>
      </c>
      <c r="H2118" s="1043">
        <v>0.254</v>
      </c>
      <c r="I2118" s="1071" t="s">
        <v>14967</v>
      </c>
      <c r="J2118" s="1037">
        <v>45997</v>
      </c>
      <c r="K2118" s="1037">
        <v>45999</v>
      </c>
      <c r="L2118" s="1035">
        <v>2</v>
      </c>
      <c r="M2118" s="1044" t="s">
        <v>97</v>
      </c>
      <c r="N2118" s="1037">
        <v>46003</v>
      </c>
      <c r="O2118" s="1043">
        <v>6</v>
      </c>
      <c r="P2118" s="1037">
        <v>46007</v>
      </c>
      <c r="Q2118" s="1037">
        <v>46007</v>
      </c>
      <c r="R2118" s="1037">
        <v>46007</v>
      </c>
      <c r="S2118" s="1043">
        <v>10</v>
      </c>
      <c r="T2118" s="1037">
        <v>46010</v>
      </c>
      <c r="U2118" s="1037">
        <v>46025</v>
      </c>
      <c r="V2118" s="1037"/>
      <c r="W2118" s="1037"/>
      <c r="X2118" s="1035" t="s">
        <v>14981</v>
      </c>
      <c r="Y2118" s="1035" t="s">
        <v>14976</v>
      </c>
      <c r="Z2118" s="1035" t="s">
        <v>14982</v>
      </c>
      <c r="AA2118" s="1051" t="s">
        <v>14983</v>
      </c>
      <c r="AB2118" s="1063" t="s">
        <v>14972</v>
      </c>
      <c r="AC2118" s="1051"/>
      <c r="AD2118" s="1063"/>
      <c r="AE2118" s="1356" t="s">
        <v>10815</v>
      </c>
      <c r="AF2118" s="1062"/>
    </row>
    <row r="2119" spans="1:32">
      <c r="A2119" s="1052" t="s">
        <v>14984</v>
      </c>
      <c r="B2119" s="1055" t="s">
        <v>14985</v>
      </c>
      <c r="C2119" s="1047" t="s">
        <v>83</v>
      </c>
      <c r="D2119" s="1043" t="s">
        <v>1059</v>
      </c>
      <c r="E2119" s="1043" t="s">
        <v>85</v>
      </c>
      <c r="F2119" s="1043">
        <v>2</v>
      </c>
      <c r="G2119" s="1035">
        <v>620</v>
      </c>
      <c r="H2119" s="1043">
        <v>0.73</v>
      </c>
      <c r="I2119" s="1071" t="s">
        <v>14986</v>
      </c>
      <c r="J2119" s="1037">
        <v>45994</v>
      </c>
      <c r="K2119" s="1037">
        <v>46002</v>
      </c>
      <c r="L2119" s="1035">
        <v>8</v>
      </c>
      <c r="M2119" s="1044" t="s">
        <v>97</v>
      </c>
      <c r="N2119" s="1037">
        <v>45999</v>
      </c>
      <c r="O2119" s="1043">
        <v>5</v>
      </c>
      <c r="P2119" s="1037">
        <v>46015</v>
      </c>
      <c r="Q2119" s="1037">
        <v>46008</v>
      </c>
      <c r="R2119" s="1037">
        <v>46015</v>
      </c>
      <c r="S2119" s="1043">
        <v>21</v>
      </c>
      <c r="T2119" s="1037">
        <v>46018</v>
      </c>
      <c r="U2119" s="1037">
        <v>46038</v>
      </c>
      <c r="V2119" s="1037"/>
      <c r="W2119" s="1037"/>
      <c r="X2119" s="1035" t="s">
        <v>14987</v>
      </c>
      <c r="Y2119" s="1035" t="s">
        <v>14988</v>
      </c>
      <c r="Z2119" s="1035" t="s">
        <v>14989</v>
      </c>
      <c r="AA2119" s="1035" t="s">
        <v>14990</v>
      </c>
      <c r="AB2119" s="1049"/>
      <c r="AC2119" s="1035"/>
      <c r="AD2119" s="1063"/>
      <c r="AE2119" s="1355"/>
      <c r="AF2119" s="1062"/>
    </row>
    <row r="2120" spans="1:32">
      <c r="A2120" s="1052" t="s">
        <v>14991</v>
      </c>
      <c r="B2120" s="1055" t="s">
        <v>14992</v>
      </c>
      <c r="C2120" s="1047" t="s">
        <v>256</v>
      </c>
      <c r="D2120" s="1043" t="s">
        <v>1059</v>
      </c>
      <c r="E2120" s="1043" t="s">
        <v>85</v>
      </c>
      <c r="F2120" s="1043">
        <v>1</v>
      </c>
      <c r="G2120" s="1038">
        <v>1206</v>
      </c>
      <c r="H2120" s="1043">
        <v>1.206</v>
      </c>
      <c r="I2120" s="1071" t="s">
        <v>14986</v>
      </c>
      <c r="J2120" s="1037">
        <v>45999</v>
      </c>
      <c r="K2120" s="1037">
        <v>46003</v>
      </c>
      <c r="L2120" s="1035">
        <v>4</v>
      </c>
      <c r="M2120" s="1044" t="s">
        <v>97</v>
      </c>
      <c r="N2120" s="1037">
        <v>46003</v>
      </c>
      <c r="O2120" s="1043">
        <v>4</v>
      </c>
      <c r="P2120" s="1037">
        <v>46015</v>
      </c>
      <c r="Q2120" s="1037">
        <v>46015</v>
      </c>
      <c r="R2120" s="1037">
        <v>46015</v>
      </c>
      <c r="S2120" s="1043">
        <v>16</v>
      </c>
      <c r="T2120" s="1037">
        <v>46017</v>
      </c>
      <c r="U2120" s="1037">
        <v>46045</v>
      </c>
      <c r="V2120" s="1037"/>
      <c r="W2120" s="1037"/>
      <c r="X2120" s="1035" t="s">
        <v>14993</v>
      </c>
      <c r="Y2120" s="1035" t="s">
        <v>14994</v>
      </c>
      <c r="Z2120" s="1035" t="s">
        <v>14995</v>
      </c>
      <c r="AA2120" s="1051" t="s">
        <v>14996</v>
      </c>
      <c r="AB2120" s="1063"/>
      <c r="AC2120" s="1051"/>
      <c r="AD2120" s="1063"/>
      <c r="AE2120" s="1356"/>
      <c r="AF2120" s="1062"/>
    </row>
    <row r="2121" spans="1:32">
      <c r="A2121" s="1052" t="s">
        <v>14997</v>
      </c>
      <c r="B2121" s="1055" t="s">
        <v>14998</v>
      </c>
      <c r="C2121" s="1047" t="s">
        <v>83</v>
      </c>
      <c r="D2121" s="1043" t="s">
        <v>189</v>
      </c>
      <c r="E2121" s="1043" t="s">
        <v>85</v>
      </c>
      <c r="F2121" s="1043">
        <v>1</v>
      </c>
      <c r="G2121" s="1035">
        <v>442</v>
      </c>
      <c r="H2121" s="1043">
        <v>0.48</v>
      </c>
      <c r="I2121" s="1071" t="s">
        <v>14999</v>
      </c>
      <c r="J2121" s="1037">
        <v>45989</v>
      </c>
      <c r="K2121" s="1037">
        <v>45989</v>
      </c>
      <c r="L2121" s="1035">
        <v>0</v>
      </c>
      <c r="M2121" s="1044" t="s">
        <v>97</v>
      </c>
      <c r="N2121" s="1037">
        <v>45993</v>
      </c>
      <c r="O2121" s="1043">
        <v>4</v>
      </c>
      <c r="P2121" s="1037">
        <v>46008</v>
      </c>
      <c r="Q2121" s="1037">
        <v>46001</v>
      </c>
      <c r="R2121" s="1037">
        <v>46008</v>
      </c>
      <c r="S2121" s="1043">
        <v>19</v>
      </c>
      <c r="T2121" s="1037">
        <v>46013</v>
      </c>
      <c r="U2121" s="1037">
        <v>46052</v>
      </c>
      <c r="V2121" s="1037"/>
      <c r="W2121" s="1037"/>
      <c r="X2121" s="1035" t="s">
        <v>15000</v>
      </c>
      <c r="Y2121" s="1035" t="s">
        <v>15001</v>
      </c>
      <c r="Z2121" s="1035" t="s">
        <v>15001</v>
      </c>
      <c r="AA2121" s="1051" t="s">
        <v>15002</v>
      </c>
      <c r="AB2121" s="1063" t="s">
        <v>15003</v>
      </c>
      <c r="AC2121" s="1051"/>
      <c r="AD2121" s="1063"/>
      <c r="AE2121" s="1356" t="s">
        <v>10815</v>
      </c>
      <c r="AF2121" s="1062" t="s">
        <v>15004</v>
      </c>
    </row>
    <row r="2122" spans="1:32">
      <c r="A2122" s="1052" t="s">
        <v>15005</v>
      </c>
      <c r="B2122" s="1055" t="s">
        <v>15006</v>
      </c>
      <c r="C2122" s="1047" t="s">
        <v>256</v>
      </c>
      <c r="D2122" s="1043" t="s">
        <v>189</v>
      </c>
      <c r="E2122" s="1043" t="s">
        <v>85</v>
      </c>
      <c r="F2122" s="1043">
        <v>1</v>
      </c>
      <c r="G2122" s="1038">
        <v>1730</v>
      </c>
      <c r="H2122" s="1043">
        <v>12.097</v>
      </c>
      <c r="I2122" s="1071" t="s">
        <v>15007</v>
      </c>
      <c r="J2122" s="1037">
        <v>45990</v>
      </c>
      <c r="K2122" s="1037">
        <v>45992</v>
      </c>
      <c r="L2122" s="1035">
        <v>2</v>
      </c>
      <c r="M2122" s="1037">
        <v>46000</v>
      </c>
      <c r="N2122" s="1037">
        <v>46001</v>
      </c>
      <c r="O2122" s="1043">
        <v>11</v>
      </c>
      <c r="P2122" s="1037">
        <v>46019</v>
      </c>
      <c r="Q2122" s="1037">
        <v>46008</v>
      </c>
      <c r="R2122" s="1037">
        <v>46019</v>
      </c>
      <c r="S2122" s="1043">
        <v>29</v>
      </c>
      <c r="T2122" s="1037">
        <v>46021</v>
      </c>
      <c r="U2122" s="1037">
        <v>46058</v>
      </c>
      <c r="V2122" s="1037"/>
      <c r="W2122" s="1037"/>
      <c r="X2122" s="1035" t="s">
        <v>15008</v>
      </c>
      <c r="Y2122" s="1035" t="s">
        <v>15009</v>
      </c>
      <c r="Z2122" s="1035" t="s">
        <v>15009</v>
      </c>
      <c r="AA2122" s="1051" t="s">
        <v>15010</v>
      </c>
      <c r="AB2122" s="1049" t="s">
        <v>15011</v>
      </c>
      <c r="AC2122" s="1035"/>
      <c r="AD2122" s="1063"/>
      <c r="AE2122" s="1355"/>
      <c r="AF2122" s="1062" t="s">
        <v>15012</v>
      </c>
    </row>
    <row r="2123" spans="1:32" ht="16.5">
      <c r="A2123" s="1056" t="s">
        <v>8704</v>
      </c>
      <c r="B2123" s="1043" t="s">
        <v>15013</v>
      </c>
      <c r="C2123" s="1047" t="s">
        <v>83</v>
      </c>
      <c r="D2123" s="1043" t="s">
        <v>1292</v>
      </c>
      <c r="E2123" s="1043" t="s">
        <v>85</v>
      </c>
      <c r="F2123" s="1043">
        <v>1</v>
      </c>
      <c r="G2123" s="1035">
        <v>449</v>
      </c>
      <c r="H2123" s="1043">
        <v>1.03</v>
      </c>
      <c r="I2123" s="1070" t="s">
        <v>15014</v>
      </c>
      <c r="J2123" s="1037">
        <v>45967</v>
      </c>
      <c r="K2123" s="1037">
        <v>45967</v>
      </c>
      <c r="L2123" s="1035">
        <v>0</v>
      </c>
      <c r="M2123" s="1057" t="s">
        <v>97</v>
      </c>
      <c r="N2123" s="1037">
        <v>45986</v>
      </c>
      <c r="O2123" s="1043">
        <v>19</v>
      </c>
      <c r="P2123" s="1037">
        <v>46015</v>
      </c>
      <c r="Q2123" s="1037">
        <v>45999</v>
      </c>
      <c r="R2123" s="1037">
        <v>46015</v>
      </c>
      <c r="S2123" s="1043">
        <v>48</v>
      </c>
      <c r="T2123" s="1037">
        <v>46020</v>
      </c>
      <c r="U2123" s="1037">
        <v>46037</v>
      </c>
      <c r="V2123" s="1037"/>
      <c r="W2123" s="1037"/>
      <c r="X2123" s="1035" t="s">
        <v>15015</v>
      </c>
      <c r="Y2123" s="1035" t="s">
        <v>15016</v>
      </c>
      <c r="Z2123" s="1035" t="s">
        <v>15016</v>
      </c>
      <c r="AA2123" s="1051" t="s">
        <v>15017</v>
      </c>
      <c r="AB2123" s="1063" t="s">
        <v>15018</v>
      </c>
      <c r="AC2123" s="1035"/>
      <c r="AD2123" s="1063"/>
      <c r="AE2123" s="1355" t="s">
        <v>10815</v>
      </c>
      <c r="AF2123" s="1060"/>
    </row>
    <row r="2124" spans="1:32" ht="16.5">
      <c r="A2124" s="1048" t="s">
        <v>13399</v>
      </c>
      <c r="B2124" s="1045" t="s">
        <v>15019</v>
      </c>
      <c r="C2124" s="1043" t="s">
        <v>256</v>
      </c>
      <c r="D2124" s="1043" t="s">
        <v>15020</v>
      </c>
      <c r="E2124" s="1043" t="s">
        <v>85</v>
      </c>
      <c r="F2124" s="1043">
        <v>3</v>
      </c>
      <c r="G2124" s="1035">
        <v>663</v>
      </c>
      <c r="H2124" s="1043">
        <v>1.806</v>
      </c>
      <c r="I2124" s="1070" t="s">
        <v>15021</v>
      </c>
      <c r="J2124" s="1037">
        <v>45965</v>
      </c>
      <c r="K2124" s="1037">
        <v>45968</v>
      </c>
      <c r="L2124" s="1035">
        <v>3</v>
      </c>
      <c r="M2124" s="1037">
        <v>45978</v>
      </c>
      <c r="N2124" s="1037">
        <v>45982</v>
      </c>
      <c r="O2124" s="1043">
        <v>17</v>
      </c>
      <c r="P2124" s="1037">
        <v>46003</v>
      </c>
      <c r="Q2124" s="1037">
        <v>45994</v>
      </c>
      <c r="R2124" s="1037">
        <v>46003</v>
      </c>
      <c r="S2124" s="1043">
        <v>5</v>
      </c>
      <c r="T2124" s="1037">
        <v>46013</v>
      </c>
      <c r="U2124" s="1037">
        <v>46037</v>
      </c>
      <c r="V2124" s="1037"/>
      <c r="W2124" s="1037"/>
      <c r="X2124" s="1035" t="s">
        <v>15022</v>
      </c>
      <c r="Y2124" s="1035" t="s">
        <v>15023</v>
      </c>
      <c r="Z2124" s="1035" t="s">
        <v>15023</v>
      </c>
      <c r="AA2124" s="1051" t="s">
        <v>15024</v>
      </c>
      <c r="AB2124" s="1051" t="s">
        <v>15025</v>
      </c>
      <c r="AC2124" s="1035"/>
      <c r="AD2124" s="1063"/>
      <c r="AE2124" s="1355"/>
      <c r="AF2124" s="1066"/>
    </row>
    <row r="2125" spans="1:32" ht="16.5">
      <c r="A2125" s="1056" t="s">
        <v>1254</v>
      </c>
      <c r="B2125" s="1043" t="s">
        <v>15026</v>
      </c>
      <c r="C2125" s="1047" t="s">
        <v>256</v>
      </c>
      <c r="D2125" s="1043" t="s">
        <v>7803</v>
      </c>
      <c r="E2125" s="1043" t="s">
        <v>49</v>
      </c>
      <c r="F2125" s="1043">
        <v>1</v>
      </c>
      <c r="G2125" s="1035">
        <v>880</v>
      </c>
      <c r="H2125" s="1043">
        <v>2.2469999999999999</v>
      </c>
      <c r="I2125" s="1070" t="s">
        <v>15027</v>
      </c>
      <c r="J2125" s="1037">
        <v>45987</v>
      </c>
      <c r="K2125" s="1037">
        <v>45988</v>
      </c>
      <c r="L2125" s="1035">
        <v>1</v>
      </c>
      <c r="M2125" s="1037">
        <v>45993</v>
      </c>
      <c r="N2125" s="1037">
        <v>45994</v>
      </c>
      <c r="O2125" s="1043">
        <v>7</v>
      </c>
      <c r="P2125" s="1037">
        <v>46004</v>
      </c>
      <c r="Q2125" s="1037">
        <v>46001</v>
      </c>
      <c r="R2125" s="1037">
        <v>46004</v>
      </c>
      <c r="S2125" s="1043">
        <v>5</v>
      </c>
      <c r="T2125" s="1037">
        <v>46008</v>
      </c>
      <c r="U2125" s="1037">
        <v>46034</v>
      </c>
      <c r="V2125" s="1037"/>
      <c r="W2125" s="1037"/>
      <c r="X2125" s="1035" t="s">
        <v>15028</v>
      </c>
      <c r="Y2125" s="1035" t="s">
        <v>15029</v>
      </c>
      <c r="Z2125" s="1035" t="s">
        <v>15030</v>
      </c>
      <c r="AA2125" s="1051" t="s">
        <v>15031</v>
      </c>
      <c r="AB2125" s="1063" t="s">
        <v>15032</v>
      </c>
      <c r="AC2125" s="1035"/>
      <c r="AD2125" s="1063"/>
      <c r="AE2125" s="1355" t="s">
        <v>10815</v>
      </c>
      <c r="AF2125" s="1065" t="s">
        <v>15033</v>
      </c>
    </row>
    <row r="2126" spans="1:32">
      <c r="A2126" s="1052" t="s">
        <v>15034</v>
      </c>
      <c r="B2126" s="1043" t="s">
        <v>15035</v>
      </c>
      <c r="C2126" s="1047" t="s">
        <v>83</v>
      </c>
      <c r="D2126" s="1043" t="s">
        <v>728</v>
      </c>
      <c r="E2126" s="1043" t="s">
        <v>85</v>
      </c>
      <c r="F2126" s="1043">
        <v>1</v>
      </c>
      <c r="G2126" s="1035">
        <v>415</v>
      </c>
      <c r="H2126" s="1043">
        <v>2.2080000000000002</v>
      </c>
      <c r="I2126" s="1071" t="s">
        <v>15036</v>
      </c>
      <c r="J2126" s="1037">
        <v>45994</v>
      </c>
      <c r="K2126" s="1037">
        <v>45994</v>
      </c>
      <c r="L2126" s="1035">
        <v>0</v>
      </c>
      <c r="M2126" s="1037">
        <v>46002</v>
      </c>
      <c r="N2126" s="1037">
        <v>46006</v>
      </c>
      <c r="O2126" s="1043">
        <v>12</v>
      </c>
      <c r="P2126" s="1037">
        <v>46011</v>
      </c>
      <c r="Q2126" s="1037">
        <v>46010</v>
      </c>
      <c r="R2126" s="1037">
        <v>46011</v>
      </c>
      <c r="S2126" s="1043">
        <v>17</v>
      </c>
      <c r="T2126" s="1037">
        <v>46014</v>
      </c>
      <c r="U2126" s="1037">
        <v>46066</v>
      </c>
      <c r="V2126" s="1037"/>
      <c r="W2126" s="1037"/>
      <c r="X2126" s="1035" t="s">
        <v>15037</v>
      </c>
      <c r="Y2126" s="1035" t="s">
        <v>15038</v>
      </c>
      <c r="Z2126" s="1035" t="s">
        <v>15038</v>
      </c>
      <c r="AA2126" s="1051" t="s">
        <v>15039</v>
      </c>
      <c r="AB2126" s="1063" t="s">
        <v>15040</v>
      </c>
      <c r="AC2126" s="1051"/>
      <c r="AD2126" s="1063"/>
      <c r="AE2126" s="1356" t="s">
        <v>10815</v>
      </c>
      <c r="AF2126" s="1062" t="s">
        <v>15041</v>
      </c>
    </row>
    <row r="2127" spans="1:32" ht="30.75">
      <c r="A2127" s="1048" t="s">
        <v>537</v>
      </c>
      <c r="B2127" s="1055" t="s">
        <v>15042</v>
      </c>
      <c r="C2127" s="1043" t="s">
        <v>29</v>
      </c>
      <c r="D2127" s="1043" t="s">
        <v>110</v>
      </c>
      <c r="E2127" s="1043" t="s">
        <v>15043</v>
      </c>
      <c r="F2127" s="1043">
        <v>1</v>
      </c>
      <c r="G2127" s="1035">
        <v>398</v>
      </c>
      <c r="H2127" s="1035">
        <v>0.92</v>
      </c>
      <c r="I2127" s="1070" t="s">
        <v>15044</v>
      </c>
      <c r="J2127" s="1037">
        <v>45985</v>
      </c>
      <c r="K2127" s="1037">
        <v>45985</v>
      </c>
      <c r="L2127" s="1035">
        <v>0</v>
      </c>
      <c r="M2127" s="1043"/>
      <c r="N2127" s="1035"/>
      <c r="O2127" s="1043">
        <v>56</v>
      </c>
      <c r="P2127" s="1037">
        <v>46004</v>
      </c>
      <c r="Q2127" s="1037">
        <v>45997</v>
      </c>
      <c r="R2127" s="1043" t="s">
        <v>15045</v>
      </c>
      <c r="S2127" s="1043">
        <v>19</v>
      </c>
      <c r="T2127" s="1037">
        <v>46007</v>
      </c>
      <c r="U2127" s="1035" t="s">
        <v>14727</v>
      </c>
      <c r="V2127" s="1035"/>
      <c r="W2127" s="1035"/>
      <c r="X2127" s="1035" t="s">
        <v>15046</v>
      </c>
      <c r="Y2127" s="1035" t="s">
        <v>15047</v>
      </c>
      <c r="Z2127" s="1043" t="s">
        <v>15047</v>
      </c>
      <c r="AA2127" s="1035" t="s">
        <v>10571</v>
      </c>
      <c r="AB2127" s="1049"/>
      <c r="AC2127" s="1035"/>
      <c r="AD2127" s="1063"/>
      <c r="AE2127" s="1355"/>
      <c r="AF2127" s="1060"/>
    </row>
    <row r="2128" spans="1:32" ht="16.5">
      <c r="A2128" s="1048" t="s">
        <v>1305</v>
      </c>
      <c r="B2128" s="1043" t="s">
        <v>15048</v>
      </c>
      <c r="C2128" s="1043" t="s">
        <v>29</v>
      </c>
      <c r="D2128" s="1043" t="s">
        <v>110</v>
      </c>
      <c r="E2128" s="1043" t="s">
        <v>9129</v>
      </c>
      <c r="F2128" s="1043">
        <v>4</v>
      </c>
      <c r="G2128" s="1038">
        <v>2697</v>
      </c>
      <c r="H2128" s="1035"/>
      <c r="I2128" s="1070" t="s">
        <v>15049</v>
      </c>
      <c r="J2128" s="1037">
        <v>45985</v>
      </c>
      <c r="K2128" s="1037">
        <v>45985</v>
      </c>
      <c r="L2128" s="1035">
        <v>0</v>
      </c>
      <c r="M2128" s="1043"/>
      <c r="N2128" s="1035"/>
      <c r="O2128" s="1043">
        <v>56</v>
      </c>
      <c r="P2128" s="1037">
        <v>45999</v>
      </c>
      <c r="Q2128" s="1037">
        <v>45998</v>
      </c>
      <c r="R2128" s="1043" t="s">
        <v>15050</v>
      </c>
      <c r="S2128" s="1043">
        <v>14</v>
      </c>
      <c r="T2128" s="1037">
        <v>46006</v>
      </c>
      <c r="U2128" s="1035" t="s">
        <v>15051</v>
      </c>
      <c r="V2128" s="1035"/>
      <c r="W2128" s="1035"/>
      <c r="X2128" s="1035" t="s">
        <v>15052</v>
      </c>
      <c r="Y2128" s="1035" t="s">
        <v>15053</v>
      </c>
      <c r="Z2128" s="1043" t="s">
        <v>15053</v>
      </c>
      <c r="AA2128" s="1035" t="s">
        <v>10571</v>
      </c>
      <c r="AB2128" s="1049"/>
      <c r="AC2128" s="1035"/>
      <c r="AD2128" s="1063"/>
      <c r="AE2128" s="1355"/>
      <c r="AF2128" s="1060"/>
    </row>
    <row r="2129" spans="1:32" ht="16.5">
      <c r="A2129" s="1048" t="s">
        <v>1305</v>
      </c>
      <c r="B2129" s="1043" t="s">
        <v>15054</v>
      </c>
      <c r="C2129" s="1043" t="s">
        <v>29</v>
      </c>
      <c r="D2129" s="1043" t="s">
        <v>110</v>
      </c>
      <c r="E2129" s="1043" t="s">
        <v>4874</v>
      </c>
      <c r="F2129" s="1043">
        <v>1</v>
      </c>
      <c r="G2129" s="1035">
        <v>160</v>
      </c>
      <c r="H2129" s="1035">
        <v>1.728</v>
      </c>
      <c r="I2129" s="1070" t="s">
        <v>15055</v>
      </c>
      <c r="J2129" s="1037">
        <v>45988</v>
      </c>
      <c r="K2129" s="1037">
        <v>45988</v>
      </c>
      <c r="L2129" s="1035">
        <v>0</v>
      </c>
      <c r="M2129" s="1043"/>
      <c r="N2129" s="1035"/>
      <c r="O2129" s="1043">
        <v>53</v>
      </c>
      <c r="P2129" s="1037">
        <v>46013</v>
      </c>
      <c r="Q2129" s="1037">
        <v>46007</v>
      </c>
      <c r="R2129" s="1043" t="s">
        <v>15056</v>
      </c>
      <c r="S2129" s="1043">
        <v>25</v>
      </c>
      <c r="T2129" s="1037">
        <v>46020</v>
      </c>
      <c r="U2129" s="1035" t="s">
        <v>15057</v>
      </c>
      <c r="V2129" s="1035"/>
      <c r="W2129" s="1035"/>
      <c r="X2129" s="1035" t="s">
        <v>15058</v>
      </c>
      <c r="Y2129" s="1035" t="s">
        <v>15059</v>
      </c>
      <c r="Z2129" s="1043" t="s">
        <v>15059</v>
      </c>
      <c r="AA2129" s="1035" t="s">
        <v>10571</v>
      </c>
      <c r="AB2129" s="1049"/>
      <c r="AC2129" s="1035"/>
      <c r="AD2129" s="1063"/>
      <c r="AE2129" s="1355"/>
      <c r="AF2129" s="1060"/>
    </row>
    <row r="2130" spans="1:32">
      <c r="A2130" s="1051" t="s">
        <v>14173</v>
      </c>
      <c r="B2130" s="1035" t="s">
        <v>15060</v>
      </c>
      <c r="C2130" s="1035" t="s">
        <v>256</v>
      </c>
      <c r="D2130" s="1052" t="s">
        <v>1024</v>
      </c>
      <c r="E2130" s="1035" t="s">
        <v>85</v>
      </c>
      <c r="F2130" s="1035">
        <v>1</v>
      </c>
      <c r="G2130" s="1035">
        <v>302</v>
      </c>
      <c r="H2130" s="1035">
        <v>0.39400000000000002</v>
      </c>
      <c r="I2130" s="1070" t="s">
        <v>15061</v>
      </c>
      <c r="J2130" s="1037">
        <v>45988</v>
      </c>
      <c r="K2130" s="1054">
        <v>45988</v>
      </c>
      <c r="L2130" s="1035">
        <v>0</v>
      </c>
      <c r="M2130" s="1037">
        <v>45992</v>
      </c>
      <c r="N2130" s="1037">
        <v>45994</v>
      </c>
      <c r="O2130" s="1043">
        <v>6</v>
      </c>
      <c r="P2130" s="1037">
        <v>46025</v>
      </c>
      <c r="Q2130" s="1037">
        <v>46025</v>
      </c>
      <c r="R2130" s="1037">
        <v>46025</v>
      </c>
      <c r="S2130" s="1035">
        <v>5</v>
      </c>
      <c r="T2130" s="1037">
        <v>46029</v>
      </c>
      <c r="U2130" s="1051" t="s">
        <v>15062</v>
      </c>
      <c r="V2130" s="1051"/>
      <c r="W2130" s="1051"/>
      <c r="X2130" s="1035" t="s">
        <v>15063</v>
      </c>
      <c r="Y2130" s="1035" t="s">
        <v>15064</v>
      </c>
      <c r="Z2130" s="1035" t="s">
        <v>15064</v>
      </c>
      <c r="AA2130" s="1051" t="s">
        <v>15065</v>
      </c>
      <c r="AB2130" s="1063" t="s">
        <v>4774</v>
      </c>
      <c r="AC2130" s="1035"/>
      <c r="AD2130" s="1063" t="s">
        <v>10815</v>
      </c>
      <c r="AE2130" s="1355"/>
      <c r="AF2130" s="1060"/>
    </row>
    <row r="2131" spans="1:32">
      <c r="A2131" s="1051" t="s">
        <v>15066</v>
      </c>
      <c r="B2131" s="1035" t="s">
        <v>15067</v>
      </c>
      <c r="C2131" s="1035" t="s">
        <v>83</v>
      </c>
      <c r="D2131" s="1052" t="s">
        <v>1024</v>
      </c>
      <c r="E2131" s="1035" t="s">
        <v>85</v>
      </c>
      <c r="F2131" s="1035">
        <v>2</v>
      </c>
      <c r="G2131" s="1058">
        <v>5530</v>
      </c>
      <c r="H2131" s="1053">
        <v>4.9459999999999997</v>
      </c>
      <c r="I2131" s="1070" t="s">
        <v>15061</v>
      </c>
      <c r="J2131" s="1037">
        <v>45996</v>
      </c>
      <c r="K2131" s="1054">
        <v>45996</v>
      </c>
      <c r="L2131" s="1035">
        <v>0</v>
      </c>
      <c r="M2131" s="1044" t="s">
        <v>97</v>
      </c>
      <c r="N2131" s="1037">
        <v>46001</v>
      </c>
      <c r="O2131" s="1043">
        <v>5</v>
      </c>
      <c r="P2131" s="1037">
        <v>46025</v>
      </c>
      <c r="Q2131" s="1037">
        <v>46025</v>
      </c>
      <c r="R2131" s="1037">
        <v>46025</v>
      </c>
      <c r="S2131" s="1035">
        <v>5</v>
      </c>
      <c r="T2131" s="1037">
        <v>46029</v>
      </c>
      <c r="U2131" s="1051" t="s">
        <v>15068</v>
      </c>
      <c r="V2131" s="1051"/>
      <c r="W2131" s="1051"/>
      <c r="X2131" s="1035" t="s">
        <v>15069</v>
      </c>
      <c r="Y2131" s="1035" t="s">
        <v>15064</v>
      </c>
      <c r="Z2131" s="1035" t="s">
        <v>15070</v>
      </c>
      <c r="AA2131" s="1051" t="s">
        <v>15071</v>
      </c>
      <c r="AB2131" s="1063" t="s">
        <v>15072</v>
      </c>
      <c r="AC2131" s="1035"/>
      <c r="AD2131" s="1063" t="s">
        <v>10815</v>
      </c>
      <c r="AE2131" s="1355"/>
      <c r="AF2131" s="1060"/>
    </row>
    <row r="2132" spans="1:32">
      <c r="A2132" s="1051" t="s">
        <v>15073</v>
      </c>
      <c r="B2132" s="1035" t="s">
        <v>15074</v>
      </c>
      <c r="C2132" s="1035" t="s">
        <v>256</v>
      </c>
      <c r="D2132" s="1052" t="s">
        <v>1024</v>
      </c>
      <c r="E2132" s="1035" t="s">
        <v>85</v>
      </c>
      <c r="F2132" s="1036">
        <v>1</v>
      </c>
      <c r="G2132" s="1036">
        <v>490</v>
      </c>
      <c r="H2132" s="1053">
        <v>0.61799999999999999</v>
      </c>
      <c r="I2132" s="1070" t="s">
        <v>15061</v>
      </c>
      <c r="J2132" s="1037">
        <v>45996</v>
      </c>
      <c r="K2132" s="1054">
        <v>46001</v>
      </c>
      <c r="L2132" s="1035">
        <v>5</v>
      </c>
      <c r="M2132" s="1037">
        <v>46006</v>
      </c>
      <c r="N2132" s="1037">
        <v>46008</v>
      </c>
      <c r="O2132" s="1043">
        <v>12</v>
      </c>
      <c r="P2132" s="1037">
        <v>46025</v>
      </c>
      <c r="Q2132" s="1037">
        <v>46025</v>
      </c>
      <c r="R2132" s="1037">
        <v>46025</v>
      </c>
      <c r="S2132" s="1035">
        <v>5</v>
      </c>
      <c r="T2132" s="1037">
        <v>46029</v>
      </c>
      <c r="U2132" s="1051" t="s">
        <v>15075</v>
      </c>
      <c r="V2132" s="1051"/>
      <c r="W2132" s="1051"/>
      <c r="X2132" s="1035" t="s">
        <v>15076</v>
      </c>
      <c r="Y2132" s="1035" t="s">
        <v>15064</v>
      </c>
      <c r="Z2132" s="1035" t="s">
        <v>15077</v>
      </c>
      <c r="AA2132" s="1051" t="s">
        <v>15078</v>
      </c>
      <c r="AB2132" s="1063" t="s">
        <v>4763</v>
      </c>
      <c r="AC2132" s="1035"/>
      <c r="AD2132" s="1063" t="s">
        <v>10815</v>
      </c>
      <c r="AE2132" s="1355"/>
      <c r="AF2132" s="1060"/>
    </row>
    <row r="2133" spans="1:32">
      <c r="A2133" s="1051" t="s">
        <v>15079</v>
      </c>
      <c r="B2133" s="1035" t="s">
        <v>15080</v>
      </c>
      <c r="C2133" s="1035" t="s">
        <v>256</v>
      </c>
      <c r="D2133" s="1052" t="s">
        <v>1024</v>
      </c>
      <c r="E2133" s="1035" t="s">
        <v>85</v>
      </c>
      <c r="F2133" s="1035">
        <v>1</v>
      </c>
      <c r="G2133" s="1036">
        <v>415</v>
      </c>
      <c r="H2133" s="1035">
        <v>0.38400000000000001</v>
      </c>
      <c r="I2133" s="1070" t="s">
        <v>15061</v>
      </c>
      <c r="J2133" s="1037">
        <v>45995</v>
      </c>
      <c r="K2133" s="1054">
        <v>46001</v>
      </c>
      <c r="L2133" s="1035">
        <v>6</v>
      </c>
      <c r="M2133" s="1037">
        <v>46001</v>
      </c>
      <c r="N2133" s="1037">
        <v>46002</v>
      </c>
      <c r="O2133" s="1043">
        <v>7</v>
      </c>
      <c r="P2133" s="1037">
        <v>46025</v>
      </c>
      <c r="Q2133" s="1037">
        <v>46025</v>
      </c>
      <c r="R2133" s="1037">
        <v>46025</v>
      </c>
      <c r="S2133" s="1035">
        <v>5</v>
      </c>
      <c r="T2133" s="1037">
        <v>46029</v>
      </c>
      <c r="U2133" s="1051" t="s">
        <v>15081</v>
      </c>
      <c r="V2133" s="1051"/>
      <c r="W2133" s="1051"/>
      <c r="X2133" s="1035" t="s">
        <v>15082</v>
      </c>
      <c r="Y2133" s="1035" t="s">
        <v>15064</v>
      </c>
      <c r="Z2133" s="1035" t="s">
        <v>15083</v>
      </c>
      <c r="AA2133" s="1051" t="s">
        <v>15084</v>
      </c>
      <c r="AB2133" s="1063" t="s">
        <v>15085</v>
      </c>
      <c r="AC2133" s="1035"/>
      <c r="AD2133" s="1063" t="s">
        <v>10815</v>
      </c>
      <c r="AE2133" s="1355"/>
      <c r="AF2133" s="1060"/>
    </row>
    <row r="2134" spans="1:32">
      <c r="A2134" s="1051" t="s">
        <v>14827</v>
      </c>
      <c r="B2134" s="1035" t="s">
        <v>15086</v>
      </c>
      <c r="C2134" s="1035" t="s">
        <v>83</v>
      </c>
      <c r="D2134" s="1052" t="s">
        <v>1024</v>
      </c>
      <c r="E2134" s="1035" t="s">
        <v>85</v>
      </c>
      <c r="F2134" s="1035">
        <v>1</v>
      </c>
      <c r="G2134" s="1036">
        <v>569</v>
      </c>
      <c r="H2134" s="1053">
        <v>0.70599999999999996</v>
      </c>
      <c r="I2134" s="1070" t="s">
        <v>15061</v>
      </c>
      <c r="J2134" s="1037">
        <v>46000</v>
      </c>
      <c r="K2134" s="1054">
        <v>46000</v>
      </c>
      <c r="L2134" s="1035">
        <v>0</v>
      </c>
      <c r="M2134" s="1044" t="s">
        <v>97</v>
      </c>
      <c r="N2134" s="1037">
        <v>46006</v>
      </c>
      <c r="O2134" s="1043">
        <v>6</v>
      </c>
      <c r="P2134" s="1037">
        <v>46025</v>
      </c>
      <c r="Q2134" s="1037">
        <v>46025</v>
      </c>
      <c r="R2134" s="1037">
        <v>46025</v>
      </c>
      <c r="S2134" s="1035">
        <v>5</v>
      </c>
      <c r="T2134" s="1037">
        <v>46029</v>
      </c>
      <c r="U2134" s="1035" t="s">
        <v>15087</v>
      </c>
      <c r="V2134" s="1035"/>
      <c r="W2134" s="1035"/>
      <c r="X2134" s="1035" t="s">
        <v>15088</v>
      </c>
      <c r="Y2134" s="1035" t="s">
        <v>15064</v>
      </c>
      <c r="Z2134" s="1035" t="s">
        <v>15089</v>
      </c>
      <c r="AA2134" s="1051" t="s">
        <v>15090</v>
      </c>
      <c r="AB2134" s="1063" t="s">
        <v>4774</v>
      </c>
      <c r="AC2134" s="1035"/>
      <c r="AD2134" s="1063" t="s">
        <v>10815</v>
      </c>
      <c r="AE2134" s="1355"/>
      <c r="AF2134" s="1060"/>
    </row>
    <row r="2135" spans="1:32">
      <c r="A2135" s="1051" t="s">
        <v>15091</v>
      </c>
      <c r="B2135" s="1035" t="s">
        <v>15092</v>
      </c>
      <c r="C2135" s="1035" t="s">
        <v>83</v>
      </c>
      <c r="D2135" s="1052" t="s">
        <v>1024</v>
      </c>
      <c r="E2135" s="1035" t="s">
        <v>85</v>
      </c>
      <c r="F2135" s="1036">
        <v>2</v>
      </c>
      <c r="G2135" s="1036">
        <v>856</v>
      </c>
      <c r="H2135" s="1053">
        <v>1.0069999999999999</v>
      </c>
      <c r="I2135" s="1070" t="s">
        <v>15061</v>
      </c>
      <c r="J2135" s="1037">
        <v>46000</v>
      </c>
      <c r="K2135" s="1054">
        <v>46001</v>
      </c>
      <c r="L2135" s="1035">
        <v>1</v>
      </c>
      <c r="M2135" s="1044" t="s">
        <v>97</v>
      </c>
      <c r="N2135" s="1037">
        <v>46007</v>
      </c>
      <c r="O2135" s="1043">
        <v>7</v>
      </c>
      <c r="P2135" s="1037">
        <v>46025</v>
      </c>
      <c r="Q2135" s="1037">
        <v>46025</v>
      </c>
      <c r="R2135" s="1037">
        <v>46025</v>
      </c>
      <c r="S2135" s="1035">
        <v>5</v>
      </c>
      <c r="T2135" s="1037">
        <v>46029</v>
      </c>
      <c r="U2135" s="1035" t="s">
        <v>15093</v>
      </c>
      <c r="V2135" s="1035"/>
      <c r="W2135" s="1035"/>
      <c r="X2135" s="1035" t="s">
        <v>15094</v>
      </c>
      <c r="Y2135" s="1035" t="s">
        <v>15064</v>
      </c>
      <c r="Z2135" s="1035" t="s">
        <v>15095</v>
      </c>
      <c r="AA2135" s="1051" t="s">
        <v>15096</v>
      </c>
      <c r="AB2135" s="1063" t="s">
        <v>15097</v>
      </c>
      <c r="AC2135" s="1035"/>
      <c r="AD2135" s="1063" t="s">
        <v>10815</v>
      </c>
      <c r="AE2135" s="1355"/>
      <c r="AF2135" s="1060"/>
    </row>
    <row r="2136" spans="1:32">
      <c r="A2136" s="1051" t="s">
        <v>15098</v>
      </c>
      <c r="B2136" s="1035" t="s">
        <v>15099</v>
      </c>
      <c r="C2136" s="1035" t="s">
        <v>83</v>
      </c>
      <c r="D2136" s="1052" t="s">
        <v>1024</v>
      </c>
      <c r="E2136" s="1035" t="s">
        <v>85</v>
      </c>
      <c r="F2136" s="1036">
        <v>5</v>
      </c>
      <c r="G2136" s="1058">
        <v>1085</v>
      </c>
      <c r="H2136" s="1053">
        <v>5.4720000000000004</v>
      </c>
      <c r="I2136" s="1070" t="s">
        <v>15061</v>
      </c>
      <c r="J2136" s="1037">
        <v>46001</v>
      </c>
      <c r="K2136" s="1054">
        <v>46001</v>
      </c>
      <c r="L2136" s="1035">
        <v>0</v>
      </c>
      <c r="M2136" s="1037">
        <v>46003</v>
      </c>
      <c r="N2136" s="1037">
        <v>46009</v>
      </c>
      <c r="O2136" s="1043">
        <v>8</v>
      </c>
      <c r="P2136" s="1037">
        <v>46025</v>
      </c>
      <c r="Q2136" s="1037">
        <v>46025</v>
      </c>
      <c r="R2136" s="1037">
        <v>46025</v>
      </c>
      <c r="S2136" s="1035">
        <v>5</v>
      </c>
      <c r="T2136" s="1037">
        <v>46029</v>
      </c>
      <c r="U2136" s="1035" t="s">
        <v>15100</v>
      </c>
      <c r="V2136" s="1035"/>
      <c r="W2136" s="1035"/>
      <c r="X2136" s="1035" t="s">
        <v>15101</v>
      </c>
      <c r="Y2136" s="1035" t="s">
        <v>15064</v>
      </c>
      <c r="Z2136" s="1035" t="s">
        <v>15102</v>
      </c>
      <c r="AA2136" s="1051" t="s">
        <v>15103</v>
      </c>
      <c r="AB2136" s="1063" t="s">
        <v>4774</v>
      </c>
      <c r="AC2136" s="1035"/>
      <c r="AD2136" s="1063" t="s">
        <v>10815</v>
      </c>
      <c r="AE2136" s="1355"/>
      <c r="AF2136" s="1060"/>
    </row>
    <row r="2137" spans="1:32">
      <c r="A2137" s="1063" t="s">
        <v>7114</v>
      </c>
      <c r="B2137" s="1035" t="s">
        <v>15104</v>
      </c>
      <c r="C2137" s="1035" t="s">
        <v>83</v>
      </c>
      <c r="D2137" s="1052" t="s">
        <v>1024</v>
      </c>
      <c r="E2137" s="1035" t="s">
        <v>85</v>
      </c>
      <c r="F2137" s="1036">
        <v>3</v>
      </c>
      <c r="G2137" s="1058">
        <v>1005</v>
      </c>
      <c r="H2137" s="1053">
        <v>2.1720000000000002</v>
      </c>
      <c r="I2137" s="1070" t="s">
        <v>15061</v>
      </c>
      <c r="J2137" s="1037">
        <v>46001</v>
      </c>
      <c r="K2137" s="1054">
        <v>46001</v>
      </c>
      <c r="L2137" s="1035">
        <v>0</v>
      </c>
      <c r="M2137" s="1037">
        <v>46006</v>
      </c>
      <c r="N2137" s="1037">
        <v>46009</v>
      </c>
      <c r="O2137" s="1043">
        <v>8</v>
      </c>
      <c r="P2137" s="1037">
        <v>46025</v>
      </c>
      <c r="Q2137" s="1037">
        <v>46025</v>
      </c>
      <c r="R2137" s="1037">
        <v>46025</v>
      </c>
      <c r="S2137" s="1035">
        <v>5</v>
      </c>
      <c r="T2137" s="1037">
        <v>46029</v>
      </c>
      <c r="U2137" s="1035" t="s">
        <v>15105</v>
      </c>
      <c r="V2137" s="1035"/>
      <c r="W2137" s="1035"/>
      <c r="X2137" s="1035" t="s">
        <v>15106</v>
      </c>
      <c r="Y2137" s="1035" t="s">
        <v>15064</v>
      </c>
      <c r="Z2137" s="1035" t="s">
        <v>15107</v>
      </c>
      <c r="AA2137" s="1051" t="s">
        <v>15108</v>
      </c>
      <c r="AB2137" s="1063" t="s">
        <v>4774</v>
      </c>
      <c r="AC2137" s="1035"/>
      <c r="AD2137" s="1063" t="s">
        <v>10815</v>
      </c>
      <c r="AE2137" s="1355"/>
      <c r="AF2137" s="1060"/>
    </row>
    <row r="2138" spans="1:32">
      <c r="A2138" s="1035" t="s">
        <v>15109</v>
      </c>
      <c r="B2138" s="1035" t="s">
        <v>11191</v>
      </c>
      <c r="C2138" s="1035" t="s">
        <v>83</v>
      </c>
      <c r="D2138" s="1052" t="s">
        <v>189</v>
      </c>
      <c r="E2138" s="1036" t="s">
        <v>85</v>
      </c>
      <c r="F2138" s="1036">
        <v>2</v>
      </c>
      <c r="G2138" s="1058">
        <v>1141</v>
      </c>
      <c r="H2138" s="1053">
        <v>1.196</v>
      </c>
      <c r="I2138" s="1070" t="s">
        <v>15036</v>
      </c>
      <c r="J2138" s="1037">
        <v>46000</v>
      </c>
      <c r="K2138" s="1054">
        <v>46001</v>
      </c>
      <c r="L2138" s="1035">
        <v>1</v>
      </c>
      <c r="M2138" s="1044" t="s">
        <v>97</v>
      </c>
      <c r="N2138" s="1037">
        <v>46014</v>
      </c>
      <c r="O2138" s="1043">
        <v>14</v>
      </c>
      <c r="P2138" s="1037">
        <v>46023</v>
      </c>
      <c r="Q2138" s="1037">
        <v>46015</v>
      </c>
      <c r="R2138" s="1037">
        <v>46023</v>
      </c>
      <c r="S2138" s="1035">
        <v>23</v>
      </c>
      <c r="T2138" s="1037">
        <v>46028</v>
      </c>
      <c r="U2138" s="1037">
        <v>46067</v>
      </c>
      <c r="V2138" s="1037"/>
      <c r="W2138" s="1037"/>
      <c r="X2138" s="1035" t="s">
        <v>15110</v>
      </c>
      <c r="Y2138" s="1035" t="s">
        <v>15111</v>
      </c>
      <c r="Z2138" s="1035" t="s">
        <v>15111</v>
      </c>
      <c r="AA2138" s="1069" t="s">
        <v>15112</v>
      </c>
      <c r="AB2138" s="1049" t="s">
        <v>15113</v>
      </c>
      <c r="AC2138" s="1035"/>
      <c r="AD2138" s="1063"/>
      <c r="AE2138" s="1355"/>
      <c r="AF2138" s="1060" t="s">
        <v>15114</v>
      </c>
    </row>
    <row r="2139" spans="1:32" ht="16.5">
      <c r="A2139" s="1048" t="s">
        <v>15115</v>
      </c>
      <c r="B2139" s="1059" t="s">
        <v>15116</v>
      </c>
      <c r="C2139" s="1043" t="s">
        <v>256</v>
      </c>
      <c r="D2139" s="1043" t="s">
        <v>10921</v>
      </c>
      <c r="E2139" s="1043" t="s">
        <v>85</v>
      </c>
      <c r="F2139" s="1043">
        <v>3</v>
      </c>
      <c r="G2139" s="1035">
        <v>678.12</v>
      </c>
      <c r="H2139" s="1043">
        <v>1.21</v>
      </c>
      <c r="I2139" s="1070" t="s">
        <v>15117</v>
      </c>
      <c r="J2139" s="1037">
        <v>45980</v>
      </c>
      <c r="K2139" s="1037">
        <v>45987</v>
      </c>
      <c r="L2139" s="1035">
        <v>7</v>
      </c>
      <c r="M2139" s="1037">
        <v>46003</v>
      </c>
      <c r="N2139" s="1037">
        <v>46008</v>
      </c>
      <c r="O2139" s="1043">
        <v>28</v>
      </c>
      <c r="P2139" s="1037">
        <v>46027</v>
      </c>
      <c r="Q2139" s="1037">
        <v>46018</v>
      </c>
      <c r="R2139" s="1037">
        <v>46027</v>
      </c>
      <c r="S2139" s="1043">
        <v>47</v>
      </c>
      <c r="T2139" s="1037">
        <v>46030</v>
      </c>
      <c r="U2139" s="1037">
        <v>46055</v>
      </c>
      <c r="V2139" s="1037"/>
      <c r="W2139" s="1037"/>
      <c r="X2139" s="1035" t="s">
        <v>15118</v>
      </c>
      <c r="Y2139" s="1035" t="s">
        <v>15119</v>
      </c>
      <c r="Z2139" s="1035" t="s">
        <v>15119</v>
      </c>
      <c r="AA2139" s="1051" t="s">
        <v>15120</v>
      </c>
      <c r="AB2139" s="1063" t="s">
        <v>15121</v>
      </c>
      <c r="AC2139" s="1035"/>
      <c r="AD2139" s="1063"/>
      <c r="AE2139" s="1355" t="s">
        <v>10815</v>
      </c>
      <c r="AF2139" s="1060"/>
    </row>
    <row r="2140" spans="1:32" ht="16.5">
      <c r="A2140" s="1048" t="s">
        <v>15115</v>
      </c>
      <c r="B2140" s="1059" t="s">
        <v>15122</v>
      </c>
      <c r="C2140" s="1043" t="s">
        <v>256</v>
      </c>
      <c r="D2140" s="1043" t="s">
        <v>10921</v>
      </c>
      <c r="E2140" s="1043" t="s">
        <v>85</v>
      </c>
      <c r="F2140" s="1043">
        <v>3</v>
      </c>
      <c r="G2140" s="1035">
        <v>691.73</v>
      </c>
      <c r="H2140" s="1043">
        <v>1.2</v>
      </c>
      <c r="I2140" s="1070" t="s">
        <v>15117</v>
      </c>
      <c r="J2140" s="1037">
        <v>45980</v>
      </c>
      <c r="K2140" s="1037">
        <v>45987</v>
      </c>
      <c r="L2140" s="1035">
        <v>7</v>
      </c>
      <c r="M2140" s="1037">
        <v>46003</v>
      </c>
      <c r="N2140" s="1037">
        <v>46008</v>
      </c>
      <c r="O2140" s="1043">
        <v>28</v>
      </c>
      <c r="P2140" s="1037">
        <v>46027</v>
      </c>
      <c r="Q2140" s="1037">
        <v>46018</v>
      </c>
      <c r="R2140" s="1037">
        <v>46027</v>
      </c>
      <c r="S2140" s="1043">
        <v>47</v>
      </c>
      <c r="T2140" s="1037">
        <v>46030</v>
      </c>
      <c r="U2140" s="1037">
        <v>46055</v>
      </c>
      <c r="V2140" s="1037"/>
      <c r="W2140" s="1037"/>
      <c r="X2140" s="1035" t="s">
        <v>15123</v>
      </c>
      <c r="Y2140" s="1035" t="s">
        <v>15119</v>
      </c>
      <c r="Z2140" s="1035" t="s">
        <v>15119</v>
      </c>
      <c r="AA2140" s="1051" t="s">
        <v>15124</v>
      </c>
      <c r="AB2140" s="1063" t="s">
        <v>15125</v>
      </c>
      <c r="AC2140" s="1035"/>
      <c r="AD2140" s="1063"/>
      <c r="AE2140" s="1355" t="s">
        <v>10815</v>
      </c>
      <c r="AF2140" s="1060"/>
    </row>
    <row r="2141" spans="1:32">
      <c r="A2141" s="1051" t="s">
        <v>43</v>
      </c>
      <c r="B2141" s="1035" t="s">
        <v>15126</v>
      </c>
      <c r="C2141" s="1035" t="s">
        <v>83</v>
      </c>
      <c r="D2141" s="1052" t="s">
        <v>189</v>
      </c>
      <c r="E2141" s="1035" t="s">
        <v>49</v>
      </c>
      <c r="F2141" s="1036">
        <v>3</v>
      </c>
      <c r="G2141" s="1058">
        <v>550</v>
      </c>
      <c r="H2141" s="1053">
        <v>1.548</v>
      </c>
      <c r="I2141" s="1070" t="s">
        <v>15127</v>
      </c>
      <c r="J2141" s="1037">
        <v>46007</v>
      </c>
      <c r="K2141" s="1054">
        <v>46008</v>
      </c>
      <c r="L2141" s="1035">
        <v>1</v>
      </c>
      <c r="M2141" s="1037" t="s">
        <v>97</v>
      </c>
      <c r="N2141" s="1037">
        <v>46021</v>
      </c>
      <c r="O2141" s="1043">
        <v>14</v>
      </c>
      <c r="P2141" s="1037">
        <v>46031</v>
      </c>
      <c r="Q2141" s="1037">
        <v>46025</v>
      </c>
      <c r="R2141" s="1037">
        <v>46031</v>
      </c>
      <c r="S2141" s="1035">
        <v>24</v>
      </c>
      <c r="T2141" s="1037">
        <v>46041</v>
      </c>
      <c r="U2141" s="1035">
        <v>46058</v>
      </c>
      <c r="V2141" s="1035"/>
      <c r="W2141" s="1035"/>
      <c r="X2141" s="1035" t="s">
        <v>15128</v>
      </c>
      <c r="Y2141" s="1035" t="s">
        <v>15129</v>
      </c>
      <c r="Z2141" s="1035" t="s">
        <v>15129</v>
      </c>
      <c r="AA2141" s="1051" t="s">
        <v>15130</v>
      </c>
      <c r="AB2141" s="1063"/>
      <c r="AC2141" s="1035"/>
      <c r="AD2141" s="1063"/>
      <c r="AE2141" s="1355"/>
      <c r="AF2141" s="1060" t="s">
        <v>15131</v>
      </c>
    </row>
    <row r="2142" spans="1:32">
      <c r="A2142" s="1051" t="s">
        <v>864</v>
      </c>
      <c r="B2142" s="1035">
        <v>5500000583</v>
      </c>
      <c r="C2142" s="1035" t="s">
        <v>83</v>
      </c>
      <c r="D2142" s="1052" t="s">
        <v>60</v>
      </c>
      <c r="E2142" s="1035" t="s">
        <v>49</v>
      </c>
      <c r="F2142" s="1036">
        <v>1</v>
      </c>
      <c r="G2142" s="1058">
        <v>1060</v>
      </c>
      <c r="H2142" s="1053"/>
      <c r="I2142" s="1070" t="s">
        <v>15132</v>
      </c>
      <c r="J2142" s="1037">
        <v>45999</v>
      </c>
      <c r="K2142" s="1054">
        <v>46000</v>
      </c>
      <c r="L2142" s="1035">
        <v>1</v>
      </c>
      <c r="M2142" s="1037" t="s">
        <v>15133</v>
      </c>
      <c r="N2142" s="1037">
        <v>46046</v>
      </c>
      <c r="O2142" s="1043">
        <v>47</v>
      </c>
      <c r="P2142" s="1037">
        <v>46036</v>
      </c>
      <c r="Q2142" s="1037">
        <v>46030</v>
      </c>
      <c r="R2142" s="1037" t="s">
        <v>960</v>
      </c>
      <c r="S2142" s="1035">
        <v>37</v>
      </c>
      <c r="T2142" s="1037">
        <v>46037</v>
      </c>
      <c r="U2142" s="1035" t="s">
        <v>15134</v>
      </c>
      <c r="V2142" s="1035"/>
      <c r="W2142" s="1035"/>
      <c r="X2142" s="1035" t="s">
        <v>15135</v>
      </c>
      <c r="Y2142" s="1035" t="s">
        <v>15136</v>
      </c>
      <c r="Z2142" s="1035" t="s">
        <v>15137</v>
      </c>
      <c r="AA2142" s="1051" t="s">
        <v>15138</v>
      </c>
      <c r="AB2142" s="1063"/>
      <c r="AC2142" s="1035"/>
      <c r="AD2142" s="1063"/>
      <c r="AE2142" s="1355"/>
      <c r="AF2142" s="1060"/>
    </row>
    <row r="2143" spans="1:32">
      <c r="A2143" s="1051" t="s">
        <v>15139</v>
      </c>
      <c r="B2143" s="1035" t="s">
        <v>15140</v>
      </c>
      <c r="C2143" s="1035" t="s">
        <v>83</v>
      </c>
      <c r="D2143" s="1052" t="s">
        <v>1024</v>
      </c>
      <c r="E2143" s="1035" t="s">
        <v>85</v>
      </c>
      <c r="F2143" s="1036">
        <v>1</v>
      </c>
      <c r="G2143" s="1058">
        <v>367</v>
      </c>
      <c r="H2143" s="1053">
        <v>0.84499999999999997</v>
      </c>
      <c r="I2143" s="1070" t="s">
        <v>15141</v>
      </c>
      <c r="J2143" s="1037">
        <v>45995</v>
      </c>
      <c r="K2143" s="1054">
        <v>46008</v>
      </c>
      <c r="L2143" s="1035">
        <v>13</v>
      </c>
      <c r="M2143" s="1037">
        <v>46009</v>
      </c>
      <c r="N2143" s="1037">
        <v>46014</v>
      </c>
      <c r="O2143" s="1043">
        <v>19</v>
      </c>
      <c r="P2143" s="1037">
        <v>46043</v>
      </c>
      <c r="Q2143" s="1037">
        <v>46033</v>
      </c>
      <c r="R2143" s="1037">
        <v>46043</v>
      </c>
      <c r="S2143" s="1035">
        <v>48</v>
      </c>
      <c r="T2143" s="1037">
        <v>46044</v>
      </c>
      <c r="U2143" s="1035" t="s">
        <v>15142</v>
      </c>
      <c r="V2143" s="1035"/>
      <c r="W2143" s="1035"/>
      <c r="X2143" s="1035" t="s">
        <v>15143</v>
      </c>
      <c r="Y2143" s="1035" t="s">
        <v>15144</v>
      </c>
      <c r="Z2143" s="1035" t="s">
        <v>15144</v>
      </c>
      <c r="AA2143" s="1051" t="s">
        <v>15145</v>
      </c>
      <c r="AB2143" s="1063" t="s">
        <v>4763</v>
      </c>
      <c r="AC2143" s="1035"/>
      <c r="AD2143" s="1063"/>
      <c r="AE2143" s="1355"/>
      <c r="AF2143" s="1060"/>
    </row>
    <row r="2144" spans="1:32">
      <c r="A2144" s="1051" t="s">
        <v>15146</v>
      </c>
      <c r="B2144" s="1035" t="s">
        <v>15147</v>
      </c>
      <c r="C2144" s="1035" t="s">
        <v>83</v>
      </c>
      <c r="D2144" s="1052" t="s">
        <v>1024</v>
      </c>
      <c r="E2144" s="1035" t="s">
        <v>85</v>
      </c>
      <c r="F2144" s="1036">
        <v>1</v>
      </c>
      <c r="G2144" s="1058">
        <v>315</v>
      </c>
      <c r="H2144" s="1053">
        <v>1.046</v>
      </c>
      <c r="I2144" s="1070" t="s">
        <v>15141</v>
      </c>
      <c r="J2144" s="1037">
        <v>46008</v>
      </c>
      <c r="K2144" s="1054">
        <v>46008</v>
      </c>
      <c r="L2144" s="1035">
        <v>0</v>
      </c>
      <c r="M2144" s="1037">
        <v>46029</v>
      </c>
      <c r="N2144" s="1037">
        <v>46034</v>
      </c>
      <c r="O2144" s="1043">
        <v>26</v>
      </c>
      <c r="P2144" s="1037">
        <v>46043</v>
      </c>
      <c r="Q2144" s="1037">
        <v>46040</v>
      </c>
      <c r="R2144" s="1037">
        <v>46043</v>
      </c>
      <c r="S2144" s="1035">
        <v>35</v>
      </c>
      <c r="T2144" s="1037">
        <v>46044</v>
      </c>
      <c r="U2144" s="1035" t="s">
        <v>15148</v>
      </c>
      <c r="V2144" s="1035"/>
      <c r="W2144" s="1035"/>
      <c r="X2144" s="1035" t="s">
        <v>15149</v>
      </c>
      <c r="Y2144" s="1035" t="s">
        <v>15144</v>
      </c>
      <c r="Z2144" s="1035" t="s">
        <v>15150</v>
      </c>
      <c r="AA2144" s="1051" t="s">
        <v>15151</v>
      </c>
      <c r="AB2144" s="1063" t="s">
        <v>4788</v>
      </c>
      <c r="AC2144" s="1035"/>
      <c r="AD2144" s="1063" t="s">
        <v>10815</v>
      </c>
      <c r="AE2144" s="1355"/>
      <c r="AF2144" s="1060"/>
    </row>
    <row r="2145" spans="1:32">
      <c r="A2145" s="1051" t="s">
        <v>15152</v>
      </c>
      <c r="B2145" s="1035">
        <v>4130002863</v>
      </c>
      <c r="C2145" s="1035" t="s">
        <v>83</v>
      </c>
      <c r="D2145" s="1052" t="s">
        <v>110</v>
      </c>
      <c r="E2145" s="1035" t="s">
        <v>49</v>
      </c>
      <c r="F2145" s="1036">
        <v>4</v>
      </c>
      <c r="G2145" s="1058">
        <v>2575</v>
      </c>
      <c r="H2145" s="1053">
        <v>0.99199999999999999</v>
      </c>
      <c r="I2145" s="1070" t="s">
        <v>679</v>
      </c>
      <c r="J2145" s="1037">
        <v>45978</v>
      </c>
      <c r="K2145" s="1054">
        <v>45994</v>
      </c>
      <c r="L2145" s="1035">
        <v>16</v>
      </c>
      <c r="M2145" s="1037" t="s">
        <v>15056</v>
      </c>
      <c r="N2145" s="1037"/>
      <c r="O2145" s="1043">
        <v>85</v>
      </c>
      <c r="P2145" s="1037">
        <v>46040</v>
      </c>
      <c r="Q2145" s="1037">
        <v>46025</v>
      </c>
      <c r="R2145" s="1037" t="s">
        <v>15153</v>
      </c>
      <c r="S2145" s="1035">
        <v>62</v>
      </c>
      <c r="T2145" s="1037">
        <v>46042</v>
      </c>
      <c r="U2145" s="1035" t="s">
        <v>15154</v>
      </c>
      <c r="V2145" s="1035"/>
      <c r="W2145" s="1035"/>
      <c r="X2145" s="1035" t="s">
        <v>15155</v>
      </c>
      <c r="Y2145" s="1035" t="s">
        <v>15156</v>
      </c>
      <c r="Z2145" s="1035" t="s">
        <v>15156</v>
      </c>
      <c r="AA2145" s="1051" t="s">
        <v>13747</v>
      </c>
      <c r="AB2145" s="1063"/>
      <c r="AC2145" s="1035"/>
      <c r="AD2145" s="1063"/>
      <c r="AE2145" s="1355"/>
      <c r="AF2145" s="1060"/>
    </row>
    <row r="2146" spans="1:32">
      <c r="A2146" s="1051" t="s">
        <v>15157</v>
      </c>
      <c r="B2146" s="1035">
        <v>4130002904</v>
      </c>
      <c r="C2146" s="1035" t="s">
        <v>83</v>
      </c>
      <c r="D2146" s="1052" t="s">
        <v>1024</v>
      </c>
      <c r="E2146" s="1035" t="s">
        <v>49</v>
      </c>
      <c r="F2146" s="1036">
        <v>3</v>
      </c>
      <c r="G2146" s="1058">
        <v>885</v>
      </c>
      <c r="H2146" s="1053">
        <v>1.2889999999999999</v>
      </c>
      <c r="I2146" s="1070" t="s">
        <v>679</v>
      </c>
      <c r="J2146" s="1037">
        <v>45999</v>
      </c>
      <c r="K2146" s="1054">
        <v>45999</v>
      </c>
      <c r="L2146" s="1035"/>
      <c r="M2146" s="1037" t="s">
        <v>15133</v>
      </c>
      <c r="N2146" s="1037"/>
      <c r="O2146" s="1043"/>
      <c r="P2146" s="1037">
        <v>46040</v>
      </c>
      <c r="Q2146" s="1037">
        <v>46025</v>
      </c>
      <c r="R2146" s="1037" t="s">
        <v>15153</v>
      </c>
      <c r="S2146" s="1035"/>
      <c r="T2146" s="1037">
        <v>46042</v>
      </c>
      <c r="U2146" s="1035" t="s">
        <v>15154</v>
      </c>
      <c r="V2146" s="1035"/>
      <c r="W2146" s="1035"/>
      <c r="X2146" s="1035" t="s">
        <v>15158</v>
      </c>
      <c r="Y2146" s="1035" t="s">
        <v>15159</v>
      </c>
      <c r="Z2146" s="1035" t="s">
        <v>15159</v>
      </c>
      <c r="AA2146" s="1051" t="s">
        <v>13747</v>
      </c>
      <c r="AB2146" s="1063"/>
      <c r="AC2146" s="1035"/>
      <c r="AD2146" s="1063"/>
      <c r="AE2146" s="1355"/>
      <c r="AF2146" s="1060"/>
    </row>
    <row r="2147" spans="1:32">
      <c r="A2147" s="1051" t="s">
        <v>4880</v>
      </c>
      <c r="B2147" s="1035" t="s">
        <v>15160</v>
      </c>
      <c r="C2147" s="1035" t="s">
        <v>131</v>
      </c>
      <c r="D2147" s="1052" t="s">
        <v>1024</v>
      </c>
      <c r="E2147" s="1035" t="s">
        <v>267</v>
      </c>
      <c r="F2147" s="1036">
        <v>5</v>
      </c>
      <c r="G2147" s="1058">
        <v>4930</v>
      </c>
      <c r="H2147" s="1053">
        <v>7.1660000000000004</v>
      </c>
      <c r="I2147" s="1070" t="s">
        <v>15161</v>
      </c>
      <c r="J2147" s="1037">
        <v>46013</v>
      </c>
      <c r="K2147" s="1054">
        <v>46013</v>
      </c>
      <c r="L2147" s="1035"/>
      <c r="M2147" s="1037" t="s">
        <v>14907</v>
      </c>
      <c r="N2147" s="1037"/>
      <c r="O2147" s="1043"/>
      <c r="P2147" s="1037">
        <v>46041</v>
      </c>
      <c r="Q2147" s="1037">
        <v>46040</v>
      </c>
      <c r="R2147" s="1037" t="s">
        <v>1004</v>
      </c>
      <c r="S2147" s="1035"/>
      <c r="T2147" s="1037">
        <v>46042</v>
      </c>
      <c r="U2147" s="1035" t="s">
        <v>15162</v>
      </c>
      <c r="V2147" s="1035"/>
      <c r="W2147" s="1035"/>
      <c r="X2147" s="1035" t="s">
        <v>15163</v>
      </c>
      <c r="Y2147" s="1035" t="s">
        <v>15164</v>
      </c>
      <c r="Z2147" s="1035" t="s">
        <v>15164</v>
      </c>
      <c r="AA2147" s="1051" t="s">
        <v>10571</v>
      </c>
      <c r="AB2147" s="1063"/>
      <c r="AC2147" s="1035"/>
      <c r="AD2147" s="1063"/>
      <c r="AE2147" s="1355"/>
      <c r="AF2147" s="1060"/>
    </row>
    <row r="2148" spans="1:32">
      <c r="A2148" s="1051" t="s">
        <v>15165</v>
      </c>
      <c r="B2148" s="1035" t="s">
        <v>15074</v>
      </c>
      <c r="C2148" s="1035" t="s">
        <v>256</v>
      </c>
      <c r="D2148" s="1052" t="s">
        <v>1024</v>
      </c>
      <c r="E2148" s="1035" t="s">
        <v>85</v>
      </c>
      <c r="F2148" s="1036">
        <v>1</v>
      </c>
      <c r="G2148" s="1058">
        <v>1118</v>
      </c>
      <c r="H2148" s="1053">
        <v>0.80600000000000005</v>
      </c>
      <c r="I2148" s="1070" t="s">
        <v>15166</v>
      </c>
      <c r="J2148" s="1037">
        <v>46009</v>
      </c>
      <c r="K2148" s="1054">
        <v>46030</v>
      </c>
      <c r="L2148" s="1035">
        <v>21</v>
      </c>
      <c r="M2148" s="1037">
        <v>46034</v>
      </c>
      <c r="N2148" s="1037">
        <v>46037</v>
      </c>
      <c r="O2148" s="1043">
        <v>28</v>
      </c>
      <c r="P2148" s="1037">
        <v>46048</v>
      </c>
      <c r="Q2148" s="1037">
        <v>46051</v>
      </c>
      <c r="R2148" s="1037">
        <v>46048</v>
      </c>
      <c r="S2148" s="1035">
        <v>39</v>
      </c>
      <c r="T2148" s="1037">
        <v>46052</v>
      </c>
      <c r="U2148" s="1035" t="s">
        <v>15167</v>
      </c>
      <c r="V2148" s="1035"/>
      <c r="W2148" s="1035"/>
      <c r="X2148" s="1035" t="s">
        <v>15168</v>
      </c>
      <c r="Y2148" s="1035" t="s">
        <v>15169</v>
      </c>
      <c r="Z2148" s="1035" t="s">
        <v>15169</v>
      </c>
      <c r="AA2148" s="1051" t="s">
        <v>15170</v>
      </c>
      <c r="AB2148" s="1063" t="s">
        <v>4763</v>
      </c>
      <c r="AC2148" s="1035"/>
      <c r="AD2148" s="1063" t="s">
        <v>10815</v>
      </c>
      <c r="AE2148" s="1355"/>
      <c r="AF2148" s="1060"/>
    </row>
    <row r="2149" spans="1:32">
      <c r="A2149" s="1051" t="s">
        <v>12570</v>
      </c>
      <c r="B2149" s="1035" t="s">
        <v>15171</v>
      </c>
      <c r="C2149" s="1035" t="s">
        <v>83</v>
      </c>
      <c r="D2149" s="1052" t="s">
        <v>171</v>
      </c>
      <c r="E2149" s="1035" t="s">
        <v>85</v>
      </c>
      <c r="F2149" s="1036">
        <v>1</v>
      </c>
      <c r="G2149" s="1058">
        <v>3500</v>
      </c>
      <c r="H2149" s="1053">
        <v>7.6029999999999998</v>
      </c>
      <c r="I2149" s="1070" t="s">
        <v>15172</v>
      </c>
      <c r="J2149" s="1037">
        <v>46032</v>
      </c>
      <c r="K2149" s="1054">
        <v>46035</v>
      </c>
      <c r="L2149" s="1035">
        <v>3</v>
      </c>
      <c r="M2149" s="1037" t="s">
        <v>97</v>
      </c>
      <c r="N2149" s="1037">
        <v>46037</v>
      </c>
      <c r="O2149" s="1043">
        <v>5</v>
      </c>
      <c r="P2149" s="1037">
        <v>46050</v>
      </c>
      <c r="Q2149" s="1037">
        <v>46050</v>
      </c>
      <c r="R2149" s="1037">
        <v>46050</v>
      </c>
      <c r="S2149" s="1035">
        <v>18</v>
      </c>
      <c r="T2149" s="1037">
        <v>46055</v>
      </c>
      <c r="U2149" s="1035">
        <v>46080</v>
      </c>
      <c r="V2149" s="1035"/>
      <c r="W2149" s="1035"/>
      <c r="X2149" s="1035" t="s">
        <v>15173</v>
      </c>
      <c r="Y2149" s="1035" t="s">
        <v>14962</v>
      </c>
      <c r="Z2149" s="1035" t="s">
        <v>15174</v>
      </c>
      <c r="AA2149" s="1051" t="s">
        <v>15175</v>
      </c>
      <c r="AB2149" s="1063" t="s">
        <v>15176</v>
      </c>
      <c r="AC2149" s="1035"/>
      <c r="AD2149" s="1063"/>
      <c r="AE2149" s="1355"/>
      <c r="AF2149" s="1060"/>
    </row>
    <row r="2150" spans="1:32">
      <c r="A2150" s="1051" t="s">
        <v>15177</v>
      </c>
      <c r="B2150" s="1035" t="s">
        <v>15178</v>
      </c>
      <c r="C2150" s="1035" t="s">
        <v>83</v>
      </c>
      <c r="D2150" s="1052" t="s">
        <v>171</v>
      </c>
      <c r="E2150" s="1035" t="s">
        <v>85</v>
      </c>
      <c r="F2150" s="1036">
        <v>1</v>
      </c>
      <c r="G2150" s="1058">
        <v>4600</v>
      </c>
      <c r="H2150" s="1053">
        <v>3.0110000000000001</v>
      </c>
      <c r="I2150" s="1070" t="s">
        <v>15179</v>
      </c>
      <c r="J2150" s="1037">
        <v>46041</v>
      </c>
      <c r="K2150" s="1054">
        <v>46041</v>
      </c>
      <c r="L2150" s="1035">
        <v>0</v>
      </c>
      <c r="M2150" s="1037" t="s">
        <v>97</v>
      </c>
      <c r="N2150" s="1037">
        <v>46045</v>
      </c>
      <c r="O2150" s="1043">
        <v>4</v>
      </c>
      <c r="P2150" s="1037">
        <v>46050</v>
      </c>
      <c r="Q2150" s="1037">
        <v>46050</v>
      </c>
      <c r="R2150" s="1037">
        <v>46050</v>
      </c>
      <c r="S2150" s="1035">
        <v>9</v>
      </c>
      <c r="T2150" s="1037">
        <v>46052</v>
      </c>
      <c r="U2150" s="1035">
        <v>46081</v>
      </c>
      <c r="V2150" s="1035"/>
      <c r="W2150" s="1035"/>
      <c r="X2150" s="1035" t="s">
        <v>15180</v>
      </c>
      <c r="Y2150" s="1035" t="s">
        <v>15181</v>
      </c>
      <c r="Z2150" s="1035" t="s">
        <v>15182</v>
      </c>
      <c r="AA2150" s="1051" t="s">
        <v>15183</v>
      </c>
      <c r="AB2150" s="1063"/>
      <c r="AC2150" s="1035"/>
      <c r="AD2150" s="1063"/>
      <c r="AE2150" s="1355"/>
      <c r="AF2150" s="1060"/>
    </row>
    <row r="2151" spans="1:32">
      <c r="A2151" s="1051" t="s">
        <v>14090</v>
      </c>
      <c r="B2151" s="1035" t="s">
        <v>15184</v>
      </c>
      <c r="C2151" s="1035" t="s">
        <v>256</v>
      </c>
      <c r="D2151" s="1052" t="s">
        <v>8706</v>
      </c>
      <c r="E2151" s="1035" t="s">
        <v>85</v>
      </c>
      <c r="F2151" s="1036">
        <v>2</v>
      </c>
      <c r="G2151" s="1058">
        <v>1577</v>
      </c>
      <c r="H2151" s="1053">
        <v>4.508</v>
      </c>
      <c r="I2151" s="1070" t="s">
        <v>15185</v>
      </c>
      <c r="J2151" s="1037">
        <v>46008</v>
      </c>
      <c r="K2151" s="1054">
        <v>46010</v>
      </c>
      <c r="L2151" s="1035">
        <v>2</v>
      </c>
      <c r="M2151" s="1037">
        <v>46021</v>
      </c>
      <c r="N2151" s="1037">
        <v>46022</v>
      </c>
      <c r="O2151" s="1043">
        <v>14</v>
      </c>
      <c r="P2151" s="1037">
        <v>46046</v>
      </c>
      <c r="Q2151" s="1037">
        <v>46039</v>
      </c>
      <c r="R2151" s="1037">
        <v>46046</v>
      </c>
      <c r="S2151" s="1035">
        <v>38</v>
      </c>
      <c r="T2151" s="1037">
        <v>46050</v>
      </c>
      <c r="U2151" s="1035">
        <v>46085</v>
      </c>
      <c r="V2151" s="1035"/>
      <c r="W2151" s="1035"/>
      <c r="X2151" s="1035" t="s">
        <v>15186</v>
      </c>
      <c r="Y2151" s="1035" t="s">
        <v>15187</v>
      </c>
      <c r="Z2151" s="1035" t="s">
        <v>15188</v>
      </c>
      <c r="AA2151" s="1051" t="s">
        <v>15189</v>
      </c>
      <c r="AB2151" s="1063" t="s">
        <v>15190</v>
      </c>
      <c r="AC2151" s="1035"/>
      <c r="AD2151" s="1063"/>
      <c r="AE2151" s="1355" t="s">
        <v>10815</v>
      </c>
      <c r="AF2151" s="1060"/>
    </row>
    <row r="2152" spans="1:32">
      <c r="A2152" s="1051" t="s">
        <v>3145</v>
      </c>
      <c r="B2152" s="1035" t="s">
        <v>15191</v>
      </c>
      <c r="C2152" s="1035" t="s">
        <v>29</v>
      </c>
      <c r="D2152" s="1052" t="s">
        <v>48</v>
      </c>
      <c r="E2152" s="1035" t="s">
        <v>49</v>
      </c>
      <c r="F2152" s="1036">
        <v>4</v>
      </c>
      <c r="G2152" s="1058">
        <v>1670</v>
      </c>
      <c r="H2152" s="1053">
        <v>3.52</v>
      </c>
      <c r="I2152" s="1070" t="s">
        <v>15192</v>
      </c>
      <c r="J2152" s="1037">
        <v>46014</v>
      </c>
      <c r="K2152" s="1054">
        <v>46028</v>
      </c>
      <c r="L2152" s="1035">
        <v>14</v>
      </c>
      <c r="M2152" s="1037"/>
      <c r="N2152" s="1037"/>
      <c r="O2152" s="1043">
        <v>49</v>
      </c>
      <c r="P2152" s="1037">
        <v>46036</v>
      </c>
      <c r="Q2152" s="1037">
        <v>46030</v>
      </c>
      <c r="R2152" s="1037">
        <v>46036</v>
      </c>
      <c r="S2152" s="1035">
        <v>22</v>
      </c>
      <c r="T2152" s="1037"/>
      <c r="U2152" s="1035"/>
      <c r="V2152" s="1035"/>
      <c r="W2152" s="1035"/>
      <c r="X2152" s="1035" t="s">
        <v>15193</v>
      </c>
      <c r="Y2152" s="1035" t="s">
        <v>15194</v>
      </c>
      <c r="Z2152" s="1035" t="s">
        <v>15195</v>
      </c>
      <c r="AA2152" s="1051"/>
      <c r="AB2152" s="1063"/>
      <c r="AC2152" s="1035"/>
      <c r="AD2152" s="1063"/>
      <c r="AE2152" s="1355"/>
      <c r="AF2152" s="1060"/>
    </row>
    <row r="2153" spans="1:32">
      <c r="A2153" s="1051" t="s">
        <v>1305</v>
      </c>
      <c r="B2153" s="1035" t="s">
        <v>15196</v>
      </c>
      <c r="C2153" s="1035" t="s">
        <v>29</v>
      </c>
      <c r="D2153" s="1052" t="s">
        <v>1024</v>
      </c>
      <c r="E2153" s="1035" t="s">
        <v>15197</v>
      </c>
      <c r="F2153" s="1036">
        <v>2</v>
      </c>
      <c r="G2153" s="1058">
        <v>342</v>
      </c>
      <c r="H2153" s="1053">
        <v>2.4670000000000001</v>
      </c>
      <c r="I2153" s="1070" t="s">
        <v>15198</v>
      </c>
      <c r="J2153" s="1037">
        <v>46034</v>
      </c>
      <c r="K2153" s="1054"/>
      <c r="L2153" s="1035"/>
      <c r="M2153" s="1037"/>
      <c r="N2153" s="1037"/>
      <c r="O2153" s="1043"/>
      <c r="P2153" s="1037">
        <v>46046</v>
      </c>
      <c r="Q2153" s="1037">
        <v>46106</v>
      </c>
      <c r="R2153" s="1037"/>
      <c r="S2153" s="1035"/>
      <c r="T2153" s="1037"/>
      <c r="U2153" s="1035" t="s">
        <v>15199</v>
      </c>
      <c r="V2153" s="1035"/>
      <c r="W2153" s="1035"/>
      <c r="X2153" s="1035" t="s">
        <v>15200</v>
      </c>
      <c r="Y2153" s="1035"/>
      <c r="Z2153" s="1035" t="s">
        <v>15201</v>
      </c>
      <c r="AA2153" s="1051" t="s">
        <v>15202</v>
      </c>
      <c r="AB2153" s="1063"/>
      <c r="AC2153" s="1035"/>
      <c r="AD2153" s="1063"/>
      <c r="AE2153" s="1355"/>
      <c r="AF2153" s="1060"/>
    </row>
    <row r="2154" spans="1:32" ht="30.75">
      <c r="A2154" s="1156" t="s">
        <v>15203</v>
      </c>
      <c r="B2154" s="1157" t="s">
        <v>15204</v>
      </c>
      <c r="C2154" s="1158" t="s">
        <v>256</v>
      </c>
      <c r="D2154" s="1158" t="s">
        <v>1024</v>
      </c>
      <c r="E2154" s="1158" t="s">
        <v>85</v>
      </c>
      <c r="F2154" s="1116">
        <v>2</v>
      </c>
      <c r="G2154" s="1041">
        <v>436</v>
      </c>
      <c r="H2154" s="1158">
        <v>1.4039999999999999</v>
      </c>
      <c r="I2154" s="1158" t="s">
        <v>15205</v>
      </c>
      <c r="J2154" s="1159">
        <v>46013</v>
      </c>
      <c r="K2154" s="1159">
        <v>46030</v>
      </c>
      <c r="L2154" s="12">
        <f>K2154-J2154</f>
        <v>17</v>
      </c>
      <c r="M2154" s="1159">
        <v>46042</v>
      </c>
      <c r="N2154" s="1159">
        <v>46045</v>
      </c>
      <c r="O2154" s="7">
        <f ca="1">IF(ISBLANK(N2154)=TRUE,TODAY()-J2154,N2154-J2154)</f>
        <v>32</v>
      </c>
      <c r="P2154" s="1159">
        <v>46057</v>
      </c>
      <c r="Q2154" s="1159">
        <v>46057</v>
      </c>
      <c r="R2154" s="1159">
        <v>46057</v>
      </c>
      <c r="S2154" s="12">
        <f ca="1">IF(ISBLANK(R2154)=TRUE,TODAY()-J2154,R2154-J2154)</f>
        <v>44</v>
      </c>
      <c r="T2154" s="1160">
        <v>46063</v>
      </c>
      <c r="U2154" s="1159">
        <v>46092</v>
      </c>
      <c r="V2154" s="176" t="s">
        <v>15206</v>
      </c>
      <c r="W2154" s="1116" t="s">
        <v>15207</v>
      </c>
      <c r="X2154" s="1116" t="s">
        <v>15207</v>
      </c>
      <c r="Y2154" s="1116" t="s">
        <v>15208</v>
      </c>
      <c r="Z2154" s="1116" t="s">
        <v>15208</v>
      </c>
      <c r="AA2154" s="1161" t="s">
        <v>15209</v>
      </c>
      <c r="AB2154" s="161" t="s">
        <v>15210</v>
      </c>
      <c r="AC2154" s="1042"/>
      <c r="AD2154" s="768" t="s">
        <v>10815</v>
      </c>
      <c r="AE2154" s="1162"/>
    </row>
    <row r="2155" spans="1:32" ht="30.75">
      <c r="A2155" s="1156" t="s">
        <v>15211</v>
      </c>
      <c r="B2155" s="1157" t="s">
        <v>15212</v>
      </c>
      <c r="C2155" s="1158" t="s">
        <v>256</v>
      </c>
      <c r="D2155" s="1158" t="s">
        <v>1024</v>
      </c>
      <c r="E2155" s="1158" t="s">
        <v>85</v>
      </c>
      <c r="F2155" s="1116">
        <v>1</v>
      </c>
      <c r="G2155" s="1041">
        <v>403</v>
      </c>
      <c r="H2155" s="1158">
        <v>1.9970000000000001</v>
      </c>
      <c r="I2155" s="1158" t="s">
        <v>15205</v>
      </c>
      <c r="J2155" s="1159">
        <v>46010</v>
      </c>
      <c r="K2155" s="1159">
        <v>46034</v>
      </c>
      <c r="L2155" s="12">
        <f>K2155-J2155</f>
        <v>24</v>
      </c>
      <c r="M2155" s="1159">
        <v>46036</v>
      </c>
      <c r="N2155" s="1159">
        <v>46044</v>
      </c>
      <c r="O2155" s="7">
        <f ca="1">IF(ISBLANK(N2155)=TRUE,TODAY()-J2155,N2155-J2155)</f>
        <v>34</v>
      </c>
      <c r="P2155" s="1159">
        <v>46057</v>
      </c>
      <c r="Q2155" s="1159">
        <v>46057</v>
      </c>
      <c r="R2155" s="1159">
        <v>46057</v>
      </c>
      <c r="S2155" s="12">
        <f ca="1">IF(ISBLANK(R2155)=TRUE,TODAY()-J2155,R2155-J2155)</f>
        <v>47</v>
      </c>
      <c r="T2155" s="1160">
        <v>46063</v>
      </c>
      <c r="U2155" s="1159">
        <v>46092</v>
      </c>
      <c r="V2155" s="176" t="s">
        <v>15213</v>
      </c>
      <c r="W2155" s="1116" t="s">
        <v>15214</v>
      </c>
      <c r="X2155" s="1116" t="s">
        <v>15214</v>
      </c>
      <c r="Y2155" s="1116" t="s">
        <v>15208</v>
      </c>
      <c r="Z2155" s="1116" t="s">
        <v>15215</v>
      </c>
      <c r="AA2155" s="1161" t="s">
        <v>15216</v>
      </c>
      <c r="AB2155" s="1163" t="s">
        <v>4788</v>
      </c>
      <c r="AC2155" s="1042"/>
      <c r="AD2155" s="768" t="s">
        <v>10815</v>
      </c>
      <c r="AE2155" s="1162"/>
    </row>
    <row r="2156" spans="1:32" ht="30.75">
      <c r="A2156" s="1164" t="s">
        <v>15217</v>
      </c>
      <c r="B2156" s="1121" t="s">
        <v>15218</v>
      </c>
      <c r="C2156" s="1158" t="s">
        <v>256</v>
      </c>
      <c r="D2156" s="1158" t="s">
        <v>1024</v>
      </c>
      <c r="E2156" s="1158" t="s">
        <v>85</v>
      </c>
      <c r="F2156" s="1165">
        <v>1</v>
      </c>
      <c r="G2156" s="1122">
        <v>510</v>
      </c>
      <c r="H2156" s="1166">
        <v>1.0329999999999999</v>
      </c>
      <c r="I2156" s="1167" t="s">
        <v>15219</v>
      </c>
      <c r="J2156" s="1168">
        <v>46044</v>
      </c>
      <c r="K2156" s="1168">
        <v>46045</v>
      </c>
      <c r="L2156" s="12">
        <f>K2156-J2156</f>
        <v>1</v>
      </c>
      <c r="M2156" s="1168">
        <v>46049</v>
      </c>
      <c r="N2156" s="1168">
        <v>46052</v>
      </c>
      <c r="O2156" s="7">
        <f ca="1">IF(ISBLANK(N2156)=TRUE,TODAY()-J2156,N2156-J2156)</f>
        <v>8</v>
      </c>
      <c r="P2156" s="1168">
        <v>46063</v>
      </c>
      <c r="Q2156" s="1168">
        <v>46062</v>
      </c>
      <c r="R2156" s="1168">
        <v>46063</v>
      </c>
      <c r="S2156" s="12">
        <f ca="1">IF(ISBLANK(R2156)=TRUE,TODAY()-J2156,R2156-J2156)</f>
        <v>19</v>
      </c>
      <c r="T2156" s="1169">
        <v>46065</v>
      </c>
      <c r="U2156" s="1168">
        <v>46097</v>
      </c>
      <c r="V2156" s="176" t="s">
        <v>15220</v>
      </c>
      <c r="W2156" s="1121" t="s">
        <v>15221</v>
      </c>
      <c r="X2156" s="1121" t="s">
        <v>15221</v>
      </c>
      <c r="Y2156" s="1121" t="s">
        <v>15222</v>
      </c>
      <c r="Z2156" s="1128" t="s">
        <v>15222</v>
      </c>
      <c r="AA2156" s="1129" t="s">
        <v>15223</v>
      </c>
      <c r="AB2156" s="291" t="s">
        <v>15224</v>
      </c>
      <c r="AC2156" s="1123"/>
      <c r="AD2156" s="768" t="s">
        <v>10815</v>
      </c>
      <c r="AE2156" s="2"/>
    </row>
    <row r="2157" spans="1:32">
      <c r="A2157" s="1156" t="s">
        <v>15225</v>
      </c>
      <c r="B2157" s="1157" t="s">
        <v>15226</v>
      </c>
      <c r="C2157" s="1158" t="s">
        <v>83</v>
      </c>
      <c r="D2157" s="1158" t="s">
        <v>171</v>
      </c>
      <c r="E2157" s="1158" t="s">
        <v>85</v>
      </c>
      <c r="F2157" s="1116">
        <v>1</v>
      </c>
      <c r="G2157" s="1041">
        <v>3120</v>
      </c>
      <c r="H2157" s="1158">
        <v>2.177</v>
      </c>
      <c r="I2157" s="1158" t="s">
        <v>15227</v>
      </c>
      <c r="J2157" s="1159">
        <v>46044</v>
      </c>
      <c r="K2157" s="1159">
        <v>46045</v>
      </c>
      <c r="L2157" s="12">
        <f>K2157-J2157</f>
        <v>1</v>
      </c>
      <c r="M2157" s="1159" t="s">
        <v>97</v>
      </c>
      <c r="N2157" s="1159">
        <v>46051</v>
      </c>
      <c r="O2157" s="1508">
        <f ca="1">IF(ISBLANK(N2157)=TRUE,TODAY()-J2157,N2157-J2157)</f>
        <v>7</v>
      </c>
      <c r="P2157" s="1159">
        <v>46058</v>
      </c>
      <c r="Q2157" s="1159">
        <v>46056</v>
      </c>
      <c r="R2157" s="1159">
        <v>46058</v>
      </c>
      <c r="S2157" s="12">
        <f ca="1">IF(ISBLANK(R2157)=TRUE,TODAY()-J2157,R2157-J2157)</f>
        <v>14</v>
      </c>
      <c r="T2157" s="1160">
        <v>46063</v>
      </c>
      <c r="U2157" s="1159">
        <v>46086</v>
      </c>
      <c r="V2157" s="1159">
        <v>46086</v>
      </c>
      <c r="W2157" s="1159" t="s">
        <v>15228</v>
      </c>
      <c r="X2157" s="1116" t="s">
        <v>15229</v>
      </c>
      <c r="Y2157" s="1116" t="s">
        <v>15230</v>
      </c>
      <c r="Z2157" s="1116" t="s">
        <v>15231</v>
      </c>
      <c r="AA2157" s="161" t="s">
        <v>15232</v>
      </c>
      <c r="AB2157" s="1163" t="s">
        <v>15233</v>
      </c>
      <c r="AC2157" s="1042"/>
      <c r="AD2157" s="1117"/>
      <c r="AE2157" s="1162"/>
    </row>
    <row r="2158" spans="1:32">
      <c r="A2158" s="1193" t="s">
        <v>15234</v>
      </c>
      <c r="B2158" s="114" t="s">
        <v>15235</v>
      </c>
      <c r="C2158" s="114" t="s">
        <v>83</v>
      </c>
      <c r="D2158" s="1167" t="s">
        <v>171</v>
      </c>
      <c r="E2158" s="114" t="s">
        <v>85</v>
      </c>
      <c r="F2158" s="114">
        <v>1</v>
      </c>
      <c r="G2158" s="1142">
        <v>210</v>
      </c>
      <c r="H2158" s="1167">
        <v>0.377</v>
      </c>
      <c r="I2158" s="1167" t="s">
        <v>3272</v>
      </c>
      <c r="J2158" s="1194">
        <v>46050</v>
      </c>
      <c r="K2158" s="1194">
        <v>46052</v>
      </c>
      <c r="L2158" s="12">
        <f>K2158-J2158</f>
        <v>2</v>
      </c>
      <c r="M2158" s="1195" t="s">
        <v>97</v>
      </c>
      <c r="N2158" s="1194">
        <v>46058</v>
      </c>
      <c r="O2158" s="1508">
        <f ca="1">IF(ISBLANK(N2158)=TRUE,TODAY()-J2158,N2158-J2158)</f>
        <v>8</v>
      </c>
      <c r="P2158" s="1194">
        <v>46066</v>
      </c>
      <c r="Q2158" s="1194">
        <v>46064</v>
      </c>
      <c r="R2158" s="1194">
        <v>46066</v>
      </c>
      <c r="S2158" s="12">
        <f ca="1">IF(ISBLANK(R2158)=TRUE,TODAY()-J2158,R2158-J2158)</f>
        <v>16</v>
      </c>
      <c r="T2158" s="1196">
        <v>46067</v>
      </c>
      <c r="U2158" s="1194">
        <v>46094</v>
      </c>
      <c r="V2158" s="1194">
        <v>46094</v>
      </c>
      <c r="W2158" s="1194" t="s">
        <v>15236</v>
      </c>
      <c r="X2158" s="114" t="s">
        <v>15237</v>
      </c>
      <c r="Y2158" s="114" t="s">
        <v>15238</v>
      </c>
      <c r="Z2158" s="114" t="s">
        <v>15237</v>
      </c>
      <c r="AA2158" s="161" t="s">
        <v>15239</v>
      </c>
      <c r="AB2158" s="1163" t="s">
        <v>15240</v>
      </c>
      <c r="AC2158" s="161"/>
      <c r="AD2158" s="1163"/>
      <c r="AE2158" s="2"/>
    </row>
    <row r="2159" spans="1:32">
      <c r="A2159" s="1156" t="s">
        <v>15241</v>
      </c>
      <c r="B2159" s="1157" t="s">
        <v>15242</v>
      </c>
      <c r="C2159" s="1158" t="s">
        <v>256</v>
      </c>
      <c r="D2159" s="1158" t="s">
        <v>7803</v>
      </c>
      <c r="E2159" s="1158" t="s">
        <v>85</v>
      </c>
      <c r="F2159" s="1116">
        <v>1</v>
      </c>
      <c r="G2159" s="1041">
        <v>1210</v>
      </c>
      <c r="H2159" s="1158">
        <v>2.2080000000000002</v>
      </c>
      <c r="I2159" s="1158" t="s">
        <v>15243</v>
      </c>
      <c r="J2159" s="1159">
        <v>46042</v>
      </c>
      <c r="K2159" s="1159">
        <v>46043</v>
      </c>
      <c r="L2159" s="12">
        <f>K2159-J2159</f>
        <v>1</v>
      </c>
      <c r="M2159" s="1159">
        <v>46044</v>
      </c>
      <c r="N2159" s="1159">
        <v>46048</v>
      </c>
      <c r="O2159" s="1508">
        <f ca="1">IF(ISBLANK(N2159)=TRUE,TODAY()-J2159,N2159-J2159)</f>
        <v>6</v>
      </c>
      <c r="P2159" s="1159">
        <v>46060</v>
      </c>
      <c r="Q2159" s="1159">
        <v>46060</v>
      </c>
      <c r="R2159" s="1159">
        <v>46060</v>
      </c>
      <c r="S2159" s="12">
        <f ca="1">IF(ISBLANK(R2159)=TRUE,TODAY()-J2159,R2159-J2159)</f>
        <v>18</v>
      </c>
      <c r="T2159" s="1160">
        <v>46063</v>
      </c>
      <c r="U2159" s="1159">
        <v>46088</v>
      </c>
      <c r="V2159" s="1159">
        <v>46088</v>
      </c>
      <c r="W2159" s="1159" t="s">
        <v>15244</v>
      </c>
      <c r="X2159" s="1116" t="s">
        <v>15245</v>
      </c>
      <c r="Y2159" s="1116" t="s">
        <v>15246</v>
      </c>
      <c r="Z2159" s="1116" t="s">
        <v>15247</v>
      </c>
      <c r="AA2159" s="1161" t="s">
        <v>15248</v>
      </c>
      <c r="AB2159" s="1163" t="s">
        <v>15249</v>
      </c>
      <c r="AC2159" s="1042"/>
      <c r="AD2159" s="1117"/>
      <c r="AE2159" s="1162"/>
    </row>
    <row r="2160" spans="1:32">
      <c r="A2160" s="1193" t="s">
        <v>11548</v>
      </c>
      <c r="B2160" s="1116" t="s">
        <v>15250</v>
      </c>
      <c r="C2160" s="1116" t="s">
        <v>256</v>
      </c>
      <c r="D2160" s="1158" t="s">
        <v>8706</v>
      </c>
      <c r="E2160" s="1116" t="s">
        <v>85</v>
      </c>
      <c r="F2160" s="1116">
        <v>1</v>
      </c>
      <c r="G2160" s="1041">
        <v>367</v>
      </c>
      <c r="H2160" s="1158">
        <v>0.56399999999999995</v>
      </c>
      <c r="I2160" s="1158" t="s">
        <v>15251</v>
      </c>
      <c r="J2160" s="1159">
        <v>46030</v>
      </c>
      <c r="K2160" s="1159">
        <v>46030</v>
      </c>
      <c r="L2160" s="12">
        <f>K2160-J2160</f>
        <v>0</v>
      </c>
      <c r="M2160" s="1197">
        <v>46044</v>
      </c>
      <c r="N2160" s="1159">
        <v>46045</v>
      </c>
      <c r="O2160" s="1508">
        <f ca="1">IF(ISBLANK(N2160)=TRUE,TODAY()-J2160,N2160-J2160)</f>
        <v>15</v>
      </c>
      <c r="P2160" s="1159">
        <v>46063</v>
      </c>
      <c r="Q2160" s="1159">
        <v>46059</v>
      </c>
      <c r="R2160" s="1159">
        <v>46063</v>
      </c>
      <c r="S2160" s="12">
        <f ca="1">IF(ISBLANK(R2160)=TRUE,TODAY()-J2160,R2160-J2160)</f>
        <v>33</v>
      </c>
      <c r="T2160" s="1160">
        <v>46065</v>
      </c>
      <c r="U2160" s="1159">
        <v>46105</v>
      </c>
      <c r="V2160" s="1159">
        <v>46105</v>
      </c>
      <c r="W2160" s="1159" t="s">
        <v>15252</v>
      </c>
      <c r="X2160" s="114" t="s">
        <v>15253</v>
      </c>
      <c r="Y2160" s="114" t="s">
        <v>15254</v>
      </c>
      <c r="Z2160" s="114" t="s">
        <v>15255</v>
      </c>
      <c r="AA2160" s="161" t="s">
        <v>15256</v>
      </c>
      <c r="AB2160" s="1163" t="s">
        <v>15257</v>
      </c>
      <c r="AC2160" s="161"/>
      <c r="AD2160" s="1163"/>
      <c r="AE2160" s="2"/>
    </row>
    <row r="2161" spans="1:31">
      <c r="A2161" s="1193" t="s">
        <v>15258</v>
      </c>
      <c r="B2161" s="114" t="s">
        <v>15259</v>
      </c>
      <c r="C2161" s="114" t="s">
        <v>256</v>
      </c>
      <c r="D2161" s="1167" t="s">
        <v>1024</v>
      </c>
      <c r="E2161" s="114" t="s">
        <v>49</v>
      </c>
      <c r="F2161" s="114">
        <v>2</v>
      </c>
      <c r="G2161" s="1142">
        <v>320</v>
      </c>
      <c r="H2161" s="1167">
        <v>2.306</v>
      </c>
      <c r="I2161" s="1167" t="s">
        <v>15260</v>
      </c>
      <c r="J2161" s="1194">
        <v>46037</v>
      </c>
      <c r="K2161" s="1194">
        <v>46038</v>
      </c>
      <c r="L2161" s="114">
        <f>K2161-J2161</f>
        <v>1</v>
      </c>
      <c r="M2161" s="1195">
        <v>46042</v>
      </c>
      <c r="N2161" s="1194">
        <v>46043</v>
      </c>
      <c r="O2161" s="7">
        <f ca="1">IF(ISBLANK(N2161)=TRUE,TODAY()-J2161,N2161-J2161)</f>
        <v>6</v>
      </c>
      <c r="P2161" s="1368">
        <v>46075</v>
      </c>
      <c r="Q2161" s="1194">
        <v>46071</v>
      </c>
      <c r="R2161" s="1194">
        <v>46075</v>
      </c>
      <c r="S2161" s="12">
        <f ca="1">IF(ISBLANK(R2161)=TRUE,TODAY()-J2161,R2161-J2161)</f>
        <v>38</v>
      </c>
      <c r="T2161" s="1196">
        <v>46077</v>
      </c>
      <c r="U2161" s="1194">
        <v>46110</v>
      </c>
      <c r="V2161" s="1194" t="s">
        <v>15261</v>
      </c>
      <c r="W2161" s="1194" t="s">
        <v>15262</v>
      </c>
      <c r="X2161" s="114" t="s">
        <v>15262</v>
      </c>
      <c r="Y2161" s="114" t="s">
        <v>15263</v>
      </c>
      <c r="Z2161" s="114" t="s">
        <v>15264</v>
      </c>
      <c r="AA2161" s="1163" t="s">
        <v>15265</v>
      </c>
      <c r="AB2161" s="1163" t="s">
        <v>15266</v>
      </c>
      <c r="AC2161" s="161"/>
      <c r="AD2161" s="1163" t="s">
        <v>10815</v>
      </c>
      <c r="AE2161" s="2"/>
    </row>
    <row r="2162" spans="1:31" ht="30.75">
      <c r="A2162" s="1193" t="s">
        <v>15267</v>
      </c>
      <c r="B2162" s="1116" t="s">
        <v>15268</v>
      </c>
      <c r="C2162" s="1116" t="s">
        <v>83</v>
      </c>
      <c r="D2162" s="1158" t="s">
        <v>15269</v>
      </c>
      <c r="E2162" s="1116" t="s">
        <v>85</v>
      </c>
      <c r="F2162" s="1116">
        <v>10</v>
      </c>
      <c r="G2162" s="1041">
        <v>2950</v>
      </c>
      <c r="H2162" s="1158">
        <v>2.9279999999999999</v>
      </c>
      <c r="I2162" s="1158" t="s">
        <v>15270</v>
      </c>
      <c r="J2162" s="1159">
        <v>46052</v>
      </c>
      <c r="K2162" s="1159">
        <v>46055</v>
      </c>
      <c r="L2162" s="12">
        <f>K2162-J2162</f>
        <v>3</v>
      </c>
      <c r="M2162" s="1197" t="s">
        <v>97</v>
      </c>
      <c r="N2162" s="1159">
        <v>46059</v>
      </c>
      <c r="O2162" s="1508">
        <f ca="1">IF(ISBLANK(N2162)=TRUE,TODAY()-J2162,N2162-J2162)</f>
        <v>7</v>
      </c>
      <c r="P2162" s="1159">
        <v>46066</v>
      </c>
      <c r="Q2162" s="1159">
        <v>46066</v>
      </c>
      <c r="R2162" s="1159">
        <v>46066</v>
      </c>
      <c r="S2162" s="12">
        <f ca="1">IF(ISBLANK(R2162)=TRUE,TODAY()-J2162,R2162-J2162)</f>
        <v>14</v>
      </c>
      <c r="T2162" s="1160">
        <v>46077</v>
      </c>
      <c r="U2162" s="1159">
        <v>46096</v>
      </c>
      <c r="V2162" s="1159">
        <v>46096</v>
      </c>
      <c r="W2162" s="1159" t="s">
        <v>15271</v>
      </c>
      <c r="X2162" s="114" t="s">
        <v>15272</v>
      </c>
      <c r="Y2162" s="114" t="s">
        <v>15273</v>
      </c>
      <c r="Z2162" s="114" t="s">
        <v>15272</v>
      </c>
      <c r="AA2162" s="1163" t="s">
        <v>15274</v>
      </c>
      <c r="AB2162" s="1163" t="s">
        <v>15275</v>
      </c>
      <c r="AC2162" s="161"/>
      <c r="AD2162" s="1365"/>
      <c r="AE2162" s="2"/>
    </row>
    <row r="2163" spans="1:31">
      <c r="A2163" s="1193" t="s">
        <v>15276</v>
      </c>
      <c r="B2163" s="1116" t="s">
        <v>15277</v>
      </c>
      <c r="C2163" s="1116" t="s">
        <v>83</v>
      </c>
      <c r="D2163" s="1158" t="s">
        <v>8706</v>
      </c>
      <c r="E2163" s="1116" t="s">
        <v>85</v>
      </c>
      <c r="F2163" s="1116">
        <v>1</v>
      </c>
      <c r="G2163" s="1041">
        <v>351</v>
      </c>
      <c r="H2163" s="1158">
        <v>1.05</v>
      </c>
      <c r="I2163" s="1158" t="s">
        <v>15278</v>
      </c>
      <c r="J2163" s="1159">
        <v>46043</v>
      </c>
      <c r="K2163" s="1159">
        <v>46044</v>
      </c>
      <c r="L2163" s="1116">
        <f>K2163-J2163</f>
        <v>1</v>
      </c>
      <c r="M2163" s="1197" t="s">
        <v>97</v>
      </c>
      <c r="N2163" s="1159">
        <v>46056</v>
      </c>
      <c r="O2163" s="1508">
        <f ca="1">IF(ISBLANK(N2163)=TRUE,TODAY()-J2163,N2163-J2163)</f>
        <v>13</v>
      </c>
      <c r="P2163" s="1360">
        <v>46069</v>
      </c>
      <c r="Q2163" s="1159">
        <v>46068</v>
      </c>
      <c r="R2163" s="1159">
        <v>46069</v>
      </c>
      <c r="S2163" s="12">
        <f ca="1">IF(ISBLANK(R2163)=TRUE,TODAY()-J2163,R2163-J2163)</f>
        <v>26</v>
      </c>
      <c r="T2163" s="1160">
        <v>46072</v>
      </c>
      <c r="U2163" s="1159">
        <v>46112</v>
      </c>
      <c r="V2163" s="1159">
        <v>46112</v>
      </c>
      <c r="W2163" s="1159" t="s">
        <v>15279</v>
      </c>
      <c r="X2163" s="114" t="s">
        <v>15280</v>
      </c>
      <c r="Y2163" s="114" t="s">
        <v>15281</v>
      </c>
      <c r="Z2163" s="114" t="s">
        <v>15281</v>
      </c>
      <c r="AA2163" s="1163" t="s">
        <v>15282</v>
      </c>
      <c r="AB2163" s="1163" t="s">
        <v>15283</v>
      </c>
      <c r="AC2163" s="161"/>
      <c r="AD2163" s="1163"/>
      <c r="AE2163" s="2"/>
    </row>
    <row r="2164" spans="1:31">
      <c r="A2164" s="1378" t="s">
        <v>15284</v>
      </c>
      <c r="B2164" s="1116" t="s">
        <v>13646</v>
      </c>
      <c r="C2164" s="1116" t="s">
        <v>83</v>
      </c>
      <c r="D2164" s="1158" t="s">
        <v>1024</v>
      </c>
      <c r="E2164" s="1116" t="s">
        <v>85</v>
      </c>
      <c r="F2164" s="1116">
        <v>1</v>
      </c>
      <c r="G2164" s="1041">
        <v>259</v>
      </c>
      <c r="H2164" s="1158">
        <v>0.871</v>
      </c>
      <c r="I2164" s="1158" t="s">
        <v>15285</v>
      </c>
      <c r="J2164" s="1159">
        <v>46055</v>
      </c>
      <c r="K2164" s="1159">
        <v>46055</v>
      </c>
      <c r="L2164" s="12">
        <f>K2164-J2164</f>
        <v>0</v>
      </c>
      <c r="M2164" s="1159">
        <v>46058</v>
      </c>
      <c r="N2164" s="1159">
        <v>46059</v>
      </c>
      <c r="O2164" s="7">
        <f ca="1">IF(ISBLANK(N2164)=TRUE,TODAY()-J2164,N2164-J2164)</f>
        <v>4</v>
      </c>
      <c r="P2164" s="1360">
        <v>46078</v>
      </c>
      <c r="Q2164" s="1159">
        <v>46075</v>
      </c>
      <c r="R2164" s="1159">
        <v>46078</v>
      </c>
      <c r="S2164" s="12">
        <f ca="1">IF(ISBLANK(R2164)=TRUE,TODAY()-J2164,R2164-J2164)</f>
        <v>23</v>
      </c>
      <c r="T2164" s="1160">
        <v>46079</v>
      </c>
      <c r="U2164" s="1159">
        <v>46122</v>
      </c>
      <c r="V2164" s="114" t="s">
        <v>15286</v>
      </c>
      <c r="W2164" s="114" t="s">
        <v>15287</v>
      </c>
      <c r="X2164" s="114" t="s">
        <v>15287</v>
      </c>
      <c r="Y2164" s="114" t="s">
        <v>15288</v>
      </c>
      <c r="Z2164" s="114" t="s">
        <v>15289</v>
      </c>
      <c r="AA2164" s="161" t="s">
        <v>15290</v>
      </c>
      <c r="AB2164" s="1163" t="s">
        <v>15291</v>
      </c>
      <c r="AC2164" s="161"/>
      <c r="AD2164" s="1163"/>
      <c r="AE2164" s="2"/>
    </row>
    <row r="2165" spans="1:31">
      <c r="A2165" s="1378" t="s">
        <v>15292</v>
      </c>
      <c r="B2165" s="1116" t="s">
        <v>15293</v>
      </c>
      <c r="C2165" s="1116" t="s">
        <v>83</v>
      </c>
      <c r="D2165" s="1158" t="s">
        <v>1024</v>
      </c>
      <c r="E2165" s="1116" t="s">
        <v>85</v>
      </c>
      <c r="F2165" s="1116">
        <v>1</v>
      </c>
      <c r="G2165" s="1041">
        <v>408</v>
      </c>
      <c r="H2165" s="1158">
        <v>1.6859999999999999</v>
      </c>
      <c r="I2165" s="1158" t="s">
        <v>15285</v>
      </c>
      <c r="J2165" s="1159">
        <v>46057</v>
      </c>
      <c r="K2165" s="1159">
        <v>46062</v>
      </c>
      <c r="L2165" s="12">
        <f>K2165-J2165</f>
        <v>5</v>
      </c>
      <c r="M2165" s="1197" t="s">
        <v>97</v>
      </c>
      <c r="N2165" s="1159">
        <v>46065</v>
      </c>
      <c r="O2165" s="7">
        <f ca="1">IF(ISBLANK(N2165)=TRUE,TODAY()-J2165,N2165-J2165)</f>
        <v>8</v>
      </c>
      <c r="P2165" s="1360">
        <v>46078</v>
      </c>
      <c r="Q2165" s="1159">
        <v>46076</v>
      </c>
      <c r="R2165" s="1159">
        <v>46078</v>
      </c>
      <c r="S2165" s="12">
        <f ca="1">IF(ISBLANK(R2165)=TRUE,TODAY()-J2165,R2165-J2165)</f>
        <v>21</v>
      </c>
      <c r="T2165" s="1160">
        <v>46079</v>
      </c>
      <c r="U2165" s="1159">
        <v>46122</v>
      </c>
      <c r="V2165" s="114" t="s">
        <v>15294</v>
      </c>
      <c r="W2165" s="114" t="s">
        <v>15295</v>
      </c>
      <c r="X2165" s="114" t="s">
        <v>15295</v>
      </c>
      <c r="Y2165" s="114" t="s">
        <v>15288</v>
      </c>
      <c r="Z2165" s="114" t="s">
        <v>15296</v>
      </c>
      <c r="AA2165" s="161" t="s">
        <v>15297</v>
      </c>
      <c r="AB2165" s="1163" t="s">
        <v>15298</v>
      </c>
      <c r="AC2165" s="161"/>
      <c r="AD2165" s="1163"/>
      <c r="AE2165" s="2"/>
    </row>
    <row r="2166" spans="1:31">
      <c r="A2166" s="1378" t="s">
        <v>15299</v>
      </c>
      <c r="B2166" s="1116" t="s">
        <v>15300</v>
      </c>
      <c r="C2166" s="1116" t="s">
        <v>9795</v>
      </c>
      <c r="D2166" s="1158" t="s">
        <v>1024</v>
      </c>
      <c r="E2166" s="1116" t="s">
        <v>85</v>
      </c>
      <c r="F2166" s="1116">
        <v>1</v>
      </c>
      <c r="G2166" s="1041">
        <v>490</v>
      </c>
      <c r="H2166" s="1158">
        <v>1.7350000000000001</v>
      </c>
      <c r="I2166" s="1158" t="s">
        <v>15285</v>
      </c>
      <c r="J2166" s="1159">
        <v>46052</v>
      </c>
      <c r="K2166" s="1159">
        <v>46055</v>
      </c>
      <c r="L2166" s="12">
        <f>K2166-J2166</f>
        <v>3</v>
      </c>
      <c r="M2166" s="1197">
        <v>46057</v>
      </c>
      <c r="N2166" s="1159">
        <v>46062</v>
      </c>
      <c r="O2166" s="7">
        <f ca="1">IF(ISBLANK(N2166)=TRUE,TODAY()-J2166,N2166-J2166)</f>
        <v>10</v>
      </c>
      <c r="P2166" s="1360">
        <v>46078</v>
      </c>
      <c r="Q2166" s="1159">
        <v>46075</v>
      </c>
      <c r="R2166" s="1159">
        <v>46078</v>
      </c>
      <c r="S2166" s="12">
        <f ca="1">IF(ISBLANK(R2166)=TRUE,TODAY()-J2166,R2166-J2166)</f>
        <v>26</v>
      </c>
      <c r="T2166" s="1160">
        <v>46079</v>
      </c>
      <c r="U2166" s="1159">
        <v>46122</v>
      </c>
      <c r="V2166" s="114" t="s">
        <v>15301</v>
      </c>
      <c r="W2166" s="114" t="s">
        <v>15302</v>
      </c>
      <c r="X2166" s="114" t="s">
        <v>15302</v>
      </c>
      <c r="Y2166" s="114" t="s">
        <v>15288</v>
      </c>
      <c r="Z2166" s="114" t="s">
        <v>15288</v>
      </c>
      <c r="AA2166" s="1163" t="s">
        <v>15303</v>
      </c>
      <c r="AB2166" s="1163" t="s">
        <v>4788</v>
      </c>
      <c r="AC2166" s="161"/>
      <c r="AD2166" s="1163"/>
      <c r="AE2166" s="2"/>
    </row>
    <row r="2167" spans="1:31">
      <c r="A2167" s="1378" t="s">
        <v>15304</v>
      </c>
      <c r="B2167" s="1116" t="s">
        <v>15305</v>
      </c>
      <c r="C2167" s="1116" t="s">
        <v>83</v>
      </c>
      <c r="D2167" s="1158" t="s">
        <v>1024</v>
      </c>
      <c r="E2167" s="1116" t="s">
        <v>85</v>
      </c>
      <c r="F2167" s="1116">
        <v>2</v>
      </c>
      <c r="G2167" s="1041">
        <v>610</v>
      </c>
      <c r="H2167" s="1167">
        <v>0.92200000000000004</v>
      </c>
      <c r="I2167" s="1158" t="s">
        <v>15285</v>
      </c>
      <c r="J2167" s="1159">
        <v>46058</v>
      </c>
      <c r="K2167" s="1159">
        <v>46058</v>
      </c>
      <c r="L2167" s="12">
        <f>K2167-J2167</f>
        <v>0</v>
      </c>
      <c r="M2167" s="1197">
        <v>46062</v>
      </c>
      <c r="N2167" s="1194">
        <v>46065</v>
      </c>
      <c r="O2167" s="7">
        <f ca="1">IF(ISBLANK(N2167)=TRUE,TODAY()-J2167,N2167-J2167)</f>
        <v>7</v>
      </c>
      <c r="P2167" s="1360">
        <v>46078</v>
      </c>
      <c r="Q2167" s="1159">
        <v>46075</v>
      </c>
      <c r="R2167" s="1159">
        <v>46078</v>
      </c>
      <c r="S2167" s="12">
        <f ca="1">IF(ISBLANK(R2167)=TRUE,TODAY()-J2167,R2167-J2167)</f>
        <v>20</v>
      </c>
      <c r="T2167" s="1160">
        <v>46079</v>
      </c>
      <c r="U2167" s="1159">
        <v>46122</v>
      </c>
      <c r="V2167" s="114" t="s">
        <v>15306</v>
      </c>
      <c r="W2167" s="114" t="s">
        <v>15307</v>
      </c>
      <c r="X2167" s="114" t="s">
        <v>15307</v>
      </c>
      <c r="Y2167" s="114" t="s">
        <v>15288</v>
      </c>
      <c r="Z2167" s="114" t="s">
        <v>15308</v>
      </c>
      <c r="AA2167" s="161" t="s">
        <v>15309</v>
      </c>
      <c r="AB2167" s="1163" t="s">
        <v>4788</v>
      </c>
      <c r="AC2167" s="161"/>
      <c r="AD2167" s="1163"/>
      <c r="AE2167" s="2"/>
    </row>
    <row r="2168" spans="1:31">
      <c r="A2168" s="1378" t="s">
        <v>15310</v>
      </c>
      <c r="B2168" s="1116" t="s">
        <v>15311</v>
      </c>
      <c r="C2168" s="1116" t="s">
        <v>83</v>
      </c>
      <c r="D2168" s="1158" t="s">
        <v>1024</v>
      </c>
      <c r="E2168" s="1116" t="s">
        <v>85</v>
      </c>
      <c r="F2168" s="1116">
        <v>3</v>
      </c>
      <c r="G2168" s="1041">
        <v>1896</v>
      </c>
      <c r="H2168" s="1158">
        <v>3.1539999999999999</v>
      </c>
      <c r="I2168" s="1158" t="s">
        <v>15285</v>
      </c>
      <c r="J2168" s="1159">
        <v>46059</v>
      </c>
      <c r="K2168" s="1159">
        <v>46061</v>
      </c>
      <c r="L2168" s="12">
        <f>K2168-J2168</f>
        <v>2</v>
      </c>
      <c r="M2168" s="1197">
        <v>46063</v>
      </c>
      <c r="N2168" s="1159">
        <v>46065</v>
      </c>
      <c r="O2168" s="7">
        <f ca="1">IF(ISBLANK(N2168)=TRUE,TODAY()-J2168,N2168-J2168)</f>
        <v>6</v>
      </c>
      <c r="P2168" s="1360">
        <v>46078</v>
      </c>
      <c r="Q2168" s="1159">
        <v>46076</v>
      </c>
      <c r="R2168" s="1159">
        <v>46078</v>
      </c>
      <c r="S2168" s="12">
        <f ca="1">IF(ISBLANK(R2168)=TRUE,TODAY()-J2168,R2168-J2168)</f>
        <v>19</v>
      </c>
      <c r="T2168" s="1160">
        <v>46079</v>
      </c>
      <c r="U2168" s="1159">
        <v>46122</v>
      </c>
      <c r="V2168" s="114" t="s">
        <v>15312</v>
      </c>
      <c r="W2168" s="114" t="s">
        <v>15313</v>
      </c>
      <c r="X2168" s="114" t="s">
        <v>15313</v>
      </c>
      <c r="Y2168" s="114" t="s">
        <v>15288</v>
      </c>
      <c r="Z2168" s="114" t="s">
        <v>15314</v>
      </c>
      <c r="AA2168" s="1163" t="s">
        <v>15315</v>
      </c>
      <c r="AB2168" s="1163" t="s">
        <v>4763</v>
      </c>
      <c r="AC2168" s="161"/>
      <c r="AD2168" s="1163"/>
      <c r="AE2168" s="2"/>
    </row>
    <row r="2169" spans="1:31">
      <c r="A2169" s="1378" t="s">
        <v>15316</v>
      </c>
      <c r="B2169" s="1116" t="s">
        <v>15317</v>
      </c>
      <c r="C2169" s="1116" t="s">
        <v>256</v>
      </c>
      <c r="D2169" s="1158" t="s">
        <v>1024</v>
      </c>
      <c r="E2169" s="1116" t="s">
        <v>85</v>
      </c>
      <c r="F2169" s="1116">
        <v>1</v>
      </c>
      <c r="G2169" s="1041">
        <v>250</v>
      </c>
      <c r="H2169" s="1158">
        <v>1.1040000000000001</v>
      </c>
      <c r="I2169" s="1158" t="s">
        <v>15285</v>
      </c>
      <c r="J2169" s="1159">
        <v>46062</v>
      </c>
      <c r="K2169" s="1159">
        <v>46063</v>
      </c>
      <c r="L2169" s="12">
        <f>K2169-J2169</f>
        <v>1</v>
      </c>
      <c r="M2169" s="1197">
        <v>46064</v>
      </c>
      <c r="N2169" s="1159">
        <v>46065</v>
      </c>
      <c r="O2169" s="7">
        <f ca="1">IF(ISBLANK(N2169)=TRUE,TODAY()-J2169,N2169-J2169)</f>
        <v>3</v>
      </c>
      <c r="P2169" s="1360">
        <v>46078</v>
      </c>
      <c r="Q2169" s="1159">
        <v>46076</v>
      </c>
      <c r="R2169" s="1159">
        <v>46078</v>
      </c>
      <c r="S2169" s="12">
        <f ca="1">IF(ISBLANK(R2169)=TRUE,TODAY()-J2169,R2169-J2169)</f>
        <v>16</v>
      </c>
      <c r="T2169" s="1160">
        <v>46079</v>
      </c>
      <c r="U2169" s="1159">
        <v>46122</v>
      </c>
      <c r="V2169" s="114" t="s">
        <v>15318</v>
      </c>
      <c r="W2169" s="114" t="s">
        <v>15319</v>
      </c>
      <c r="X2169" s="114" t="s">
        <v>15319</v>
      </c>
      <c r="Y2169" s="114" t="s">
        <v>15288</v>
      </c>
      <c r="Z2169" s="114" t="s">
        <v>15320</v>
      </c>
      <c r="AA2169" s="161" t="s">
        <v>15321</v>
      </c>
      <c r="AB2169" s="1163" t="s">
        <v>15322</v>
      </c>
      <c r="AC2169" s="161"/>
      <c r="AD2169" s="1163" t="s">
        <v>10815</v>
      </c>
      <c r="AE2169" s="2"/>
    </row>
    <row r="2170" spans="1:31">
      <c r="A2170" s="1378" t="s">
        <v>15323</v>
      </c>
      <c r="B2170" s="1116" t="s">
        <v>15324</v>
      </c>
      <c r="C2170" s="1116" t="s">
        <v>83</v>
      </c>
      <c r="D2170" s="1158" t="s">
        <v>1024</v>
      </c>
      <c r="E2170" s="1116" t="s">
        <v>85</v>
      </c>
      <c r="F2170" s="1116">
        <v>1</v>
      </c>
      <c r="G2170" s="1041">
        <v>180</v>
      </c>
      <c r="H2170" s="1158">
        <v>0.183</v>
      </c>
      <c r="I2170" s="1158" t="s">
        <v>15285</v>
      </c>
      <c r="J2170" s="1159">
        <v>46062</v>
      </c>
      <c r="K2170" s="1159">
        <v>46063</v>
      </c>
      <c r="L2170" s="12">
        <f>K2170-J2170</f>
        <v>1</v>
      </c>
      <c r="M2170" s="1197" t="s">
        <v>97</v>
      </c>
      <c r="N2170" s="1159">
        <v>46069</v>
      </c>
      <c r="O2170" s="7">
        <f ca="1">IF(ISBLANK(N2170)=TRUE,TODAY()-J2170,N2170-J2170)</f>
        <v>7</v>
      </c>
      <c r="P2170" s="1360">
        <v>46078</v>
      </c>
      <c r="Q2170" s="1159">
        <v>46076</v>
      </c>
      <c r="R2170" s="1159">
        <v>46078</v>
      </c>
      <c r="S2170" s="12">
        <f ca="1">IF(ISBLANK(R2170)=TRUE,TODAY()-J2170,R2170-J2170)</f>
        <v>16</v>
      </c>
      <c r="T2170" s="1160">
        <v>46079</v>
      </c>
      <c r="U2170" s="1159">
        <v>46122</v>
      </c>
      <c r="V2170" s="114" t="s">
        <v>15325</v>
      </c>
      <c r="W2170" s="114" t="s">
        <v>15326</v>
      </c>
      <c r="X2170" s="114" t="s">
        <v>15326</v>
      </c>
      <c r="Y2170" s="114" t="s">
        <v>15288</v>
      </c>
      <c r="Z2170" s="114" t="s">
        <v>15327</v>
      </c>
      <c r="AA2170" s="161" t="s">
        <v>15328</v>
      </c>
      <c r="AB2170" s="1163" t="s">
        <v>4763</v>
      </c>
      <c r="AC2170" s="161"/>
      <c r="AD2170" s="1163"/>
      <c r="AE2170" s="2"/>
    </row>
    <row r="2171" spans="1:31">
      <c r="A2171" s="1193" t="s">
        <v>15329</v>
      </c>
      <c r="B2171" s="1116" t="s">
        <v>15330</v>
      </c>
      <c r="C2171" s="1116" t="s">
        <v>83</v>
      </c>
      <c r="D2171" s="1158" t="s">
        <v>189</v>
      </c>
      <c r="E2171" s="1116" t="s">
        <v>85</v>
      </c>
      <c r="F2171" s="1116">
        <v>1</v>
      </c>
      <c r="G2171" s="1041">
        <v>308</v>
      </c>
      <c r="H2171" s="1158">
        <v>1.1579999999999999</v>
      </c>
      <c r="I2171" s="1158" t="s">
        <v>15331</v>
      </c>
      <c r="J2171" s="1159">
        <v>46058</v>
      </c>
      <c r="K2171" s="1159">
        <v>46058</v>
      </c>
      <c r="L2171" s="12">
        <f>K2171-J2171</f>
        <v>0</v>
      </c>
      <c r="M2171" s="1197">
        <v>46063</v>
      </c>
      <c r="N2171" s="1159">
        <v>46063</v>
      </c>
      <c r="O2171" s="1508">
        <f ca="1">IF(ISBLANK(N2171)=TRUE,TODAY()-J2171,N2171-J2171)</f>
        <v>5</v>
      </c>
      <c r="P2171" s="1360">
        <v>46076</v>
      </c>
      <c r="Q2171" s="1159">
        <v>46071</v>
      </c>
      <c r="R2171" s="1159">
        <v>46076</v>
      </c>
      <c r="S2171" s="12">
        <f ca="1">IF(ISBLANK(R2171)=TRUE,TODAY()-J2171,R2171-J2171)</f>
        <v>18</v>
      </c>
      <c r="T2171" s="1160">
        <v>46080</v>
      </c>
      <c r="U2171" s="1159">
        <v>46118</v>
      </c>
      <c r="V2171" s="1159" t="s">
        <v>97</v>
      </c>
      <c r="W2171" s="114" t="s">
        <v>15332</v>
      </c>
      <c r="X2171" s="114" t="s">
        <v>15332</v>
      </c>
      <c r="Y2171" s="114" t="s">
        <v>15333</v>
      </c>
      <c r="Z2171" s="114" t="s">
        <v>15333</v>
      </c>
      <c r="AA2171" s="161" t="s">
        <v>15334</v>
      </c>
      <c r="AB2171" s="1163" t="s">
        <v>15335</v>
      </c>
      <c r="AC2171" s="161"/>
      <c r="AD2171" s="1163"/>
      <c r="AE2171" s="2"/>
    </row>
    <row r="2172" spans="1:31">
      <c r="A2172" s="1193" t="s">
        <v>15336</v>
      </c>
      <c r="B2172" s="657" t="s">
        <v>15337</v>
      </c>
      <c r="C2172" s="11" t="s">
        <v>29</v>
      </c>
      <c r="D2172" s="7" t="s">
        <v>1024</v>
      </c>
      <c r="E2172" s="12" t="s">
        <v>139</v>
      </c>
      <c r="F2172" s="12">
        <v>1</v>
      </c>
      <c r="G2172" s="220">
        <v>1025.5</v>
      </c>
      <c r="H2172" s="1388">
        <v>1.0720000000000001</v>
      </c>
      <c r="I2172" s="188" t="s">
        <v>15338</v>
      </c>
      <c r="J2172" s="1389">
        <v>46064</v>
      </c>
      <c r="K2172" s="1389">
        <v>46064</v>
      </c>
      <c r="L2172" s="1116">
        <f>K2172-J2172</f>
        <v>0</v>
      </c>
      <c r="M2172" s="1389">
        <v>46065</v>
      </c>
      <c r="N2172" s="1159"/>
      <c r="O2172" s="1508">
        <f ca="1">IF(ISBLANK(N2172)=TRUE,TODAY()-J2172,N2172-J2172)</f>
        <v>41</v>
      </c>
      <c r="P2172" s="1389" t="s">
        <v>1000</v>
      </c>
      <c r="Q2172" s="1389" t="s">
        <v>974</v>
      </c>
      <c r="R2172" s="1159">
        <v>46083</v>
      </c>
      <c r="S2172" s="12">
        <f ca="1">IF(ISBLANK(R2172)=TRUE,TODAY()-J2172,R2172-J2172)</f>
        <v>19</v>
      </c>
      <c r="T2172" s="1160">
        <v>46083</v>
      </c>
      <c r="U2172" s="1159"/>
      <c r="V2172" s="1390" t="s">
        <v>15339</v>
      </c>
      <c r="W2172" s="114" t="s">
        <v>15340</v>
      </c>
      <c r="X2172" s="114" t="s">
        <v>15340</v>
      </c>
      <c r="Y2172" s="114"/>
      <c r="Z2172" s="199" t="s">
        <v>15341</v>
      </c>
      <c r="AA2172" s="235" t="s">
        <v>10648</v>
      </c>
      <c r="AB2172" s="1163" t="s">
        <v>7754</v>
      </c>
      <c r="AC2172" s="161"/>
      <c r="AD2172" s="1163"/>
      <c r="AE2172" s="1146"/>
    </row>
    <row r="2173" spans="1:31">
      <c r="A2173" s="1164" t="s">
        <v>15336</v>
      </c>
      <c r="B2173" s="1391" t="s">
        <v>15342</v>
      </c>
      <c r="C2173" s="38" t="s">
        <v>29</v>
      </c>
      <c r="D2173" s="35" t="s">
        <v>1024</v>
      </c>
      <c r="E2173" s="99" t="s">
        <v>139</v>
      </c>
      <c r="F2173" s="99">
        <v>1</v>
      </c>
      <c r="G2173" s="261">
        <v>61</v>
      </c>
      <c r="H2173" s="1392">
        <v>0.245</v>
      </c>
      <c r="I2173" s="232" t="s">
        <v>15338</v>
      </c>
      <c r="J2173" s="1393">
        <v>46064</v>
      </c>
      <c r="K2173" s="1393">
        <v>46064</v>
      </c>
      <c r="L2173" s="1121">
        <f>K2173-J2173</f>
        <v>0</v>
      </c>
      <c r="M2173" s="1393">
        <v>46065</v>
      </c>
      <c r="N2173" s="1168"/>
      <c r="O2173" s="1520">
        <f ca="1">IF(ISBLANK(N2173)=TRUE,TODAY()-J2173,N2173-J2173)</f>
        <v>41</v>
      </c>
      <c r="P2173" s="1393" t="s">
        <v>1000</v>
      </c>
      <c r="Q2173" s="1389" t="s">
        <v>974</v>
      </c>
      <c r="R2173" s="1168">
        <v>46083</v>
      </c>
      <c r="S2173" s="99">
        <f ca="1">IF(ISBLANK(R2173)=TRUE,TODAY()-J2173,R2173-J2173)</f>
        <v>19</v>
      </c>
      <c r="T2173" s="1160">
        <v>46083</v>
      </c>
      <c r="U2173" s="1168"/>
      <c r="V2173" s="1394" t="s">
        <v>15343</v>
      </c>
      <c r="W2173" s="114" t="s">
        <v>15340</v>
      </c>
      <c r="X2173" s="114" t="s">
        <v>15340</v>
      </c>
      <c r="Y2173" s="1165"/>
      <c r="Z2173" s="211" t="s">
        <v>15344</v>
      </c>
      <c r="AA2173" s="222" t="s">
        <v>15345</v>
      </c>
      <c r="AB2173" s="1129" t="s">
        <v>7754</v>
      </c>
      <c r="AC2173" s="780"/>
      <c r="AD2173" s="1129"/>
      <c r="AE2173" s="1146"/>
    </row>
    <row r="2174" spans="1:31" s="51" customFormat="1">
      <c r="A2174" s="1450" t="s">
        <v>5178</v>
      </c>
      <c r="B2174" s="1451" t="s">
        <v>15346</v>
      </c>
      <c r="C2174" s="1451" t="s">
        <v>256</v>
      </c>
      <c r="D2174" s="1452" t="s">
        <v>1024</v>
      </c>
      <c r="E2174" s="1451" t="s">
        <v>85</v>
      </c>
      <c r="F2174" s="1451">
        <v>1</v>
      </c>
      <c r="G2174" s="1453">
        <v>396</v>
      </c>
      <c r="H2174" s="1454">
        <v>0.64100000000000001</v>
      </c>
      <c r="I2174" s="1390" t="s">
        <v>15347</v>
      </c>
      <c r="J2174" s="1455">
        <v>46050</v>
      </c>
      <c r="K2174" s="1455">
        <v>46065</v>
      </c>
      <c r="L2174" s="715">
        <f>K2174-J2174</f>
        <v>15</v>
      </c>
      <c r="M2174" s="1455">
        <v>46072</v>
      </c>
      <c r="N2174" s="1456">
        <v>46078</v>
      </c>
      <c r="O2174" s="293">
        <f ca="1">IF(ISBLANK(N2174)=TRUE,TODAY()-J2174,N2174-J2174)</f>
        <v>28</v>
      </c>
      <c r="P2174" s="1455">
        <v>46087</v>
      </c>
      <c r="Q2174" s="1456">
        <v>46082</v>
      </c>
      <c r="R2174" s="1455">
        <v>46087</v>
      </c>
      <c r="S2174" s="715">
        <f ca="1">IF(ISBLANK(R2174)=TRUE,TODAY()-J2174,R2174-J2174)</f>
        <v>37</v>
      </c>
      <c r="T2174" s="1457">
        <v>46091</v>
      </c>
      <c r="U2174" s="1456">
        <v>46147</v>
      </c>
      <c r="V2174" s="1390" t="s">
        <v>15348</v>
      </c>
      <c r="W2174" s="1390" t="s">
        <v>15349</v>
      </c>
      <c r="X2174" s="1390" t="s">
        <v>15349</v>
      </c>
      <c r="Y2174" s="1390" t="s">
        <v>15350</v>
      </c>
      <c r="Z2174" s="1390" t="s">
        <v>15351</v>
      </c>
      <c r="AA2174" s="1163" t="s">
        <v>15352</v>
      </c>
      <c r="AB2174" s="1163" t="s">
        <v>4763</v>
      </c>
      <c r="AC2174" s="1163"/>
      <c r="AD2174" s="1163"/>
      <c r="AE2174" s="1458"/>
    </row>
    <row r="2175" spans="1:31" s="51" customFormat="1">
      <c r="A2175" s="1450" t="s">
        <v>15353</v>
      </c>
      <c r="B2175" s="1451" t="s">
        <v>15354</v>
      </c>
      <c r="C2175" s="1451" t="s">
        <v>256</v>
      </c>
      <c r="D2175" s="1452" t="s">
        <v>1024</v>
      </c>
      <c r="E2175" s="1451" t="s">
        <v>85</v>
      </c>
      <c r="F2175" s="1451">
        <v>1</v>
      </c>
      <c r="G2175" s="1453">
        <v>440</v>
      </c>
      <c r="H2175" s="1454">
        <v>0.86499999999999999</v>
      </c>
      <c r="I2175" s="1390" t="s">
        <v>15347</v>
      </c>
      <c r="J2175" s="1455">
        <v>46064</v>
      </c>
      <c r="K2175" s="1455">
        <v>46065</v>
      </c>
      <c r="L2175" s="715">
        <f>K2175-J2175</f>
        <v>1</v>
      </c>
      <c r="M2175" s="1456">
        <v>46070</v>
      </c>
      <c r="N2175" s="1459">
        <v>46072</v>
      </c>
      <c r="O2175" s="293">
        <f ca="1">IF(ISBLANK(N2175)=TRUE,TODAY()-J2175,N2175-J2175)</f>
        <v>8</v>
      </c>
      <c r="P2175" s="1455" t="s">
        <v>15355</v>
      </c>
      <c r="Q2175" s="1456" t="s">
        <v>15356</v>
      </c>
      <c r="R2175" s="1455">
        <v>46087</v>
      </c>
      <c r="S2175" s="715">
        <f ca="1">IF(ISBLANK(R2175)=TRUE,TODAY()-J2175,R2175-J2175)</f>
        <v>23</v>
      </c>
      <c r="T2175" s="1457">
        <v>46091</v>
      </c>
      <c r="U2175" s="1456">
        <v>46147</v>
      </c>
      <c r="V2175" s="1390" t="s">
        <v>15357</v>
      </c>
      <c r="W2175" s="1390" t="s">
        <v>15358</v>
      </c>
      <c r="X2175" s="1390" t="s">
        <v>15358</v>
      </c>
      <c r="Y2175" s="1390" t="s">
        <v>15350</v>
      </c>
      <c r="Z2175" s="1390" t="s">
        <v>15359</v>
      </c>
      <c r="AA2175" s="1163" t="s">
        <v>15360</v>
      </c>
      <c r="AB2175" s="1163" t="s">
        <v>4788</v>
      </c>
      <c r="AC2175" s="1163"/>
      <c r="AD2175" s="1163" t="s">
        <v>10815</v>
      </c>
      <c r="AE2175" s="1458"/>
    </row>
    <row r="2176" spans="1:31" s="51" customFormat="1">
      <c r="A2176" s="1450" t="s">
        <v>15361</v>
      </c>
      <c r="B2176" s="1390" t="s">
        <v>15362</v>
      </c>
      <c r="C2176" s="1390" t="s">
        <v>256</v>
      </c>
      <c r="D2176" s="1454" t="s">
        <v>1024</v>
      </c>
      <c r="E2176" s="1390" t="s">
        <v>85</v>
      </c>
      <c r="F2176" s="1390">
        <v>1</v>
      </c>
      <c r="G2176" s="1460">
        <v>472</v>
      </c>
      <c r="H2176" s="1461">
        <v>1.427</v>
      </c>
      <c r="I2176" s="1390" t="s">
        <v>15347</v>
      </c>
      <c r="J2176" s="1456">
        <v>46065</v>
      </c>
      <c r="K2176" s="1456">
        <v>46066</v>
      </c>
      <c r="L2176" s="715">
        <f>K2176-J2176</f>
        <v>1</v>
      </c>
      <c r="M2176" s="1462">
        <v>46070</v>
      </c>
      <c r="N2176" s="1462">
        <v>46072</v>
      </c>
      <c r="O2176" s="293">
        <f ca="1">IF(ISBLANK(N2176)=TRUE,TODAY()-J2176,N2176-J2176)</f>
        <v>7</v>
      </c>
      <c r="P2176" s="1456">
        <v>46087</v>
      </c>
      <c r="Q2176" s="1456">
        <v>46082</v>
      </c>
      <c r="R2176" s="1455">
        <v>46087</v>
      </c>
      <c r="S2176" s="715">
        <f ca="1">IF(ISBLANK(R2176)=TRUE,TODAY()-J2176,R2176-J2176)</f>
        <v>22</v>
      </c>
      <c r="T2176" s="1463">
        <v>46091</v>
      </c>
      <c r="U2176" s="1456">
        <v>46147</v>
      </c>
      <c r="V2176" s="1390" t="s">
        <v>15363</v>
      </c>
      <c r="W2176" s="1390" t="s">
        <v>15364</v>
      </c>
      <c r="X2176" s="1390" t="s">
        <v>15364</v>
      </c>
      <c r="Y2176" s="1390" t="s">
        <v>15350</v>
      </c>
      <c r="Z2176" s="1390" t="s">
        <v>15365</v>
      </c>
      <c r="AA2176" s="1163" t="s">
        <v>15366</v>
      </c>
      <c r="AB2176" s="1163" t="s">
        <v>4788</v>
      </c>
      <c r="AC2176" s="1163"/>
      <c r="AD2176" s="1163" t="s">
        <v>10815</v>
      </c>
      <c r="AE2176" s="1458"/>
    </row>
    <row r="2177" spans="1:31" s="51" customFormat="1">
      <c r="A2177" s="1450" t="s">
        <v>15367</v>
      </c>
      <c r="B2177" s="1390" t="s">
        <v>15368</v>
      </c>
      <c r="C2177" s="1390" t="s">
        <v>83</v>
      </c>
      <c r="D2177" s="1454" t="s">
        <v>1024</v>
      </c>
      <c r="E2177" s="1390" t="s">
        <v>85</v>
      </c>
      <c r="F2177" s="1390">
        <v>1</v>
      </c>
      <c r="G2177" s="1460">
        <v>3190</v>
      </c>
      <c r="H2177" s="1461">
        <v>6.5229999999999997</v>
      </c>
      <c r="I2177" s="1390" t="s">
        <v>15347</v>
      </c>
      <c r="J2177" s="1456">
        <v>46066</v>
      </c>
      <c r="K2177" s="1456">
        <v>46069</v>
      </c>
      <c r="L2177" s="715">
        <f>K2177-J2177</f>
        <v>3</v>
      </c>
      <c r="M2177" s="1462" t="s">
        <v>97</v>
      </c>
      <c r="N2177" s="1456">
        <v>46076</v>
      </c>
      <c r="O2177" s="293">
        <f ca="1">IF(ISBLANK(N2177)=TRUE,TODAY()-J2177,N2177-J2177)</f>
        <v>10</v>
      </c>
      <c r="P2177" s="1456">
        <v>46087</v>
      </c>
      <c r="Q2177" s="1456">
        <v>46082</v>
      </c>
      <c r="R2177" s="1455">
        <v>46087</v>
      </c>
      <c r="S2177" s="715">
        <f ca="1">IF(ISBLANK(R2177)=TRUE,TODAY()-J2177,R2177-J2177)</f>
        <v>21</v>
      </c>
      <c r="T2177" s="1463">
        <v>46091</v>
      </c>
      <c r="U2177" s="1456">
        <v>46147</v>
      </c>
      <c r="V2177" s="1390" t="s">
        <v>15369</v>
      </c>
      <c r="W2177" s="1390" t="s">
        <v>15370</v>
      </c>
      <c r="X2177" s="1390" t="s">
        <v>15370</v>
      </c>
      <c r="Y2177" s="1390" t="s">
        <v>15350</v>
      </c>
      <c r="Z2177" s="1390" t="s">
        <v>15371</v>
      </c>
      <c r="AA2177" s="1163" t="s">
        <v>15372</v>
      </c>
      <c r="AB2177" s="1163" t="s">
        <v>4788</v>
      </c>
      <c r="AC2177" s="1163"/>
      <c r="AD2177" s="1163" t="s">
        <v>10815</v>
      </c>
      <c r="AE2177" s="1458"/>
    </row>
    <row r="2178" spans="1:31" s="51" customFormat="1">
      <c r="A2178" s="1450" t="s">
        <v>15373</v>
      </c>
      <c r="B2178" s="1390" t="s">
        <v>15374</v>
      </c>
      <c r="C2178" s="1390" t="s">
        <v>256</v>
      </c>
      <c r="D2178" s="1454" t="s">
        <v>1024</v>
      </c>
      <c r="E2178" s="1390" t="s">
        <v>85</v>
      </c>
      <c r="F2178" s="1390">
        <v>2</v>
      </c>
      <c r="G2178" s="1460">
        <v>887</v>
      </c>
      <c r="H2178" s="1461">
        <v>1.1140000000000001</v>
      </c>
      <c r="I2178" s="1390" t="s">
        <v>15347</v>
      </c>
      <c r="J2178" s="1456">
        <v>46069</v>
      </c>
      <c r="K2178" s="1456">
        <v>46070</v>
      </c>
      <c r="L2178" s="715">
        <f>K2178-J2178</f>
        <v>1</v>
      </c>
      <c r="M2178" s="1456">
        <v>46070</v>
      </c>
      <c r="N2178" s="1462">
        <v>46073</v>
      </c>
      <c r="O2178" s="293">
        <f ca="1">IF(ISBLANK(N2178)=TRUE,TODAY()-J2178,N2178-J2178)</f>
        <v>4</v>
      </c>
      <c r="P2178" s="1456">
        <v>46087</v>
      </c>
      <c r="Q2178" s="1456">
        <v>46082</v>
      </c>
      <c r="R2178" s="1455">
        <v>46087</v>
      </c>
      <c r="S2178" s="715">
        <f ca="1">IF(ISBLANK(R2178)=TRUE,TODAY()-J2178,R2178-J2178)</f>
        <v>18</v>
      </c>
      <c r="T2178" s="1463">
        <v>46091</v>
      </c>
      <c r="U2178" s="1456">
        <v>46147</v>
      </c>
      <c r="V2178" s="1390" t="s">
        <v>15375</v>
      </c>
      <c r="W2178" s="1390" t="s">
        <v>15376</v>
      </c>
      <c r="X2178" s="1390" t="s">
        <v>15376</v>
      </c>
      <c r="Y2178" s="1390" t="s">
        <v>15350</v>
      </c>
      <c r="Z2178" s="1390" t="s">
        <v>15377</v>
      </c>
      <c r="AA2178" s="1163" t="s">
        <v>15378</v>
      </c>
      <c r="AB2178" s="1163" t="s">
        <v>4788</v>
      </c>
      <c r="AC2178" s="1163"/>
      <c r="AD2178" s="1163" t="s">
        <v>10815</v>
      </c>
      <c r="AE2178" s="1458"/>
    </row>
    <row r="2179" spans="1:31">
      <c r="A2179" s="1413" t="s">
        <v>15379</v>
      </c>
      <c r="B2179" s="1411" t="s">
        <v>15380</v>
      </c>
      <c r="C2179" s="114" t="s">
        <v>256</v>
      </c>
      <c r="D2179" s="1167" t="s">
        <v>1024</v>
      </c>
      <c r="E2179" s="114" t="s">
        <v>49</v>
      </c>
      <c r="F2179" s="114">
        <v>1</v>
      </c>
      <c r="G2179" s="1142">
        <v>305</v>
      </c>
      <c r="H2179" s="1410">
        <v>0.63800000000000001</v>
      </c>
      <c r="I2179" s="1167" t="s">
        <v>15381</v>
      </c>
      <c r="J2179" s="1194">
        <v>46065</v>
      </c>
      <c r="K2179" s="1194">
        <v>46066</v>
      </c>
      <c r="L2179" s="12">
        <f>K2179-J2179</f>
        <v>1</v>
      </c>
      <c r="M2179" s="1195">
        <v>46070</v>
      </c>
      <c r="N2179" s="1368">
        <v>46077</v>
      </c>
      <c r="O2179" s="7">
        <f ca="1">IF(ISBLANK(N2179)=TRUE,TODAY()-J2179,N2179-J2179)</f>
        <v>12</v>
      </c>
      <c r="P2179" s="1194">
        <v>46087</v>
      </c>
      <c r="Q2179" s="1194">
        <v>46082</v>
      </c>
      <c r="R2179" s="1159">
        <v>46087</v>
      </c>
      <c r="S2179" s="12">
        <f ca="1">IF(ISBLANK(R2179)=TRUE,TODAY()-J2179,R2179-J2179)</f>
        <v>22</v>
      </c>
      <c r="T2179" s="1196">
        <v>46091</v>
      </c>
      <c r="U2179" s="1194">
        <v>46124</v>
      </c>
      <c r="V2179" s="114" t="s">
        <v>15382</v>
      </c>
      <c r="W2179" s="114" t="s">
        <v>15383</v>
      </c>
      <c r="X2179" s="114" t="s">
        <v>15383</v>
      </c>
      <c r="Y2179" s="114" t="s">
        <v>15384</v>
      </c>
      <c r="Z2179" s="114" t="s">
        <v>15384</v>
      </c>
      <c r="AA2179" s="161" t="s">
        <v>15385</v>
      </c>
      <c r="AB2179" s="161" t="s">
        <v>4763</v>
      </c>
      <c r="AC2179" s="161"/>
      <c r="AD2179" s="1414"/>
    </row>
    <row r="2180" spans="1:31">
      <c r="A2180" s="1378" t="s">
        <v>15386</v>
      </c>
      <c r="B2180" s="1116">
        <v>4070056693</v>
      </c>
      <c r="C2180" s="1116" t="s">
        <v>83</v>
      </c>
      <c r="D2180" s="1116" t="s">
        <v>1024</v>
      </c>
      <c r="E2180" s="1116" t="s">
        <v>49</v>
      </c>
      <c r="F2180" s="1116">
        <v>2</v>
      </c>
      <c r="G2180" s="1041">
        <v>430</v>
      </c>
      <c r="H2180" s="114">
        <v>2.4990000000000001</v>
      </c>
      <c r="I2180" s="1116" t="s">
        <v>527</v>
      </c>
      <c r="J2180" s="1159">
        <v>46034</v>
      </c>
      <c r="K2180" s="1159">
        <v>46035</v>
      </c>
      <c r="L2180" s="1116">
        <f>K2180-J2180</f>
        <v>1</v>
      </c>
      <c r="M2180" s="1197">
        <v>46041</v>
      </c>
      <c r="N2180" s="1159"/>
      <c r="O2180" s="1521">
        <f ca="1">IF(ISBLANK(N2180)=TRUE,TODAY()-J2180,N2180-J2180)</f>
        <v>71</v>
      </c>
      <c r="P2180" s="1159">
        <v>46066</v>
      </c>
      <c r="Q2180" s="1159">
        <v>46091</v>
      </c>
      <c r="R2180" s="1159">
        <v>46066</v>
      </c>
      <c r="S2180" s="12">
        <f ca="1">IF(ISBLANK(R2180)=TRUE,TODAY()-J2180,R2180-J2180)</f>
        <v>32</v>
      </c>
      <c r="T2180" s="1160">
        <v>46072</v>
      </c>
      <c r="U2180" s="1159"/>
      <c r="V2180" s="1390" t="s">
        <v>15387</v>
      </c>
      <c r="W2180" s="114" t="s">
        <v>15388</v>
      </c>
      <c r="X2180" s="114" t="s">
        <v>15388</v>
      </c>
      <c r="Y2180" s="114"/>
      <c r="Z2180" s="114" t="s">
        <v>15389</v>
      </c>
      <c r="AA2180" s="1415" t="s">
        <v>15390</v>
      </c>
      <c r="AB2180" s="1163"/>
      <c r="AC2180" s="161"/>
      <c r="AD2180" s="1163"/>
    </row>
    <row r="2181" spans="1:31">
      <c r="A2181" s="1378" t="s">
        <v>15336</v>
      </c>
      <c r="B2181" s="1116" t="s">
        <v>15391</v>
      </c>
      <c r="C2181" s="1116" t="s">
        <v>29</v>
      </c>
      <c r="D2181" s="1116" t="s">
        <v>1024</v>
      </c>
      <c r="E2181" s="1116" t="s">
        <v>15392</v>
      </c>
      <c r="F2181" s="1116">
        <v>1</v>
      </c>
      <c r="G2181" s="1041">
        <v>1026.2</v>
      </c>
      <c r="H2181" s="114">
        <v>1.3680000000000001</v>
      </c>
      <c r="I2181" s="1116" t="s">
        <v>4875</v>
      </c>
      <c r="J2181" s="1159">
        <v>46044</v>
      </c>
      <c r="K2181" s="1159"/>
      <c r="L2181" s="1116">
        <f>K2181-J2181</f>
        <v>-46044</v>
      </c>
      <c r="M2181" s="1197"/>
      <c r="N2181" s="1159"/>
      <c r="O2181" s="1521">
        <f ca="1">IF(ISBLANK(N2181)=TRUE,TODAY()-J2181,N2181-J2181)</f>
        <v>61</v>
      </c>
      <c r="P2181" s="1159">
        <v>46071</v>
      </c>
      <c r="Q2181" s="1159">
        <v>46071</v>
      </c>
      <c r="R2181" s="1159">
        <v>46071</v>
      </c>
      <c r="S2181" s="12">
        <f ca="1">IF(ISBLANK(R2181)=TRUE,TODAY()-J2181,R2181-J2181)</f>
        <v>27</v>
      </c>
      <c r="T2181" s="1160">
        <v>46073</v>
      </c>
      <c r="U2181" s="1159"/>
      <c r="V2181" s="1390" t="s">
        <v>15393</v>
      </c>
      <c r="W2181" s="114" t="s">
        <v>15394</v>
      </c>
      <c r="X2181" s="114" t="s">
        <v>15394</v>
      </c>
      <c r="Y2181" s="114"/>
      <c r="Z2181" s="114" t="s">
        <v>15395</v>
      </c>
      <c r="AA2181" s="1415" t="s">
        <v>15396</v>
      </c>
      <c r="AB2181" s="1163"/>
      <c r="AC2181" s="161"/>
      <c r="AD2181" s="1163"/>
    </row>
    <row r="2182" spans="1:31">
      <c r="A2182" s="1378" t="s">
        <v>15397</v>
      </c>
      <c r="B2182" s="783">
        <v>4070061161</v>
      </c>
      <c r="C2182" s="1517" t="s">
        <v>83</v>
      </c>
      <c r="D2182" s="1521" t="s">
        <v>1024</v>
      </c>
      <c r="E2182" s="1521" t="s">
        <v>49</v>
      </c>
      <c r="F2182" s="1521">
        <v>1</v>
      </c>
      <c r="G2182" s="1522">
        <v>375</v>
      </c>
      <c r="H2182" s="1523"/>
      <c r="I2182" s="1523" t="s">
        <v>854</v>
      </c>
      <c r="J2182" s="1524">
        <v>46044</v>
      </c>
      <c r="K2182" s="1159"/>
      <c r="L2182" s="1116">
        <f>K2182-J2182</f>
        <v>-46044</v>
      </c>
      <c r="M2182" s="1389"/>
      <c r="N2182" s="1159"/>
      <c r="O2182" s="1521">
        <f ca="1">IF(ISBLANK(N2182)=TRUE,TODAY()-J2182,N2182-J2182)</f>
        <v>61</v>
      </c>
      <c r="P2182" s="1159">
        <v>46061</v>
      </c>
      <c r="Q2182" s="1159">
        <v>46098</v>
      </c>
      <c r="R2182" s="1159">
        <v>46061</v>
      </c>
      <c r="S2182" s="12">
        <f ca="1">IF(ISBLANK(R2182)=TRUE,TODAY()-J2182,R2182-J2182)</f>
        <v>17</v>
      </c>
      <c r="T2182" s="1160">
        <v>46076</v>
      </c>
      <c r="U2182" s="1159"/>
      <c r="V2182" s="1390" t="s">
        <v>15398</v>
      </c>
      <c r="W2182" s="114" t="s">
        <v>15399</v>
      </c>
      <c r="X2182" s="114" t="s">
        <v>15399</v>
      </c>
      <c r="Y2182" s="114"/>
      <c r="Z2182" s="114" t="s">
        <v>15400</v>
      </c>
      <c r="AA2182" s="1415" t="s">
        <v>15401</v>
      </c>
      <c r="AB2182" s="1163"/>
      <c r="AC2182" s="161"/>
      <c r="AD2182" s="1163"/>
    </row>
    <row r="2183" spans="1:31">
      <c r="A2183" s="1193" t="s">
        <v>15402</v>
      </c>
      <c r="B2183" s="657" t="s">
        <v>15403</v>
      </c>
      <c r="C2183" s="11" t="s">
        <v>83</v>
      </c>
      <c r="D2183" s="7" t="s">
        <v>1024</v>
      </c>
      <c r="E2183" s="12" t="s">
        <v>49</v>
      </c>
      <c r="F2183" s="12">
        <v>1</v>
      </c>
      <c r="G2183" s="220">
        <v>894</v>
      </c>
      <c r="H2183" s="1388">
        <v>0.35199999999999998</v>
      </c>
      <c r="I2183" s="188" t="s">
        <v>580</v>
      </c>
      <c r="J2183" s="1389">
        <v>46056</v>
      </c>
      <c r="K2183" s="1159"/>
      <c r="L2183" s="1116">
        <f>K2183-J2183</f>
        <v>-46056</v>
      </c>
      <c r="M2183" s="1389">
        <v>46061</v>
      </c>
      <c r="N2183" s="1159"/>
      <c r="O2183" s="1508">
        <f ca="1">IF(ISBLANK(N2183)=TRUE,TODAY()-J2183,N2183-J2183)</f>
        <v>49</v>
      </c>
      <c r="P2183" s="1389">
        <v>46080</v>
      </c>
      <c r="Q2183" s="1389" t="s">
        <v>15404</v>
      </c>
      <c r="R2183" s="1159">
        <v>46080</v>
      </c>
      <c r="S2183" s="12">
        <f ca="1">IF(ISBLANK(R2183)=TRUE,TODAY()-J2183,R2183-J2183)</f>
        <v>24</v>
      </c>
      <c r="T2183" s="1160">
        <v>46080</v>
      </c>
      <c r="U2183" s="1159"/>
      <c r="V2183" s="1390" t="s">
        <v>15405</v>
      </c>
      <c r="W2183" s="114" t="s">
        <v>15406</v>
      </c>
      <c r="X2183" s="199" t="s">
        <v>15406</v>
      </c>
      <c r="Y2183" s="114"/>
      <c r="Z2183" s="114" t="s">
        <v>15407</v>
      </c>
      <c r="AA2183" s="235"/>
      <c r="AB2183" s="1163"/>
      <c r="AC2183" s="161"/>
      <c r="AD2183" s="1163"/>
    </row>
    <row r="2184" spans="1:31">
      <c r="A2184" s="1193" t="s">
        <v>4880</v>
      </c>
      <c r="B2184" s="657" t="s">
        <v>15408</v>
      </c>
      <c r="C2184" s="11" t="s">
        <v>83</v>
      </c>
      <c r="D2184" s="7" t="s">
        <v>1024</v>
      </c>
      <c r="E2184" s="12" t="s">
        <v>267</v>
      </c>
      <c r="F2184" s="12">
        <v>5</v>
      </c>
      <c r="G2184" s="220">
        <v>4940</v>
      </c>
      <c r="H2184" s="1388">
        <v>7.0060000000000002</v>
      </c>
      <c r="I2184" s="188" t="s">
        <v>15409</v>
      </c>
      <c r="J2184" s="1389">
        <v>46059</v>
      </c>
      <c r="K2184" s="1159"/>
      <c r="L2184" s="1116">
        <f>K2184-J2184</f>
        <v>-46059</v>
      </c>
      <c r="M2184" s="1389">
        <v>46063</v>
      </c>
      <c r="N2184" s="1159"/>
      <c r="O2184" s="1508">
        <f ca="1">IF(ISBLANK(N2184)=TRUE,TODAY()-J2184,N2184-J2184)</f>
        <v>46</v>
      </c>
      <c r="P2184" s="1389">
        <v>46070</v>
      </c>
      <c r="Q2184" s="1389">
        <v>46075</v>
      </c>
      <c r="R2184" s="1389">
        <v>46070</v>
      </c>
      <c r="S2184" s="12">
        <f ca="1">IF(ISBLANK(R2184)=TRUE,TODAY()-J2184,R2184-J2184)</f>
        <v>11</v>
      </c>
      <c r="T2184" s="1160">
        <v>46073</v>
      </c>
      <c r="U2184" s="1159"/>
      <c r="V2184" s="1390" t="s">
        <v>15410</v>
      </c>
      <c r="W2184" s="114" t="s">
        <v>15411</v>
      </c>
      <c r="X2184" s="199" t="s">
        <v>15411</v>
      </c>
      <c r="Y2184" s="114"/>
      <c r="Z2184" s="114" t="s">
        <v>15412</v>
      </c>
      <c r="AA2184" s="238" t="s">
        <v>15413</v>
      </c>
      <c r="AB2184" s="1163"/>
      <c r="AC2184" s="161"/>
      <c r="AD2184" s="1163"/>
    </row>
    <row r="2185" spans="1:31" ht="30.75">
      <c r="A2185" s="1413" t="s">
        <v>15414</v>
      </c>
      <c r="B2185" s="114" t="s">
        <v>15415</v>
      </c>
      <c r="C2185" s="114" t="s">
        <v>83</v>
      </c>
      <c r="D2185" s="1167" t="s">
        <v>171</v>
      </c>
      <c r="E2185" s="114" t="s">
        <v>85</v>
      </c>
      <c r="F2185" s="114">
        <v>1</v>
      </c>
      <c r="G2185" s="1142">
        <v>322</v>
      </c>
      <c r="H2185" s="1410">
        <v>2.23</v>
      </c>
      <c r="I2185" s="1167" t="s">
        <v>15416</v>
      </c>
      <c r="J2185" s="1194">
        <v>46072</v>
      </c>
      <c r="K2185" s="1194">
        <v>46079</v>
      </c>
      <c r="L2185" s="12">
        <f>K2185-J2185</f>
        <v>7</v>
      </c>
      <c r="M2185" s="1195" t="s">
        <v>97</v>
      </c>
      <c r="N2185" s="1368">
        <v>46083</v>
      </c>
      <c r="O2185" s="7">
        <f ca="1">IF(ISBLANK(N2185)=TRUE,TODAY()-J2185,N2185-J2185)</f>
        <v>11</v>
      </c>
      <c r="P2185" s="1194">
        <v>46092</v>
      </c>
      <c r="Q2185" s="1194">
        <v>46092</v>
      </c>
      <c r="R2185" s="1194">
        <v>46092</v>
      </c>
      <c r="S2185" s="12">
        <f ca="1">IF(ISBLANK(R2185)=TRUE,TODAY()-J2185,R2185-J2185)</f>
        <v>20</v>
      </c>
      <c r="T2185" s="1196">
        <v>46092</v>
      </c>
      <c r="U2185" s="1194">
        <v>46123</v>
      </c>
      <c r="V2185" s="1411" t="s">
        <v>97</v>
      </c>
      <c r="W2185" s="114" t="s">
        <v>15417</v>
      </c>
      <c r="X2185" s="114" t="s">
        <v>15418</v>
      </c>
      <c r="Y2185" s="114" t="s">
        <v>15419</v>
      </c>
      <c r="Z2185" s="114" t="s">
        <v>15418</v>
      </c>
      <c r="AA2185" s="161" t="s">
        <v>15420</v>
      </c>
      <c r="AB2185" s="1163"/>
      <c r="AC2185" s="161"/>
      <c r="AD2185" s="1163"/>
    </row>
    <row r="2186" spans="1:31">
      <c r="A2186" s="1193" t="s">
        <v>15421</v>
      </c>
      <c r="B2186" s="114" t="s">
        <v>15126</v>
      </c>
      <c r="C2186" s="114" t="s">
        <v>83</v>
      </c>
      <c r="D2186" s="1167" t="s">
        <v>189</v>
      </c>
      <c r="E2186" s="114" t="s">
        <v>49</v>
      </c>
      <c r="F2186" s="114">
        <v>1</v>
      </c>
      <c r="G2186" s="1142">
        <v>900</v>
      </c>
      <c r="H2186" s="1410">
        <v>2.2490000000000001</v>
      </c>
      <c r="I2186" s="1167" t="s">
        <v>15422</v>
      </c>
      <c r="J2186" s="1194">
        <v>46059</v>
      </c>
      <c r="K2186" s="1194">
        <v>46059</v>
      </c>
      <c r="L2186" s="12">
        <f>K2186-J2186</f>
        <v>0</v>
      </c>
      <c r="M2186" s="1195" t="s">
        <v>97</v>
      </c>
      <c r="N2186" s="1368">
        <v>46064</v>
      </c>
      <c r="O2186" s="7">
        <f ca="1">IF(ISBLANK(N2186)=TRUE,TODAY()-J2186,N2186-J2186)</f>
        <v>5</v>
      </c>
      <c r="P2186" s="1194">
        <v>46088</v>
      </c>
      <c r="Q2186" s="1194">
        <v>46068</v>
      </c>
      <c r="R2186" s="1194">
        <v>46088</v>
      </c>
      <c r="S2186" s="12">
        <f ca="1">IF(ISBLANK(R2186)=TRUE,TODAY()-J2186,R2186-J2186)</f>
        <v>29</v>
      </c>
      <c r="T2186" s="1196">
        <v>46095</v>
      </c>
      <c r="U2186" s="1194">
        <v>46116</v>
      </c>
      <c r="V2186" s="1411" t="s">
        <v>97</v>
      </c>
      <c r="W2186" s="114" t="s">
        <v>15423</v>
      </c>
      <c r="X2186" s="114" t="s">
        <v>15423</v>
      </c>
      <c r="Y2186" s="114" t="s">
        <v>15424</v>
      </c>
      <c r="Z2186" s="114" t="s">
        <v>15424</v>
      </c>
      <c r="AA2186" s="161" t="s">
        <v>15425</v>
      </c>
      <c r="AB2186" s="1163" t="s">
        <v>15426</v>
      </c>
      <c r="AC2186" s="161"/>
      <c r="AD2186" s="1129"/>
    </row>
    <row r="2187" spans="1:31">
      <c r="A2187" s="1193" t="s">
        <v>15427</v>
      </c>
      <c r="B2187" s="1116">
        <v>94928</v>
      </c>
      <c r="C2187" s="1116" t="s">
        <v>83</v>
      </c>
      <c r="D2187" s="1158" t="s">
        <v>1297</v>
      </c>
      <c r="E2187" s="1116" t="s">
        <v>15428</v>
      </c>
      <c r="F2187" s="1116">
        <v>2</v>
      </c>
      <c r="G2187" s="1041">
        <v>274.60000000000002</v>
      </c>
      <c r="H2187" s="1167"/>
      <c r="I2187" s="1158" t="s">
        <v>15429</v>
      </c>
      <c r="J2187" s="1159"/>
      <c r="K2187" s="1159"/>
      <c r="L2187" s="114">
        <f>K2187-J2187</f>
        <v>0</v>
      </c>
      <c r="M2187" s="1197"/>
      <c r="N2187" s="1159"/>
      <c r="O2187" s="1508">
        <f ca="1">IF(ISBLANK(N2187)=TRUE,TODAY()-J2187,N2187-J2187)</f>
        <v>46105</v>
      </c>
      <c r="P2187" s="1159"/>
      <c r="Q2187" s="1159" t="s">
        <v>15430</v>
      </c>
      <c r="R2187" s="1159"/>
      <c r="S2187" s="12">
        <f ca="1">IF(ISBLANK(R2187)=TRUE,TODAY()-J2187,R2187-J2187)</f>
        <v>46105</v>
      </c>
      <c r="T2187" s="1160"/>
      <c r="U2187" s="1159"/>
      <c r="V2187" s="1390" t="s">
        <v>15431</v>
      </c>
      <c r="W2187" s="1390" t="s">
        <v>15432</v>
      </c>
      <c r="X2187" s="114"/>
      <c r="Y2187" s="114" t="s">
        <v>863</v>
      </c>
      <c r="Z2187" s="114"/>
      <c r="AA2187" s="1163"/>
      <c r="AB2187" s="1163" t="s">
        <v>863</v>
      </c>
      <c r="AC2187" s="161"/>
      <c r="AD2187" s="1163"/>
    </row>
    <row r="2188" spans="1:31">
      <c r="A2188" s="1193" t="s">
        <v>3145</v>
      </c>
      <c r="B2188" s="1116" t="s">
        <v>15433</v>
      </c>
      <c r="C2188" s="1116" t="s">
        <v>29</v>
      </c>
      <c r="D2188" s="1158" t="s">
        <v>48</v>
      </c>
      <c r="E2188" s="1116" t="s">
        <v>85</v>
      </c>
      <c r="F2188" s="1116">
        <v>3</v>
      </c>
      <c r="G2188" s="1041">
        <v>2949.6</v>
      </c>
      <c r="H2188" s="1167">
        <v>2.64</v>
      </c>
      <c r="I2188" s="1158" t="s">
        <v>15434</v>
      </c>
      <c r="J2188" s="1159">
        <v>46014</v>
      </c>
      <c r="K2188" s="1159">
        <v>46028</v>
      </c>
      <c r="L2188" s="114">
        <f>K2188-J2188</f>
        <v>14</v>
      </c>
      <c r="M2188" s="1197"/>
      <c r="N2188" s="1159"/>
      <c r="O2188" s="1508">
        <f ca="1">IF(ISBLANK(N2188)=TRUE,TODAY()-J2188,N2188-J2188)</f>
        <v>91</v>
      </c>
      <c r="P2188" s="1159">
        <v>46029</v>
      </c>
      <c r="Q2188" s="1159">
        <v>46030</v>
      </c>
      <c r="R2188" s="1159">
        <v>46029</v>
      </c>
      <c r="S2188" s="12">
        <f ca="1">IF(ISBLANK(R2188)=TRUE,TODAY()-J2188,R2188-J2188)</f>
        <v>15</v>
      </c>
      <c r="T2188" s="1160"/>
      <c r="U2188" s="1159"/>
      <c r="V2188" s="1390"/>
      <c r="W2188" s="1390" t="s">
        <v>15435</v>
      </c>
      <c r="X2188" s="114" t="s">
        <v>15436</v>
      </c>
      <c r="Y2188" s="114" t="s">
        <v>15437</v>
      </c>
      <c r="Z2188" s="114" t="s">
        <v>15436</v>
      </c>
      <c r="AA2188" s="1163"/>
      <c r="AB2188" s="1163"/>
      <c r="AC2188" s="161"/>
      <c r="AD2188" s="1163"/>
    </row>
    <row r="2189" spans="1:31">
      <c r="A2189" s="1193" t="s">
        <v>3145</v>
      </c>
      <c r="B2189" s="1116" t="s">
        <v>15438</v>
      </c>
      <c r="C2189" s="1116" t="s">
        <v>29</v>
      </c>
      <c r="D2189" s="1158" t="s">
        <v>48</v>
      </c>
      <c r="E2189" s="1116" t="s">
        <v>4346</v>
      </c>
      <c r="F2189" s="1116">
        <v>1</v>
      </c>
      <c r="G2189" s="1041">
        <v>1284</v>
      </c>
      <c r="H2189" s="1167">
        <v>0.88</v>
      </c>
      <c r="I2189" s="1158" t="s">
        <v>4189</v>
      </c>
      <c r="J2189" s="1159">
        <v>46034</v>
      </c>
      <c r="K2189" s="1159">
        <v>46048</v>
      </c>
      <c r="L2189" s="114">
        <f>K2189-J2189</f>
        <v>14</v>
      </c>
      <c r="M2189" s="1197"/>
      <c r="N2189" s="1159"/>
      <c r="O2189" s="1508">
        <f ca="1">IF(ISBLANK(N2189)=TRUE,TODAY()-J2189,N2189-J2189)</f>
        <v>71</v>
      </c>
      <c r="P2189" s="1159">
        <v>46055</v>
      </c>
      <c r="Q2189" s="1159">
        <v>46055</v>
      </c>
      <c r="R2189" s="1159">
        <v>46055</v>
      </c>
      <c r="S2189" s="12">
        <f ca="1">IF(ISBLANK(R2189)=TRUE,TODAY()-J2189,R2189-J2189)</f>
        <v>21</v>
      </c>
      <c r="T2189" s="1160"/>
      <c r="U2189" s="1159"/>
      <c r="V2189" s="1390"/>
      <c r="W2189" s="1390" t="s">
        <v>15439</v>
      </c>
      <c r="X2189" s="114" t="s">
        <v>15440</v>
      </c>
      <c r="Y2189" s="114" t="s">
        <v>15441</v>
      </c>
      <c r="Z2189" s="114"/>
      <c r="AA2189" s="1163"/>
      <c r="AB2189" s="1163"/>
      <c r="AC2189" s="161"/>
      <c r="AD2189" s="1163"/>
    </row>
    <row r="2190" spans="1:31">
      <c r="A2190" s="1193" t="s">
        <v>15336</v>
      </c>
      <c r="B2190" s="114" t="s">
        <v>15442</v>
      </c>
      <c r="C2190" s="114" t="s">
        <v>131</v>
      </c>
      <c r="D2190" s="1167" t="s">
        <v>1024</v>
      </c>
      <c r="E2190" s="114" t="s">
        <v>267</v>
      </c>
      <c r="F2190" s="114">
        <v>6</v>
      </c>
      <c r="G2190" s="1142">
        <v>6127.8</v>
      </c>
      <c r="H2190" s="1167">
        <v>8.1240000000000006</v>
      </c>
      <c r="I2190" s="1167" t="s">
        <v>13677</v>
      </c>
      <c r="J2190" s="1194" t="s">
        <v>15154</v>
      </c>
      <c r="K2190" s="1194" t="s">
        <v>15154</v>
      </c>
      <c r="L2190" s="114" t="e">
        <f>K2190-J2190</f>
        <v>#VALUE!</v>
      </c>
      <c r="M2190" s="1194">
        <v>46078</v>
      </c>
      <c r="N2190" s="1194">
        <v>46079</v>
      </c>
      <c r="O2190" s="7" t="e">
        <f ca="1">IF(ISBLANK(N2190)=TRUE,TODAY()-J2190,N2190-J2190)</f>
        <v>#VALUE!</v>
      </c>
      <c r="P2190" s="1194" t="s">
        <v>1027</v>
      </c>
      <c r="Q2190" s="1194" t="s">
        <v>1005</v>
      </c>
      <c r="R2190" s="1194">
        <v>46097</v>
      </c>
      <c r="S2190" s="12"/>
      <c r="T2190" s="1196">
        <v>46098</v>
      </c>
      <c r="U2190" s="1194">
        <v>46134</v>
      </c>
      <c r="V2190" s="1390" t="s">
        <v>15443</v>
      </c>
      <c r="W2190" s="1390" t="s">
        <v>15444</v>
      </c>
      <c r="X2190" s="114" t="s">
        <v>15444</v>
      </c>
      <c r="Y2190" s="114" t="s">
        <v>15445</v>
      </c>
      <c r="Z2190" s="114" t="s">
        <v>15445</v>
      </c>
      <c r="AA2190" s="1163" t="s">
        <v>15446</v>
      </c>
      <c r="AB2190" s="1163"/>
      <c r="AC2190" s="161"/>
      <c r="AD2190" s="1163"/>
    </row>
  </sheetData>
  <autoFilter ref="A1:AD2184" xr:uid="{92A84819-94E0-45B8-9F60-25A60F2F3439}">
    <filterColumn colId="0">
      <filters>
        <filter val="Refra"/>
        <filter val="Refra Technik"/>
        <filter val="Refratechnik"/>
      </filters>
    </filterColumn>
  </autoFilter>
  <dataValidations count="1">
    <dataValidation allowBlank="1" showInputMessage="1" showErrorMessage="1" sqref="AF1231:AF1232" xr:uid="{6058377E-0790-4D69-8E0E-8567F239D56A}"/>
  </dataValidations>
  <hyperlinks>
    <hyperlink ref="AD1587" r:id="rId1" xr:uid="{DF3A83E3-4B77-4322-A7F4-7A5521206F83}"/>
    <hyperlink ref="AD1588" r:id="rId2" xr:uid="{338281D2-EF59-4E59-B66F-8331F92D19F6}"/>
    <hyperlink ref="AD1557" r:id="rId3" xr:uid="{4AE484FF-0BC6-4171-9C29-0556231242DA}"/>
    <hyperlink ref="AD1639" r:id="rId4" xr:uid="{1D165654-2BF8-47D0-988B-709607DEC062}"/>
    <hyperlink ref="AF1699" r:id="rId5" xr:uid="{9C3FC56C-909E-4F9E-B798-1E47D0142391}"/>
    <hyperlink ref="AE1772" r:id="rId6" xr:uid="{F3C82B23-69BE-41BD-BB98-5886809A5B2F}"/>
    <hyperlink ref="AD1789" r:id="rId7" xr:uid="{E8C9B03A-D941-455E-8DA7-9B6ECBB47F88}"/>
    <hyperlink ref="AD1790" r:id="rId8" xr:uid="{496DD35B-DA4D-498E-AD28-A2434F694293}"/>
    <hyperlink ref="AD1791" r:id="rId9" xr:uid="{E3E3F6C8-C55E-43CF-BE8C-B732563EC057}"/>
    <hyperlink ref="AG1807" r:id="rId10" xr:uid="{5FCF9BCE-7172-4F0E-B83C-D14EA791B2D8}"/>
    <hyperlink ref="AG1806" r:id="rId11" xr:uid="{F39DC739-1CAB-4718-8769-DB39494AFF02}"/>
    <hyperlink ref="AG1808" r:id="rId12" xr:uid="{BBB4E066-BDBD-4590-8975-63AB4F026D19}"/>
    <hyperlink ref="AG1811" r:id="rId13" location="/tracker?trackingNumber=S250428939" xr:uid="{3BB43521-A981-48BF-A8F9-A2A26B30EDE5}"/>
    <hyperlink ref="AG1812" r:id="rId14" location="/tracker?trackingNumber=S250428903" xr:uid="{EFEAD4E1-08F8-4D84-A633-E6068CEE58EA}"/>
    <hyperlink ref="AG1814" r:id="rId15" xr:uid="{ED6FF710-29C6-47C3-8533-369AA00D1D1C}"/>
    <hyperlink ref="AG1815" r:id="rId16" xr:uid="{F646FDDF-3BB0-45EF-9F63-7F594221F6E3}"/>
    <hyperlink ref="AG1870" r:id="rId17" location="/tracker?trackingNumber=S250529379" xr:uid="{9F1A4432-1414-4311-A5D8-9FC45795A12B}"/>
    <hyperlink ref="AG2043" r:id="rId18" xr:uid="{4CF41F5C-A13A-4E33-BB37-0FB7C1D33841}"/>
    <hyperlink ref="AG2042" r:id="rId19" xr:uid="{6D4C7FD8-8F1B-4F9A-BF21-F55940FD79E0}"/>
    <hyperlink ref="AF2083" r:id="rId20" xr:uid="{C8C6F277-FEA4-49F3-9B27-74FF2B21320B}"/>
    <hyperlink ref="AF2084" r:id="rId21" xr:uid="{482917E5-B2C6-48FD-B82A-971F18354461}"/>
    <hyperlink ref="AF2125" r:id="rId22" xr:uid="{6ED93FC1-D916-4F22-830F-B2132E0C99F7}"/>
  </hyperlinks>
  <pageMargins left="0.7" right="0.7" top="0.75" bottom="0.75" header="0.3" footer="0.3"/>
  <legacyDrawing r:id="rId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C210-1650-4496-8953-06312D160C97}">
  <dimension ref="C2:M44"/>
  <sheetViews>
    <sheetView topLeftCell="A10" workbookViewId="0">
      <selection activeCell="H26" sqref="H26"/>
    </sheetView>
  </sheetViews>
  <sheetFormatPr defaultRowHeight="15"/>
  <cols>
    <col min="3" max="3" width="25" customWidth="1"/>
    <col min="7" max="7" width="22.28515625" customWidth="1"/>
    <col min="8" max="8" width="41.7109375" customWidth="1"/>
  </cols>
  <sheetData>
    <row r="2" spans="3:13" ht="15.75">
      <c r="C2" s="900" t="s">
        <v>15447</v>
      </c>
    </row>
    <row r="3" spans="3:13">
      <c r="C3" s="898" t="s">
        <v>10623</v>
      </c>
    </row>
    <row r="5" spans="3:13" ht="15.75">
      <c r="C5" s="900" t="s">
        <v>15448</v>
      </c>
    </row>
    <row r="7" spans="3:13">
      <c r="H7" s="50" t="s">
        <v>15449</v>
      </c>
      <c r="M7" s="51" t="s">
        <v>15450</v>
      </c>
    </row>
    <row r="8" spans="3:13">
      <c r="C8" s="51" t="s">
        <v>15451</v>
      </c>
      <c r="D8" s="51"/>
      <c r="E8" s="51"/>
      <c r="F8" s="51" t="s">
        <v>15449</v>
      </c>
      <c r="H8" s="49" t="s">
        <v>15452</v>
      </c>
      <c r="M8" t="s">
        <v>15453</v>
      </c>
    </row>
    <row r="9" spans="3:13" ht="24">
      <c r="C9" t="s">
        <v>15454</v>
      </c>
      <c r="F9" s="47" t="s">
        <v>15455</v>
      </c>
      <c r="G9" s="39"/>
      <c r="H9" s="883" t="s">
        <v>15456</v>
      </c>
    </row>
    <row r="10" spans="3:13">
      <c r="C10" t="s">
        <v>15457</v>
      </c>
      <c r="F10" s="47" t="s">
        <v>15458</v>
      </c>
      <c r="G10" s="39"/>
      <c r="H10" s="52" t="s">
        <v>15459</v>
      </c>
      <c r="I10" s="52"/>
    </row>
    <row r="11" spans="3:13">
      <c r="C11" t="s">
        <v>15460</v>
      </c>
      <c r="F11" s="47" t="s">
        <v>15461</v>
      </c>
      <c r="G11" s="39"/>
      <c r="H11" s="52" t="s">
        <v>15462</v>
      </c>
      <c r="M11" s="51" t="s">
        <v>15463</v>
      </c>
    </row>
    <row r="12" spans="3:13">
      <c r="F12" s="47" t="s">
        <v>15464</v>
      </c>
      <c r="G12" s="39"/>
      <c r="H12" s="882" t="s">
        <v>15465</v>
      </c>
      <c r="M12" t="s">
        <v>15466</v>
      </c>
    </row>
    <row r="13" spans="3:13">
      <c r="F13" s="47" t="s">
        <v>15467</v>
      </c>
      <c r="H13" s="52" t="s">
        <v>15468</v>
      </c>
    </row>
    <row r="14" spans="3:13">
      <c r="F14" s="53" t="s">
        <v>15465</v>
      </c>
      <c r="H14" s="54" t="s">
        <v>15469</v>
      </c>
    </row>
    <row r="15" spans="3:13">
      <c r="F15" s="55" t="s">
        <v>15470</v>
      </c>
      <c r="H15" s="881" t="s">
        <v>15471</v>
      </c>
    </row>
    <row r="16" spans="3:13">
      <c r="F16" t="s">
        <v>15472</v>
      </c>
    </row>
    <row r="17" spans="3:8">
      <c r="C17" t="s">
        <v>15473</v>
      </c>
      <c r="F17" s="54" t="s">
        <v>15474</v>
      </c>
    </row>
    <row r="18" spans="3:8">
      <c r="C18" t="s">
        <v>15475</v>
      </c>
    </row>
    <row r="19" spans="3:8" ht="15.75">
      <c r="H19" s="1011" t="s">
        <v>15476</v>
      </c>
    </row>
    <row r="20" spans="3:8" ht="15.75">
      <c r="C20" s="56" t="s">
        <v>15477</v>
      </c>
      <c r="D20" s="57" t="s">
        <v>242</v>
      </c>
      <c r="E20" s="58"/>
      <c r="F20" s="59" t="s">
        <v>15478</v>
      </c>
      <c r="G20" s="60" t="s">
        <v>15479</v>
      </c>
      <c r="H20" s="1011" t="s">
        <v>15480</v>
      </c>
    </row>
    <row r="21" spans="3:8" ht="15.75">
      <c r="C21" s="61" t="s">
        <v>15481</v>
      </c>
      <c r="F21" t="s">
        <v>15482</v>
      </c>
      <c r="G21" s="62"/>
      <c r="H21" s="1011" t="s">
        <v>15483</v>
      </c>
    </row>
    <row r="22" spans="3:8">
      <c r="C22" s="63" t="s">
        <v>5840</v>
      </c>
      <c r="F22" t="s">
        <v>15484</v>
      </c>
      <c r="G22" s="62"/>
    </row>
    <row r="23" spans="3:8">
      <c r="C23" s="61"/>
      <c r="F23" t="s">
        <v>15485</v>
      </c>
      <c r="G23" s="62"/>
    </row>
    <row r="24" spans="3:8">
      <c r="C24" s="61"/>
      <c r="F24" t="s">
        <v>15486</v>
      </c>
      <c r="G24" s="62"/>
    </row>
    <row r="25" spans="3:8">
      <c r="C25" s="64"/>
      <c r="D25" s="65"/>
      <c r="E25" s="65"/>
      <c r="F25" s="65" t="s">
        <v>15487</v>
      </c>
      <c r="G25" s="66"/>
    </row>
    <row r="26" spans="3:8">
      <c r="C26" s="56" t="s">
        <v>15477</v>
      </c>
      <c r="D26" s="57" t="s">
        <v>15488</v>
      </c>
      <c r="E26" s="58"/>
      <c r="F26" s="59" t="s">
        <v>15489</v>
      </c>
      <c r="G26" s="60" t="s">
        <v>15490</v>
      </c>
      <c r="H26" s="1424"/>
    </row>
    <row r="27" spans="3:8">
      <c r="C27" s="61" t="s">
        <v>15491</v>
      </c>
      <c r="F27" t="s">
        <v>15482</v>
      </c>
      <c r="G27" s="62"/>
    </row>
    <row r="28" spans="3:8">
      <c r="C28" s="63">
        <v>4561104547</v>
      </c>
      <c r="F28" t="s">
        <v>15492</v>
      </c>
      <c r="G28" s="62"/>
    </row>
    <row r="29" spans="3:8">
      <c r="C29" s="63"/>
      <c r="F29" t="s">
        <v>15493</v>
      </c>
      <c r="G29" s="62"/>
    </row>
    <row r="30" spans="3:8">
      <c r="C30" s="63"/>
      <c r="F30" t="s">
        <v>15494</v>
      </c>
      <c r="G30" s="62"/>
    </row>
    <row r="31" spans="3:8">
      <c r="C31" s="63"/>
      <c r="F31" t="s">
        <v>15495</v>
      </c>
      <c r="G31" s="62"/>
    </row>
    <row r="32" spans="3:8">
      <c r="C32" s="64"/>
      <c r="D32" s="65"/>
      <c r="E32" s="65"/>
      <c r="F32" s="65" t="s">
        <v>15496</v>
      </c>
      <c r="G32" s="66"/>
    </row>
    <row r="33" spans="3:7">
      <c r="C33" s="56" t="s">
        <v>15477</v>
      </c>
      <c r="D33" s="57" t="s">
        <v>15497</v>
      </c>
      <c r="E33" s="58"/>
      <c r="F33" s="59" t="s">
        <v>15498</v>
      </c>
      <c r="G33" s="60" t="s">
        <v>15499</v>
      </c>
    </row>
    <row r="34" spans="3:7">
      <c r="C34" s="61" t="s">
        <v>15481</v>
      </c>
      <c r="F34" t="s">
        <v>15482</v>
      </c>
      <c r="G34" s="62"/>
    </row>
    <row r="35" spans="3:7">
      <c r="C35" s="63" t="s">
        <v>5585</v>
      </c>
      <c r="F35" t="s">
        <v>15500</v>
      </c>
      <c r="G35" s="62"/>
    </row>
    <row r="36" spans="3:7">
      <c r="C36" s="61"/>
      <c r="F36" t="s">
        <v>15501</v>
      </c>
      <c r="G36" s="62"/>
    </row>
    <row r="37" spans="3:7">
      <c r="C37" s="61"/>
      <c r="F37" t="s">
        <v>15502</v>
      </c>
      <c r="G37" s="62"/>
    </row>
    <row r="38" spans="3:7">
      <c r="C38" s="61"/>
      <c r="F38" t="s">
        <v>15503</v>
      </c>
      <c r="G38" s="62"/>
    </row>
    <row r="39" spans="3:7">
      <c r="C39" s="64"/>
      <c r="D39" s="65"/>
      <c r="E39" s="65"/>
      <c r="F39" s="65" t="s">
        <v>15504</v>
      </c>
      <c r="G39" s="66"/>
    </row>
    <row r="40" spans="3:7">
      <c r="C40" s="56" t="s">
        <v>15477</v>
      </c>
      <c r="D40" s="57" t="s">
        <v>15505</v>
      </c>
      <c r="E40" s="58"/>
      <c r="F40" s="59" t="s">
        <v>15506</v>
      </c>
      <c r="G40" s="60" t="s">
        <v>15507</v>
      </c>
    </row>
    <row r="41" spans="3:7">
      <c r="C41" s="61" t="s">
        <v>15481</v>
      </c>
      <c r="F41" t="s">
        <v>15482</v>
      </c>
      <c r="G41" s="62"/>
    </row>
    <row r="42" spans="3:7">
      <c r="C42" s="63" t="s">
        <v>5588</v>
      </c>
      <c r="F42" t="s">
        <v>15508</v>
      </c>
      <c r="G42" s="62"/>
    </row>
    <row r="43" spans="3:7">
      <c r="C43" s="61"/>
      <c r="F43" t="s">
        <v>15509</v>
      </c>
      <c r="G43" s="62"/>
    </row>
    <row r="44" spans="3:7">
      <c r="C44" s="64"/>
      <c r="D44" s="65"/>
      <c r="E44" s="65"/>
      <c r="F44" s="65" t="s">
        <v>15510</v>
      </c>
      <c r="G44" s="66"/>
    </row>
  </sheetData>
  <hyperlinks>
    <hyperlink ref="F15" r:id="rId1" xr:uid="{060E7296-5C0D-4A60-AA35-1704101F7355}"/>
    <hyperlink ref="H14" r:id="rId2" xr:uid="{B3387D34-1748-4E47-B8D5-4A914D7FAB64}"/>
    <hyperlink ref="F17" r:id="rId3" xr:uid="{7B543B43-4442-4C51-8386-C7F01307C8F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AFCC076D6FED4BA1B5F32C22B88F73" ma:contentTypeVersion="3" ma:contentTypeDescription="Create a new document." ma:contentTypeScope="" ma:versionID="ecc19aaa726fdfb4d221264b9f2b3a9b">
  <xsd:schema xmlns:xsd="http://www.w3.org/2001/XMLSchema" xmlns:xs="http://www.w3.org/2001/XMLSchema" xmlns:p="http://schemas.microsoft.com/office/2006/metadata/properties" xmlns:ns2="0d953503-a4ad-41b1-86fd-a683b9f0bd2f" targetNamespace="http://schemas.microsoft.com/office/2006/metadata/properties" ma:root="true" ma:fieldsID="7dd552d81d4511def36408a443293c2e" ns2:_="">
    <xsd:import namespace="0d953503-a4ad-41b1-86fd-a683b9f0bd2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953503-a4ad-41b1-86fd-a683b9f0bd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3FFFA6-5F97-4109-A960-09EC7ED099A5}"/>
</file>

<file path=customXml/itemProps2.xml><?xml version="1.0" encoding="utf-8"?>
<ds:datastoreItem xmlns:ds="http://schemas.openxmlformats.org/officeDocument/2006/customXml" ds:itemID="{59125047-561B-495F-A2F1-F7EAE8E6D3D0}"/>
</file>

<file path=customXml/itemProps3.xml><?xml version="1.0" encoding="utf-8"?>
<ds:datastoreItem xmlns:ds="http://schemas.openxmlformats.org/officeDocument/2006/customXml" ds:itemID="{9E0CDB81-0439-44D1-A43A-01ED002333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2006-09-16T00:00:00Z</dcterms:created>
  <dcterms:modified xsi:type="dcterms:W3CDTF">2026-03-24T14:17:06Z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0x0101005BAFCC076D6FED4BA1B5F32C22B88F73</vt:lpwstr>
  </property>
  <property fmtid="{D5CDD505-2E9C-101B-9397-08002B2CF9AE}" pid="3" name="MediaServiceImageTags">
    <vt:lpwstr/>
  </property>
</Properties>
</file>