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6.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rti\dashboard\"/>
    </mc:Choice>
  </mc:AlternateContent>
  <xr:revisionPtr revIDLastSave="0" documentId="13_ncr:1_{63FD2A02-79A6-4089-83D4-5C1E661D7FF5}" xr6:coauthVersionLast="47" xr6:coauthVersionMax="47" xr10:uidLastSave="{00000000-0000-0000-0000-000000000000}"/>
  <bookViews>
    <workbookView xWindow="-57720" yWindow="2820" windowWidth="29040" windowHeight="15720" activeTab="3" xr2:uid="{FF10B8BB-9B1E-4250-AE83-D354D327D89C}"/>
  </bookViews>
  <sheets>
    <sheet name="Summary for Overall Spend" sheetId="7" r:id="rId1"/>
    <sheet name="Summary for Artist Spend" sheetId="11" r:id="rId2"/>
    <sheet name="Detailed Spend per Vendor" sheetId="6" r:id="rId3"/>
    <sheet name="Total Spend" sheetId="1" r:id="rId4"/>
    <sheet name="Artist Tracker" sheetId="2" r:id="rId5"/>
  </sheets>
  <definedNames>
    <definedName name="_xlnm._FilterDatabase" localSheetId="3" hidden="1">'Total Spend'!$A$1:$J$69</definedName>
    <definedName name="_xlcn.WorksheetConnection_Book1artist_info" hidden="1">artist_info[]</definedName>
    <definedName name="_xlcn.WorksheetConnection_Book1total_spend" hidden="1">total_spend[]</definedName>
    <definedName name="Slicer_Category">#N/A</definedName>
    <definedName name="Slicer_Month">#N/A</definedName>
    <definedName name="Slicer_Vendor_Supplier">#N/A</definedName>
    <definedName name="Timeline_Date">#N/A</definedName>
  </definedNames>
  <calcPr calcId="191029"/>
  <pivotCaches>
    <pivotCache cacheId="0" r:id="rId6"/>
    <pivotCache cacheId="1" r:id="rId7"/>
    <pivotCache cacheId="2" r:id="rId8"/>
  </pivotCaches>
  <extLst>
    <ext xmlns:x14="http://schemas.microsoft.com/office/spreadsheetml/2009/9/main" uri="{876F7934-8845-4945-9796-88D515C7AA90}">
      <x14:pivotCaches>
        <pivotCache cacheId="3" r:id="rId9"/>
        <pivotCache cacheId="4" r:id="rId10"/>
      </x14:pivotCaches>
    </ex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5" r:id="rId14"/>
      </x15:timelineCachePivotCaches>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otal_spend" name="total_spend" connection="WorksheetConnection_Book1!total_spend"/>
          <x15:modelTable id="artist_info" name="artist_info" connection="WorksheetConnection_Book1!artist_info"/>
        </x15:modelTables>
        <x15:extLst>
          <ext xmlns:x16="http://schemas.microsoft.com/office/spreadsheetml/2014/11/main" uri="{9835A34E-60A6-4A7C-AAB8-D5F71C897F49}">
            <x16:modelTimeGroupings>
              <x16:modelTimeGrouping tableName="total_spend"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J2" i="2"/>
  <c r="J3" i="2"/>
  <c r="J4" i="2"/>
  <c r="J5" i="2"/>
  <c r="J6" i="2"/>
  <c r="J7" i="2"/>
  <c r="J8" i="2"/>
  <c r="J9" i="2"/>
  <c r="J10" i="2"/>
  <c r="J11" i="2"/>
  <c r="J12" i="2"/>
  <c r="J13" i="2"/>
  <c r="J15" i="2"/>
  <c r="J16" i="2"/>
  <c r="J17" i="2"/>
  <c r="J18" i="2"/>
  <c r="J19" i="2"/>
  <c r="J20" i="2"/>
  <c r="J22" i="2"/>
  <c r="J23" i="2"/>
  <c r="J30" i="2"/>
  <c r="G30" i="2"/>
  <c r="I30" i="2"/>
  <c r="K30" i="2"/>
  <c r="N30" i="2"/>
  <c r="G29" i="2"/>
  <c r="I29" i="2" s="1"/>
  <c r="N29" i="2"/>
  <c r="G25" i="2"/>
  <c r="I25" i="2" s="1"/>
  <c r="G26" i="2"/>
  <c r="I26" i="2" s="1"/>
  <c r="G27" i="2"/>
  <c r="J27" i="2" s="1"/>
  <c r="G28" i="2"/>
  <c r="J28" i="2" s="1"/>
  <c r="N25" i="2"/>
  <c r="N26" i="2"/>
  <c r="N27" i="2"/>
  <c r="N28" i="2"/>
  <c r="G24" i="2"/>
  <c r="I24" i="2" s="1"/>
  <c r="N24" i="2"/>
  <c r="K2" i="2"/>
  <c r="K3" i="2"/>
  <c r="K4" i="2"/>
  <c r="K5" i="2"/>
  <c r="K6" i="2"/>
  <c r="K7" i="2"/>
  <c r="K8" i="2"/>
  <c r="K9" i="2"/>
  <c r="K11" i="2"/>
  <c r="K12" i="2"/>
  <c r="K13" i="2"/>
  <c r="K15" i="2"/>
  <c r="K19" i="2"/>
  <c r="N3" i="2"/>
  <c r="N4" i="2"/>
  <c r="N5" i="2"/>
  <c r="N6" i="2"/>
  <c r="N7" i="2"/>
  <c r="N8" i="2"/>
  <c r="N9" i="2"/>
  <c r="N11" i="2"/>
  <c r="N12" i="2"/>
  <c r="N13" i="2"/>
  <c r="N14" i="2"/>
  <c r="N15" i="2"/>
  <c r="N19" i="2"/>
  <c r="N21" i="2"/>
  <c r="N2" i="2"/>
  <c r="I9" i="2"/>
  <c r="G2" i="2"/>
  <c r="G3" i="2"/>
  <c r="G4" i="2"/>
  <c r="G5" i="2"/>
  <c r="G6" i="2"/>
  <c r="G7" i="2"/>
  <c r="G8" i="2"/>
  <c r="G9" i="2"/>
  <c r="G10" i="2"/>
  <c r="I10" i="2" s="1"/>
  <c r="G11" i="2"/>
  <c r="G12" i="2"/>
  <c r="G13" i="2"/>
  <c r="G14" i="2"/>
  <c r="I14" i="2" s="1"/>
  <c r="G15" i="2"/>
  <c r="G16" i="2"/>
  <c r="I16" i="2" s="1"/>
  <c r="G17" i="2"/>
  <c r="I17" i="2" s="1"/>
  <c r="G18" i="2"/>
  <c r="I18" i="2" s="1"/>
  <c r="G19" i="2"/>
  <c r="G20" i="2"/>
  <c r="I20" i="2" s="1"/>
  <c r="G21" i="2"/>
  <c r="I21" i="2" s="1"/>
  <c r="G22" i="2"/>
  <c r="I22" i="2" s="1"/>
  <c r="G23" i="2"/>
  <c r="I23" i="2" s="1"/>
  <c r="C2" i="7" a="1"/>
  <c r="C2" i="7" s="1"/>
  <c r="K29" i="2" l="1"/>
  <c r="J25" i="2"/>
  <c r="J14" i="2"/>
  <c r="J24" i="2"/>
  <c r="J29" i="2"/>
  <c r="J21" i="2"/>
  <c r="J26" i="2"/>
  <c r="I28" i="2"/>
  <c r="K26" i="2"/>
  <c r="K28" i="2"/>
  <c r="I27" i="2"/>
  <c r="K25" i="2"/>
  <c r="K27" i="2"/>
  <c r="K24" i="2"/>
  <c r="K23" i="2"/>
  <c r="K14" i="2"/>
  <c r="K21" i="2"/>
  <c r="K18" i="2"/>
  <c r="K10" i="2"/>
  <c r="C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8CCF00-DC6C-454B-A370-43F5EADDD5C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3F25D7F-B2A4-42F7-8D22-E568A57F8AAC}" name="WorksheetConnection_Book1!artist_info" type="102" refreshedVersion="8" minRefreshableVersion="5">
    <extLst>
      <ext xmlns:x15="http://schemas.microsoft.com/office/spreadsheetml/2010/11/main" uri="{DE250136-89BD-433C-8126-D09CA5730AF9}">
        <x15:connection id="artist_info" autoDelete="1">
          <x15:rangePr sourceName="_xlcn.WorksheetConnection_Book1artist_info"/>
        </x15:connection>
      </ext>
    </extLst>
  </connection>
  <connection id="3" xr16:uid="{12AB2B4D-D77F-4CF6-9216-28131696B3FD}" name="WorksheetConnection_Book1!total_spend" type="102" refreshedVersion="8" minRefreshableVersion="5">
    <extLst>
      <ext xmlns:x15="http://schemas.microsoft.com/office/spreadsheetml/2010/11/main" uri="{DE250136-89BD-433C-8126-D09CA5730AF9}">
        <x15:connection id="total_spend" autoDelete="1">
          <x15:rangePr sourceName="_xlcn.WorksheetConnection_Book1total_spend"/>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total_spend].[Category].[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<sst xmlns="http://schemas.openxmlformats.org/spreadsheetml/2006/main" count="757" uniqueCount="261">
  <si>
    <t>Date</t>
  </si>
  <si>
    <t>Category</t>
  </si>
  <si>
    <t>Description</t>
  </si>
  <si>
    <t>Vendor/Supplier</t>
  </si>
  <si>
    <t>Amount Spent</t>
  </si>
  <si>
    <t>Currency</t>
  </si>
  <si>
    <t>Notes</t>
  </si>
  <si>
    <t>Notes+</t>
  </si>
  <si>
    <t>Preliminary Sketches</t>
  </si>
  <si>
    <t>Serj</t>
  </si>
  <si>
    <t>USD</t>
  </si>
  <si>
    <t>PayPal - Linked to BoFA personal account</t>
  </si>
  <si>
    <t>Character Design First Round</t>
  </si>
  <si>
    <t xml:space="preserve">Week 1 retainer. ( Total $375 per week ). </t>
  </si>
  <si>
    <t xml:space="preserve">Serj </t>
  </si>
  <si>
    <t>Worked on perfecting Mascot MR. Grim</t>
  </si>
  <si>
    <t xml:space="preserve"> 3D Artwork</t>
  </si>
  <si>
    <t>3D renders for desk trays 3 colors (red blue orange)</t>
  </si>
  <si>
    <t xml:space="preserve">Ace Design </t>
  </si>
  <si>
    <t>Week 2 retainer. ( Total $375 per week )</t>
  </si>
  <si>
    <t>Finished Mascot + 2D render + started work on cereal box “supericonic”</t>
  </si>
  <si>
    <t xml:space="preserve">Week 3 retainer. ( Total $375 per week ) </t>
  </si>
  <si>
    <t>Working on SUPERICONIC CEREAL BOX ARTWORK “EDITION 1 - Messi”</t>
  </si>
  <si>
    <t xml:space="preserve">3D renders for slime accessory </t>
  </si>
  <si>
    <t xml:space="preserve">Week 4 retainer. ( Total $375 per week ) </t>
  </si>
  <si>
    <t>{WEEK 2 OF} Working on SUPERICONIC CEREAL BOX ARTWORK “EDITION 1 - Messi”</t>
  </si>
  <si>
    <t xml:space="preserve">Week 5 retainer. ( Total $375 per week ) </t>
  </si>
  <si>
    <t xml:space="preserve">Week 3 of working on super icon Messi illustration. Finished a preliminary draft of the artwork. Didn’t work out so we had to start the whole process again for new composition. Point of failure. The artwork wasn’t good enough- moving from vector based to procreate rastagraphic hand drawn art. </t>
  </si>
  <si>
    <t xml:space="preserve">Week 6 retainer. ( Total $375 per week ) </t>
  </si>
  <si>
    <t xml:space="preserve">Week 4 of super icon cereal illustration. Sent brief - working on new composition starting with a 2-3 week sprint to get a final draft for review. </t>
  </si>
  <si>
    <t xml:space="preserve">Week 7 retainer. ( Total $375 per week ) </t>
  </si>
  <si>
    <t>Line composition + colors all done.</t>
  </si>
  <si>
    <t xml:space="preserve">Week 8 retainer. ( Total $375 per week ) </t>
  </si>
  <si>
    <t xml:space="preserve">Starting work on rendering details and color. </t>
  </si>
  <si>
    <t>MAYC NFT for IP and artwork rights</t>
  </si>
  <si>
    <t>MAYC</t>
  </si>
  <si>
    <t>Bank trf</t>
  </si>
  <si>
    <t xml:space="preserve">MAYC NFT FOR IP    </t>
  </si>
  <si>
    <t xml:space="preserve">Homesick trial artwork </t>
  </si>
  <si>
    <t xml:space="preserve">New artist trial illustration. AMAZING </t>
  </si>
  <si>
    <t>Homesick SEPTEMBER artwork salary (50%)</t>
  </si>
  <si>
    <t>AZAYS 50% retainer (60k INR PCM) paid 30k. 3 artworks pcm</t>
  </si>
  <si>
    <t>Homesick 2D Animation</t>
  </si>
  <si>
    <t>Beatrice</t>
  </si>
  <si>
    <t xml:space="preserve">Homesick head banging animation payment. </t>
  </si>
  <si>
    <t>Homesick 2D Animation Monster under my bed</t>
  </si>
  <si>
    <t xml:space="preserve">Homesick monster under my bed payment </t>
  </si>
  <si>
    <t xml:space="preserve">Homesick SEPTEMBER artwork salary (remaining 50%) + October first half salary </t>
  </si>
  <si>
    <t>ADIB</t>
  </si>
  <si>
    <t xml:space="preserve">Azay September remaining 30k + 30k first first half of October. </t>
  </si>
  <si>
    <t xml:space="preserve">Homesick 2D animation SPIDEY </t>
  </si>
  <si>
    <t xml:space="preserve">Homesick SPIDERMAN animation </t>
  </si>
  <si>
    <t>Homesick October artwork salary (remaining 50%) + November first half salary{ 3 Artworks Movie edition }</t>
  </si>
  <si>
    <t xml:space="preserve">Homesick October artwork salary (remaining 50%) + November first half salary </t>
  </si>
  <si>
    <t>50% payment for skull 3D model</t>
  </si>
  <si>
    <t>Nick</t>
  </si>
  <si>
    <t>3D model for skull character 1st half payment- next due on completion. Total $400 for full character model</t>
  </si>
  <si>
    <t>Remaining 50% skull 3d model</t>
  </si>
  <si>
    <t>Full 3d skull model complete</t>
  </si>
  <si>
    <t>50% payment cereal box 3d model</t>
  </si>
  <si>
    <t xml:space="preserve">50% PAYMENT for cereal box model. Rest due on completion </t>
  </si>
  <si>
    <t>November second half salary + December first half. {4 ARTWORKS CITY EDITION }</t>
  </si>
  <si>
    <t xml:space="preserve">November payment completed. This was second half payment. + December first half payment . Rest due on 1st JAN 2025 </t>
  </si>
  <si>
    <t>Final 50% payment cereal box 3d model</t>
  </si>
  <si>
    <t xml:space="preserve">Final 50% for cereal box mockups orange and blue with milk carton. </t>
  </si>
  <si>
    <t xml:space="preserve">3D + rigging for bolo. fIRST 50% payment  </t>
  </si>
  <si>
    <t xml:space="preserve">3D + rigging for bolo. First 50 % payment. </t>
  </si>
  <si>
    <t xml:space="preserve">Sample </t>
  </si>
  <si>
    <t>SHY sample print</t>
  </si>
  <si>
    <t>C3D DXB</t>
  </si>
  <si>
    <t xml:space="preserve">Resin print sample for shy- phantom black colourway with suitcase.  </t>
  </si>
  <si>
    <t>Fully rigged 3D + 2 pose models. 50% complete payment .</t>
  </si>
  <si>
    <t xml:space="preserve">Had to pay slightly more for deliverables due to indecisiveness and extra pose file. Cost me 50 bucks. </t>
  </si>
  <si>
    <t xml:space="preserve">Cover art by maxim - German artist </t>
  </si>
  <si>
    <t>SHY character cover art - can be used for packaging material as well</t>
  </si>
  <si>
    <t>December second half payment + Jan 1st half</t>
  </si>
  <si>
    <t xml:space="preserve">Worked on “the homerun” video. Azay created 4 frames and BG elements for Beatrice to animate. TV show style. The work was slightly extra which cost me 7500 INR more than usual. </t>
  </si>
  <si>
    <t>Cinema 4d + rendering + materials software cost</t>
  </si>
  <si>
    <t>Neeraj</t>
  </si>
  <si>
    <t>Software only cost for multiple 3d projects including animation and stills. Neeraj is working for free because he likes the vision. Doing a favor. Never forget.</t>
  </si>
  <si>
    <t>Artwork 1 out of 2  (50% payment)</t>
  </si>
  <si>
    <t xml:space="preserve">Curt </t>
  </si>
  <si>
    <t xml:space="preserve">New insta artist curt. Contracted for 2 artworks at $125. Working on a bolo artwork looking out the window. Paid half, rest due on completion. </t>
  </si>
  <si>
    <t>Mockups</t>
  </si>
  <si>
    <t xml:space="preserve">2x Mockup PSD files. </t>
  </si>
  <si>
    <t>-</t>
  </si>
  <si>
    <t xml:space="preserve">Magazine + vinyl mockup for insta presentation of artwork. </t>
  </si>
  <si>
    <t>Sample</t>
  </si>
  <si>
    <t>BOLO 3D PRINT</t>
  </si>
  <si>
    <t>Bolo resin sample. Didn’t like it at all. Note: Model base unstable, face too small to capture details. Not enough expertise to master this model yet. Make another character and replace him, put on back burner. If need of funds sell NFT rights?</t>
  </si>
  <si>
    <t>50% last artwork + 50% next</t>
  </si>
  <si>
    <t>Curt</t>
  </si>
  <si>
    <t>Bolo gazing complete payment (50% was due on completion)+ half of Flower character in the office</t>
  </si>
  <si>
    <t xml:space="preserve">The homerun animation </t>
  </si>
  <si>
    <t xml:space="preserve">The homerun 4 scene animation. Note: only one scene was usable. Rest were bad. Some ideas don’t always work out. Pay more attention to thought before making elaborate projects. </t>
  </si>
  <si>
    <t xml:space="preserve">Toy package style artwork. </t>
  </si>
  <si>
    <t>Lee</t>
  </si>
  <si>
    <t xml:space="preserve">Trial with new artist lee for a toy package style retro artwork. Onboarded him for 2 artworks a month. </t>
  </si>
  <si>
    <t>Homakopia commission artwork from insta artist</t>
  </si>
  <si>
    <t>Laud</t>
  </si>
  <si>
    <t xml:space="preserve">Trial with insta artist - commissioned for 2 artworks. This one was Tyler inspired chromakopia cover. Loved it. Onboarded him for 2 artworks a month. </t>
  </si>
  <si>
    <t>Flower artwork complete</t>
  </si>
  <si>
    <t>Curt flower office commission complete</t>
  </si>
  <si>
    <t xml:space="preserve">Domain </t>
  </si>
  <si>
    <t>Registration for superhomesick.com</t>
  </si>
  <si>
    <t>GoDaddy</t>
  </si>
  <si>
    <t>KGMIAMI bank acc</t>
  </si>
  <si>
    <t>Domain registration full protection for 3 yrs. Superhomesick.com</t>
  </si>
  <si>
    <t xml:space="preserve">Flower 3D model part payment </t>
  </si>
  <si>
    <t xml:space="preserve">Ivan </t>
  </si>
  <si>
    <t>Wise</t>
  </si>
  <si>
    <t xml:space="preserve">3D model for new  character. 250 modeling price- paid half. Separate payment for splitting into parts and making print ready. </t>
  </si>
  <si>
    <t xml:space="preserve">Forrest hills drive art payment </t>
  </si>
  <si>
    <t>Eslaam</t>
  </si>
  <si>
    <t>Insta artist paid for cartoonish shy art ref- j Cole forrest hills drive ( actually paid in 2 parts, feb 2nd &amp; 30 jan)</t>
  </si>
  <si>
    <t xml:space="preserve">50% saint John album art </t>
  </si>
  <si>
    <t xml:space="preserve">Insta artist Jaye from china. Paid half for saint John album art. Decided 2 per month @125 USD </t>
  </si>
  <si>
    <t>Jan second half + feb 1st half. SpongeBob comic</t>
  </si>
  <si>
    <t xml:space="preserve">Jan second half balance + feb first half payment for the SpongeBob eden comic carousel. </t>
  </si>
  <si>
    <t xml:space="preserve">Flower model + print prep </t>
  </si>
  <si>
    <t xml:space="preserve">Remaining balance for flower model + splitting into printable parts. </t>
  </si>
  <si>
    <t xml:space="preserve">Shy new model </t>
  </si>
  <si>
    <t xml:space="preserve">New shy model deposit payment - batman style new clothes new face. </t>
  </si>
  <si>
    <t xml:space="preserve">Utopia house </t>
  </si>
  <si>
    <t>Travis head as a house sucking in characters</t>
  </si>
  <si>
    <t>Rappers loot flower boy</t>
  </si>
  <si>
    <t xml:space="preserve">Rappers loot artwork. Ft flower boy. </t>
  </si>
  <si>
    <t>SHY complete model payment</t>
  </si>
  <si>
    <t xml:space="preserve">Wise + metamask </t>
  </si>
  <si>
    <t xml:space="preserve">Completed print ready file for posed shy + REGULAR SYMETRICAL POSE 3d model   </t>
  </si>
  <si>
    <t>Saint John vol 2</t>
  </si>
  <si>
    <t xml:space="preserve">Saint John bike - ref love songs saint John </t>
  </si>
  <si>
    <t>Mutant ape NFT SOLD for 5900</t>
  </si>
  <si>
    <t xml:space="preserve">Metamask </t>
  </si>
  <si>
    <t>Sold Bolo not to fund first order. Sold for 5900 saved in metamask.  Hence formula has x-5900 for total spent</t>
  </si>
  <si>
    <t>Joker batman dance</t>
  </si>
  <si>
    <t>Joker batman doodle dance artwork from iconic steps scene in joker movie</t>
  </si>
  <si>
    <t>Joker smiling amidst chaos</t>
  </si>
  <si>
    <t>New flower boy, joker artwork. Smiling amidst chaos with crowd</t>
  </si>
  <si>
    <t>Couch hangover animation (50% deposit)</t>
  </si>
  <si>
    <t xml:space="preserve">New animator on board. Paid old a deposit for a trial animation. Hoping for long term relationship. </t>
  </si>
  <si>
    <t>SHY BATMAN AND FLOWER BOY FDM SAMPLE</t>
  </si>
  <si>
    <t>Khalid</t>
  </si>
  <si>
    <t>Artist Name</t>
  </si>
  <si>
    <t>Artwork Title</t>
  </si>
  <si>
    <t>Advance Payment Date</t>
  </si>
  <si>
    <t>Total Payment</t>
  </si>
  <si>
    <t xml:space="preserve">Jan artworks </t>
  </si>
  <si>
    <t>Complete</t>
  </si>
  <si>
    <t>Rat race, SpongeBob, Simpsons</t>
  </si>
  <si>
    <t xml:space="preserve">Bolo Gazing </t>
  </si>
  <si>
    <t xml:space="preserve">Bolo gazing out the window warm pink tones. </t>
  </si>
  <si>
    <t xml:space="preserve">Flower boy office </t>
  </si>
  <si>
    <t xml:space="preserve">Flower boy sitting sad in an office. </t>
  </si>
  <si>
    <t>Homerun 2D animation</t>
  </si>
  <si>
    <t xml:space="preserve">No advance straight final payment. Came out bad and unusable. </t>
  </si>
  <si>
    <t xml:space="preserve">Retro Toy wrapped shy </t>
  </si>
  <si>
    <t xml:space="preserve">Homesick toy wrapped SHY </t>
  </si>
  <si>
    <t xml:space="preserve">Homakopia </t>
  </si>
  <si>
    <t>Tyler inspired Homakopia art</t>
  </si>
  <si>
    <t xml:space="preserve">Forrest hills drive SHY </t>
  </si>
  <si>
    <t xml:space="preserve">J COLE inspired cover art </t>
  </si>
  <si>
    <t>Jaye</t>
  </si>
  <si>
    <t xml:space="preserve">Saint John Album art </t>
  </si>
  <si>
    <t xml:space="preserve">Free </t>
  </si>
  <si>
    <t>Azay</t>
  </si>
  <si>
    <t xml:space="preserve">SpongeBob eden comic carousel </t>
  </si>
  <si>
    <t>Pending</t>
  </si>
  <si>
    <t>Joker chaos uprising</t>
  </si>
  <si>
    <t xml:space="preserve">Utopia style artwork </t>
  </si>
  <si>
    <t>Smoking on couch 2d animation</t>
  </si>
  <si>
    <t xml:space="preserve">Flower boy + rappers loot </t>
  </si>
  <si>
    <t xml:space="preserve">Cartoon medley on top of car </t>
  </si>
  <si>
    <t xml:space="preserve">CAR ride apocalypse </t>
  </si>
  <si>
    <t>Gang signs</t>
  </si>
  <si>
    <t xml:space="preserve">HEIST </t>
  </si>
  <si>
    <t>Olu</t>
  </si>
  <si>
    <t>2d animation hangover</t>
  </si>
  <si>
    <t>Kinyx</t>
  </si>
  <si>
    <t xml:space="preserve">Couch hangover shy </t>
  </si>
  <si>
    <t>Month</t>
  </si>
  <si>
    <t>January</t>
  </si>
  <si>
    <t>February</t>
  </si>
  <si>
    <t>Advance Paid</t>
  </si>
  <si>
    <t>Advance %</t>
  </si>
  <si>
    <t xml:space="preserve">2D Animation </t>
  </si>
  <si>
    <t>NFT</t>
  </si>
  <si>
    <t>Debit/Credit</t>
  </si>
  <si>
    <t>Debit</t>
  </si>
  <si>
    <t>Payment Method</t>
  </si>
  <si>
    <t>Credit</t>
  </si>
  <si>
    <t>Maxim</t>
  </si>
  <si>
    <t>Ace Design</t>
  </si>
  <si>
    <t>Ivan</t>
  </si>
  <si>
    <t>Grand Total</t>
  </si>
  <si>
    <t>Amount Adjusted for D/C</t>
  </si>
  <si>
    <t>Sum of Amount Adjusted for D/C</t>
  </si>
  <si>
    <t>Total Spending per Artist</t>
  </si>
  <si>
    <t>Values</t>
  </si>
  <si>
    <t>Total</t>
  </si>
  <si>
    <t>Date (Year)</t>
  </si>
  <si>
    <t>Date (Month)</t>
  </si>
  <si>
    <t>2D Animation</t>
  </si>
  <si>
    <t>Domain</t>
  </si>
  <si>
    <t>Total Number of Artists</t>
  </si>
  <si>
    <t>Total Amount Spent</t>
  </si>
  <si>
    <t>Spend Per Vendor/Supplier</t>
  </si>
  <si>
    <t>By Category</t>
  </si>
  <si>
    <t>Remaining Payment</t>
  </si>
  <si>
    <t>All</t>
  </si>
  <si>
    <t>Sum of Total Payment</t>
  </si>
  <si>
    <t>Payment Pending</t>
  </si>
  <si>
    <t>Flower Boi</t>
  </si>
  <si>
    <t>Kids See Ghosts</t>
  </si>
  <si>
    <t>Illustration</t>
  </si>
  <si>
    <t>Gumroad</t>
  </si>
  <si>
    <t>Work Status</t>
  </si>
  <si>
    <t>Sum of Advance Paid</t>
  </si>
  <si>
    <t>Total Amount Due</t>
  </si>
  <si>
    <t>Sum of Total Amount Due</t>
  </si>
  <si>
    <t>Total Amount Paid</t>
  </si>
  <si>
    <t>Sum of Total Amount Paid</t>
  </si>
  <si>
    <t>Total Payment Status</t>
  </si>
  <si>
    <t>Employment</t>
  </si>
  <si>
    <t>N</t>
  </si>
  <si>
    <t>Y</t>
  </si>
  <si>
    <t>Remaining Forecast Payment Date</t>
  </si>
  <si>
    <t>Remaining Actual Payment Date</t>
  </si>
  <si>
    <t>Feb 2nd half payment - will only now pay for 1st half March</t>
  </si>
  <si>
    <t>March</t>
  </si>
  <si>
    <t>Bobby Clay</t>
  </si>
  <si>
    <t>In Progress</t>
  </si>
  <si>
    <t>Next payment forecasted for 14 Mar, could change</t>
  </si>
  <si>
    <t>Milo</t>
  </si>
  <si>
    <t>Sunset Hill - 2D Animation</t>
  </si>
  <si>
    <t>Homesick Island - 2D Animation</t>
  </si>
  <si>
    <t>Spidey Weed Delivery</t>
  </si>
  <si>
    <t>Lil Jods</t>
  </si>
  <si>
    <t>Shy room smoking - 2D Animation</t>
  </si>
  <si>
    <t>Kaya</t>
  </si>
  <si>
    <t>Shy headshot</t>
  </si>
  <si>
    <t>Data</t>
  </si>
  <si>
    <t>Kartik fee for Data Maintainace</t>
  </si>
  <si>
    <t>Kartik</t>
  </si>
  <si>
    <t>Alina</t>
  </si>
  <si>
    <t>3D Artwork</t>
  </si>
  <si>
    <t>Standard Model Rig + A pose fix</t>
  </si>
  <si>
    <t>Jan artworks</t>
  </si>
  <si>
    <t>Bolo Gazing</t>
  </si>
  <si>
    <t>Flower boy office</t>
  </si>
  <si>
    <t>Forrest hills drive SHY</t>
  </si>
  <si>
    <t>Saint John Album art</t>
  </si>
  <si>
    <t>Homakopia</t>
  </si>
  <si>
    <t>Retro Toy wrapped shy</t>
  </si>
  <si>
    <t>SpongeBob eden comic carousel</t>
  </si>
  <si>
    <t>Cartoon medley on top of car</t>
  </si>
  <si>
    <t>CAR ride apocalypse</t>
  </si>
  <si>
    <t>HEIST</t>
  </si>
  <si>
    <t>Couch hangover shy</t>
  </si>
  <si>
    <t>Advance payment</t>
  </si>
  <si>
    <t>Moneygram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</si>
</sst>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14C09]d\ mmm\ yy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indexed="8"/>
      <name val="Calibri"/>
    </font>
    <font>
      <sz val="8"/>
      <name val="Aptos Narrow"/>
      <family val="2"/>
      <scheme val="minor"/>
    </font>
    <font>
      <b/>
      <sz val="16"/>
      <color theme="1"/>
      <name val="Aptos Narrow"/>
      <family val="2"/>
      <scheme val="minor"/>
    </font>
    <font>
      <b/>
      <sz val="18"/>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Protection="0"/>
  </cellStyleXfs>
  <cellXfs count="42">
    <xf numFmtId="0" fontId="0" fillId="0" borderId="0" xfId="0"/>
    <xf numFmtId="0" fontId="2" fillId="0" borderId="0" xfId="0" applyFont="1"/>
    <xf numFmtId="9" fontId="0" fillId="0" borderId="0" xfId="2" applyFont="1"/>
    <xf numFmtId="43" fontId="0" fillId="0" borderId="0" xfId="1" applyFont="1"/>
    <xf numFmtId="164" fontId="0" fillId="0" borderId="0" xfId="0" applyNumberFormat="1"/>
    <xf numFmtId="0" fontId="2" fillId="0" borderId="2" xfId="0" applyFont="1" applyBorder="1"/>
    <xf numFmtId="0" fontId="2" fillId="0" borderId="3" xfId="0" applyFont="1" applyBorder="1"/>
    <xf numFmtId="43" fontId="2" fillId="0" borderId="3" xfId="1" applyFont="1" applyBorder="1"/>
    <xf numFmtId="9" fontId="2" fillId="0" borderId="3" xfId="2" applyFont="1" applyBorder="1"/>
    <xf numFmtId="164" fontId="2" fillId="0" borderId="3" xfId="0" applyNumberFormat="1" applyFont="1" applyBorder="1"/>
    <xf numFmtId="0" fontId="2" fillId="0" borderId="4" xfId="0" applyFont="1" applyBorder="1"/>
    <xf numFmtId="0" fontId="0" fillId="0" borderId="1" xfId="0" applyBorder="1"/>
    <xf numFmtId="43" fontId="0" fillId="0" borderId="1" xfId="1" applyFont="1" applyBorder="1"/>
    <xf numFmtId="9" fontId="0" fillId="0" borderId="1" xfId="2" applyFont="1" applyBorder="1"/>
    <xf numFmtId="164" fontId="0" fillId="0" borderId="1" xfId="0" applyNumberFormat="1" applyBorder="1"/>
    <xf numFmtId="0" fontId="0" fillId="0" borderId="6" xfId="0" applyBorder="1"/>
    <xf numFmtId="0" fontId="0" fillId="0" borderId="8" xfId="0" applyBorder="1"/>
    <xf numFmtId="43" fontId="0" fillId="0" borderId="8" xfId="1" applyFont="1" applyBorder="1"/>
    <xf numFmtId="9" fontId="0" fillId="0" borderId="8" xfId="2" applyFont="1" applyBorder="1"/>
    <xf numFmtId="164" fontId="0" fillId="0" borderId="8" xfId="0" applyNumberFormat="1" applyBorder="1"/>
    <xf numFmtId="0" fontId="0" fillId="0" borderId="9" xfId="0" applyBorder="1"/>
    <xf numFmtId="0" fontId="2" fillId="0" borderId="1" xfId="0" applyFont="1" applyBorder="1"/>
    <xf numFmtId="0" fontId="0" fillId="0" borderId="0" xfId="0" pivotButton="1"/>
    <xf numFmtId="0" fontId="6" fillId="0" borderId="0" xfId="0" applyFont="1"/>
    <xf numFmtId="43" fontId="0" fillId="0" borderId="0" xfId="0" applyNumberFormat="1"/>
    <xf numFmtId="164" fontId="2" fillId="0" borderId="2" xfId="0" applyNumberFormat="1" applyFont="1" applyBorder="1"/>
    <xf numFmtId="164" fontId="0" fillId="0" borderId="5" xfId="0" applyNumberFormat="1" applyBorder="1"/>
    <xf numFmtId="43" fontId="0" fillId="0" borderId="1" xfId="0" applyNumberFormat="1" applyBorder="1"/>
    <xf numFmtId="43" fontId="0" fillId="0" borderId="6" xfId="1" applyFont="1" applyBorder="1"/>
    <xf numFmtId="43" fontId="0" fillId="0" borderId="9" xfId="1" applyFont="1" applyBorder="1"/>
    <xf numFmtId="164" fontId="0" fillId="0" borderId="11" xfId="0" applyNumberFormat="1" applyBorder="1"/>
    <xf numFmtId="0" fontId="7" fillId="0" borderId="0" xfId="0" applyFont="1"/>
    <xf numFmtId="164" fontId="0" fillId="0" borderId="7" xfId="0" applyNumberFormat="1" applyBorder="1"/>
    <xf numFmtId="0" fontId="0" fillId="0" borderId="5" xfId="0" applyBorder="1"/>
    <xf numFmtId="0" fontId="0" fillId="0" borderId="7" xfId="0" applyBorder="1"/>
    <xf numFmtId="0" fontId="2" fillId="2" borderId="3" xfId="0" applyFont="1" applyFill="1" applyBorder="1"/>
    <xf numFmtId="0" fontId="0" fillId="2" borderId="1" xfId="0" applyFill="1" applyBorder="1"/>
    <xf numFmtId="0" fontId="0" fillId="2" borderId="8" xfId="0" applyFill="1" applyBorder="1"/>
    <xf numFmtId="0" fontId="5" fillId="0" borderId="6" xfId="0" applyFont="1" applyBorder="1" applyAlignment="1">
      <alignment horizontal="center"/>
    </xf>
    <xf numFmtId="0" fontId="5" fillId="0" borderId="10" xfId="0" applyFont="1" applyBorder="1" applyAlignment="1">
      <alignment horizontal="center"/>
    </xf>
    <xf numFmtId="0" fontId="5" fillId="0" borderId="5" xfId="0" applyFont="1" applyBorder="1" applyAlignment="1">
      <alignment horizontal="center"/>
    </xf>
    <xf numFmtId="0" fontId="5" fillId="0" borderId="1" xfId="0" applyFont="1" applyBorder="1" applyAlignment="1">
      <alignment horizontal="center"/>
    </xf>
  </cellXfs>
  <cellStyles count="4">
    <cellStyle name="Comma" xfId="1" builtinId="3"/>
    <cellStyle name="Normal" xfId="0" builtinId="0"/>
    <cellStyle name="Normal 2" xfId="3" xr:uid="{8B05934D-5E58-47DC-BB92-18A841F20DE1}"/>
    <cellStyle name="Percent" xfId="2" builtinId="5"/>
  </cellStyles>
  <dxfs count="38">
    <dxf>
      <font>
        <color rgb="FF9C5700"/>
      </font>
      <fill>
        <patternFill>
          <bgColor rgb="FFFFEB9C"/>
        </patternFill>
      </fill>
    </dxf>
    <dxf>
      <font>
        <color rgb="FF006100"/>
      </font>
      <fill>
        <patternFill>
          <bgColor rgb="FFC6EFCE"/>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14C09]d\ mmm\ yyyy;@"/>
      <border diagonalUp="0" diagonalDown="0">
        <left style="thin">
          <color indexed="64"/>
        </left>
        <right style="thin">
          <color indexed="64"/>
        </right>
        <top style="thin">
          <color indexed="64"/>
        </top>
        <bottom/>
        <vertical/>
        <horizontal/>
      </border>
    </dxf>
    <dxf>
      <numFmt numFmtId="164" formatCode="[$-14C09]d\ mmm\ yyyy;@"/>
      <border diagonalUp="0" diagonalDown="0">
        <left style="thin">
          <color indexed="64"/>
        </left>
        <right style="thin">
          <color indexed="64"/>
        </right>
        <top/>
        <bottom/>
        <vertical/>
        <horizontal/>
      </border>
    </dxf>
    <dxf>
      <numFmt numFmtId="164" formatCode="[$-14C09]d\ mmm\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35" formatCode="_-* #,##0.00_-;\-* #,##0.00_-;_-*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ptos Narrow"/>
        <family val="2"/>
        <scheme val="minor"/>
      </font>
      <numFmt numFmtId="35" formatCode="_-* #,##0.00_-;\-* #,##0.00_-;_-* &quot;-&quot;??_-;_-@_-"/>
      <border diagonalUp="0" diagonalDown="0" outline="0">
        <left style="thin">
          <color indexed="64"/>
        </left>
        <right style="thin">
          <color indexed="64"/>
        </right>
        <top style="thin">
          <color indexed="64"/>
        </top>
        <bottom/>
      </border>
    </dxf>
    <dxf>
      <numFmt numFmtId="35" formatCode="_-* #,##0.00_-;\-* #,##0.00_-;_-* &quot;-&quot;??_-;_-@_-"/>
      <border diagonalUp="0" diagonalDown="0" outline="0">
        <left style="thin">
          <color indexed="64"/>
        </left>
        <right style="thin">
          <color indexed="64"/>
        </right>
        <top style="thin">
          <color indexed="64"/>
        </top>
        <bottom/>
      </border>
    </dxf>
    <dxf>
      <numFmt numFmtId="164" formatCode="[$-14C09]d\ mmm\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35" formatCode="_-* #,##0.00_-;\-* #,##0.00_-;_-* &quot;-&quot;??_-;_-@_-"/>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fill>
        <patternFill patternType="solid">
          <fgColor indexed="64"/>
          <bgColor rgb="FFFFFF00"/>
        </patternFill>
      </fill>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 #,##0.00_-;_-*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14C09]d\ mmm\ yy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bottom/>
        <vertical style="thin">
          <color indexed="64"/>
        </vertical>
        <horizontal style="thin">
          <color indexed="64"/>
        </horizontal>
      </border>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2.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6.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[Homesick Budget Tracker.xlsx]Detailed Spend per Vendor!PivotTable1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Summarized View of Spending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'Detailed Spend per Vendor'!$E$4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'Detailed Spend per Vendor'!$B$5:$D$27</c:f>
              <c:strCache>
                <c:ptCount val="22"/>
                <c:pt idx="0">
                  <c:v>Azay</c:v>
                </c:pt>
                <c:pt idx="1">
                  <c:v>Curt</c:v>
                </c:pt>
                <c:pt idx="2">
                  <c:v>Eslaam</c:v>
                </c:pt>
                <c:pt idx="3">
                  <c:v>Jaye</c:v>
                </c:pt>
                <c:pt idx="4">
                  <c:v>Laud</c:v>
                </c:pt>
                <c:pt idx="5">
                  <c:v>Lee</c:v>
                </c:pt>
                <c:pt idx="6">
                  <c:v>Beatrice</c:v>
                </c:pt>
                <c:pt idx="7">
                  <c:v>C3D DXB</c:v>
                </c:pt>
                <c:pt idx="8">
                  <c:v>GoDaddy</c:v>
                </c:pt>
                <c:pt idx="9">
                  <c:v>Gumroad</c:v>
                </c:pt>
                <c:pt idx="10">
                  <c:v>Ivan</c:v>
                </c:pt>
                <c:pt idx="11">
                  <c:v>Neeraj</c:v>
                </c:pt>
                <c:pt idx="12">
                  <c:v>Ace Design</c:v>
                </c:pt>
                <c:pt idx="13">
                  <c:v>Khalid</c:v>
                </c:pt>
                <c:pt idx="14">
                  <c:v>Maxim</c:v>
                </c:pt>
                <c:pt idx="15">
                  <c:v>MAYC</c:v>
                </c:pt>
                <c:pt idx="16">
                  <c:v>NFT</c:v>
                </c:pt>
                <c:pt idx="17">
                  <c:v>Nick</c:v>
                </c:pt>
                <c:pt idx="18">
                  <c:v>Olu</c:v>
                </c:pt>
                <c:pt idx="19">
                  <c:v>Serj</c:v>
                </c:pt>
                <c:pt idx="20">
                  <c:v>Alina</c:v>
                </c:pt>
                <c:pt idx="21">
                  <c:v>Kartik</c:v>
                </c:pt>
              </c:strCache>
            </c:strRef>
          </c:cat>
          <c:val>
            <c:numRef>
              <c:f>'Detailed Spend per Vendor'!$E$5:$E$27</c:f>
              <c:numCache>
                <c:formatCode>General</c:formatCode>
                <c:ptCount val="22"/>
                <c:pt idx="0">
                  <c:v>4146.6499999999996</c:v>
                </c:pt>
                <c:pt idx="1">
                  <c:v>187.5</c:v>
                </c:pt>
                <c:pt idx="2">
                  <c:v>150</c:v>
                </c:pt>
                <c:pt idx="3">
                  <c:v>93.75</c:v>
                </c:pt>
                <c:pt idx="4">
                  <c:v>187.5</c:v>
                </c:pt>
                <c:pt idx="5">
                  <c:v>70</c:v>
                </c:pt>
                <c:pt idx="6">
                  <c:v>760</c:v>
                </c:pt>
                <c:pt idx="7">
                  <c:v>219</c:v>
                </c:pt>
                <c:pt idx="8">
                  <c:v>84.95</c:v>
                </c:pt>
                <c:pt idx="9">
                  <c:v>88</c:v>
                </c:pt>
                <c:pt idx="10">
                  <c:v>900</c:v>
                </c:pt>
                <c:pt idx="11">
                  <c:v>221</c:v>
                </c:pt>
                <c:pt idx="12">
                  <c:v>225</c:v>
                </c:pt>
                <c:pt idx="13">
                  <c:v>106</c:v>
                </c:pt>
                <c:pt idx="14">
                  <c:v>208</c:v>
                </c:pt>
                <c:pt idx="15">
                  <c:v>4800</c:v>
                </c:pt>
                <c:pt idx="16">
                  <c:v>-5900</c:v>
                </c:pt>
                <c:pt idx="17">
                  <c:v>1350</c:v>
                </c:pt>
                <c:pt idx="18">
                  <c:v>100</c:v>
                </c:pt>
                <c:pt idx="19">
                  <c:v>3245</c:v>
                </c:pt>
                <c:pt idx="20">
                  <c:v>57.5</c:v>
                </c:pt>
                <c:pt idx="21">
                  <c:v>30</c:v>
                </c:pt>
              </c:numCache>
            </c:numRef>
          </c:val>
          <c:extLst>
            <c:ext xmlns:c16="http://schemas.microsoft.com/office/drawing/2014/chart" uri="{C3380CC4-5D6E-409C-BE32-E72D297353CC}">
              <c16:uniqueId val="{00000004-2883-4D00-B7F2-E23D632C2148}"/>
            </c:ext>
          </c:extLst>
        </c:ser>
        <c:dLbls>
          <c:dLblPos val="ctr"/>
          <c:showLegendKey val="0"/>
          <c:showVal val="1"/>
          <c:showCatName val="0"/>
          <c:showSerName val="0"/>
          <c:showPercent val="0"/>
          <c:showBubbleSize val="0"/>
        </c:dLbls>
        <c:gapWidth val="95"/>
        <c:overlap val="100"/>
        <c:axId val="787130751"/>
        <c:axId val="787126431"/>
      </c:barChart>
      <c:catAx>
        <c:axId val="78713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126431"/>
        <c:crosses val="autoZero"/>
        <c:auto val="1"/>
        <c:lblAlgn val="ctr"/>
        <c:lblOffset val="100"/>
        <c:noMultiLvlLbl val="0"/>
      </c:catAx>
      <c:valAx>
        <c:axId val="78712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r>
                  <a:rPr lang="en-US" sz="1800" b="1"/>
                  <a:t>Spend in $</a:t>
                </a:r>
              </a:p>
            </c:rich>
          </c:tx>
          <c:layout>
            <c:manualLayout>
              <c:xMode val="edge"/>
              <c:yMode val="edge"/>
              <c:x val="4.6620043197324436E-3"/>
              <c:y val="0.35799356021885881"/>
            </c:manualLayout>
          </c:layout>
          <c:overlay val="0"/>
          <c:spPr>
            <a:noFill/>
            <a:ln>
              <a:noFill/>
            </a:ln>
            <a:effectLst/>
          </c:spPr>
          <c:txPr>
            <a:bodyPr rot="-54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1307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609598</xdr:colOff>
      <xdr:row>10</xdr:row>
      <xdr:rowOff>190499</xdr:rowOff>
    </xdr:from>
    <xdr:to>
      <xdr:col>26</xdr:col>
      <xdr:colOff>523875</xdr:colOff>
      <xdr:row>47</xdr:row>
      <xdr:rowOff>19050</xdr:rowOff>
    </xdr:to>
    <xdr:graphicFrame macro="">
      <xdr:nvGraphicFramePr>
        <xdr:cNvPr id="6" name="Chart 5">
          <a:extLst>
            <a:ext uri="{FF2B5EF4-FFF2-40B4-BE49-F238E27FC236}">
              <a16:creationId xmlns:a16="http://schemas.microsoft.com/office/drawing/2014/main" id="{0EAEE629-56CF-45FF-8AFB-8479ED164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609599</xdr:colOff>
      <xdr:row>4</xdr:row>
      <xdr:rowOff>47626</xdr:rowOff>
    </xdr:from>
    <xdr:to>
      <xdr:col>2</xdr:col>
      <xdr:colOff>647700</xdr:colOff>
      <xdr:row>10</xdr:row>
      <xdr:rowOff>142875</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04DD32F5-68C1-CC06-EC58-AB9CEA245F2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09599" y="809626"/>
              <a:ext cx="2085976" cy="1238249"/>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66675</xdr:colOff>
      <xdr:row>4</xdr:row>
      <xdr:rowOff>47624</xdr:rowOff>
    </xdr:from>
    <xdr:to>
      <xdr:col>9</xdr:col>
      <xdr:colOff>514350</xdr:colOff>
      <xdr:row>10</xdr:row>
      <xdr:rowOff>114299</xdr:rowOff>
    </xdr:to>
    <mc:AlternateContent xmlns:mc="http://schemas.openxmlformats.org/markup-compatibility/2006" xmlns:tsle="http://schemas.microsoft.com/office/drawing/2012/timeslicer">
      <mc:Choice Requires="tsle">
        <xdr:graphicFrame macro="">
          <xdr:nvGraphicFramePr>
            <xdr:cNvPr id="10" name="Date">
              <a:extLst>
                <a:ext uri="{FF2B5EF4-FFF2-40B4-BE49-F238E27FC236}">
                  <a16:creationId xmlns:a16="http://schemas.microsoft.com/office/drawing/2014/main" id="{A303B531-9FA4-BEEE-4A8B-E4CCEDB2D269}"/>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819400" y="809624"/>
              <a:ext cx="4105275" cy="1209675"/>
            </a:xfrm>
            <a:prstGeom prst="rect">
              <a:avLst/>
            </a:prstGeom>
            <a:solidFill>
              <a:prstClr val="white"/>
            </a:solidFill>
            <a:ln w="1">
              <a:solidFill>
                <a:prstClr val="green"/>
              </a:solidFill>
            </a:ln>
          </xdr:spPr>
          <xdr:txBody>
            <a:bodyPr vertOverflow="clip" horzOverflow="clip"/>
            <a:lstStyle/>
            <a:p>
              <a:r>
                <a:rPr lang="en-AE" sz="1100"/>
                <a:t>Timeline: Works in Excel 2013 or higher. Do not move or resize.</a:t>
              </a:r>
            </a:p>
          </xdr:txBody>
        </xdr:sp>
      </mc:Fallback>
    </mc:AlternateContent>
    <xdr:clientData/>
  </xdr:twoCellAnchor>
  <xdr:twoCellAnchor editAs="oneCell">
    <xdr:from>
      <xdr:col>10</xdr:col>
      <xdr:colOff>28575</xdr:colOff>
      <xdr:row>4</xdr:row>
      <xdr:rowOff>47625</xdr:rowOff>
    </xdr:from>
    <xdr:to>
      <xdr:col>13</xdr:col>
      <xdr:colOff>28575</xdr:colOff>
      <xdr:row>10</xdr:row>
      <xdr:rowOff>142875</xdr:rowOff>
    </xdr:to>
    <mc:AlternateContent xmlns:mc="http://schemas.openxmlformats.org/markup-compatibility/2006" xmlns:a14="http://schemas.microsoft.com/office/drawing/2010/main">
      <mc:Choice Requires="a14">
        <xdr:graphicFrame macro="">
          <xdr:nvGraphicFramePr>
            <xdr:cNvPr id="11" name="Vendor/Supplier">
              <a:extLst>
                <a:ext uri="{FF2B5EF4-FFF2-40B4-BE49-F238E27FC236}">
                  <a16:creationId xmlns:a16="http://schemas.microsoft.com/office/drawing/2014/main" id="{0D1A151F-F9E2-562E-EE35-A7C2E1B9B34D}"/>
                </a:ext>
              </a:extLst>
            </xdr:cNvPr>
            <xdr:cNvGraphicFramePr/>
          </xdr:nvGraphicFramePr>
          <xdr:xfrm>
            <a:off x="0" y="0"/>
            <a:ext cx="0" cy="0"/>
          </xdr:xfrm>
          <a:graphic>
            <a:graphicData uri="http://schemas.microsoft.com/office/drawing/2010/slicer">
              <sle:slicer xmlns:sle="http://schemas.microsoft.com/office/drawing/2010/slicer" name="Vendor/Supplier"/>
            </a:graphicData>
          </a:graphic>
        </xdr:graphicFrame>
      </mc:Choice>
      <mc:Fallback xmlns="">
        <xdr:sp macro="" textlink="">
          <xdr:nvSpPr>
            <xdr:cNvPr id="0" name=""/>
            <xdr:cNvSpPr>
              <a:spLocks noTextEdit="1"/>
            </xdr:cNvSpPr>
          </xdr:nvSpPr>
          <xdr:spPr>
            <a:xfrm>
              <a:off x="7048500" y="809625"/>
              <a:ext cx="1828800" cy="12382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742950</xdr:colOff>
      <xdr:row>2</xdr:row>
      <xdr:rowOff>19050</xdr:rowOff>
    </xdr:from>
    <xdr:to>
      <xdr:col>2</xdr:col>
      <xdr:colOff>1190625</xdr:colOff>
      <xdr:row>9</xdr:row>
      <xdr:rowOff>38100</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D02A0004-2C16-FCBA-40D3-B164604F7AC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52550" y="400050"/>
              <a:ext cx="1828800" cy="103822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Kardar" refreshedDate="45717.902497569441" backgroundQuery="1" createdVersion="8" refreshedVersion="8" minRefreshableVersion="3" recordCount="0" supportSubquery="1" supportAdvancedDrill="1" xr:uid="{8239F2BD-A80E-485C-AA7F-D71994212509}">
  <cacheSource type="external" connectionId="1"/>
  <cacheFields count="2">
    <cacheField name="[total_spend].[Category].[Category]" caption="Category" numFmtId="0" hierarchy="18" level="1">
      <sharedItems count="9">
        <s v=" 3D Artwork"/>
        <s v="2D Animation"/>
        <s v="3D Artwork"/>
        <s v="Data"/>
        <s v="Domain"/>
        <s v="Illustration"/>
        <s v="Mockups"/>
        <s v="NFT"/>
        <s v="Sample"/>
      </sharedItems>
    </cacheField>
    <cacheField name="[Measures].[Sum of Amount Adjusted for D/C]" caption="Sum of Amount Adjusted for D/C" numFmtId="0" hierarchy="35" level="32767"/>
  </cacheFields>
  <cacheHierarchies count="42">
    <cacheHierarchy uniqueName="[artist_info].[Month]" caption="Month" attribute="1" defaultMemberUniqueName="[artist_info].[Month].[All]" allUniqueName="[artist_info].[Month].[All]" dimensionUniqueName="[artist_info]" displayFolder="" count="0" memberValueDatatype="130" unbalanced="0"/>
    <cacheHierarchy uniqueName="[artist_info].[Artist Name]" caption="Artist Name" attribute="1" defaultMemberUniqueName="[artist_info].[Artist Name].[All]" allUniqueName="[artist_info].[Artist Name].[All]" dimensionUniqueName="[artist_info]" displayFolder="" count="0" memberValueDatatype="130" unbalanced="0"/>
    <cacheHierarchy uniqueName="[artist_info].[Employment]" caption="Employment" attribute="1" defaultMemberUniqueName="[artist_info].[Employment].[All]" allUniqueName="[artist_info].[Employment].[All]" dimensionUniqueName="[artist_info]" displayFolder="" count="0" memberValueDatatype="130" unbalanced="0"/>
    <cacheHierarchy uniqueName="[artist_info].[Artwork Title]" caption="Artwork Title" attribute="1" defaultMemberUniqueName="[artist_info].[Artwork Title].[All]" allUniqueName="[artist_info].[Artwork Title].[All]" dimensionUniqueName="[artist_info]" displayFolder="" count="0" memberValueDatatype="130" unbalanced="0"/>
    <cacheHierarchy uniqueName="[artist_info].[Advance %]" caption="Advance %" attribute="1" defaultMemberUniqueName="[artist_info].[Advance %].[All]" allUniqueName="[artist_info].[Advance %].[All]" dimensionUniqueName="[artist_info]" displayFolder="" count="0" memberValueDatatype="5" unbalanced="0"/>
    <cacheHierarchy uniqueName="[artist_info].[Total Payment]" caption="Total Payment" attribute="1" defaultMemberUniqueName="[artist_info].[Total Payment].[All]" allUniqueName="[artist_info].[Total Payment].[All]" dimensionUniqueName="[artist_info]" displayFolder="" count="0" memberValueDatatype="5" unbalanced="0"/>
    <cacheHierarchy uniqueName="[artist_info].[Advance Paid]" caption="Advance Paid" attribute="1" defaultMemberUniqueName="[artist_info].[Advance Paid].[All]" allUniqueName="[artist_info].[Advance Paid].[All]" dimensionUniqueName="[artist_info]" displayFolder="" count="0" memberValueDatatype="5" unbalanced="0"/>
    <cacheHierarchy uniqueName="[artist_info].[Advance Payment Date]" caption="Advance Payment Date" attribute="1" time="1" defaultMemberUniqueName="[artist_info].[Advance Payment Date].[All]" allUniqueName="[artist_info].[Advance Payment Date].[All]" dimensionUniqueName="[artist_info]" displayFolder="" count="0" memberValueDatatype="7" unbalanced="0"/>
    <cacheHierarchy uniqueName="[artist_info].[Remaining Payment]" caption="Remaining Payment" attribute="1" defaultMemberUniqueName="[artist_info].[Remaining Payment].[All]" allUniqueName="[artist_info].[Remaining Payment].[All]" dimensionUniqueName="[artist_info]" displayFolder="" count="0" memberValueDatatype="5" unbalanced="0"/>
    <cacheHierarchy uniqueName="[artist_info].[Total Amount Due]" caption="Total Amount Due" attribute="1" defaultMemberUniqueName="[artist_info].[Total Amount Due].[All]" allUniqueName="[artist_info].[Total Amount Due].[All]" dimensionUniqueName="[artist_info]" displayFolder="" count="0" memberValueDatatype="5" unbalanced="0"/>
    <cacheHierarchy uniqueName="[artist_info].[Total Amount Paid]" caption="Total Amount Paid" attribute="1" defaultMemberUniqueName="[artist_info].[Total Amount Paid].[All]" allUniqueName="[artist_info].[Total Amount Paid].[All]" dimensionUniqueName="[artist_info]" displayFolder="" count="0" memberValueDatatype="5" unbalanced="0"/>
    <cacheHierarchy uniqueName="[artist_info].[Remaining Forecast Payment Date]" caption="Remaining Forecast Payment Date" attribute="1" defaultMemberUniqueName="[artist_info].[Remaining Forecast Payment Date].[All]" allUniqueName="[artist_info].[Remaining Forecast Payment Date].[All]" dimensionUniqueName="[artist_info]" displayFolder="" count="0" memberValueDatatype="130" unbalanced="0"/>
    <cacheHierarchy uniqueName="[artist_info].[Remaining Actual Payment Date]" caption="Remaining Actual Payment Date" attribute="1" defaultMemberUniqueName="[artist_info].[Remaining Actual Payment Date].[All]" allUniqueName="[artist_info].[Remaining Actual Payment Date].[All]" dimensionUniqueName="[artist_info]" displayFolder="" count="0" memberValueDatatype="130" unbalanced="0"/>
    <cacheHierarchy uniqueName="[artist_info].[Work Status]" caption="Work Status" attribute="1" defaultMemberUniqueName="[artist_info].[Work Status].[All]" allUniqueName="[artist_info].[Work Status].[All]" dimensionUniqueName="[artist_info]" displayFolder="" count="0" memberValueDatatype="130" unbalanced="0"/>
    <cacheHierarchy uniqueName="[artist_info].[Total Payment Status]" caption="Total Payment Status" attribute="1" defaultMemberUniqueName="[artist_info].[Total Payment Status].[All]" allUniqueName="[artist_info].[Total Payment Status].[All]" dimensionUniqueName="[artist_info]" displayFolder="" count="0" memberValueDatatype="130" unbalanced="0"/>
    <cacheHierarchy uniqueName="[artist_info].[Currency]" caption="Currency" attribute="1" defaultMemberUniqueName="[artist_info].[Currency].[All]" allUniqueName="[artist_info].[Currency].[All]" dimensionUniqueName="[artist_info]" displayFolder="" count="0" memberValueDatatype="130" unbalanced="0"/>
    <cacheHierarchy uniqueName="[artist_info].[Notes]" caption="Notes" attribute="1" defaultMemberUniqueName="[artist_info].[Notes].[All]" allUniqueName="[artist_info].[Notes].[All]" dimensionUniqueName="[artist_info]" displayFolder="" count="0" memberValueDatatype="130" unbalanced="0"/>
    <cacheHierarchy uniqueName="[total_spend].[Date]" caption="Date" attribute="1" time="1" defaultMemberUniqueName="[total_spend].[Date].[All]" allUniqueName="[total_spend].[Date].[All]" dimensionUniqueName="[total_spend]" displayFolder="" count="0" memberValueDatatype="7" unbalanced="0"/>
    <cacheHierarchy uniqueName="[total_spend].[Category]" caption="Category" attribute="1" defaultMemberUniqueName="[total_spend].[Category].[All]" allUniqueName="[total_spend].[Category].[All]" dimensionUniqueName="[total_spend]" displayFolder="" count="2" memberValueDatatype="130" unbalanced="0">
      <fieldsUsage count="2">
        <fieldUsage x="-1"/>
        <fieldUsage x="0"/>
      </fieldsUsage>
    </cacheHierarchy>
    <cacheHierarchy uniqueName="[total_spend].[Description]" caption="Description" attribute="1" defaultMemberUniqueName="[total_spend].[Description].[All]" allUniqueName="[total_spend].[Description].[All]" dimensionUniqueName="[total_spend]" displayFolder="" count="0" memberValueDatatype="130" unbalanced="0"/>
    <cacheHierarchy uniqueName="[total_spend].[Vendor/Supplier]" caption="Vendor/Supplier" attribute="1" defaultMemberUniqueName="[total_spend].[Vendor/Supplier].[All]" allUniqueName="[total_spend].[Vendor/Supplier].[All]" dimensionUniqueName="[total_spend]" displayFolder="" count="0" memberValueDatatype="130" unbalanced="0"/>
    <cacheHierarchy uniqueName="[total_spend].[Debit/Credit]" caption="Debit/Credit" attribute="1" defaultMemberUniqueName="[total_spend].[Debit/Credit].[All]" allUniqueName="[total_spend].[Debit/Credit].[All]" dimensionUniqueName="[total_spend]" displayFolder="" count="0" memberValueDatatype="130" unbalanced="0"/>
    <cacheHierarchy uniqueName="[total_spend].[Amount Spent]" caption="Amount Spent" attribute="1" defaultMemberUniqueName="[total_spend].[Amount Spent].[All]" allUniqueName="[total_spend].[Amount Spent].[All]" dimensionUniqueName="[total_spend]" displayFolder="" count="0" memberValueDatatype="5" unbalanced="0"/>
    <cacheHierarchy uniqueName="[total_spend].[Amount Adjusted for D/C]" caption="Amount Adjusted for D/C" attribute="1" defaultMemberUniqueName="[total_spend].[Amount Adjusted for D/C].[All]" allUniqueName="[total_spend].[Amount Adjusted for D/C].[All]" dimensionUniqueName="[total_spend]" displayFolder="" count="0" memberValueDatatype="5" unbalanced="0"/>
    <cacheHierarchy uniqueName="[total_spend].[Currency]" caption="Currency" attribute="1" defaultMemberUniqueName="[total_spend].[Currency].[All]" allUniqueName="[total_spend].[Currency].[All]" dimensionUniqueName="[total_spend]" displayFolder="" count="0" memberValueDatatype="130" unbalanced="0"/>
    <cacheHierarchy uniqueName="[total_spend].[Payment Method]" caption="Payment Method" attribute="1" defaultMemberUniqueName="[total_spend].[Payment Method].[All]" allUniqueName="[total_spend].[Payment Method].[All]" dimensionUniqueName="[total_spend]" displayFolder="" count="0" memberValueDatatype="130" unbalanced="0"/>
    <cacheHierarchy uniqueName="[total_spend].[Notes+]" caption="Notes+" attribute="1" defaultMemberUniqueName="[total_spend].[Notes+].[All]" allUniqueName="[total_spend].[Notes+].[All]" dimensionUniqueName="[total_spend]" displayFolder="" count="0" memberValueDatatype="130" unbalanced="0"/>
    <cacheHierarchy uniqueName="[total_spend].[Date (Year)]" caption="Date (Year)" attribute="1" defaultMemberUniqueName="[total_spend].[Date (Year)].[All]" allUniqueName="[total_spend].[Date (Year)].[All]" dimensionUniqueName="[total_spend]" displayFolder="" count="0" memberValueDatatype="130" unbalanced="0"/>
    <cacheHierarchy uniqueName="[total_spend].[Date (Quarter)]" caption="Date (Quarter)" attribute="1" defaultMemberUniqueName="[total_spend].[Date (Quarter)].[All]" allUniqueName="[total_spend].[Date (Quarter)].[All]" dimensionUniqueName="[total_spend]" displayFolder="" count="0" memberValueDatatype="130" unbalanced="0"/>
    <cacheHierarchy uniqueName="[total_spend].[Date (Month)]" caption="Date (Month)" attribute="1" defaultMemberUniqueName="[total_spend].[Date (Month)].[All]" allUniqueName="[total_spend].[Date (Month)].[All]" dimensionUniqueName="[total_spend]" displayFolder="" count="0" memberValueDatatype="130" unbalanced="0"/>
    <cacheHierarchy uniqueName="[total_spend].[Date (Month Index)]" caption="Date (Month Index)" attribute="1" defaultMemberUniqueName="[total_spend].[Date (Month Index)].[All]" allUniqueName="[total_spend].[Date (Month Index)].[All]" dimensionUniqueName="[total_spend]" displayFolder="" count="0" memberValueDatatype="20" unbalanced="0" hidden="1"/>
    <cacheHierarchy uniqueName="[Measures].[__XL_Count total_spend]" caption="__XL_Count total_spend" measure="1" displayFolder="" measureGroup="total_spend" count="0" hidden="1"/>
    <cacheHierarchy uniqueName="[Measures].[__XL_Count artist_info]" caption="__XL_Count artist_info" measure="1" displayFolder="" measureGroup="artist_info" count="0" hidden="1"/>
    <cacheHierarchy uniqueName="[Measures].[__No measures defined]" caption="__No measures defined" measure="1" displayFolder="" count="0" hidden="1"/>
    <cacheHierarchy uniqueName="[Measures].[Sum of Amount Spent]" caption="Sum of Amount Spent" measure="1" displayFolder="" measureGroup="total_spend" count="0" hidden="1">
      <extLst>
        <ext xmlns:x15="http://schemas.microsoft.com/office/spreadsheetml/2010/11/main" uri="{B97F6D7D-B522-45F9-BDA1-12C45D357490}">
          <x15:cacheHierarchy aggregatedColumn="22"/>
        </ext>
      </extLst>
    </cacheHierarchy>
    <cacheHierarchy uniqueName="[Measures].[Sum of Amount Adjusted for D/C]" caption="Sum of Amount Adjusted for D/C" measure="1" displayFolder="" measureGroup="total_spend"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Total Payment]" caption="Sum of Total Payment" measure="1" displayFolder="" measureGroup="artist_info" count="0" hidden="1">
      <extLst>
        <ext xmlns:x15="http://schemas.microsoft.com/office/spreadsheetml/2010/11/main" uri="{B97F6D7D-B522-45F9-BDA1-12C45D357490}">
          <x15:cacheHierarchy aggregatedColumn="5"/>
        </ext>
      </extLst>
    </cacheHierarchy>
    <cacheHierarchy uniqueName="[Measures].[Sum of Remaining Payment]" caption="Sum of Remaining Payment" measure="1" displayFolder="" measureGroup="artist_info" count="0" hidden="1">
      <extLst>
        <ext xmlns:x15="http://schemas.microsoft.com/office/spreadsheetml/2010/11/main" uri="{B97F6D7D-B522-45F9-BDA1-12C45D357490}">
          <x15:cacheHierarchy aggregatedColumn="8"/>
        </ext>
      </extLst>
    </cacheHierarchy>
    <cacheHierarchy uniqueName="[Measures].[Sum of Advance Paid]" caption="Sum of Advance Paid" measure="1" displayFolder="" measureGroup="artist_info" count="0" hidden="1">
      <extLst>
        <ext xmlns:x15="http://schemas.microsoft.com/office/spreadsheetml/2010/11/main" uri="{B97F6D7D-B522-45F9-BDA1-12C45D357490}">
          <x15:cacheHierarchy aggregatedColumn="6"/>
        </ext>
      </extLst>
    </cacheHierarchy>
    <cacheHierarchy uniqueName="[Measures].[Sum of Total Amount Due]" caption="Sum of Total Amount Due" measure="1" displayFolder="" measureGroup="artist_info" count="0" hidden="1">
      <extLst>
        <ext xmlns:x15="http://schemas.microsoft.com/office/spreadsheetml/2010/11/main" uri="{B97F6D7D-B522-45F9-BDA1-12C45D357490}">
          <x15:cacheHierarchy aggregatedColumn="9"/>
        </ext>
      </extLst>
    </cacheHierarchy>
    <cacheHierarchy uniqueName="[Measures].[Sum of Total Amount Paid]" caption="Sum of Total Amount Paid" measure="1" displayFolder="" measureGroup="artist_info" count="0" hidden="1">
      <extLst>
        <ext xmlns:x15="http://schemas.microsoft.com/office/spreadsheetml/2010/11/main" uri="{B97F6D7D-B522-45F9-BDA1-12C45D357490}">
          <x15:cacheHierarchy aggregatedColumn="10"/>
        </ext>
      </extLst>
    </cacheHierarchy>
    <cacheHierarchy uniqueName="[Measures].[Count of Employment]" caption="Count of Employment" measure="1" displayFolder="" measureGroup="artist_info" count="0" hidden="1">
      <extLst>
        <ext xmlns:x15="http://schemas.microsoft.com/office/spreadsheetml/2010/11/main" uri="{B97F6D7D-B522-45F9-BDA1-12C45D357490}">
          <x15:cacheHierarchy aggregatedColumn="2"/>
        </ext>
      </extLst>
    </cacheHierarchy>
  </cacheHierarchies>
  <kpis count="0"/>
  <dimensions count="3">
    <dimension name="artist_info" uniqueName="[artist_info]" caption="artist_info"/>
    <dimension measure="1" name="Measures" uniqueName="[Measures]" caption="Measures"/>
    <dimension name="total_spend" uniqueName="[total_spend]" caption="total_spend"/>
  </dimensions>
  <measureGroups count="2">
    <measureGroup name="artist_info" caption="artist_info"/>
    <measureGroup name="total_spend" caption="total_spend"/>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Kardar" refreshedDate="45717.902493055553" backgroundQuery="1" createdVersion="8" refreshedVersion="8" minRefreshableVersion="3" recordCount="0" supportSubquery="1" supportAdvancedDrill="1" xr:uid="{718AA866-BC62-4B5B-8ECE-0DB4C5727C99}">
  <cacheSource type="external" connectionId="1"/>
  <cacheFields count="5">
    <cacheField name="[total_spend].[Vendor/Supplier].[Vendor/Supplier]" caption="Vendor/Supplier" numFmtId="0" hierarchy="20" level="1">
      <sharedItems count="22">
        <s v="Ace Design"/>
        <s v="Alina"/>
        <s v="Azay"/>
        <s v="Beatrice"/>
        <s v="C3D DXB"/>
        <s v="Curt"/>
        <s v="Eslaam"/>
        <s v="GoDaddy"/>
        <s v="Gumroad"/>
        <s v="Ivan"/>
        <s v="Jaye"/>
        <s v="Kartik"/>
        <s v="Khalid"/>
        <s v="Laud"/>
        <s v="Lee"/>
        <s v="Maxim"/>
        <s v="MAYC"/>
        <s v="Neeraj"/>
        <s v="NFT"/>
        <s v="Nick"/>
        <s v="Olu"/>
        <s v="Serj"/>
      </sharedItems>
    </cacheField>
    <cacheField name="[Measures].[Sum of Amount Adjusted for D/C]" caption="Sum of Amount Adjusted for D/C" numFmtId="0" hierarchy="35" level="32767"/>
    <cacheField name="[total_spend].[Date (Year)].[Date (Year)]" caption="Date (Year)" numFmtId="0" hierarchy="27" level="1">
      <sharedItems count="2">
        <s v="2024"/>
        <s v="2025"/>
      </sharedItems>
    </cacheField>
    <cacheField name="[total_spend].[Date (Month)].[Date (Month)]" caption="Date (Month)" numFmtId="0" hierarchy="29" level="1">
      <sharedItems count="1">
        <s v="Jan"/>
      </sharedItems>
    </cacheField>
    <cacheField name="[total_spend].[Category].[Category]" caption="Category" numFmtId="0" hierarchy="18" level="1">
      <sharedItems containsSemiMixedTypes="0" containsNonDate="0" containsString="0"/>
    </cacheField>
  </cacheFields>
  <cacheHierarchies count="42">
    <cacheHierarchy uniqueName="[artist_info].[Month]" caption="Month" attribute="1" defaultMemberUniqueName="[artist_info].[Month].[All]" allUniqueName="[artist_info].[Month].[All]" dimensionUniqueName="[artist_info]" displayFolder="" count="0" memberValueDatatype="130" unbalanced="0"/>
    <cacheHierarchy uniqueName="[artist_info].[Artist Name]" caption="Artist Name" attribute="1" defaultMemberUniqueName="[artist_info].[Artist Name].[All]" allUniqueName="[artist_info].[Artist Name].[All]" dimensionUniqueName="[artist_info]" displayFolder="" count="0" memberValueDatatype="130" unbalanced="0"/>
    <cacheHierarchy uniqueName="[artist_info].[Employment]" caption="Employment" attribute="1" defaultMemberUniqueName="[artist_info].[Employment].[All]" allUniqueName="[artist_info].[Employment].[All]" dimensionUniqueName="[artist_info]" displayFolder="" count="0" memberValueDatatype="130" unbalanced="0"/>
    <cacheHierarchy uniqueName="[artist_info].[Artwork Title]" caption="Artwork Title" attribute="1" defaultMemberUniqueName="[artist_info].[Artwork Title].[All]" allUniqueName="[artist_info].[Artwork Title].[All]" dimensionUniqueName="[artist_info]" displayFolder="" count="0" memberValueDatatype="130" unbalanced="0"/>
    <cacheHierarchy uniqueName="[artist_info].[Advance %]" caption="Advance %" attribute="1" defaultMemberUniqueName="[artist_info].[Advance %].[All]" allUniqueName="[artist_info].[Advance %].[All]" dimensionUniqueName="[artist_info]" displayFolder="" count="0" memberValueDatatype="5" unbalanced="0"/>
    <cacheHierarchy uniqueName="[artist_info].[Total Payment]" caption="Total Payment" attribute="1" defaultMemberUniqueName="[artist_info].[Total Payment].[All]" allUniqueName="[artist_info].[Total Payment].[All]" dimensionUniqueName="[artist_info]" displayFolder="" count="0" memberValueDatatype="5" unbalanced="0"/>
    <cacheHierarchy uniqueName="[artist_info].[Advance Paid]" caption="Advance Paid" attribute="1" defaultMemberUniqueName="[artist_info].[Advance Paid].[All]" allUniqueName="[artist_info].[Advance Paid].[All]" dimensionUniqueName="[artist_info]" displayFolder="" count="0" memberValueDatatype="5" unbalanced="0"/>
    <cacheHierarchy uniqueName="[artist_info].[Advance Payment Date]" caption="Advance Payment Date" attribute="1" time="1" defaultMemberUniqueName="[artist_info].[Advance Payment Date].[All]" allUniqueName="[artist_info].[Advance Payment Date].[All]" dimensionUniqueName="[artist_info]" displayFolder="" count="0" memberValueDatatype="7" unbalanced="0"/>
    <cacheHierarchy uniqueName="[artist_info].[Remaining Payment]" caption="Remaining Payment" attribute="1" defaultMemberUniqueName="[artist_info].[Remaining Payment].[All]" allUniqueName="[artist_info].[Remaining Payment].[All]" dimensionUniqueName="[artist_info]" displayFolder="" count="0" memberValueDatatype="5" unbalanced="0"/>
    <cacheHierarchy uniqueName="[artist_info].[Total Amount Due]" caption="Total Amount Due" attribute="1" defaultMemberUniqueName="[artist_info].[Total Amount Due].[All]" allUniqueName="[artist_info].[Total Amount Due].[All]" dimensionUniqueName="[artist_info]" displayFolder="" count="0" memberValueDatatype="5" unbalanced="0"/>
    <cacheHierarchy uniqueName="[artist_info].[Total Amount Paid]" caption="Total Amount Paid" attribute="1" defaultMemberUniqueName="[artist_info].[Total Amount Paid].[All]" allUniqueName="[artist_info].[Total Amount Paid].[All]" dimensionUniqueName="[artist_info]" displayFolder="" count="0" memberValueDatatype="5" unbalanced="0"/>
    <cacheHierarchy uniqueName="[artist_info].[Remaining Forecast Payment Date]" caption="Remaining Forecast Payment Date" attribute="1" defaultMemberUniqueName="[artist_info].[Remaining Forecast Payment Date].[All]" allUniqueName="[artist_info].[Remaining Forecast Payment Date].[All]" dimensionUniqueName="[artist_info]" displayFolder="" count="0" memberValueDatatype="130" unbalanced="0"/>
    <cacheHierarchy uniqueName="[artist_info].[Remaining Actual Payment Date]" caption="Remaining Actual Payment Date" attribute="1" defaultMemberUniqueName="[artist_info].[Remaining Actual Payment Date].[All]" allUniqueName="[artist_info].[Remaining Actual Payment Date].[All]" dimensionUniqueName="[artist_info]" displayFolder="" count="0" memberValueDatatype="130" unbalanced="0"/>
    <cacheHierarchy uniqueName="[artist_info].[Work Status]" caption="Work Status" attribute="1" defaultMemberUniqueName="[artist_info].[Work Status].[All]" allUniqueName="[artist_info].[Work Status].[All]" dimensionUniqueName="[artist_info]" displayFolder="" count="0" memberValueDatatype="130" unbalanced="0"/>
    <cacheHierarchy uniqueName="[artist_info].[Total Payment Status]" caption="Total Payment Status" attribute="1" defaultMemberUniqueName="[artist_info].[Total Payment Status].[All]" allUniqueName="[artist_info].[Total Payment Status].[All]" dimensionUniqueName="[artist_info]" displayFolder="" count="0" memberValueDatatype="130" unbalanced="0"/>
    <cacheHierarchy uniqueName="[artist_info].[Currency]" caption="Currency" attribute="1" defaultMemberUniqueName="[artist_info].[Currency].[All]" allUniqueName="[artist_info].[Currency].[All]" dimensionUniqueName="[artist_info]" displayFolder="" count="0" memberValueDatatype="130" unbalanced="0"/>
    <cacheHierarchy uniqueName="[artist_info].[Notes]" caption="Notes" attribute="1" defaultMemberUniqueName="[artist_info].[Notes].[All]" allUniqueName="[artist_info].[Notes].[All]" dimensionUniqueName="[artist_info]" displayFolder="" count="0" memberValueDatatype="130" unbalanced="0"/>
    <cacheHierarchy uniqueName="[total_spend].[Date]" caption="Date" attribute="1" time="1" defaultMemberUniqueName="[total_spend].[Date].[All]" allUniqueName="[total_spend].[Date].[All]" dimensionUniqueName="[total_spend]" displayFolder="" count="0" memberValueDatatype="7" unbalanced="0"/>
    <cacheHierarchy uniqueName="[total_spend].[Category]" caption="Category" attribute="1" defaultMemberUniqueName="[total_spend].[Category].[All]" allUniqueName="[total_spend].[Category].[All]" dimensionUniqueName="[total_spend]" displayFolder="" count="2" memberValueDatatype="130" unbalanced="0">
      <fieldsUsage count="2">
        <fieldUsage x="-1"/>
        <fieldUsage x="4"/>
      </fieldsUsage>
    </cacheHierarchy>
    <cacheHierarchy uniqueName="[total_spend].[Description]" caption="Description" attribute="1" defaultMemberUniqueName="[total_spend].[Description].[All]" allUniqueName="[total_spend].[Description].[All]" dimensionUniqueName="[total_spend]" displayFolder="" count="0" memberValueDatatype="130" unbalanced="0"/>
    <cacheHierarchy uniqueName="[total_spend].[Vendor/Supplier]" caption="Vendor/Supplier" attribute="1" defaultMemberUniqueName="[total_spend].[Vendor/Supplier].[All]" allUniqueName="[total_spend].[Vendor/Supplier].[All]" dimensionUniqueName="[total_spend]" displayFolder="" count="2" memberValueDatatype="130" unbalanced="0">
      <fieldsUsage count="2">
        <fieldUsage x="-1"/>
        <fieldUsage x="0"/>
      </fieldsUsage>
    </cacheHierarchy>
    <cacheHierarchy uniqueName="[total_spend].[Debit/Credit]" caption="Debit/Credit" attribute="1" defaultMemberUniqueName="[total_spend].[Debit/Credit].[All]" allUniqueName="[total_spend].[Debit/Credit].[All]" dimensionUniqueName="[total_spend]" displayFolder="" count="0" memberValueDatatype="130" unbalanced="0"/>
    <cacheHierarchy uniqueName="[total_spend].[Amount Spent]" caption="Amount Spent" attribute="1" defaultMemberUniqueName="[total_spend].[Amount Spent].[All]" allUniqueName="[total_spend].[Amount Spent].[All]" dimensionUniqueName="[total_spend]" displayFolder="" count="0" memberValueDatatype="5" unbalanced="0"/>
    <cacheHierarchy uniqueName="[total_spend].[Amount Adjusted for D/C]" caption="Amount Adjusted for D/C" attribute="1" defaultMemberUniqueName="[total_spend].[Amount Adjusted for D/C].[All]" allUniqueName="[total_spend].[Amount Adjusted for D/C].[All]" dimensionUniqueName="[total_spend]" displayFolder="" count="0" memberValueDatatype="5" unbalanced="0"/>
    <cacheHierarchy uniqueName="[total_spend].[Currency]" caption="Currency" attribute="1" defaultMemberUniqueName="[total_spend].[Currency].[All]" allUniqueName="[total_spend].[Currency].[All]" dimensionUniqueName="[total_spend]" displayFolder="" count="0" memberValueDatatype="130" unbalanced="0"/>
    <cacheHierarchy uniqueName="[total_spend].[Payment Method]" caption="Payment Method" attribute="1" defaultMemberUniqueName="[total_spend].[Payment Method].[All]" allUniqueName="[total_spend].[Payment Method].[All]" dimensionUniqueName="[total_spend]" displayFolder="" count="0" memberValueDatatype="130" unbalanced="0"/>
    <cacheHierarchy uniqueName="[total_spend].[Notes+]" caption="Notes+" attribute="1" defaultMemberUniqueName="[total_spend].[Notes+].[All]" allUniqueName="[total_spend].[Notes+].[All]" dimensionUniqueName="[total_spend]" displayFolder="" count="0" memberValueDatatype="130" unbalanced="0"/>
    <cacheHierarchy uniqueName="[total_spend].[Date (Year)]" caption="Date (Year)" attribute="1" defaultMemberUniqueName="[total_spend].[Date (Year)].[All]" allUniqueName="[total_spend].[Date (Year)].[All]" dimensionUniqueName="[total_spend]" displayFolder="" count="2" memberValueDatatype="130" unbalanced="0">
      <fieldsUsage count="2">
        <fieldUsage x="-1"/>
        <fieldUsage x="2"/>
      </fieldsUsage>
    </cacheHierarchy>
    <cacheHierarchy uniqueName="[total_spend].[Date (Quarter)]" caption="Date (Quarter)" attribute="1" defaultMemberUniqueName="[total_spend].[Date (Quarter)].[All]" allUniqueName="[total_spend].[Date (Quarter)].[All]" dimensionUniqueName="[total_spend]" displayFolder="" count="0" memberValueDatatype="130" unbalanced="0"/>
    <cacheHierarchy uniqueName="[total_spend].[Date (Month)]" caption="Date (Month)" attribute="1" defaultMemberUniqueName="[total_spend].[Date (Month)].[All]" allUniqueName="[total_spend].[Date (Month)].[All]" dimensionUniqueName="[total_spend]" displayFolder="" count="2" memberValueDatatype="130" unbalanced="0">
      <fieldsUsage count="2">
        <fieldUsage x="-1"/>
        <fieldUsage x="3"/>
      </fieldsUsage>
    </cacheHierarchy>
    <cacheHierarchy uniqueName="[total_spend].[Date (Month Index)]" caption="Date (Month Index)" attribute="1" defaultMemberUniqueName="[total_spend].[Date (Month Index)].[All]" allUniqueName="[total_spend].[Date (Month Index)].[All]" dimensionUniqueName="[total_spend]" displayFolder="" count="0" memberValueDatatype="20" unbalanced="0" hidden="1"/>
    <cacheHierarchy uniqueName="[Measures].[__XL_Count total_spend]" caption="__XL_Count total_spend" measure="1" displayFolder="" measureGroup="total_spend" count="0" hidden="1"/>
    <cacheHierarchy uniqueName="[Measures].[__XL_Count artist_info]" caption="__XL_Count artist_info" measure="1" displayFolder="" measureGroup="artist_info" count="0" hidden="1"/>
    <cacheHierarchy uniqueName="[Measures].[__No measures defined]" caption="__No measures defined" measure="1" displayFolder="" count="0" hidden="1"/>
    <cacheHierarchy uniqueName="[Measures].[Sum of Amount Spent]" caption="Sum of Amount Spent" measure="1" displayFolder="" measureGroup="total_spend" count="0" hidden="1">
      <extLst>
        <ext xmlns:x15="http://schemas.microsoft.com/office/spreadsheetml/2010/11/main" uri="{B97F6D7D-B522-45F9-BDA1-12C45D357490}">
          <x15:cacheHierarchy aggregatedColumn="22"/>
        </ext>
      </extLst>
    </cacheHierarchy>
    <cacheHierarchy uniqueName="[Measures].[Sum of Amount Adjusted for D/C]" caption="Sum of Amount Adjusted for D/C" measure="1" displayFolder="" measureGroup="total_spend"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Total Payment]" caption="Sum of Total Payment" measure="1" displayFolder="" measureGroup="artist_info" count="0" hidden="1">
      <extLst>
        <ext xmlns:x15="http://schemas.microsoft.com/office/spreadsheetml/2010/11/main" uri="{B97F6D7D-B522-45F9-BDA1-12C45D357490}">
          <x15:cacheHierarchy aggregatedColumn="5"/>
        </ext>
      </extLst>
    </cacheHierarchy>
    <cacheHierarchy uniqueName="[Measures].[Sum of Remaining Payment]" caption="Sum of Remaining Payment" measure="1" displayFolder="" measureGroup="artist_info" count="0" hidden="1">
      <extLst>
        <ext xmlns:x15="http://schemas.microsoft.com/office/spreadsheetml/2010/11/main" uri="{B97F6D7D-B522-45F9-BDA1-12C45D357490}">
          <x15:cacheHierarchy aggregatedColumn="8"/>
        </ext>
      </extLst>
    </cacheHierarchy>
    <cacheHierarchy uniqueName="[Measures].[Sum of Advance Paid]" caption="Sum of Advance Paid" measure="1" displayFolder="" measureGroup="artist_info" count="0" hidden="1">
      <extLst>
        <ext xmlns:x15="http://schemas.microsoft.com/office/spreadsheetml/2010/11/main" uri="{B97F6D7D-B522-45F9-BDA1-12C45D357490}">
          <x15:cacheHierarchy aggregatedColumn="6"/>
        </ext>
      </extLst>
    </cacheHierarchy>
    <cacheHierarchy uniqueName="[Measures].[Sum of Total Amount Due]" caption="Sum of Total Amount Due" measure="1" displayFolder="" measureGroup="artist_info" count="0" hidden="1">
      <extLst>
        <ext xmlns:x15="http://schemas.microsoft.com/office/spreadsheetml/2010/11/main" uri="{B97F6D7D-B522-45F9-BDA1-12C45D357490}">
          <x15:cacheHierarchy aggregatedColumn="9"/>
        </ext>
      </extLst>
    </cacheHierarchy>
    <cacheHierarchy uniqueName="[Measures].[Sum of Total Amount Paid]" caption="Sum of Total Amount Paid" measure="1" displayFolder="" measureGroup="artist_info" count="0" hidden="1">
      <extLst>
        <ext xmlns:x15="http://schemas.microsoft.com/office/spreadsheetml/2010/11/main" uri="{B97F6D7D-B522-45F9-BDA1-12C45D357490}">
          <x15:cacheHierarchy aggregatedColumn="10"/>
        </ext>
      </extLst>
    </cacheHierarchy>
    <cacheHierarchy uniqueName="[Measures].[Count of Employment]" caption="Count of Employment" measure="1" displayFolder="" measureGroup="artist_info" count="0" hidden="1">
      <extLst>
        <ext xmlns:x15="http://schemas.microsoft.com/office/spreadsheetml/2010/11/main" uri="{B97F6D7D-B522-45F9-BDA1-12C45D357490}">
          <x15:cacheHierarchy aggregatedColumn="2"/>
        </ext>
      </extLst>
    </cacheHierarchy>
  </cacheHierarchies>
  <kpis count="0"/>
  <dimensions count="3">
    <dimension name="artist_info" uniqueName="[artist_info]" caption="artist_info"/>
    <dimension measure="1" name="Measures" uniqueName="[Measures]" caption="Measures"/>
    <dimension name="total_spend" uniqueName="[total_spend]" caption="total_spend"/>
  </dimensions>
  <measureGroups count="2">
    <measureGroup name="artist_info" caption="artist_info"/>
    <measureGroup name="total_spend" caption="total_spend"/>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Kardar" refreshedDate="45717.906755439813" backgroundQuery="1" createdVersion="8" refreshedVersion="8" minRefreshableVersion="3" recordCount="0" supportSubquery="1" supportAdvancedDrill="1" xr:uid="{642479B2-1B19-4A75-ABDD-E158566E15AF}">
  <cacheSource type="external" connectionId="1"/>
  <cacheFields count="8">
    <cacheField name="[artist_info].[Artist Name].[Artist Name]" caption="Artist Name" numFmtId="0" hierarchy="1" level="1">
      <sharedItems count="7">
        <s v="Azay"/>
        <s v="Beatrice"/>
        <s v="Curt"/>
        <s v="Eslaam"/>
        <s v="Jaye"/>
        <s v="Laud"/>
        <s v="Lee"/>
      </sharedItems>
    </cacheField>
    <cacheField name="[artist_info].[Artwork Title].[Artwork Title]" caption="Artwork Title" numFmtId="0" hierarchy="3" level="1">
      <sharedItems count="8">
        <s v="Jan artworks"/>
        <s v="Homerun 2D animation"/>
        <s v="Bolo Gazing"/>
        <s v="Flower boy office"/>
        <s v="Forrest hills drive SHY"/>
        <s v="Saint John Album art"/>
        <s v="Homakopia"/>
        <s v="Retro Toy wrapped shy"/>
      </sharedItems>
    </cacheField>
    <cacheField name="[Measures].[Sum of Advance Paid]" caption="Sum of Advance Paid" numFmtId="0" hierarchy="38" level="32767"/>
    <cacheField name="[Measures].[Sum of Total Amount Due]" caption="Sum of Total Amount Due" numFmtId="0" hierarchy="39" level="32767"/>
    <cacheField name="[Measures].[Sum of Total Payment]" caption="Sum of Total Payment" numFmtId="0" hierarchy="36" level="32767"/>
    <cacheField name="[Measures].[Sum of Total Amount Paid]" caption="Sum of Total Amount Paid" numFmtId="0" hierarchy="40" level="32767"/>
    <cacheField name="[artist_info].[Month].[Month]" caption="Month" numFmtId="0" level="1">
      <sharedItems containsSemiMixedTypes="0" containsNonDate="0" containsString="0"/>
    </cacheField>
    <cacheField name="[artist_info].[Work Status].[Work Status]" caption="Work Status" numFmtId="0" hierarchy="13" level="1">
      <sharedItems containsSemiMixedTypes="0" containsNonDate="0" containsString="0"/>
    </cacheField>
  </cacheFields>
  <cacheHierarchies count="42">
    <cacheHierarchy uniqueName="[artist_info].[Month]" caption="Month" attribute="1" defaultMemberUniqueName="[artist_info].[Month].[All]" allUniqueName="[artist_info].[Month].[All]" dimensionUniqueName="[artist_info]" displayFolder="" count="2" memberValueDatatype="130" unbalanced="0">
      <fieldsUsage count="2">
        <fieldUsage x="-1"/>
        <fieldUsage x="6"/>
      </fieldsUsage>
    </cacheHierarchy>
    <cacheHierarchy uniqueName="[artist_info].[Artist Name]" caption="Artist Name" attribute="1" defaultMemberUniqueName="[artist_info].[Artist Name].[All]" allUniqueName="[artist_info].[Artist Name].[All]" dimensionUniqueName="[artist_info]" displayFolder="" count="2" memberValueDatatype="130" unbalanced="0">
      <fieldsUsage count="2">
        <fieldUsage x="-1"/>
        <fieldUsage x="0"/>
      </fieldsUsage>
    </cacheHierarchy>
    <cacheHierarchy uniqueName="[artist_info].[Employment]" caption="Employment" attribute="1" defaultMemberUniqueName="[artist_info].[Employment].[All]" allUniqueName="[artist_info].[Employment].[All]" dimensionUniqueName="[artist_info]" displayFolder="" count="0" memberValueDatatype="130" unbalanced="0"/>
    <cacheHierarchy uniqueName="[artist_info].[Artwork Title]" caption="Artwork Title" attribute="1" defaultMemberUniqueName="[artist_info].[Artwork Title].[All]" allUniqueName="[artist_info].[Artwork Title].[All]" dimensionUniqueName="[artist_info]" displayFolder="" count="2" memberValueDatatype="130" unbalanced="0">
      <fieldsUsage count="2">
        <fieldUsage x="-1"/>
        <fieldUsage x="1"/>
      </fieldsUsage>
    </cacheHierarchy>
    <cacheHierarchy uniqueName="[artist_info].[Advance %]" caption="Advance %" attribute="1" defaultMemberUniqueName="[artist_info].[Advance %].[All]" allUniqueName="[artist_info].[Advance %].[All]" dimensionUniqueName="[artist_info]" displayFolder="" count="0" memberValueDatatype="5" unbalanced="0"/>
    <cacheHierarchy uniqueName="[artist_info].[Total Payment]" caption="Total Payment" attribute="1" defaultMemberUniqueName="[artist_info].[Total Payment].[All]" allUniqueName="[artist_info].[Total Payment].[All]" dimensionUniqueName="[artist_info]" displayFolder="" count="0" memberValueDatatype="5" unbalanced="0"/>
    <cacheHierarchy uniqueName="[artist_info].[Advance Paid]" caption="Advance Paid" attribute="1" defaultMemberUniqueName="[artist_info].[Advance Paid].[All]" allUniqueName="[artist_info].[Advance Paid].[All]" dimensionUniqueName="[artist_info]" displayFolder="" count="0" memberValueDatatype="5" unbalanced="0"/>
    <cacheHierarchy uniqueName="[artist_info].[Advance Payment Date]" caption="Advance Payment Date" attribute="1" time="1" defaultMemberUniqueName="[artist_info].[Advance Payment Date].[All]" allUniqueName="[artist_info].[Advance Payment Date].[All]" dimensionUniqueName="[artist_info]" displayFolder="" count="0" memberValueDatatype="7" unbalanced="0"/>
    <cacheHierarchy uniqueName="[artist_info].[Remaining Payment]" caption="Remaining Payment" attribute="1" defaultMemberUniqueName="[artist_info].[Remaining Payment].[All]" allUniqueName="[artist_info].[Remaining Payment].[All]" dimensionUniqueName="[artist_info]" displayFolder="" count="0" memberValueDatatype="5" unbalanced="0"/>
    <cacheHierarchy uniqueName="[artist_info].[Total Amount Due]" caption="Total Amount Due" attribute="1" defaultMemberUniqueName="[artist_info].[Total Amount Due].[All]" allUniqueName="[artist_info].[Total Amount Due].[All]" dimensionUniqueName="[artist_info]" displayFolder="" count="0" memberValueDatatype="5" unbalanced="0"/>
    <cacheHierarchy uniqueName="[artist_info].[Total Amount Paid]" caption="Total Amount Paid" attribute="1" defaultMemberUniqueName="[artist_info].[Total Amount Paid].[All]" allUniqueName="[artist_info].[Total Amount Paid].[All]" dimensionUniqueName="[artist_info]" displayFolder="" count="0" memberValueDatatype="5" unbalanced="0"/>
    <cacheHierarchy uniqueName="[artist_info].[Remaining Forecast Payment Date]" caption="Remaining Forecast Payment Date" attribute="1" defaultMemberUniqueName="[artist_info].[Remaining Forecast Payment Date].[All]" allUniqueName="[artist_info].[Remaining Forecast Payment Date].[All]" dimensionUniqueName="[artist_info]" displayFolder="" count="0" memberValueDatatype="130" unbalanced="0"/>
    <cacheHierarchy uniqueName="[artist_info].[Remaining Actual Payment Date]" caption="Remaining Actual Payment Date" attribute="1" defaultMemberUniqueName="[artist_info].[Remaining Actual Payment Date].[All]" allUniqueName="[artist_info].[Remaining Actual Payment Date].[All]" dimensionUniqueName="[artist_info]" displayFolder="" count="0" memberValueDatatype="130" unbalanced="0"/>
    <cacheHierarchy uniqueName="[artist_info].[Work Status]" caption="Work Status" attribute="1" defaultMemberUniqueName="[artist_info].[Work Status].[All]" allUniqueName="[artist_info].[Work Status].[All]" dimensionUniqueName="[artist_info]" displayFolder="" count="2" memberValueDatatype="130" unbalanced="0">
      <fieldsUsage count="2">
        <fieldUsage x="-1"/>
        <fieldUsage x="7"/>
      </fieldsUsage>
    </cacheHierarchy>
    <cacheHierarchy uniqueName="[artist_info].[Total Payment Status]" caption="Total Payment Status" attribute="1" defaultMemberUniqueName="[artist_info].[Total Payment Status].[All]" allUniqueName="[artist_info].[Total Payment Status].[All]" dimensionUniqueName="[artist_info]" displayFolder="" count="0" memberValueDatatype="130" unbalanced="0"/>
    <cacheHierarchy uniqueName="[artist_info].[Currency]" caption="Currency" attribute="1" defaultMemberUniqueName="[artist_info].[Currency].[All]" allUniqueName="[artist_info].[Currency].[All]" dimensionUniqueName="[artist_info]" displayFolder="" count="0" memberValueDatatype="130" unbalanced="0"/>
    <cacheHierarchy uniqueName="[artist_info].[Notes]" caption="Notes" attribute="1" defaultMemberUniqueName="[artist_info].[Notes].[All]" allUniqueName="[artist_info].[Notes].[All]" dimensionUniqueName="[artist_info]" displayFolder="" count="0" memberValueDatatype="130" unbalanced="0"/>
    <cacheHierarchy uniqueName="[total_spend].[Date]" caption="Date" attribute="1" time="1" defaultMemberUniqueName="[total_spend].[Date].[All]" allUniqueName="[total_spend].[Date].[All]" dimensionUniqueName="[total_spend]" displayFolder="" count="0" memberValueDatatype="7" unbalanced="0"/>
    <cacheHierarchy uniqueName="[total_spend].[Category]" caption="Category" attribute="1" defaultMemberUniqueName="[total_spend].[Category].[All]" allUniqueName="[total_spend].[Category].[All]" dimensionUniqueName="[total_spend]" displayFolder="" count="0" memberValueDatatype="130" unbalanced="0"/>
    <cacheHierarchy uniqueName="[total_spend].[Description]" caption="Description" attribute="1" defaultMemberUniqueName="[total_spend].[Description].[All]" allUniqueName="[total_spend].[Description].[All]" dimensionUniqueName="[total_spend]" displayFolder="" count="0" memberValueDatatype="130" unbalanced="0"/>
    <cacheHierarchy uniqueName="[total_spend].[Vendor/Supplier]" caption="Vendor/Supplier" attribute="1" defaultMemberUniqueName="[total_spend].[Vendor/Supplier].[All]" allUniqueName="[total_spend].[Vendor/Supplier].[All]" dimensionUniqueName="[total_spend]" displayFolder="" count="0" memberValueDatatype="130" unbalanced="0"/>
    <cacheHierarchy uniqueName="[total_spend].[Debit/Credit]" caption="Debit/Credit" attribute="1" defaultMemberUniqueName="[total_spend].[Debit/Credit].[All]" allUniqueName="[total_spend].[Debit/Credit].[All]" dimensionUniqueName="[total_spend]" displayFolder="" count="0" memberValueDatatype="130" unbalanced="0"/>
    <cacheHierarchy uniqueName="[total_spend].[Amount Spent]" caption="Amount Spent" attribute="1" defaultMemberUniqueName="[total_spend].[Amount Spent].[All]" allUniqueName="[total_spend].[Amount Spent].[All]" dimensionUniqueName="[total_spend]" displayFolder="" count="0" memberValueDatatype="5" unbalanced="0"/>
    <cacheHierarchy uniqueName="[total_spend].[Amount Adjusted for D/C]" caption="Amount Adjusted for D/C" attribute="1" defaultMemberUniqueName="[total_spend].[Amount Adjusted for D/C].[All]" allUniqueName="[total_spend].[Amount Adjusted for D/C].[All]" dimensionUniqueName="[total_spend]" displayFolder="" count="0" memberValueDatatype="5" unbalanced="0"/>
    <cacheHierarchy uniqueName="[total_spend].[Currency]" caption="Currency" attribute="1" defaultMemberUniqueName="[total_spend].[Currency].[All]" allUniqueName="[total_spend].[Currency].[All]" dimensionUniqueName="[total_spend]" displayFolder="" count="0" memberValueDatatype="130" unbalanced="0"/>
    <cacheHierarchy uniqueName="[total_spend].[Payment Method]" caption="Payment Method" attribute="1" defaultMemberUniqueName="[total_spend].[Payment Method].[All]" allUniqueName="[total_spend].[Payment Method].[All]" dimensionUniqueName="[total_spend]" displayFolder="" count="0" memberValueDatatype="130" unbalanced="0"/>
    <cacheHierarchy uniqueName="[total_spend].[Notes+]" caption="Notes+" attribute="1" defaultMemberUniqueName="[total_spend].[Notes+].[All]" allUniqueName="[total_spend].[Notes+].[All]" dimensionUniqueName="[total_spend]" displayFolder="" count="0" memberValueDatatype="130" unbalanced="0"/>
    <cacheHierarchy uniqueName="[total_spend].[Date (Year)]" caption="Date (Year)" attribute="1" defaultMemberUniqueName="[total_spend].[Date (Year)].[All]" allUniqueName="[total_spend].[Date (Year)].[All]" dimensionUniqueName="[total_spend]" displayFolder="" count="0" memberValueDatatype="130" unbalanced="0"/>
    <cacheHierarchy uniqueName="[total_spend].[Date (Quarter)]" caption="Date (Quarter)" attribute="1" defaultMemberUniqueName="[total_spend].[Date (Quarter)].[All]" allUniqueName="[total_spend].[Date (Quarter)].[All]" dimensionUniqueName="[total_spend]" displayFolder="" count="0" memberValueDatatype="130" unbalanced="0"/>
    <cacheHierarchy uniqueName="[total_spend].[Date (Month)]" caption="Date (Month)" attribute="1" defaultMemberUniqueName="[total_spend].[Date (Month)].[All]" allUniqueName="[total_spend].[Date (Month)].[All]" dimensionUniqueName="[total_spend]" displayFolder="" count="0" memberValueDatatype="130" unbalanced="0"/>
    <cacheHierarchy uniqueName="[total_spend].[Date (Month Index)]" caption="Date (Month Index)" attribute="1" defaultMemberUniqueName="[total_spend].[Date (Month Index)].[All]" allUniqueName="[total_spend].[Date (Month Index)].[All]" dimensionUniqueName="[total_spend]" displayFolder="" count="0" memberValueDatatype="20" unbalanced="0" hidden="1"/>
    <cacheHierarchy uniqueName="[Measures].[__XL_Count total_spend]" caption="__XL_Count total_spend" measure="1" displayFolder="" measureGroup="total_spend" count="0" hidden="1"/>
    <cacheHierarchy uniqueName="[Measures].[__XL_Count artist_info]" caption="__XL_Count artist_info" measure="1" displayFolder="" measureGroup="artist_info" count="0" hidden="1"/>
    <cacheHierarchy uniqueName="[Measures].[__No measures defined]" caption="__No measures defined" measure="1" displayFolder="" count="0" hidden="1"/>
    <cacheHierarchy uniqueName="[Measures].[Sum of Amount Spent]" caption="Sum of Amount Spent" measure="1" displayFolder="" measureGroup="total_spend" count="0" hidden="1">
      <extLst>
        <ext xmlns:x15="http://schemas.microsoft.com/office/spreadsheetml/2010/11/main" uri="{B97F6D7D-B522-45F9-BDA1-12C45D357490}">
          <x15:cacheHierarchy aggregatedColumn="22"/>
        </ext>
      </extLst>
    </cacheHierarchy>
    <cacheHierarchy uniqueName="[Measures].[Sum of Amount Adjusted for D/C]" caption="Sum of Amount Adjusted for D/C" measure="1" displayFolder="" measureGroup="total_spend" count="0" hidden="1">
      <extLst>
        <ext xmlns:x15="http://schemas.microsoft.com/office/spreadsheetml/2010/11/main" uri="{B97F6D7D-B522-45F9-BDA1-12C45D357490}">
          <x15:cacheHierarchy aggregatedColumn="23"/>
        </ext>
      </extLst>
    </cacheHierarchy>
    <cacheHierarchy uniqueName="[Measures].[Sum of Total Payment]" caption="Sum of Total Payment" measure="1" displayFolder="" measureGroup="artist_info"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Remaining Payment]" caption="Sum of Remaining Payment" measure="1" displayFolder="" measureGroup="artist_info" count="0" hidden="1">
      <extLst>
        <ext xmlns:x15="http://schemas.microsoft.com/office/spreadsheetml/2010/11/main" uri="{B97F6D7D-B522-45F9-BDA1-12C45D357490}">
          <x15:cacheHierarchy aggregatedColumn="8"/>
        </ext>
      </extLst>
    </cacheHierarchy>
    <cacheHierarchy uniqueName="[Measures].[Sum of Advance Paid]" caption="Sum of Advance Paid" measure="1" displayFolder="" measureGroup="artist_info"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otal Amount Due]" caption="Sum of Total Amount Due" measure="1" displayFolder="" measureGroup="artist_info"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Total Amount Paid]" caption="Sum of Total Amount Paid" measure="1" displayFolder="" measureGroup="artist_info" count="0" oneField="1" hidden="1">
      <fieldsUsage count="1">
        <fieldUsage x="5"/>
      </fieldsUsage>
      <extLst>
        <ext xmlns:x15="http://schemas.microsoft.com/office/spreadsheetml/2010/11/main" uri="{B97F6D7D-B522-45F9-BDA1-12C45D357490}">
          <x15:cacheHierarchy aggregatedColumn="10"/>
        </ext>
      </extLst>
    </cacheHierarchy>
    <cacheHierarchy uniqueName="[Measures].[Count of Employment]" caption="Count of Employment" measure="1" displayFolder="" measureGroup="artist_info" count="0" hidden="1">
      <extLst>
        <ext xmlns:x15="http://schemas.microsoft.com/office/spreadsheetml/2010/11/main" uri="{B97F6D7D-B522-45F9-BDA1-12C45D357490}">
          <x15:cacheHierarchy aggregatedColumn="2"/>
        </ext>
      </extLst>
    </cacheHierarchy>
  </cacheHierarchies>
  <kpis count="0"/>
  <dimensions count="3">
    <dimension name="artist_info" uniqueName="[artist_info]" caption="artist_info"/>
    <dimension measure="1" name="Measures" uniqueName="[Measures]" caption="Measures"/>
    <dimension name="total_spend" uniqueName="[total_spend]" caption="total_spend"/>
  </dimensions>
  <measureGroups count="2">
    <measureGroup name="artist_info" caption="artist_info"/>
    <measureGroup name="total_spend" caption="total_spend"/>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Kardar" refreshedDate="45717.902485300925" backgroundQuery="1" createdVersion="3" refreshedVersion="8" minRefreshableVersion="3" recordCount="0" supportSubquery="1" supportAdvancedDrill="1" xr:uid="{54870DBB-24E2-4458-B387-1A16EEB80685}">
  <cacheSource type="external" connectionId="1">
    <extLst>
      <ext xmlns:x14="http://schemas.microsoft.com/office/spreadsheetml/2009/9/main" uri="{F057638F-6D5F-4e77-A914-E7F072B9BCA8}">
        <x14:sourceConnection name="ThisWorkbookDataModel"/>
      </ext>
    </extLst>
  </cacheSource>
  <cacheFields count="0"/>
  <cacheHierarchies count="41">
    <cacheHierarchy uniqueName="[artist_info].[Month]" caption="Month" attribute="1" defaultMemberUniqueName="[artist_info].[Month].[All]" allUniqueName="[artist_info].[Month].[All]" dimensionUniqueName="[artist_info]" displayFolder="" count="0" memberValueDatatype="130" unbalanced="0"/>
    <cacheHierarchy uniqueName="[artist_info].[Artist Name]" caption="Artist Name" attribute="1" defaultMemberUniqueName="[artist_info].[Artist Name].[All]" allUniqueName="[artist_info].[Artist Name].[All]" dimensionUniqueName="[artist_info]" displayFolder="" count="0" memberValueDatatype="130" unbalanced="0"/>
    <cacheHierarchy uniqueName="[artist_info].[Employment]" caption="Employment" attribute="1" defaultMemberUniqueName="[artist_info].[Employment].[All]" allUniqueName="[artist_info].[Employment].[All]" dimensionUniqueName="[artist_info]" displayFolder="" count="0" memberValueDatatype="130" unbalanced="0"/>
    <cacheHierarchy uniqueName="[artist_info].[Artwork Title]" caption="Artwork Title" attribute="1" defaultMemberUniqueName="[artist_info].[Artwork Title].[All]" allUniqueName="[artist_info].[Artwork Title].[All]" dimensionUniqueName="[artist_info]" displayFolder="" count="0" memberValueDatatype="130" unbalanced="0"/>
    <cacheHierarchy uniqueName="[artist_info].[Advance %]" caption="Advance %" attribute="1" defaultMemberUniqueName="[artist_info].[Advance %].[All]" allUniqueName="[artist_info].[Advance %].[All]" dimensionUniqueName="[artist_info]" displayFolder="" count="0" memberValueDatatype="5" unbalanced="0"/>
    <cacheHierarchy uniqueName="[artist_info].[Total Payment]" caption="Total Payment" attribute="1" defaultMemberUniqueName="[artist_info].[Total Payment].[All]" allUniqueName="[artist_info].[Total Payment].[All]" dimensionUniqueName="[artist_info]" displayFolder="" count="0" memberValueDatatype="5" unbalanced="0"/>
    <cacheHierarchy uniqueName="[artist_info].[Advance Paid]" caption="Advance Paid" attribute="1" defaultMemberUniqueName="[artist_info].[Advance Paid].[All]" allUniqueName="[artist_info].[Advance Paid].[All]" dimensionUniqueName="[artist_info]" displayFolder="" count="0" memberValueDatatype="5" unbalanced="0"/>
    <cacheHierarchy uniqueName="[artist_info].[Advance Payment Date]" caption="Advance Payment Date" attribute="1" time="1" defaultMemberUniqueName="[artist_info].[Advance Payment Date].[All]" allUniqueName="[artist_info].[Advance Payment Date].[All]" dimensionUniqueName="[artist_info]" displayFolder="" count="0" memberValueDatatype="7" unbalanced="0"/>
    <cacheHierarchy uniqueName="[artist_info].[Remaining Payment]" caption="Remaining Payment" attribute="1" defaultMemberUniqueName="[artist_info].[Remaining Payment].[All]" allUniqueName="[artist_info].[Remaining Payment].[All]" dimensionUniqueName="[artist_info]" displayFolder="" count="0" memberValueDatatype="5" unbalanced="0"/>
    <cacheHierarchy uniqueName="[artist_info].[Total Amount Due]" caption="Total Amount Due" attribute="1" defaultMemberUniqueName="[artist_info].[Total Amount Due].[All]" allUniqueName="[artist_info].[Total Amount Due].[All]" dimensionUniqueName="[artist_info]" displayFolder="" count="0" memberValueDatatype="5" unbalanced="0"/>
    <cacheHierarchy uniqueName="[artist_info].[Total Amount Paid]" caption="Total Amount Paid" attribute="1" defaultMemberUniqueName="[artist_info].[Total Amount Paid].[All]" allUniqueName="[artist_info].[Total Amount Paid].[All]" dimensionUniqueName="[artist_info]" displayFolder="" count="0" memberValueDatatype="5" unbalanced="0"/>
    <cacheHierarchy uniqueName="[artist_info].[Remaining Forecast Payment Date]" caption="Remaining Forecast Payment Date" attribute="1" defaultMemberUniqueName="[artist_info].[Remaining Forecast Payment Date].[All]" allUniqueName="[artist_info].[Remaining Forecast Payment Date].[All]" dimensionUniqueName="[artist_info]" displayFolder="" count="0" memberValueDatatype="130" unbalanced="0"/>
    <cacheHierarchy uniqueName="[artist_info].[Remaining Actual Payment Date]" caption="Remaining Actual Payment Date" attribute="1" defaultMemberUniqueName="[artist_info].[Remaining Actual Payment Date].[All]" allUniqueName="[artist_info].[Remaining Actual Payment Date].[All]" dimensionUniqueName="[artist_info]" displayFolder="" count="0" memberValueDatatype="130" unbalanced="0"/>
    <cacheHierarchy uniqueName="[artist_info].[Work Status]" caption="Work Status" attribute="1" defaultMemberUniqueName="[artist_info].[Work Status].[All]" allUniqueName="[artist_info].[Work Status].[All]" dimensionUniqueName="[artist_info]" displayFolder="" count="0" memberValueDatatype="130" unbalanced="0"/>
    <cacheHierarchy uniqueName="[artist_info].[Total Payment Status]" caption="Total Payment Status" attribute="1" defaultMemberUniqueName="[artist_info].[Total Payment Status].[All]" allUniqueName="[artist_info].[Total Payment Status].[All]" dimensionUniqueName="[artist_info]" displayFolder="" count="0" memberValueDatatype="130" unbalanced="0"/>
    <cacheHierarchy uniqueName="[artist_info].[Currency]" caption="Currency" attribute="1" defaultMemberUniqueName="[artist_info].[Currency].[All]" allUniqueName="[artist_info].[Currency].[All]" dimensionUniqueName="[artist_info]" displayFolder="" count="0" memberValueDatatype="130" unbalanced="0"/>
    <cacheHierarchy uniqueName="[artist_info].[Notes]" caption="Notes" attribute="1" defaultMemberUniqueName="[artist_info].[Notes].[All]" allUniqueName="[artist_info].[Notes].[All]" dimensionUniqueName="[artist_info]" displayFolder="" count="0" memberValueDatatype="130" unbalanced="0"/>
    <cacheHierarchy uniqueName="[total_spend].[Date]" caption="Date" attribute="1" time="1" defaultMemberUniqueName="[total_spend].[Date].[All]" allUniqueName="[total_spend].[Date].[All]" dimensionUniqueName="[total_spend]" displayFolder="" count="0" memberValueDatatype="7" unbalanced="0"/>
    <cacheHierarchy uniqueName="[total_spend].[Category]" caption="Category" attribute="1" defaultMemberUniqueName="[total_spend].[Category].[All]" allUniqueName="[total_spend].[Category].[All]" dimensionUniqueName="[total_spend]" displayFolder="" count="2" memberValueDatatype="130" unbalanced="0"/>
    <cacheHierarchy uniqueName="[total_spend].[Description]" caption="Description" attribute="1" defaultMemberUniqueName="[total_spend].[Description].[All]" allUniqueName="[total_spend].[Description].[All]" dimensionUniqueName="[total_spend]" displayFolder="" count="0" memberValueDatatype="130" unbalanced="0"/>
    <cacheHierarchy uniqueName="[total_spend].[Vendor/Supplier]" caption="Vendor/Supplier" attribute="1" defaultMemberUniqueName="[total_spend].[Vendor/Supplier].[All]" allUniqueName="[total_spend].[Vendor/Supplier].[All]" dimensionUniqueName="[total_spend]" displayFolder="" count="2" memberValueDatatype="130" unbalanced="0"/>
    <cacheHierarchy uniqueName="[total_spend].[Debit/Credit]" caption="Debit/Credit" attribute="1" defaultMemberUniqueName="[total_spend].[Debit/Credit].[All]" allUniqueName="[total_spend].[Debit/Credit].[All]" dimensionUniqueName="[total_spend]" displayFolder="" count="0" memberValueDatatype="130" unbalanced="0"/>
    <cacheHierarchy uniqueName="[total_spend].[Amount Spent]" caption="Amount Spent" attribute="1" defaultMemberUniqueName="[total_spend].[Amount Spent].[All]" allUniqueName="[total_spend].[Amount Spent].[All]" dimensionUniqueName="[total_spend]" displayFolder="" count="0" memberValueDatatype="5" unbalanced="0"/>
    <cacheHierarchy uniqueName="[total_spend].[Amount Adjusted for D/C]" caption="Amount Adjusted for D/C" attribute="1" defaultMemberUniqueName="[total_spend].[Amount Adjusted for D/C].[All]" allUniqueName="[total_spend].[Amount Adjusted for D/C].[All]" dimensionUniqueName="[total_spend]" displayFolder="" count="0" memberValueDatatype="5" unbalanced="0"/>
    <cacheHierarchy uniqueName="[total_spend].[Currency]" caption="Currency" attribute="1" defaultMemberUniqueName="[total_spend].[Currency].[All]" allUniqueName="[total_spend].[Currency].[All]" dimensionUniqueName="[total_spend]" displayFolder="" count="0" memberValueDatatype="130" unbalanced="0"/>
    <cacheHierarchy uniqueName="[total_spend].[Payment Method]" caption="Payment Method" attribute="1" defaultMemberUniqueName="[total_spend].[Payment Method].[All]" allUniqueName="[total_spend].[Payment Method].[All]" dimensionUniqueName="[total_spend]" displayFolder="" count="0" memberValueDatatype="130" unbalanced="0"/>
    <cacheHierarchy uniqueName="[total_spend].[Notes+]" caption="Notes+" attribute="1" defaultMemberUniqueName="[total_spend].[Notes+].[All]" allUniqueName="[total_spend].[Notes+].[All]" dimensionUniqueName="[total_spend]" displayFolder="" count="0" memberValueDatatype="130" unbalanced="0"/>
    <cacheHierarchy uniqueName="[total_spend].[Date (Year)]" caption="Date (Year)" attribute="1" defaultMemberUniqueName="[total_spend].[Date (Year)].[All]" allUniqueName="[total_spend].[Date (Year)].[All]" dimensionUniqueName="[total_spend]" displayFolder="" count="0" memberValueDatatype="130" unbalanced="0"/>
    <cacheHierarchy uniqueName="[total_spend].[Date (Quarter)]" caption="Date (Quarter)" attribute="1" defaultMemberUniqueName="[total_spend].[Date (Quarter)].[All]" allUniqueName="[total_spend].[Date (Quarter)].[All]" dimensionUniqueName="[total_spend]" displayFolder="" count="0" memberValueDatatype="130" unbalanced="0"/>
    <cacheHierarchy uniqueName="[total_spend].[Date (Month)]" caption="Date (Month)" attribute="1" defaultMemberUniqueName="[total_spend].[Date (Month)].[All]" allUniqueName="[total_spend].[Date (Month)].[All]" dimensionUniqueName="[total_spend]" displayFolder="" count="0" memberValueDatatype="130" unbalanced="0"/>
    <cacheHierarchy uniqueName="[total_spend].[Date (Month Index)]" caption="Date (Month Index)" attribute="1" defaultMemberUniqueName="[total_spend].[Date (Month Index)].[All]" allUniqueName="[total_spend].[Date (Month Index)].[All]" dimensionUniqueName="[total_spend]" displayFolder="" count="0" memberValueDatatype="20" unbalanced="0" hidden="1"/>
    <cacheHierarchy uniqueName="[Measures].[__XL_Count total_spend]" caption="__XL_Count total_spend" measure="1" displayFolder="" measureGroup="total_spend" count="0" hidden="1"/>
    <cacheHierarchy uniqueName="[Measures].[__XL_Count artist_info]" caption="__XL_Count artist_info" measure="1" displayFolder="" measureGroup="artist_info" count="0" hidden="1"/>
    <cacheHierarchy uniqueName="[Measures].[__No measures defined]" caption="__No measures defined" measure="1" displayFolder="" count="0" hidden="1"/>
    <cacheHierarchy uniqueName="[Measures].[Sum of Amount Spent]" caption="Sum of Amount Spent" measure="1" displayFolder="" measureGroup="total_spend" count="0" hidden="1">
      <extLst>
        <ext xmlns:x15="http://schemas.microsoft.com/office/spreadsheetml/2010/11/main" uri="{B97F6D7D-B522-45F9-BDA1-12C45D357490}">
          <x15:cacheHierarchy aggregatedColumn="22"/>
        </ext>
      </extLst>
    </cacheHierarchy>
    <cacheHierarchy uniqueName="[Measures].[Sum of Amount Adjusted for D/C]" caption="Sum of Amount Adjusted for D/C" measure="1" displayFolder="" measureGroup="total_spend" count="0" hidden="1">
      <extLst>
        <ext xmlns:x15="http://schemas.microsoft.com/office/spreadsheetml/2010/11/main" uri="{B97F6D7D-B522-45F9-BDA1-12C45D357490}">
          <x15:cacheHierarchy aggregatedColumn="23"/>
        </ext>
      </extLst>
    </cacheHierarchy>
    <cacheHierarchy uniqueName="[Measures].[Sum of Total Payment]" caption="Sum of Total Payment" measure="1" displayFolder="" measureGroup="artist_info" count="0" hidden="1">
      <extLst>
        <ext xmlns:x15="http://schemas.microsoft.com/office/spreadsheetml/2010/11/main" uri="{B97F6D7D-B522-45F9-BDA1-12C45D357490}">
          <x15:cacheHierarchy aggregatedColumn="5"/>
        </ext>
      </extLst>
    </cacheHierarchy>
    <cacheHierarchy uniqueName="[Measures].[Sum of Remaining Payment]" caption="Sum of Remaining Payment" measure="1" displayFolder="" measureGroup="artist_info" count="0" hidden="1">
      <extLst>
        <ext xmlns:x15="http://schemas.microsoft.com/office/spreadsheetml/2010/11/main" uri="{B97F6D7D-B522-45F9-BDA1-12C45D357490}">
          <x15:cacheHierarchy aggregatedColumn="8"/>
        </ext>
      </extLst>
    </cacheHierarchy>
    <cacheHierarchy uniqueName="[Measures].[Sum of Advance Paid]" caption="Sum of Advance Paid" measure="1" displayFolder="" measureGroup="artist_info" count="0" hidden="1">
      <extLst>
        <ext xmlns:x15="http://schemas.microsoft.com/office/spreadsheetml/2010/11/main" uri="{B97F6D7D-B522-45F9-BDA1-12C45D357490}">
          <x15:cacheHierarchy aggregatedColumn="6"/>
        </ext>
      </extLst>
    </cacheHierarchy>
    <cacheHierarchy uniqueName="[Measures].[Sum of Total Amount Due]" caption="Sum of Total Amount Due" measure="1" displayFolder="" measureGroup="artist_info" count="0" hidden="1">
      <extLst>
        <ext xmlns:x15="http://schemas.microsoft.com/office/spreadsheetml/2010/11/main" uri="{B97F6D7D-B522-45F9-BDA1-12C45D357490}">
          <x15:cacheHierarchy aggregatedColumn="9"/>
        </ext>
      </extLst>
    </cacheHierarchy>
    <cacheHierarchy uniqueName="[Measures].[Sum of Total Amount Paid]" caption="Sum of Total Amount Paid" measure="1" displayFolder="" measureGroup="artist_info"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2042684954"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Kardar" refreshedDate="45717.904587500001" backgroundQuery="1" createdVersion="3" refreshedVersion="8" minRefreshableVersion="3" recordCount="0" supportSubquery="1" supportAdvancedDrill="1" xr:uid="{39A064F5-CB49-4690-B70D-D84F80D531FF}">
  <cacheSource type="external" connectionId="1">
    <extLst>
      <ext xmlns:x14="http://schemas.microsoft.com/office/spreadsheetml/2009/9/main" uri="{F057638F-6D5F-4e77-A914-E7F072B9BCA8}">
        <x14:sourceConnection name="ThisWorkbookDataModel"/>
      </ext>
    </extLst>
  </cacheSource>
  <cacheFields count="0"/>
  <cacheHierarchies count="42">
    <cacheHierarchy uniqueName="[artist_info].[Month]" caption="Month" attribute="1" defaultMemberUniqueName="[artist_info].[Month].[All]" allUniqueName="[artist_info].[Month].[All]" dimensionUniqueName="[artist_info]" displayFolder="" count="2" memberValueDatatype="130" unbalanced="0"/>
    <cacheHierarchy uniqueName="[artist_info].[Artist Name]" caption="Artist Name" attribute="1" defaultMemberUniqueName="[artist_info].[Artist Name].[All]" allUniqueName="[artist_info].[Artist Name].[All]" dimensionUniqueName="[artist_info]" displayFolder="" count="0" memberValueDatatype="130" unbalanced="0"/>
    <cacheHierarchy uniqueName="[artist_info].[Employment]" caption="Employment" attribute="1" defaultMemberUniqueName="[artist_info].[Employment].[All]" allUniqueName="[artist_info].[Employment].[All]" dimensionUniqueName="[artist_info]" displayFolder="" count="0" memberValueDatatype="130" unbalanced="0"/>
    <cacheHierarchy uniqueName="[artist_info].[Artwork Title]" caption="Artwork Title" attribute="1" defaultMemberUniqueName="[artist_info].[Artwork Title].[All]" allUniqueName="[artist_info].[Artwork Title].[All]" dimensionUniqueName="[artist_info]" displayFolder="" count="0" memberValueDatatype="130" unbalanced="0"/>
    <cacheHierarchy uniqueName="[artist_info].[Advance %]" caption="Advance %" attribute="1" defaultMemberUniqueName="[artist_info].[Advance %].[All]" allUniqueName="[artist_info].[Advance %].[All]" dimensionUniqueName="[artist_info]" displayFolder="" count="0" memberValueDatatype="5" unbalanced="0"/>
    <cacheHierarchy uniqueName="[artist_info].[Total Payment]" caption="Total Payment" attribute="1" defaultMemberUniqueName="[artist_info].[Total Payment].[All]" allUniqueName="[artist_info].[Total Payment].[All]" dimensionUniqueName="[artist_info]" displayFolder="" count="0" memberValueDatatype="5" unbalanced="0"/>
    <cacheHierarchy uniqueName="[artist_info].[Advance Paid]" caption="Advance Paid" attribute="1" defaultMemberUniqueName="[artist_info].[Advance Paid].[All]" allUniqueName="[artist_info].[Advance Paid].[All]" dimensionUniqueName="[artist_info]" displayFolder="" count="0" memberValueDatatype="5" unbalanced="0"/>
    <cacheHierarchy uniqueName="[artist_info].[Advance Payment Date]" caption="Advance Payment Date" attribute="1" time="1" defaultMemberUniqueName="[artist_info].[Advance Payment Date].[All]" allUniqueName="[artist_info].[Advance Payment Date].[All]" dimensionUniqueName="[artist_info]" displayFolder="" count="0" memberValueDatatype="7" unbalanced="0"/>
    <cacheHierarchy uniqueName="[artist_info].[Remaining Payment]" caption="Remaining Payment" attribute="1" defaultMemberUniqueName="[artist_info].[Remaining Payment].[All]" allUniqueName="[artist_info].[Remaining Payment].[All]" dimensionUniqueName="[artist_info]" displayFolder="" count="0" memberValueDatatype="5" unbalanced="0"/>
    <cacheHierarchy uniqueName="[artist_info].[Total Amount Due]" caption="Total Amount Due" attribute="1" defaultMemberUniqueName="[artist_info].[Total Amount Due].[All]" allUniqueName="[artist_info].[Total Amount Due].[All]" dimensionUniqueName="[artist_info]" displayFolder="" count="0" memberValueDatatype="5" unbalanced="0"/>
    <cacheHierarchy uniqueName="[artist_info].[Total Amount Paid]" caption="Total Amount Paid" attribute="1" defaultMemberUniqueName="[artist_info].[Total Amount Paid].[All]" allUniqueName="[artist_info].[Total Amount Paid].[All]" dimensionUniqueName="[artist_info]" displayFolder="" count="0" memberValueDatatype="5" unbalanced="0"/>
    <cacheHierarchy uniqueName="[artist_info].[Remaining Forecast Payment Date]" caption="Remaining Forecast Payment Date" attribute="1" defaultMemberUniqueName="[artist_info].[Remaining Forecast Payment Date].[All]" allUniqueName="[artist_info].[Remaining Forecast Payment Date].[All]" dimensionUniqueName="[artist_info]" displayFolder="" count="0" memberValueDatatype="130" unbalanced="0"/>
    <cacheHierarchy uniqueName="[artist_info].[Remaining Actual Payment Date]" caption="Remaining Actual Payment Date" attribute="1" defaultMemberUniqueName="[artist_info].[Remaining Actual Payment Date].[All]" allUniqueName="[artist_info].[Remaining Actual Payment Date].[All]" dimensionUniqueName="[artist_info]" displayFolder="" count="0" memberValueDatatype="130" unbalanced="0"/>
    <cacheHierarchy uniqueName="[artist_info].[Work Status]" caption="Work Status" attribute="1" defaultMemberUniqueName="[artist_info].[Work Status].[All]" allUniqueName="[artist_info].[Work Status].[All]" dimensionUniqueName="[artist_info]" displayFolder="" count="0" memberValueDatatype="130" unbalanced="0"/>
    <cacheHierarchy uniqueName="[artist_info].[Total Payment Status]" caption="Total Payment Status" attribute="1" defaultMemberUniqueName="[artist_info].[Total Payment Status].[All]" allUniqueName="[artist_info].[Total Payment Status].[All]" dimensionUniqueName="[artist_info]" displayFolder="" count="0" memberValueDatatype="130" unbalanced="0"/>
    <cacheHierarchy uniqueName="[artist_info].[Currency]" caption="Currency" attribute="1" defaultMemberUniqueName="[artist_info].[Currency].[All]" allUniqueName="[artist_info].[Currency].[All]" dimensionUniqueName="[artist_info]" displayFolder="" count="0" memberValueDatatype="130" unbalanced="0"/>
    <cacheHierarchy uniqueName="[artist_info].[Notes]" caption="Notes" attribute="1" defaultMemberUniqueName="[artist_info].[Notes].[All]" allUniqueName="[artist_info].[Notes].[All]" dimensionUniqueName="[artist_info]" displayFolder="" count="0" memberValueDatatype="130" unbalanced="0"/>
    <cacheHierarchy uniqueName="[total_spend].[Date]" caption="Date" attribute="1" time="1" defaultMemberUniqueName="[total_spend].[Date].[All]" allUniqueName="[total_spend].[Date].[All]" dimensionUniqueName="[total_spend]" displayFolder="" count="0" memberValueDatatype="7" unbalanced="0"/>
    <cacheHierarchy uniqueName="[total_spend].[Category]" caption="Category" attribute="1" defaultMemberUniqueName="[total_spend].[Category].[All]" allUniqueName="[total_spend].[Category].[All]" dimensionUniqueName="[total_spend]" displayFolder="" count="0" memberValueDatatype="130" unbalanced="0"/>
    <cacheHierarchy uniqueName="[total_spend].[Description]" caption="Description" attribute="1" defaultMemberUniqueName="[total_spend].[Description].[All]" allUniqueName="[total_spend].[Description].[All]" dimensionUniqueName="[total_spend]" displayFolder="" count="0" memberValueDatatype="130" unbalanced="0"/>
    <cacheHierarchy uniqueName="[total_spend].[Vendor/Supplier]" caption="Vendor/Supplier" attribute="1" defaultMemberUniqueName="[total_spend].[Vendor/Supplier].[All]" allUniqueName="[total_spend].[Vendor/Supplier].[All]" dimensionUniqueName="[total_spend]" displayFolder="" count="0" memberValueDatatype="130" unbalanced="0"/>
    <cacheHierarchy uniqueName="[total_spend].[Debit/Credit]" caption="Debit/Credit" attribute="1" defaultMemberUniqueName="[total_spend].[Debit/Credit].[All]" allUniqueName="[total_spend].[Debit/Credit].[All]" dimensionUniqueName="[total_spend]" displayFolder="" count="0" memberValueDatatype="130" unbalanced="0"/>
    <cacheHierarchy uniqueName="[total_spend].[Amount Spent]" caption="Amount Spent" attribute="1" defaultMemberUniqueName="[total_spend].[Amount Spent].[All]" allUniqueName="[total_spend].[Amount Spent].[All]" dimensionUniqueName="[total_spend]" displayFolder="" count="0" memberValueDatatype="5" unbalanced="0"/>
    <cacheHierarchy uniqueName="[total_spend].[Amount Adjusted for D/C]" caption="Amount Adjusted for D/C" attribute="1" defaultMemberUniqueName="[total_spend].[Amount Adjusted for D/C].[All]" allUniqueName="[total_spend].[Amount Adjusted for D/C].[All]" dimensionUniqueName="[total_spend]" displayFolder="" count="0" memberValueDatatype="5" unbalanced="0"/>
    <cacheHierarchy uniqueName="[total_spend].[Currency]" caption="Currency" attribute="1" defaultMemberUniqueName="[total_spend].[Currency].[All]" allUniqueName="[total_spend].[Currency].[All]" dimensionUniqueName="[total_spend]" displayFolder="" count="0" memberValueDatatype="130" unbalanced="0"/>
    <cacheHierarchy uniqueName="[total_spend].[Payment Method]" caption="Payment Method" attribute="1" defaultMemberUniqueName="[total_spend].[Payment Method].[All]" allUniqueName="[total_spend].[Payment Method].[All]" dimensionUniqueName="[total_spend]" displayFolder="" count="0" memberValueDatatype="130" unbalanced="0"/>
    <cacheHierarchy uniqueName="[total_spend].[Notes+]" caption="Notes+" attribute="1" defaultMemberUniqueName="[total_spend].[Notes+].[All]" allUniqueName="[total_spend].[Notes+].[All]" dimensionUniqueName="[total_spend]" displayFolder="" count="0" memberValueDatatype="130" unbalanced="0"/>
    <cacheHierarchy uniqueName="[total_spend].[Date (Year)]" caption="Date (Year)" attribute="1" defaultMemberUniqueName="[total_spend].[Date (Year)].[All]" allUniqueName="[total_spend].[Date (Year)].[All]" dimensionUniqueName="[total_spend]" displayFolder="" count="0" memberValueDatatype="130" unbalanced="0"/>
    <cacheHierarchy uniqueName="[total_spend].[Date (Quarter)]" caption="Date (Quarter)" attribute="1" defaultMemberUniqueName="[total_spend].[Date (Quarter)].[All]" allUniqueName="[total_spend].[Date (Quarter)].[All]" dimensionUniqueName="[total_spend]" displayFolder="" count="0" memberValueDatatype="130" unbalanced="0"/>
    <cacheHierarchy uniqueName="[total_spend].[Date (Month)]" caption="Date (Month)" attribute="1" defaultMemberUniqueName="[total_spend].[Date (Month)].[All]" allUniqueName="[total_spend].[Date (Month)].[All]" dimensionUniqueName="[total_spend]" displayFolder="" count="0" memberValueDatatype="130" unbalanced="0"/>
    <cacheHierarchy uniqueName="[total_spend].[Date (Month Index)]" caption="Date (Month Index)" attribute="1" defaultMemberUniqueName="[total_spend].[Date (Month Index)].[All]" allUniqueName="[total_spend].[Date (Month Index)].[All]" dimensionUniqueName="[total_spend]" displayFolder="" count="0" memberValueDatatype="20" unbalanced="0" hidden="1"/>
    <cacheHierarchy uniqueName="[Measures].[__XL_Count total_spend]" caption="__XL_Count total_spend" measure="1" displayFolder="" measureGroup="total_spend" count="0" hidden="1"/>
    <cacheHierarchy uniqueName="[Measures].[__XL_Count artist_info]" caption="__XL_Count artist_info" measure="1" displayFolder="" measureGroup="artist_info" count="0" hidden="1"/>
    <cacheHierarchy uniqueName="[Measures].[__No measures defined]" caption="__No measures defined" measure="1" displayFolder="" count="0" hidden="1"/>
    <cacheHierarchy uniqueName="[Measures].[Sum of Amount Spent]" caption="Sum of Amount Spent" measure="1" displayFolder="" measureGroup="total_spend" count="0" hidden="1">
      <extLst>
        <ext xmlns:x15="http://schemas.microsoft.com/office/spreadsheetml/2010/11/main" uri="{B97F6D7D-B522-45F9-BDA1-12C45D357490}">
          <x15:cacheHierarchy aggregatedColumn="22"/>
        </ext>
      </extLst>
    </cacheHierarchy>
    <cacheHierarchy uniqueName="[Measures].[Sum of Amount Adjusted for D/C]" caption="Sum of Amount Adjusted for D/C" measure="1" displayFolder="" measureGroup="total_spend" count="0" hidden="1">
      <extLst>
        <ext xmlns:x15="http://schemas.microsoft.com/office/spreadsheetml/2010/11/main" uri="{B97F6D7D-B522-45F9-BDA1-12C45D357490}">
          <x15:cacheHierarchy aggregatedColumn="23"/>
        </ext>
      </extLst>
    </cacheHierarchy>
    <cacheHierarchy uniqueName="[Measures].[Sum of Total Payment]" caption="Sum of Total Payment" measure="1" displayFolder="" measureGroup="artist_info" count="0" hidden="1">
      <extLst>
        <ext xmlns:x15="http://schemas.microsoft.com/office/spreadsheetml/2010/11/main" uri="{B97F6D7D-B522-45F9-BDA1-12C45D357490}">
          <x15:cacheHierarchy aggregatedColumn="5"/>
        </ext>
      </extLst>
    </cacheHierarchy>
    <cacheHierarchy uniqueName="[Measures].[Sum of Remaining Payment]" caption="Sum of Remaining Payment" measure="1" displayFolder="" measureGroup="artist_info" count="0" hidden="1">
      <extLst>
        <ext xmlns:x15="http://schemas.microsoft.com/office/spreadsheetml/2010/11/main" uri="{B97F6D7D-B522-45F9-BDA1-12C45D357490}">
          <x15:cacheHierarchy aggregatedColumn="8"/>
        </ext>
      </extLst>
    </cacheHierarchy>
    <cacheHierarchy uniqueName="[Measures].[Sum of Advance Paid]" caption="Sum of Advance Paid" measure="1" displayFolder="" measureGroup="artist_info" count="0" hidden="1">
      <extLst>
        <ext xmlns:x15="http://schemas.microsoft.com/office/spreadsheetml/2010/11/main" uri="{B97F6D7D-B522-45F9-BDA1-12C45D357490}">
          <x15:cacheHierarchy aggregatedColumn="6"/>
        </ext>
      </extLst>
    </cacheHierarchy>
    <cacheHierarchy uniqueName="[Measures].[Sum of Total Amount Due]" caption="Sum of Total Amount Due" measure="1" displayFolder="" measureGroup="artist_info" count="0" hidden="1">
      <extLst>
        <ext xmlns:x15="http://schemas.microsoft.com/office/spreadsheetml/2010/11/main" uri="{B97F6D7D-B522-45F9-BDA1-12C45D357490}">
          <x15:cacheHierarchy aggregatedColumn="9"/>
        </ext>
      </extLst>
    </cacheHierarchy>
    <cacheHierarchy uniqueName="[Measures].[Sum of Total Amount Paid]" caption="Sum of Total Amount Paid" measure="1" displayFolder="" measureGroup="artist_info" count="0" hidden="1">
      <extLst>
        <ext xmlns:x15="http://schemas.microsoft.com/office/spreadsheetml/2010/11/main" uri="{B97F6D7D-B522-45F9-BDA1-12C45D357490}">
          <x15:cacheHierarchy aggregatedColumn="10"/>
        </ext>
      </extLst>
    </cacheHierarchy>
    <cacheHierarchy uniqueName="[Measures].[Count of Employment]" caption="Count of Employment" measure="1" displayFolder="" measureGroup="artist_info"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82584670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Kardar" refreshedDate="45717.902487615742" backgroundQuery="1" createdVersion="3" refreshedVersion="8" minRefreshableVersion="3" recordCount="0" supportSubquery="1" supportAdvancedDrill="1" xr:uid="{E35B33A9-60FD-4093-834A-21E5F3C99863}">
  <cacheSource type="external" connectionId="1">
    <extLst>
      <ext xmlns:x14="http://schemas.microsoft.com/office/spreadsheetml/2009/9/main" uri="{F057638F-6D5F-4e77-A914-E7F072B9BCA8}">
        <x14:sourceConnection name="ThisWorkbookDataModel"/>
      </ext>
    </extLst>
  </cacheSource>
  <cacheFields count="0"/>
  <cacheHierarchies count="41">
    <cacheHierarchy uniqueName="[artist_info].[Month]" caption="Month" attribute="1" defaultMemberUniqueName="[artist_info].[Month].[All]" allUniqueName="[artist_info].[Month].[All]" dimensionUniqueName="[artist_info]" displayFolder="" count="0" memberValueDatatype="130" unbalanced="0"/>
    <cacheHierarchy uniqueName="[artist_info].[Artist Name]" caption="Artist Name" attribute="1" defaultMemberUniqueName="[artist_info].[Artist Name].[All]" allUniqueName="[artist_info].[Artist Name].[All]" dimensionUniqueName="[artist_info]" displayFolder="" count="0" memberValueDatatype="130" unbalanced="0"/>
    <cacheHierarchy uniqueName="[artist_info].[Employment]" caption="Employment" attribute="1" defaultMemberUniqueName="[artist_info].[Employment].[All]" allUniqueName="[artist_info].[Employment].[All]" dimensionUniqueName="[artist_info]" displayFolder="" count="0" memberValueDatatype="130" unbalanced="0"/>
    <cacheHierarchy uniqueName="[artist_info].[Artwork Title]" caption="Artwork Title" attribute="1" defaultMemberUniqueName="[artist_info].[Artwork Title].[All]" allUniqueName="[artist_info].[Artwork Title].[All]" dimensionUniqueName="[artist_info]" displayFolder="" count="0" memberValueDatatype="130" unbalanced="0"/>
    <cacheHierarchy uniqueName="[artist_info].[Advance %]" caption="Advance %" attribute="1" defaultMemberUniqueName="[artist_info].[Advance %].[All]" allUniqueName="[artist_info].[Advance %].[All]" dimensionUniqueName="[artist_info]" displayFolder="" count="0" memberValueDatatype="5" unbalanced="0"/>
    <cacheHierarchy uniqueName="[artist_info].[Total Payment]" caption="Total Payment" attribute="1" defaultMemberUniqueName="[artist_info].[Total Payment].[All]" allUniqueName="[artist_info].[Total Payment].[All]" dimensionUniqueName="[artist_info]" displayFolder="" count="0" memberValueDatatype="5" unbalanced="0"/>
    <cacheHierarchy uniqueName="[artist_info].[Advance Paid]" caption="Advance Paid" attribute="1" defaultMemberUniqueName="[artist_info].[Advance Paid].[All]" allUniqueName="[artist_info].[Advance Paid].[All]" dimensionUniqueName="[artist_info]" displayFolder="" count="0" memberValueDatatype="5" unbalanced="0"/>
    <cacheHierarchy uniqueName="[artist_info].[Advance Payment Date]" caption="Advance Payment Date" attribute="1" time="1" defaultMemberUniqueName="[artist_info].[Advance Payment Date].[All]" allUniqueName="[artist_info].[Advance Payment Date].[All]" dimensionUniqueName="[artist_info]" displayFolder="" count="0" memberValueDatatype="7" unbalanced="0"/>
    <cacheHierarchy uniqueName="[artist_info].[Remaining Payment]" caption="Remaining Payment" attribute="1" defaultMemberUniqueName="[artist_info].[Remaining Payment].[All]" allUniqueName="[artist_info].[Remaining Payment].[All]" dimensionUniqueName="[artist_info]" displayFolder="" count="0" memberValueDatatype="5" unbalanced="0"/>
    <cacheHierarchy uniqueName="[artist_info].[Total Amount Due]" caption="Total Amount Due" attribute="1" defaultMemberUniqueName="[artist_info].[Total Amount Due].[All]" allUniqueName="[artist_info].[Total Amount Due].[All]" dimensionUniqueName="[artist_info]" displayFolder="" count="0" memberValueDatatype="5" unbalanced="0"/>
    <cacheHierarchy uniqueName="[artist_info].[Total Amount Paid]" caption="Total Amount Paid" attribute="1" defaultMemberUniqueName="[artist_info].[Total Amount Paid].[All]" allUniqueName="[artist_info].[Total Amount Paid].[All]" dimensionUniqueName="[artist_info]" displayFolder="" count="0" memberValueDatatype="5" unbalanced="0"/>
    <cacheHierarchy uniqueName="[artist_info].[Remaining Forecast Payment Date]" caption="Remaining Forecast Payment Date" attribute="1" defaultMemberUniqueName="[artist_info].[Remaining Forecast Payment Date].[All]" allUniqueName="[artist_info].[Remaining Forecast Payment Date].[All]" dimensionUniqueName="[artist_info]" displayFolder="" count="0" memberValueDatatype="130" unbalanced="0"/>
    <cacheHierarchy uniqueName="[artist_info].[Remaining Actual Payment Date]" caption="Remaining Actual Payment Date" attribute="1" defaultMemberUniqueName="[artist_info].[Remaining Actual Payment Date].[All]" allUniqueName="[artist_info].[Remaining Actual Payment Date].[All]" dimensionUniqueName="[artist_info]" displayFolder="" count="0" memberValueDatatype="130" unbalanced="0"/>
    <cacheHierarchy uniqueName="[artist_info].[Work Status]" caption="Work Status" attribute="1" defaultMemberUniqueName="[artist_info].[Work Status].[All]" allUniqueName="[artist_info].[Work Status].[All]" dimensionUniqueName="[artist_info]" displayFolder="" count="0" memberValueDatatype="130" unbalanced="0"/>
    <cacheHierarchy uniqueName="[artist_info].[Total Payment Status]" caption="Total Payment Status" attribute="1" defaultMemberUniqueName="[artist_info].[Total Payment Status].[All]" allUniqueName="[artist_info].[Total Payment Status].[All]" dimensionUniqueName="[artist_info]" displayFolder="" count="0" memberValueDatatype="130" unbalanced="0"/>
    <cacheHierarchy uniqueName="[artist_info].[Currency]" caption="Currency" attribute="1" defaultMemberUniqueName="[artist_info].[Currency].[All]" allUniqueName="[artist_info].[Currency].[All]" dimensionUniqueName="[artist_info]" displayFolder="" count="0" memberValueDatatype="130" unbalanced="0"/>
    <cacheHierarchy uniqueName="[artist_info].[Notes]" caption="Notes" attribute="1" defaultMemberUniqueName="[artist_info].[Notes].[All]" allUniqueName="[artist_info].[Notes].[All]" dimensionUniqueName="[artist_info]" displayFolder="" count="0" memberValueDatatype="130" unbalanced="0"/>
    <cacheHierarchy uniqueName="[total_spend].[Date]" caption="Date" attribute="1" time="1" defaultMemberUniqueName="[total_spend].[Date].[All]" allUniqueName="[total_spend].[Date].[All]" dimensionUniqueName="[total_spend]" displayFolder="" count="2" memberValueDatatype="7" unbalanced="0"/>
    <cacheHierarchy uniqueName="[total_spend].[Category]" caption="Category" attribute="1" defaultMemberUniqueName="[total_spend].[Category].[All]" allUniqueName="[total_spend].[Category].[All]" dimensionUniqueName="[total_spend]" displayFolder="" count="0" memberValueDatatype="130" unbalanced="0"/>
    <cacheHierarchy uniqueName="[total_spend].[Description]" caption="Description" attribute="1" defaultMemberUniqueName="[total_spend].[Description].[All]" allUniqueName="[total_spend].[Description].[All]" dimensionUniqueName="[total_spend]" displayFolder="" count="0" memberValueDatatype="130" unbalanced="0"/>
    <cacheHierarchy uniqueName="[total_spend].[Vendor/Supplier]" caption="Vendor/Supplier" attribute="1" defaultMemberUniqueName="[total_spend].[Vendor/Supplier].[All]" allUniqueName="[total_spend].[Vendor/Supplier].[All]" dimensionUniqueName="[total_spend]" displayFolder="" count="0" memberValueDatatype="130" unbalanced="0"/>
    <cacheHierarchy uniqueName="[total_spend].[Debit/Credit]" caption="Debit/Credit" attribute="1" defaultMemberUniqueName="[total_spend].[Debit/Credit].[All]" allUniqueName="[total_spend].[Debit/Credit].[All]" dimensionUniqueName="[total_spend]" displayFolder="" count="0" memberValueDatatype="130" unbalanced="0"/>
    <cacheHierarchy uniqueName="[total_spend].[Amount Spent]" caption="Amount Spent" attribute="1" defaultMemberUniqueName="[total_spend].[Amount Spent].[All]" allUniqueName="[total_spend].[Amount Spent].[All]" dimensionUniqueName="[total_spend]" displayFolder="" count="0" memberValueDatatype="5" unbalanced="0"/>
    <cacheHierarchy uniqueName="[total_spend].[Amount Adjusted for D/C]" caption="Amount Adjusted for D/C" attribute="1" defaultMemberUniqueName="[total_spend].[Amount Adjusted for D/C].[All]" allUniqueName="[total_spend].[Amount Adjusted for D/C].[All]" dimensionUniqueName="[total_spend]" displayFolder="" count="0" memberValueDatatype="5" unbalanced="0"/>
    <cacheHierarchy uniqueName="[total_spend].[Currency]" caption="Currency" attribute="1" defaultMemberUniqueName="[total_spend].[Currency].[All]" allUniqueName="[total_spend].[Currency].[All]" dimensionUniqueName="[total_spend]" displayFolder="" count="0" memberValueDatatype="130" unbalanced="0"/>
    <cacheHierarchy uniqueName="[total_spend].[Payment Method]" caption="Payment Method" attribute="1" defaultMemberUniqueName="[total_spend].[Payment Method].[All]" allUniqueName="[total_spend].[Payment Method].[All]" dimensionUniqueName="[total_spend]" displayFolder="" count="0" memberValueDatatype="130" unbalanced="0"/>
    <cacheHierarchy uniqueName="[total_spend].[Notes+]" caption="Notes+" attribute="1" defaultMemberUniqueName="[total_spend].[Notes+].[All]" allUniqueName="[total_spend].[Notes+].[All]" dimensionUniqueName="[total_spend]" displayFolder="" count="0" memberValueDatatype="130" unbalanced="0"/>
    <cacheHierarchy uniqueName="[total_spend].[Date (Year)]" caption="Date (Year)" attribute="1" defaultMemberUniqueName="[total_spend].[Date (Year)].[All]" allUniqueName="[total_spend].[Date (Year)].[All]" dimensionUniqueName="[total_spend]" displayFolder="" count="0" memberValueDatatype="130" unbalanced="0"/>
    <cacheHierarchy uniqueName="[total_spend].[Date (Quarter)]" caption="Date (Quarter)" attribute="1" defaultMemberUniqueName="[total_spend].[Date (Quarter)].[All]" allUniqueName="[total_spend].[Date (Quarter)].[All]" dimensionUniqueName="[total_spend]" displayFolder="" count="0" memberValueDatatype="130" unbalanced="0"/>
    <cacheHierarchy uniqueName="[total_spend].[Date (Month)]" caption="Date (Month)" attribute="1" defaultMemberUniqueName="[total_spend].[Date (Month)].[All]" allUniqueName="[total_spend].[Date (Month)].[All]" dimensionUniqueName="[total_spend]" displayFolder="" count="0" memberValueDatatype="130" unbalanced="0"/>
    <cacheHierarchy uniqueName="[total_spend].[Date (Month Index)]" caption="Date (Month Index)" attribute="1" defaultMemberUniqueName="[total_spend].[Date (Month Index)].[All]" allUniqueName="[total_spend].[Date (Month Index)].[All]" dimensionUniqueName="[total_spend]" displayFolder="" count="0" memberValueDatatype="20" unbalanced="0" hidden="1"/>
    <cacheHierarchy uniqueName="[Measures].[__XL_Count total_spend]" caption="__XL_Count total_spend" measure="1" displayFolder="" measureGroup="total_spend" count="0" hidden="1"/>
    <cacheHierarchy uniqueName="[Measures].[__XL_Count artist_info]" caption="__XL_Count artist_info" measure="1" displayFolder="" measureGroup="artist_info" count="0" hidden="1"/>
    <cacheHierarchy uniqueName="[Measures].[__No measures defined]" caption="__No measures defined" measure="1" displayFolder="" count="0" hidden="1"/>
    <cacheHierarchy uniqueName="[Measures].[Sum of Amount Spent]" caption="Sum of Amount Spent" measure="1" displayFolder="" measureGroup="total_spend" count="0" hidden="1">
      <extLst>
        <ext xmlns:x15="http://schemas.microsoft.com/office/spreadsheetml/2010/11/main" uri="{B97F6D7D-B522-45F9-BDA1-12C45D357490}">
          <x15:cacheHierarchy aggregatedColumn="22"/>
        </ext>
      </extLst>
    </cacheHierarchy>
    <cacheHierarchy uniqueName="[Measures].[Sum of Amount Adjusted for D/C]" caption="Sum of Amount Adjusted for D/C" measure="1" displayFolder="" measureGroup="total_spend" count="0" hidden="1">
      <extLst>
        <ext xmlns:x15="http://schemas.microsoft.com/office/spreadsheetml/2010/11/main" uri="{B97F6D7D-B522-45F9-BDA1-12C45D357490}">
          <x15:cacheHierarchy aggregatedColumn="23"/>
        </ext>
      </extLst>
    </cacheHierarchy>
    <cacheHierarchy uniqueName="[Measures].[Sum of Total Payment]" caption="Sum of Total Payment" measure="1" displayFolder="" measureGroup="artist_info" count="0" hidden="1">
      <extLst>
        <ext xmlns:x15="http://schemas.microsoft.com/office/spreadsheetml/2010/11/main" uri="{B97F6D7D-B522-45F9-BDA1-12C45D357490}">
          <x15:cacheHierarchy aggregatedColumn="5"/>
        </ext>
      </extLst>
    </cacheHierarchy>
    <cacheHierarchy uniqueName="[Measures].[Sum of Remaining Payment]" caption="Sum of Remaining Payment" measure="1" displayFolder="" measureGroup="artist_info" count="0" hidden="1">
      <extLst>
        <ext xmlns:x15="http://schemas.microsoft.com/office/spreadsheetml/2010/11/main" uri="{B97F6D7D-B522-45F9-BDA1-12C45D357490}">
          <x15:cacheHierarchy aggregatedColumn="8"/>
        </ext>
      </extLst>
    </cacheHierarchy>
    <cacheHierarchy uniqueName="[Measures].[Sum of Advance Paid]" caption="Sum of Advance Paid" measure="1" displayFolder="" measureGroup="artist_info" count="0" hidden="1">
      <extLst>
        <ext xmlns:x15="http://schemas.microsoft.com/office/spreadsheetml/2010/11/main" uri="{B97F6D7D-B522-45F9-BDA1-12C45D357490}">
          <x15:cacheHierarchy aggregatedColumn="6"/>
        </ext>
      </extLst>
    </cacheHierarchy>
    <cacheHierarchy uniqueName="[Measures].[Sum of Total Amount Due]" caption="Sum of Total Amount Due" measure="1" displayFolder="" measureGroup="artist_info" count="0" hidden="1">
      <extLst>
        <ext xmlns:x15="http://schemas.microsoft.com/office/spreadsheetml/2010/11/main" uri="{B97F6D7D-B522-45F9-BDA1-12C45D357490}">
          <x15:cacheHierarchy aggregatedColumn="9"/>
        </ext>
      </extLst>
    </cacheHierarchy>
    <cacheHierarchy uniqueName="[Measures].[Sum of Total Amount Paid]" caption="Sum of Total Amount Paid" measure="1" displayFolder="" measureGroup="artist_info"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pivotCacheId="71066228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7C9BA2-AFCA-465D-AF10-CCF8A89FB276}" name="PivotTable7" cacheId="2" applyNumberFormats="0" applyBorderFormats="0" applyFontFormats="0" applyPatternFormats="0" applyAlignmentFormats="0" applyWidthHeightFormats="1" dataCaption="Values" updatedVersion="8" minRefreshableVersion="3" useAutoFormatting="1" subtotalHiddenItems="1" itemPrintTitles="1" createdVersion="8" indent="0" compact="0" compactData="0" gridDropZones="1" multipleFieldFilters="0">
  <location ref="D3:I13" firstHeaderRow="1" firstDataRow="2" firstDataCol="2"/>
  <pivotFields count="8">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8">
        <item x="0"/>
        <item x="1"/>
        <item x="2"/>
        <item x="3"/>
        <item x="4"/>
        <item x="5"/>
        <item x="6"/>
        <item x="7"/>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s>
  <rowFields count="2">
    <field x="0"/>
    <field x="1"/>
  </rowFields>
  <rowItems count="9">
    <i>
      <x/>
      <x/>
    </i>
    <i>
      <x v="1"/>
      <x v="1"/>
    </i>
    <i>
      <x v="2"/>
      <x v="2"/>
    </i>
    <i r="1">
      <x v="3"/>
    </i>
    <i>
      <x v="3"/>
      <x v="4"/>
    </i>
    <i>
      <x v="4"/>
      <x v="5"/>
    </i>
    <i>
      <x v="5"/>
      <x v="6"/>
    </i>
    <i>
      <x v="6"/>
      <x v="7"/>
    </i>
    <i t="grand">
      <x/>
    </i>
  </rowItems>
  <colFields count="1">
    <field x="-2"/>
  </colFields>
  <colItems count="4">
    <i>
      <x/>
    </i>
    <i i="1">
      <x v="1"/>
    </i>
    <i i="2">
      <x v="2"/>
    </i>
    <i i="3">
      <x v="3"/>
    </i>
  </colItems>
  <dataFields count="4">
    <dataField name="Sum of Total Payment" fld="4" baseField="0" baseItem="0"/>
    <dataField name="Sum of Advance Paid" fld="2" baseField="0" baseItem="0"/>
    <dataField name="Sum of Total Amount Paid" fld="5" baseField="0" baseItem="0"/>
    <dataField name="Sum of Total Amount Due" fld="3" baseField="0" baseItem="0"/>
  </dataFields>
  <formats count="1">
    <format dxfId="37">
      <pivotArea outline="0" fieldPosition="0">
        <references count="3">
          <reference field="4294967294" count="2" selected="0">
            <x v="2"/>
            <x v="3"/>
          </reference>
          <reference field="0" count="0" selected="0"/>
          <reference field="1" count="0" selected="0"/>
        </references>
      </pivotArea>
    </format>
  </formats>
  <pivotHierarchies count="42">
    <pivotHierarchy multipleItemSelectionAllowed="1" dragToData="1">
      <members count="1" level="1">
        <member name="[artist_info].[Month].&amp;[Janu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artist_info].[Work Status].&amp;[In Progr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artist_info">
        <x15:activeTabTopLevelEntity name="[artist_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93E9BF-FEE6-420E-B306-035684A9ED4E}" name="PivotTable1" cacheId="1" applyNumberFormats="0" applyBorderFormats="0" applyFontFormats="0" applyPatternFormats="0" applyAlignmentFormats="0" applyWidthHeightFormats="1" dataCaption="Values" updatedVersion="8" minRefreshableVersion="5" useAutoFormatting="1" subtotalHiddenItems="1" itemPrintTitles="1" createdVersion="8" indent="0" compact="0" compactData="0" multipleFieldFilters="0" chartFormat="28" rowHeaderCaption="Vendor/Supplier">
  <location ref="B4:E27" firstHeaderRow="1" firstDataRow="1" firstDataCol="3" rowPageCount="1" colPageCount="1"/>
  <pivotFields count="5">
    <pivotField axis="axisRow" compact="0" allDrilled="1" outline="0" subtotalTop="0" showAll="0" defaultSubtotal="0">
      <items count="22">
        <item x="2" e="0"/>
        <item x="5" e="0"/>
        <item x="6" e="0"/>
        <item x="10" e="0"/>
        <item x="13" e="0"/>
        <item x="14" e="0"/>
        <item x="3" e="0"/>
        <item x="4" e="0"/>
        <item x="7" e="0"/>
        <item x="8" e="0"/>
        <item x="9" e="0"/>
        <item x="17" e="0"/>
        <item x="0" e="0"/>
        <item x="12" e="0"/>
        <item x="15" e="0"/>
        <item x="16" e="0"/>
        <item x="18" e="0"/>
        <item x="19" e="0"/>
        <item x="20" e="0"/>
        <item x="21" e="0"/>
        <item x="1" e="0"/>
        <item x="11" e="0"/>
      </items>
    </pivotField>
    <pivotField dataField="1" compact="0" outline="0" subtotalTop="0" showAll="0" defaultSubtotal="0"/>
    <pivotField axis="axisRow" compact="0" allDrilled="1" outline="0" subtotalTop="0" showAll="0" dataSourceSort="1" defaultSubtotal="0">
      <items count="2">
        <item x="0" e="0"/>
        <item x="1" e="0"/>
      </items>
    </pivotField>
    <pivotField axis="axisRow" compact="0" allDrilled="1" outline="0" subtotalTop="0" showAll="0" dataSourceSort="1" defaultSubtotal="0" defaultAttributeDrillState="1">
      <items count="1">
        <item x="0"/>
      </items>
    </pivotField>
    <pivotField axis="axisPage" compact="0" allDrilled="1" outline="0" subtotalTop="0" showAll="0" dataSourceSort="1" defaultSubtotal="0" defaultAttributeDrillState="1"/>
  </pivotFields>
  <rowFields count="3">
    <field x="0"/>
    <field x="2"/>
    <field x="3"/>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pageFields count="1">
    <pageField fld="4" hier="18" name="[total_spend].[Category].[All]" cap="All"/>
  </pageFields>
  <dataFields count="1">
    <dataField name="Total Spending per Artist" fld="1" baseField="0" baseItem="0"/>
  </dataFields>
  <chartFormats count="1">
    <chartFormat chart="19" format="4"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 of Grand Total"/>
    <pivotHierarchy dragToData="1"/>
    <pivotHierarchy dragToData="1"/>
    <pivotHierarchy dragToData="1"/>
    <pivotHierarchy dragToData="1"/>
    <pivotHierarchy dragToData="1"/>
    <pivotHierarchy dragToData="1"/>
  </pivotHierarchies>
  <pivotTableStyleInfo name="PivotStyleMedium9" showRowHeaders="1" showColHeaders="1" showRowStripes="0" showColStripes="0" showLastColumn="1"/>
  <rowHierarchiesUsage count="3">
    <rowHierarchyUsage hierarchyUsage="20"/>
    <rowHierarchyUsage hierarchyUsage="27"/>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otal_spend">
        <x15:activeTabTopLevelEntity name="[total_spend]"/>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AA737-4558-4B90-AAF0-F891F45928FA}"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G4:H15" firstHeaderRow="2" firstDataRow="2" firstDataCol="1"/>
  <pivotFields count="2">
    <pivotField axis="axisRow" compact="0" allDrilled="1" outline="0"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compact="0" outline="0" subtotalTop="0" showAll="0" defaultSubtotal="0"/>
  </pivotFields>
  <rowFields count="1">
    <field x="0"/>
  </rowFields>
  <rowItems count="10">
    <i>
      <x v="5"/>
    </i>
    <i>
      <x/>
    </i>
    <i>
      <x v="1"/>
    </i>
    <i>
      <x v="8"/>
    </i>
    <i>
      <x v="6"/>
    </i>
    <i>
      <x v="4"/>
    </i>
    <i>
      <x v="2"/>
    </i>
    <i>
      <x v="3"/>
    </i>
    <i>
      <x v="7"/>
    </i>
    <i t="grand">
      <x/>
    </i>
  </rowItems>
  <colItems count="1">
    <i/>
  </colItems>
  <dataFields count="1">
    <dataField name="Sum of Amount Adjusted for D/C" fld="1" baseField="0" baseItem="0"/>
  </dataFields>
  <pivotHierarchies count="4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9"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otal_spend">
        <x15:activeTabTopLevelEntity name="[total_spend]"/>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B433410-62FD-464A-970B-CC9F16C97498}" sourceName="[total_spend].[Category]">
  <pivotTables>
    <pivotTable tabId="6" name="PivotTable1"/>
  </pivotTables>
  <data>
    <olap pivotCacheId="2042684954">
      <levels count="2">
        <level uniqueName="[total_spend].[Category].[(All)]" sourceCaption="(All)" count="0"/>
        <level uniqueName="[total_spend].[Category].[Category]" sourceCaption="Category" count="9">
          <ranges>
            <range startItem="0">
              <i n="[total_spend].[Category].&amp;[ 3D Artwork]" c=" 3D Artwork"/>
              <i n="[total_spend].[Category].&amp;[2D Animation]" c="2D Animation"/>
              <i n="[total_spend].[Category].&amp;[3D Artwork]" c="3D Artwork"/>
              <i n="[total_spend].[Category].&amp;[Data]" c="Data"/>
              <i n="[total_spend].[Category].&amp;[Domain]" c="Domain"/>
              <i n="[total_spend].[Category].&amp;[Illustration]" c="Illustration"/>
              <i n="[total_spend].[Category].&amp;[Mockups]" c="Mockups"/>
              <i n="[total_spend].[Category].&amp;[NFT]" c="NFT"/>
              <i n="[total_spend].[Category].&amp;[Sample]" c="Sample"/>
            </range>
          </ranges>
        </level>
      </levels>
      <selections count="1">
        <selection n="[total_spend].[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_Supplier" xr10:uid="{61D273F1-3705-447E-92EA-971300862C91}" sourceName="[total_spend].[Vendor/Supplier]">
  <pivotTables>
    <pivotTable tabId="6" name="PivotTable1"/>
  </pivotTables>
  <data>
    <olap pivotCacheId="2042684954">
      <levels count="2">
        <level uniqueName="[total_spend].[Vendor/Supplier].[(All)]" sourceCaption="(All)" count="0"/>
        <level uniqueName="[total_spend].[Vendor/Supplier].[Vendor/Supplier]" sourceCaption="Vendor/Supplier" count="22">
          <ranges>
            <range startItem="0">
              <i n="[total_spend].[Vendor/Supplier].&amp;[Ace Design]" c="Ace Design"/>
              <i n="[total_spend].[Vendor/Supplier].&amp;[Alina]" c="Alina"/>
              <i n="[total_spend].[Vendor/Supplier].&amp;[Azay]" c="Azay"/>
              <i n="[total_spend].[Vendor/Supplier].&amp;[Beatrice]" c="Beatrice"/>
              <i n="[total_spend].[Vendor/Supplier].&amp;[C3D DXB]" c="C3D DXB"/>
              <i n="[total_spend].[Vendor/Supplier].&amp;[Curt]" c="Curt"/>
              <i n="[total_spend].[Vendor/Supplier].&amp;[Eslaam]" c="Eslaam"/>
              <i n="[total_spend].[Vendor/Supplier].&amp;[GoDaddy]" c="GoDaddy"/>
              <i n="[total_spend].[Vendor/Supplier].&amp;[Gumroad]" c="Gumroad"/>
              <i n="[total_spend].[Vendor/Supplier].&amp;[Ivan]" c="Ivan"/>
              <i n="[total_spend].[Vendor/Supplier].&amp;[Jaye]" c="Jaye"/>
              <i n="[total_spend].[Vendor/Supplier].&amp;[Kartik]" c="Kartik"/>
              <i n="[total_spend].[Vendor/Supplier].&amp;[Khalid]" c="Khalid"/>
              <i n="[total_spend].[Vendor/Supplier].&amp;[Laud]" c="Laud"/>
              <i n="[total_spend].[Vendor/Supplier].&amp;[Lee]" c="Lee"/>
              <i n="[total_spend].[Vendor/Supplier].&amp;[Maxim]" c="Maxim"/>
              <i n="[total_spend].[Vendor/Supplier].&amp;[MAYC]" c="MAYC"/>
              <i n="[total_spend].[Vendor/Supplier].&amp;[Neeraj]" c="Neeraj"/>
              <i n="[total_spend].[Vendor/Supplier].&amp;[NFT]" c="NFT"/>
              <i n="[total_spend].[Vendor/Supplier].&amp;[Nick]" c="Nick"/>
              <i n="[total_spend].[Vendor/Supplier].&amp;[Olu]" c="Olu"/>
              <i n="[total_spend].[Vendor/Supplier].&amp;[Serj]" c="Serj"/>
            </range>
          </ranges>
        </level>
      </levels>
      <selections count="1">
        <selection n="[total_spend].[Vendor/Suppli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8CC8D08-C742-4BF2-9230-CC64DA1E5ABA}" sourceName="[artist_info].[Month]">
  <pivotTables>
    <pivotTable tabId="11" name="PivotTable7"/>
  </pivotTables>
  <data>
    <olap pivotCacheId="825846705">
      <levels count="2">
        <level uniqueName="[artist_info].[Month].[(All)]" sourceCaption="(All)" count="0"/>
        <level uniqueName="[artist_info].[Month].[Month]" sourceCaption="Month" count="3">
          <ranges>
            <range startItem="0">
              <i n="[artist_info].[Month].&amp;[February]" c="February"/>
              <i n="[artist_info].[Month].&amp;[January]" c="January"/>
              <i n="[artist_info].[Month].&amp;[March]" c="March"/>
            </range>
          </ranges>
        </level>
      </levels>
      <selections count="1">
        <selection n="[artist_info].[Month].&amp;[Januar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9D46510-72D1-47F7-BEB2-53F08B80A544}" cache="Slicer_Category" caption="Category" startItem="2" level="1" rowHeight="257175"/>
  <slicer name="Vendor/Supplier" xr10:uid="{7C2381A0-7A09-4D61-A0AF-FEBFEC3DEC36}" cache="Slicer_Vendor_Supplier" caption="Vendor/Supplier"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26D8CF4-4E07-43C1-B5A6-C1FB7410F392}" cache="Slicer_Month" caption="Month"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7E60B9-8EEF-4F0D-8A2F-018AF4DE1FC9}" name="total_spend" displayName="total_spend" ref="A1:J69" totalsRowShown="0" headerRowDxfId="36" headerRowBorderDxfId="35" tableBorderDxfId="34" totalsRowBorderDxfId="33">
  <autoFilter ref="A1:J69" xr:uid="{D57E60B9-8EEF-4F0D-8A2F-018AF4DE1FC9}"/>
  <tableColumns count="10">
    <tableColumn id="1" xr3:uid="{C1532495-89B6-4C04-BB77-C010346E0CF5}" name="Date" dataDxfId="32"/>
    <tableColumn id="2" xr3:uid="{2BD32B5C-88EA-452F-B80E-BEBC3DBECF50}" name="Category" dataDxfId="31"/>
    <tableColumn id="3" xr3:uid="{A5D86B83-A524-46DB-8A82-5264B90E4C42}" name="Description" dataDxfId="30"/>
    <tableColumn id="4" xr3:uid="{1E7B4441-6C4D-43CF-B9E7-E499C485A31B}" name="Vendor/Supplier" dataDxfId="29"/>
    <tableColumn id="5" xr3:uid="{46D0EEE8-16E4-445C-A821-24CAE70FE001}" name="Debit/Credit" dataDxfId="28"/>
    <tableColumn id="13" xr3:uid="{38E45648-B4CD-417F-BEFB-8B6CB7959353}" name="Amount Spent" dataDxfId="27" dataCellStyle="Comma"/>
    <tableColumn id="10" xr3:uid="{56A8A4C5-6595-492E-84E7-4AA79BE8D23A}" name="Amount Adjusted for D/C" dataDxfId="26" dataCellStyle="Comma">
      <calculatedColumnFormula>IF(total_spend[[#This Row],[Debit/Credit]]="Debit", total_spend[[#This Row],[Amount Spent]], total_spend[[#This Row],[Amount Spent]]*-1)</calculatedColumnFormula>
    </tableColumn>
    <tableColumn id="7" xr3:uid="{90BB19E7-B6A0-469B-8592-3792CC30FFF3}" name="Currency" dataDxfId="25"/>
    <tableColumn id="8" xr3:uid="{EAE7BBAF-C99F-4A27-B38A-C6B68A1D8B73}" name="Payment Method" dataDxfId="24"/>
    <tableColumn id="9" xr3:uid="{29398B36-47A5-4FBC-B21B-94C02FFC2E02}" name="Notes+" dataDxfId="2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AFE7A8-5AAA-4AAC-BFF0-10F756D6C61A}" name="artist_info" displayName="artist_info" ref="A1:Q30" totalsRowShown="0" headerRowDxfId="22" headerRowBorderDxfId="21" tableBorderDxfId="20" totalsRowBorderDxfId="19">
  <autoFilter ref="A1:Q30" xr:uid="{37AFE7A8-5AAA-4AAC-BFF0-10F756D6C61A}"/>
  <tableColumns count="17">
    <tableColumn id="1" xr3:uid="{24D85894-3109-44C6-B985-3744FECBF6F5}" name="Month" dataDxfId="18"/>
    <tableColumn id="2" xr3:uid="{B0C5B3AF-584B-46B6-A9DC-65E49E42534E}" name="Artist Name" dataDxfId="17"/>
    <tableColumn id="4" xr3:uid="{27328628-73E3-4CC9-A843-A851A522CFAE}" name="Employment" dataDxfId="16"/>
    <tableColumn id="3" xr3:uid="{48826DE1-2C9F-4BE7-B9D1-C55C793B9E02}" name="Artwork Title" dataDxfId="15"/>
    <tableColumn id="7" xr3:uid="{B8D89493-7BE1-4DE7-8DBF-50F9BBBDD0A7}" name="Advance %" dataDxfId="14" dataCellStyle="Percent"/>
    <tableColumn id="31" xr3:uid="{B145CC35-9C87-44B1-8BCB-1F805A0E59D3}" name="Total Payment" dataDxfId="13" dataCellStyle="Comma"/>
    <tableColumn id="34" xr3:uid="{7918CB25-ED2C-48F2-90DD-4DF40204E7AE}" name="Advance Paid" dataDxfId="12" dataCellStyle="Comma">
      <calculatedColumnFormula>artist_info[[#This Row],[Total Payment]]*artist_info[[#This Row],[Advance %]]</calculatedColumnFormula>
    </tableColumn>
    <tableColumn id="9" xr3:uid="{932DE8D7-E6BD-4049-82A6-00C2645489CA}" name="Advance Payment Date" dataDxfId="11"/>
    <tableColumn id="33" xr3:uid="{89B24F9F-0844-4D98-9512-3000AFC7FE06}" name="Remaining Payment" dataDxfId="10" dataCellStyle="Comma">
      <calculatedColumnFormula>IF(artist_info[[#This Row],[Total Payment Status]]="Complete",0,artist_info[[#This Row],[Total Payment]]-artist_info[[#This Row],[Advance Paid]])</calculatedColumnFormula>
    </tableColumn>
    <tableColumn id="35" xr3:uid="{2412C6FE-FE44-4F97-ACAE-8008D3051E3A}" name="Total Amount Due" dataDxfId="9" dataCellStyle="Comma">
      <calculatedColumnFormula>IF(artist_info[[#This Row],[Total Payment Status]]="Complete",0,artist_info[[#This Row],[Total Payment]]-artist_info[[#This Row],[Advance Paid]])</calculatedColumnFormula>
    </tableColumn>
    <tableColumn id="36" xr3:uid="{504FC8A8-CC33-4F8B-9927-BC8B4224993B}" name="Total Amount Paid" dataDxfId="8" dataCellStyle="Comma">
      <calculatedColumnFormula>IF(artist_info[[#This Row],[Total Payment Status]]="Complete", artist_info[[#This Row],[Total Payment]], IF(AND(artist_info[[#This Row],[Total Payment Status]]="Pending",artist_info[[#This Row],[Advance Paid]] = 0), 0, artist_info[[#This Row],[Advance Paid]]))</calculatedColumnFormula>
    </tableColumn>
    <tableColumn id="11" xr3:uid="{B886D8B0-9538-44D5-B587-4B2AA95CEE1D}" name="Remaining Forecast Payment Date" dataDxfId="7"/>
    <tableColumn id="5" xr3:uid="{908F5EA9-EB55-4BB9-AB76-1CB4A69019B2}" name="Remaining Actual Payment Date" dataDxfId="6"/>
    <tableColumn id="32" xr3:uid="{5D1D1F16-8974-49A2-A980-C47422F55D7A}" name="Work Status" dataDxfId="5">
      <calculatedColumnFormula>IF(artist_info[[#This Row],[Total Payment Status]]="Complete","Complete","In Progress")</calculatedColumnFormula>
    </tableColumn>
    <tableColumn id="12" xr3:uid="{2107B714-8EA0-4914-9AB5-5832C963F031}" name="Total Payment Status" dataDxfId="4"/>
    <tableColumn id="28" xr3:uid="{29E015D8-1700-4E98-83D6-91F1C5AD9D34}" name="Currency" dataDxfId="3" dataCellStyle="Comma"/>
    <tableColumn id="13" xr3:uid="{43353FD5-8F5D-41E1-9470-6DFDA60565D5}" name="Notes"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CCCAAD84-9909-4FC1-B3BC-0C053A54B9A5}" sourceName="[total_spend].[Date]">
  <pivotTables>
    <pivotTable tabId="6" name="PivotTable1"/>
  </pivotTables>
  <state minimalRefreshVersion="6" lastRefreshVersion="6" pivotCacheId="710662284"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73F0A66-EF41-46D8-A827-501C34AB8DE3}" cache="Timeline_Date" caption="Date" level="2" selectionLevel="2" scrollPosition="2024-09-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80520-C865-4EF1-B734-46A52B732C32}">
  <sheetPr>
    <tabColor rgb="FF92D050"/>
  </sheetPr>
  <dimension ref="B2:C10"/>
  <sheetViews>
    <sheetView topLeftCell="A16" zoomScaleNormal="100" workbookViewId="0">
      <selection activeCell="C3" sqref="C3"/>
    </sheetView>
  </sheetViews>
  <sheetFormatPr defaultRowHeight="14.25" x14ac:dyDescent="0.45"/>
  <cols>
    <col min="2" max="2" width="21.59765625" bestFit="1" customWidth="1"/>
    <col min="3" max="3" width="10.59765625" bestFit="1" customWidth="1"/>
  </cols>
  <sheetData>
    <row r="2" spans="2:3" x14ac:dyDescent="0.45">
      <c r="B2" s="21" t="s">
        <v>204</v>
      </c>
      <c r="C2" s="11" cm="1">
        <f t="array" ref="C2">SUMPRODUCT((artist_info[Artist Name] &lt;&gt; "")/COUNTIF(artist_info[Artist Name], artist_info[Artist Name] &amp; "")) - 1</f>
        <v>15</v>
      </c>
    </row>
    <row r="3" spans="2:3" x14ac:dyDescent="0.45">
      <c r="B3" s="21" t="s">
        <v>205</v>
      </c>
      <c r="C3" s="27" t="e">
        <f>'Total Spend'!#REF!</f>
        <v>#REF!</v>
      </c>
    </row>
    <row r="4" spans="2:3" x14ac:dyDescent="0.45">
      <c r="B4" s="1"/>
      <c r="C4" s="24"/>
    </row>
    <row r="5" spans="2:3" x14ac:dyDescent="0.45">
      <c r="B5" s="1"/>
      <c r="C5" s="24"/>
    </row>
    <row r="6" spans="2:3" x14ac:dyDescent="0.45">
      <c r="B6" s="1"/>
      <c r="C6" s="24"/>
    </row>
    <row r="7" spans="2:3" x14ac:dyDescent="0.45">
      <c r="B7" s="1"/>
      <c r="C7" s="24"/>
    </row>
    <row r="8" spans="2:3" x14ac:dyDescent="0.45">
      <c r="B8" s="1"/>
      <c r="C8" s="24"/>
    </row>
    <row r="9" spans="2:3" x14ac:dyDescent="0.45">
      <c r="B9" s="1"/>
      <c r="C9" s="24"/>
    </row>
    <row r="10" spans="2:3" x14ac:dyDescent="0.45">
      <c r="B10" s="1"/>
      <c r="C10" s="24"/>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9EEA7-2CA2-40FC-B681-A35D5E84853D}">
  <sheetPr>
    <tabColor rgb="FF7030A0"/>
  </sheetPr>
  <dimension ref="D3:I13"/>
  <sheetViews>
    <sheetView workbookViewId="0">
      <selection activeCell="E27" sqref="E27"/>
    </sheetView>
  </sheetViews>
  <sheetFormatPr defaultRowHeight="14.25" x14ac:dyDescent="0.45"/>
  <cols>
    <col min="2" max="2" width="20.73046875" bestFit="1" customWidth="1"/>
    <col min="3" max="3" width="20.73046875" customWidth="1"/>
    <col min="4" max="4" width="13" bestFit="1" customWidth="1"/>
    <col min="5" max="5" width="20.265625" bestFit="1" customWidth="1"/>
    <col min="6" max="6" width="19.265625" bestFit="1" customWidth="1"/>
    <col min="7" max="7" width="18.3984375" bestFit="1" customWidth="1"/>
    <col min="8" max="8" width="22.59765625" bestFit="1" customWidth="1"/>
    <col min="9" max="9" width="22.3984375" bestFit="1" customWidth="1"/>
    <col min="10" max="11" width="24.1328125" bestFit="1" customWidth="1"/>
    <col min="12" max="12" width="5.3984375" bestFit="1" customWidth="1"/>
  </cols>
  <sheetData>
    <row r="3" spans="4:9" x14ac:dyDescent="0.45">
      <c r="F3" s="22" t="s">
        <v>198</v>
      </c>
    </row>
    <row r="4" spans="4:9" x14ac:dyDescent="0.45">
      <c r="D4" s="22" t="s">
        <v>143</v>
      </c>
      <c r="E4" s="22" t="s">
        <v>144</v>
      </c>
      <c r="F4" t="s">
        <v>210</v>
      </c>
      <c r="G4" t="s">
        <v>217</v>
      </c>
      <c r="H4" t="s">
        <v>221</v>
      </c>
      <c r="I4" t="s">
        <v>219</v>
      </c>
    </row>
    <row r="5" spans="4:9" x14ac:dyDescent="0.45">
      <c r="D5" t="s">
        <v>165</v>
      </c>
      <c r="E5" t="s">
        <v>247</v>
      </c>
      <c r="F5">
        <v>690</v>
      </c>
      <c r="G5">
        <v>345</v>
      </c>
      <c r="H5">
        <v>690</v>
      </c>
      <c r="I5">
        <v>0</v>
      </c>
    </row>
    <row r="6" spans="4:9" x14ac:dyDescent="0.45">
      <c r="D6" t="s">
        <v>43</v>
      </c>
      <c r="E6" t="s">
        <v>154</v>
      </c>
      <c r="F6">
        <v>300</v>
      </c>
      <c r="G6">
        <v>0</v>
      </c>
      <c r="H6">
        <v>300</v>
      </c>
      <c r="I6">
        <v>0</v>
      </c>
    </row>
    <row r="7" spans="4:9" x14ac:dyDescent="0.45">
      <c r="D7" t="s">
        <v>91</v>
      </c>
      <c r="E7" t="s">
        <v>248</v>
      </c>
      <c r="F7">
        <v>62.5</v>
      </c>
      <c r="G7">
        <v>31.25</v>
      </c>
      <c r="H7">
        <v>62.5</v>
      </c>
      <c r="I7">
        <v>0</v>
      </c>
    </row>
    <row r="8" spans="4:9" x14ac:dyDescent="0.45">
      <c r="E8" t="s">
        <v>249</v>
      </c>
      <c r="F8">
        <v>62.5</v>
      </c>
      <c r="G8">
        <v>31.25</v>
      </c>
      <c r="H8">
        <v>62.5</v>
      </c>
      <c r="I8">
        <v>0</v>
      </c>
    </row>
    <row r="9" spans="4:9" x14ac:dyDescent="0.45">
      <c r="D9" t="s">
        <v>113</v>
      </c>
      <c r="E9" t="s">
        <v>250</v>
      </c>
      <c r="F9">
        <v>75</v>
      </c>
      <c r="G9">
        <v>0</v>
      </c>
      <c r="H9">
        <v>75</v>
      </c>
      <c r="I9">
        <v>0</v>
      </c>
    </row>
    <row r="10" spans="4:9" x14ac:dyDescent="0.45">
      <c r="D10" t="s">
        <v>162</v>
      </c>
      <c r="E10" t="s">
        <v>251</v>
      </c>
      <c r="F10">
        <v>0</v>
      </c>
      <c r="G10">
        <v>0</v>
      </c>
      <c r="H10">
        <v>0</v>
      </c>
      <c r="I10">
        <v>0</v>
      </c>
    </row>
    <row r="11" spans="4:9" x14ac:dyDescent="0.45">
      <c r="D11" t="s">
        <v>99</v>
      </c>
      <c r="E11" t="s">
        <v>252</v>
      </c>
      <c r="F11">
        <v>62.5</v>
      </c>
      <c r="G11">
        <v>0</v>
      </c>
      <c r="H11">
        <v>62.5</v>
      </c>
      <c r="I11">
        <v>0</v>
      </c>
    </row>
    <row r="12" spans="4:9" x14ac:dyDescent="0.45">
      <c r="D12" t="s">
        <v>96</v>
      </c>
      <c r="E12" t="s">
        <v>253</v>
      </c>
      <c r="F12">
        <v>70</v>
      </c>
      <c r="G12">
        <v>0</v>
      </c>
      <c r="H12">
        <v>70</v>
      </c>
      <c r="I12">
        <v>0</v>
      </c>
    </row>
    <row r="13" spans="4:9" x14ac:dyDescent="0.45">
      <c r="D13" t="s">
        <v>194</v>
      </c>
      <c r="F13">
        <v>1322.5</v>
      </c>
      <c r="G13">
        <v>407.5</v>
      </c>
      <c r="H13">
        <v>1322.5</v>
      </c>
      <c r="I13">
        <v>0</v>
      </c>
    </row>
  </sheetData>
  <phoneticPr fontId="4"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57EBD-A3B4-4144-9C5C-DDB0DCA058DC}">
  <sheetPr>
    <tabColor rgb="FF00B0F0"/>
  </sheetPr>
  <dimension ref="B2:I27"/>
  <sheetViews>
    <sheetView workbookViewId="0">
      <selection activeCell="G31" sqref="G31"/>
    </sheetView>
  </sheetViews>
  <sheetFormatPr defaultRowHeight="14.25" x14ac:dyDescent="0.45"/>
  <cols>
    <col min="2" max="2" width="17.73046875" bestFit="1" customWidth="1"/>
    <col min="3" max="3" width="13" bestFit="1" customWidth="1"/>
    <col min="4" max="4" width="14.1328125" bestFit="1" customWidth="1"/>
    <col min="5" max="5" width="21.86328125" bestFit="1" customWidth="1"/>
    <col min="6" max="6" width="30.86328125" bestFit="1" customWidth="1"/>
    <col min="7" max="7" width="27.3984375" bestFit="1" customWidth="1"/>
    <col min="8" max="8" width="8.73046875" bestFit="1" customWidth="1"/>
    <col min="9" max="9" width="9" bestFit="1" customWidth="1"/>
  </cols>
  <sheetData>
    <row r="2" spans="2:9" x14ac:dyDescent="0.45">
      <c r="B2" s="22" t="s">
        <v>1</v>
      </c>
      <c r="C2" t="s" vm="1">
        <v>209</v>
      </c>
    </row>
    <row r="3" spans="2:9" ht="23.25" x14ac:dyDescent="0.7">
      <c r="B3" s="41" t="s">
        <v>206</v>
      </c>
      <c r="C3" s="41"/>
      <c r="D3" s="41"/>
      <c r="E3" s="41"/>
      <c r="F3" s="23"/>
      <c r="G3" s="38" t="s">
        <v>207</v>
      </c>
      <c r="H3" s="39"/>
      <c r="I3" s="40"/>
    </row>
    <row r="4" spans="2:9" x14ac:dyDescent="0.45">
      <c r="B4" s="22" t="s">
        <v>3</v>
      </c>
      <c r="C4" s="22" t="s">
        <v>200</v>
      </c>
      <c r="D4" s="22" t="s">
        <v>201</v>
      </c>
      <c r="E4" t="s">
        <v>197</v>
      </c>
      <c r="G4" s="22" t="s">
        <v>196</v>
      </c>
    </row>
    <row r="5" spans="2:9" x14ac:dyDescent="0.45">
      <c r="B5" t="s">
        <v>165</v>
      </c>
      <c r="E5">
        <v>4146.6499999999996</v>
      </c>
      <c r="G5" s="22" t="s">
        <v>1</v>
      </c>
      <c r="H5" t="s">
        <v>199</v>
      </c>
    </row>
    <row r="6" spans="2:9" x14ac:dyDescent="0.45">
      <c r="B6" t="s">
        <v>91</v>
      </c>
      <c r="E6">
        <v>187.5</v>
      </c>
      <c r="G6" t="s">
        <v>214</v>
      </c>
      <c r="H6">
        <v>8588.4</v>
      </c>
    </row>
    <row r="7" spans="2:9" x14ac:dyDescent="0.45">
      <c r="B7" t="s">
        <v>113</v>
      </c>
      <c r="E7">
        <v>150</v>
      </c>
      <c r="G7" t="s">
        <v>16</v>
      </c>
      <c r="H7">
        <v>2396</v>
      </c>
    </row>
    <row r="8" spans="2:9" x14ac:dyDescent="0.45">
      <c r="B8" t="s">
        <v>162</v>
      </c>
      <c r="E8">
        <v>93.75</v>
      </c>
      <c r="G8" t="s">
        <v>202</v>
      </c>
      <c r="H8">
        <v>860</v>
      </c>
    </row>
    <row r="9" spans="2:9" x14ac:dyDescent="0.45">
      <c r="B9" t="s">
        <v>99</v>
      </c>
      <c r="E9">
        <v>187.5</v>
      </c>
      <c r="G9" t="s">
        <v>87</v>
      </c>
      <c r="H9">
        <v>325</v>
      </c>
    </row>
    <row r="10" spans="2:9" x14ac:dyDescent="0.45">
      <c r="B10" t="s">
        <v>96</v>
      </c>
      <c r="E10">
        <v>70</v>
      </c>
      <c r="G10" t="s">
        <v>83</v>
      </c>
      <c r="H10">
        <v>88</v>
      </c>
    </row>
    <row r="11" spans="2:9" x14ac:dyDescent="0.45">
      <c r="B11" t="s">
        <v>43</v>
      </c>
      <c r="E11">
        <v>760</v>
      </c>
      <c r="G11" t="s">
        <v>203</v>
      </c>
      <c r="H11">
        <v>84.95</v>
      </c>
    </row>
    <row r="12" spans="2:9" x14ac:dyDescent="0.45">
      <c r="B12" t="s">
        <v>69</v>
      </c>
      <c r="E12">
        <v>219</v>
      </c>
      <c r="G12" t="s">
        <v>245</v>
      </c>
      <c r="H12">
        <v>57.5</v>
      </c>
    </row>
    <row r="13" spans="2:9" x14ac:dyDescent="0.45">
      <c r="B13" t="s">
        <v>105</v>
      </c>
      <c r="E13">
        <v>84.95</v>
      </c>
      <c r="G13" t="s">
        <v>241</v>
      </c>
      <c r="H13">
        <v>30</v>
      </c>
    </row>
    <row r="14" spans="2:9" x14ac:dyDescent="0.45">
      <c r="B14" t="s">
        <v>215</v>
      </c>
      <c r="E14">
        <v>88</v>
      </c>
      <c r="G14" t="s">
        <v>186</v>
      </c>
      <c r="H14">
        <v>-1100</v>
      </c>
    </row>
    <row r="15" spans="2:9" x14ac:dyDescent="0.45">
      <c r="B15" t="s">
        <v>193</v>
      </c>
      <c r="E15">
        <v>900</v>
      </c>
      <c r="G15" t="s">
        <v>194</v>
      </c>
      <c r="H15">
        <v>11329.85</v>
      </c>
    </row>
    <row r="16" spans="2:9" x14ac:dyDescent="0.45">
      <c r="B16" t="s">
        <v>78</v>
      </c>
      <c r="E16">
        <v>221</v>
      </c>
    </row>
    <row r="17" spans="2:5" x14ac:dyDescent="0.45">
      <c r="B17" t="s">
        <v>192</v>
      </c>
      <c r="E17">
        <v>225</v>
      </c>
    </row>
    <row r="18" spans="2:5" x14ac:dyDescent="0.45">
      <c r="B18" t="s">
        <v>142</v>
      </c>
      <c r="E18">
        <v>106</v>
      </c>
    </row>
    <row r="19" spans="2:5" x14ac:dyDescent="0.45">
      <c r="B19" t="s">
        <v>191</v>
      </c>
      <c r="E19">
        <v>208</v>
      </c>
    </row>
    <row r="20" spans="2:5" x14ac:dyDescent="0.45">
      <c r="B20" t="s">
        <v>35</v>
      </c>
      <c r="E20">
        <v>4800</v>
      </c>
    </row>
    <row r="21" spans="2:5" x14ac:dyDescent="0.45">
      <c r="B21" t="s">
        <v>186</v>
      </c>
      <c r="E21">
        <v>-5900</v>
      </c>
    </row>
    <row r="22" spans="2:5" x14ac:dyDescent="0.45">
      <c r="B22" t="s">
        <v>55</v>
      </c>
      <c r="E22">
        <v>1350</v>
      </c>
    </row>
    <row r="23" spans="2:5" x14ac:dyDescent="0.45">
      <c r="B23" t="s">
        <v>176</v>
      </c>
      <c r="E23">
        <v>100</v>
      </c>
    </row>
    <row r="24" spans="2:5" x14ac:dyDescent="0.45">
      <c r="B24" t="s">
        <v>9</v>
      </c>
      <c r="E24">
        <v>3245</v>
      </c>
    </row>
    <row r="25" spans="2:5" x14ac:dyDescent="0.45">
      <c r="B25" t="s">
        <v>244</v>
      </c>
      <c r="E25">
        <v>57.5</v>
      </c>
    </row>
    <row r="26" spans="2:5" x14ac:dyDescent="0.45">
      <c r="B26" t="s">
        <v>243</v>
      </c>
      <c r="E26">
        <v>30</v>
      </c>
    </row>
    <row r="27" spans="2:5" x14ac:dyDescent="0.45">
      <c r="B27" t="s">
        <v>194</v>
      </c>
      <c r="E27">
        <v>11329.85</v>
      </c>
    </row>
  </sheetData>
  <mergeCells count="2">
    <mergeCell ref="G3:I3"/>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7C32-F037-48F2-BDCB-5754D2A7602D}">
  <dimension ref="A1:J69"/>
  <sheetViews>
    <sheetView tabSelected="1" topLeftCell="A37" workbookViewId="0">
      <selection activeCell="F70" sqref="F70"/>
    </sheetView>
  </sheetViews>
  <sheetFormatPr defaultRowHeight="14.25" x14ac:dyDescent="0.45"/>
  <cols>
    <col min="1" max="1" width="14.1328125" style="4" bestFit="1" customWidth="1"/>
    <col min="2" max="2" width="14" bestFit="1" customWidth="1"/>
    <col min="3" max="3" width="95.59765625" bestFit="1" customWidth="1"/>
    <col min="4" max="4" width="17.86328125" customWidth="1"/>
    <col min="5" max="5" width="17.73046875" customWidth="1"/>
    <col min="6" max="6" width="17.73046875" style="3" customWidth="1"/>
    <col min="7" max="7" width="26.1328125" style="3" bestFit="1" customWidth="1"/>
    <col min="8" max="8" width="11.3984375" customWidth="1"/>
    <col min="9" max="9" width="38.1328125" bestFit="1" customWidth="1"/>
    <col min="10" max="10" width="255.73046875" bestFit="1" customWidth="1"/>
  </cols>
  <sheetData>
    <row r="1" spans="1:10" x14ac:dyDescent="0.45">
      <c r="A1" s="25" t="s">
        <v>0</v>
      </c>
      <c r="B1" s="6" t="s">
        <v>1</v>
      </c>
      <c r="C1" s="6" t="s">
        <v>2</v>
      </c>
      <c r="D1" s="6" t="s">
        <v>3</v>
      </c>
      <c r="E1" s="6" t="s">
        <v>187</v>
      </c>
      <c r="F1" s="7" t="s">
        <v>4</v>
      </c>
      <c r="G1" s="7" t="s">
        <v>195</v>
      </c>
      <c r="H1" s="6" t="s">
        <v>5</v>
      </c>
      <c r="I1" s="6" t="s">
        <v>189</v>
      </c>
      <c r="J1" s="10" t="s">
        <v>7</v>
      </c>
    </row>
    <row r="2" spans="1:10" x14ac:dyDescent="0.45">
      <c r="A2" s="26">
        <v>45448</v>
      </c>
      <c r="B2" s="11" t="s">
        <v>214</v>
      </c>
      <c r="C2" s="11" t="s">
        <v>8</v>
      </c>
      <c r="D2" s="11" t="s">
        <v>9</v>
      </c>
      <c r="E2" s="11" t="s">
        <v>188</v>
      </c>
      <c r="F2" s="12">
        <v>245</v>
      </c>
      <c r="G2" s="12">
        <f>IF(total_spend[[#This Row],[Debit/Credit]]="Debit", total_spend[[#This Row],[Amount Spent]], total_spend[[#This Row],[Amount Spent]]*-1)</f>
        <v>245</v>
      </c>
      <c r="H2" s="11" t="s">
        <v>10</v>
      </c>
      <c r="I2" s="11" t="s">
        <v>11</v>
      </c>
      <c r="J2" s="15"/>
    </row>
    <row r="3" spans="1:10" x14ac:dyDescent="0.45">
      <c r="A3" s="26">
        <v>45455</v>
      </c>
      <c r="B3" s="11" t="s">
        <v>214</v>
      </c>
      <c r="C3" s="11" t="s">
        <v>12</v>
      </c>
      <c r="D3" s="11" t="s">
        <v>9</v>
      </c>
      <c r="E3" s="11" t="s">
        <v>188</v>
      </c>
      <c r="F3" s="12">
        <v>200</v>
      </c>
      <c r="G3" s="12">
        <f>IF(total_spend[[#This Row],[Debit/Credit]]="Debit", total_spend[[#This Row],[Amount Spent]], total_spend[[#This Row],[Amount Spent]]*-1)</f>
        <v>200</v>
      </c>
      <c r="H3" s="11" t="s">
        <v>10</v>
      </c>
      <c r="I3" s="11" t="s">
        <v>11</v>
      </c>
      <c r="J3" s="15"/>
    </row>
    <row r="4" spans="1:10" x14ac:dyDescent="0.45">
      <c r="A4" s="26">
        <v>45459</v>
      </c>
      <c r="B4" s="11" t="s">
        <v>214</v>
      </c>
      <c r="C4" s="11" t="s">
        <v>13</v>
      </c>
      <c r="D4" s="11" t="s">
        <v>14</v>
      </c>
      <c r="E4" s="11" t="s">
        <v>188</v>
      </c>
      <c r="F4" s="12">
        <v>175</v>
      </c>
      <c r="G4" s="12">
        <f>IF(total_spend[[#This Row],[Debit/Credit]]="Debit", total_spend[[#This Row],[Amount Spent]], total_spend[[#This Row],[Amount Spent]]*-1)</f>
        <v>175</v>
      </c>
      <c r="H4" s="11" t="s">
        <v>10</v>
      </c>
      <c r="I4" s="11" t="s">
        <v>11</v>
      </c>
      <c r="J4" s="15" t="s">
        <v>15</v>
      </c>
    </row>
    <row r="5" spans="1:10" x14ac:dyDescent="0.45">
      <c r="A5" s="26">
        <v>45459</v>
      </c>
      <c r="B5" s="16" t="s">
        <v>245</v>
      </c>
      <c r="C5" s="11" t="s">
        <v>17</v>
      </c>
      <c r="D5" s="11" t="s">
        <v>18</v>
      </c>
      <c r="E5" s="11" t="s">
        <v>188</v>
      </c>
      <c r="F5" s="12">
        <v>120</v>
      </c>
      <c r="G5" s="12">
        <f>IF(total_spend[[#This Row],[Debit/Credit]]="Debit", total_spend[[#This Row],[Amount Spent]], total_spend[[#This Row],[Amount Spent]]*-1)</f>
        <v>120</v>
      </c>
      <c r="H5" s="11" t="s">
        <v>10</v>
      </c>
      <c r="I5" s="11" t="s">
        <v>11</v>
      </c>
      <c r="J5" s="15"/>
    </row>
    <row r="6" spans="1:10" x14ac:dyDescent="0.45">
      <c r="A6" s="26">
        <v>45467</v>
      </c>
      <c r="B6" s="11" t="s">
        <v>214</v>
      </c>
      <c r="C6" s="11" t="s">
        <v>19</v>
      </c>
      <c r="D6" s="11" t="s">
        <v>9</v>
      </c>
      <c r="E6" s="11" t="s">
        <v>188</v>
      </c>
      <c r="F6" s="12">
        <v>375</v>
      </c>
      <c r="G6" s="12">
        <f>IF(total_spend[[#This Row],[Debit/Credit]]="Debit", total_spend[[#This Row],[Amount Spent]], total_spend[[#This Row],[Amount Spent]]*-1)</f>
        <v>375</v>
      </c>
      <c r="H6" s="11" t="s">
        <v>10</v>
      </c>
      <c r="I6" s="11" t="s">
        <v>11</v>
      </c>
      <c r="J6" s="15" t="s">
        <v>20</v>
      </c>
    </row>
    <row r="7" spans="1:10" x14ac:dyDescent="0.45">
      <c r="A7" s="26">
        <v>45475</v>
      </c>
      <c r="B7" s="11" t="s">
        <v>214</v>
      </c>
      <c r="C7" s="11" t="s">
        <v>21</v>
      </c>
      <c r="D7" s="11" t="s">
        <v>9</v>
      </c>
      <c r="E7" s="11" t="s">
        <v>188</v>
      </c>
      <c r="F7" s="12">
        <v>375</v>
      </c>
      <c r="G7" s="12">
        <f>IF(total_spend[[#This Row],[Debit/Credit]]="Debit", total_spend[[#This Row],[Amount Spent]], total_spend[[#This Row],[Amount Spent]]*-1)</f>
        <v>375</v>
      </c>
      <c r="H7" s="11" t="s">
        <v>10</v>
      </c>
      <c r="I7" s="11" t="s">
        <v>11</v>
      </c>
      <c r="J7" s="15" t="s">
        <v>22</v>
      </c>
    </row>
    <row r="8" spans="1:10" x14ac:dyDescent="0.45">
      <c r="A8" s="26">
        <v>45475</v>
      </c>
      <c r="B8" s="16" t="s">
        <v>245</v>
      </c>
      <c r="C8" s="11" t="s">
        <v>23</v>
      </c>
      <c r="D8" s="11" t="s">
        <v>18</v>
      </c>
      <c r="E8" s="11" t="s">
        <v>188</v>
      </c>
      <c r="F8" s="12">
        <v>105</v>
      </c>
      <c r="G8" s="12">
        <f>IF(total_spend[[#This Row],[Debit/Credit]]="Debit", total_spend[[#This Row],[Amount Spent]], total_spend[[#This Row],[Amount Spent]]*-1)</f>
        <v>105</v>
      </c>
      <c r="H8" s="11" t="s">
        <v>10</v>
      </c>
      <c r="I8" s="11" t="s">
        <v>11</v>
      </c>
      <c r="J8" s="15"/>
    </row>
    <row r="9" spans="1:10" x14ac:dyDescent="0.45">
      <c r="A9" s="26">
        <v>45479</v>
      </c>
      <c r="B9" s="11" t="s">
        <v>214</v>
      </c>
      <c r="C9" s="11" t="s">
        <v>24</v>
      </c>
      <c r="D9" s="11" t="s">
        <v>9</v>
      </c>
      <c r="E9" s="11" t="s">
        <v>188</v>
      </c>
      <c r="F9" s="12">
        <v>375</v>
      </c>
      <c r="G9" s="12">
        <f>IF(total_spend[[#This Row],[Debit/Credit]]="Debit", total_spend[[#This Row],[Amount Spent]], total_spend[[#This Row],[Amount Spent]]*-1)</f>
        <v>375</v>
      </c>
      <c r="H9" s="11" t="s">
        <v>10</v>
      </c>
      <c r="I9" s="11" t="s">
        <v>11</v>
      </c>
      <c r="J9" s="15" t="s">
        <v>25</v>
      </c>
    </row>
    <row r="10" spans="1:10" x14ac:dyDescent="0.45">
      <c r="A10" s="26">
        <v>45488</v>
      </c>
      <c r="B10" s="11" t="s">
        <v>214</v>
      </c>
      <c r="C10" s="11" t="s">
        <v>26</v>
      </c>
      <c r="D10" s="11" t="s">
        <v>9</v>
      </c>
      <c r="E10" s="11" t="s">
        <v>188</v>
      </c>
      <c r="F10" s="12">
        <v>375</v>
      </c>
      <c r="G10" s="12">
        <f>IF(total_spend[[#This Row],[Debit/Credit]]="Debit", total_spend[[#This Row],[Amount Spent]], total_spend[[#This Row],[Amount Spent]]*-1)</f>
        <v>375</v>
      </c>
      <c r="H10" s="11" t="s">
        <v>10</v>
      </c>
      <c r="I10" s="11" t="s">
        <v>11</v>
      </c>
      <c r="J10" s="15" t="s">
        <v>27</v>
      </c>
    </row>
    <row r="11" spans="1:10" x14ac:dyDescent="0.45">
      <c r="A11" s="26">
        <v>45494</v>
      </c>
      <c r="B11" s="11" t="s">
        <v>214</v>
      </c>
      <c r="C11" s="11" t="s">
        <v>28</v>
      </c>
      <c r="D11" s="11" t="s">
        <v>9</v>
      </c>
      <c r="E11" s="11" t="s">
        <v>188</v>
      </c>
      <c r="F11" s="12">
        <v>375</v>
      </c>
      <c r="G11" s="12">
        <f>IF(total_spend[[#This Row],[Debit/Credit]]="Debit", total_spend[[#This Row],[Amount Spent]], total_spend[[#This Row],[Amount Spent]]*-1)</f>
        <v>375</v>
      </c>
      <c r="H11" s="11" t="s">
        <v>10</v>
      </c>
      <c r="I11" s="11" t="s">
        <v>11</v>
      </c>
      <c r="J11" s="15" t="s">
        <v>29</v>
      </c>
    </row>
    <row r="12" spans="1:10" x14ac:dyDescent="0.45">
      <c r="A12" s="26">
        <v>45502</v>
      </c>
      <c r="B12" s="11" t="s">
        <v>214</v>
      </c>
      <c r="C12" s="11" t="s">
        <v>30</v>
      </c>
      <c r="D12" s="11" t="s">
        <v>9</v>
      </c>
      <c r="E12" s="11" t="s">
        <v>188</v>
      </c>
      <c r="F12" s="12">
        <v>375</v>
      </c>
      <c r="G12" s="12">
        <f>IF(total_spend[[#This Row],[Debit/Credit]]="Debit", total_spend[[#This Row],[Amount Spent]], total_spend[[#This Row],[Amount Spent]]*-1)</f>
        <v>375</v>
      </c>
      <c r="H12" s="11" t="s">
        <v>10</v>
      </c>
      <c r="I12" s="11" t="s">
        <v>11</v>
      </c>
      <c r="J12" s="15" t="s">
        <v>31</v>
      </c>
    </row>
    <row r="13" spans="1:10" x14ac:dyDescent="0.45">
      <c r="A13" s="26">
        <v>45509</v>
      </c>
      <c r="B13" s="11" t="s">
        <v>214</v>
      </c>
      <c r="C13" s="11" t="s">
        <v>32</v>
      </c>
      <c r="D13" s="11" t="s">
        <v>9</v>
      </c>
      <c r="E13" s="11" t="s">
        <v>188</v>
      </c>
      <c r="F13" s="12">
        <v>375</v>
      </c>
      <c r="G13" s="12">
        <f>IF(total_spend[[#This Row],[Debit/Credit]]="Debit", total_spend[[#This Row],[Amount Spent]], total_spend[[#This Row],[Amount Spent]]*-1)</f>
        <v>375</v>
      </c>
      <c r="H13" s="11" t="s">
        <v>10</v>
      </c>
      <c r="I13" s="11" t="s">
        <v>11</v>
      </c>
      <c r="J13" s="15" t="s">
        <v>33</v>
      </c>
    </row>
    <row r="14" spans="1:10" x14ac:dyDescent="0.45">
      <c r="A14" s="26">
        <v>45510</v>
      </c>
      <c r="B14" s="11" t="s">
        <v>186</v>
      </c>
      <c r="C14" s="11" t="s">
        <v>34</v>
      </c>
      <c r="D14" s="11" t="s">
        <v>35</v>
      </c>
      <c r="E14" s="11" t="s">
        <v>188</v>
      </c>
      <c r="F14" s="12">
        <v>4800</v>
      </c>
      <c r="G14" s="12">
        <f>IF(total_spend[[#This Row],[Debit/Credit]]="Debit", total_spend[[#This Row],[Amount Spent]], total_spend[[#This Row],[Amount Spent]]*-1)</f>
        <v>4800</v>
      </c>
      <c r="H14" s="11" t="s">
        <v>10</v>
      </c>
      <c r="I14" s="11" t="s">
        <v>36</v>
      </c>
      <c r="J14" s="15" t="s">
        <v>37</v>
      </c>
    </row>
    <row r="15" spans="1:10" x14ac:dyDescent="0.45">
      <c r="A15" s="26">
        <v>45520</v>
      </c>
      <c r="B15" s="11" t="s">
        <v>214</v>
      </c>
      <c r="C15" s="11" t="s">
        <v>38</v>
      </c>
      <c r="D15" s="11" t="s">
        <v>165</v>
      </c>
      <c r="E15" s="11" t="s">
        <v>188</v>
      </c>
      <c r="F15" s="12">
        <v>178</v>
      </c>
      <c r="G15" s="12">
        <f>IF(total_spend[[#This Row],[Debit/Credit]]="Debit", total_spend[[#This Row],[Amount Spent]], total_spend[[#This Row],[Amount Spent]]*-1)</f>
        <v>178</v>
      </c>
      <c r="H15" s="11" t="s">
        <v>10</v>
      </c>
      <c r="I15" s="11" t="s">
        <v>11</v>
      </c>
      <c r="J15" s="15" t="s">
        <v>39</v>
      </c>
    </row>
    <row r="16" spans="1:10" x14ac:dyDescent="0.45">
      <c r="A16" s="26">
        <v>45537</v>
      </c>
      <c r="B16" s="11" t="s">
        <v>214</v>
      </c>
      <c r="C16" s="11" t="s">
        <v>40</v>
      </c>
      <c r="D16" s="11" t="s">
        <v>165</v>
      </c>
      <c r="E16" s="11" t="s">
        <v>188</v>
      </c>
      <c r="F16" s="12">
        <v>357</v>
      </c>
      <c r="G16" s="12">
        <f>IF(total_spend[[#This Row],[Debit/Credit]]="Debit", total_spend[[#This Row],[Amount Spent]], total_spend[[#This Row],[Amount Spent]]*-1)</f>
        <v>357</v>
      </c>
      <c r="H16" s="11" t="s">
        <v>10</v>
      </c>
      <c r="I16" s="11" t="s">
        <v>11</v>
      </c>
      <c r="J16" s="15" t="s">
        <v>41</v>
      </c>
    </row>
    <row r="17" spans="1:10" x14ac:dyDescent="0.45">
      <c r="A17" s="26">
        <v>45552</v>
      </c>
      <c r="B17" s="11" t="s">
        <v>185</v>
      </c>
      <c r="C17" s="11" t="s">
        <v>42</v>
      </c>
      <c r="D17" s="11" t="s">
        <v>43</v>
      </c>
      <c r="E17" s="11" t="s">
        <v>188</v>
      </c>
      <c r="F17" s="12">
        <v>155</v>
      </c>
      <c r="G17" s="12">
        <f>IF(total_spend[[#This Row],[Debit/Credit]]="Debit", total_spend[[#This Row],[Amount Spent]], total_spend[[#This Row],[Amount Spent]]*-1)</f>
        <v>155</v>
      </c>
      <c r="H17" s="11" t="s">
        <v>10</v>
      </c>
      <c r="I17" s="11" t="s">
        <v>11</v>
      </c>
      <c r="J17" s="15" t="s">
        <v>44</v>
      </c>
    </row>
    <row r="18" spans="1:10" x14ac:dyDescent="0.45">
      <c r="A18" s="26">
        <v>45565</v>
      </c>
      <c r="B18" s="11" t="s">
        <v>185</v>
      </c>
      <c r="C18" s="11" t="s">
        <v>45</v>
      </c>
      <c r="D18" s="11" t="s">
        <v>43</v>
      </c>
      <c r="E18" s="11" t="s">
        <v>188</v>
      </c>
      <c r="F18" s="12">
        <v>155</v>
      </c>
      <c r="G18" s="12">
        <f>IF(total_spend[[#This Row],[Debit/Credit]]="Debit", total_spend[[#This Row],[Amount Spent]], total_spend[[#This Row],[Amount Spent]]*-1)</f>
        <v>155</v>
      </c>
      <c r="H18" s="11" t="s">
        <v>10</v>
      </c>
      <c r="I18" s="11" t="s">
        <v>11</v>
      </c>
      <c r="J18" s="15" t="s">
        <v>46</v>
      </c>
    </row>
    <row r="19" spans="1:10" x14ac:dyDescent="0.45">
      <c r="A19" s="26">
        <v>45574</v>
      </c>
      <c r="B19" s="11" t="s">
        <v>214</v>
      </c>
      <c r="C19" s="11" t="s">
        <v>47</v>
      </c>
      <c r="D19" s="11" t="s">
        <v>165</v>
      </c>
      <c r="E19" s="11" t="s">
        <v>188</v>
      </c>
      <c r="F19" s="12">
        <v>713</v>
      </c>
      <c r="G19" s="12">
        <f>IF(total_spend[[#This Row],[Debit/Credit]]="Debit", total_spend[[#This Row],[Amount Spent]], total_spend[[#This Row],[Amount Spent]]*-1)</f>
        <v>713</v>
      </c>
      <c r="H19" s="11" t="s">
        <v>10</v>
      </c>
      <c r="I19" s="11" t="s">
        <v>48</v>
      </c>
      <c r="J19" s="15" t="s">
        <v>49</v>
      </c>
    </row>
    <row r="20" spans="1:10" x14ac:dyDescent="0.45">
      <c r="A20" s="26">
        <v>45600</v>
      </c>
      <c r="B20" s="11" t="s">
        <v>185</v>
      </c>
      <c r="C20" s="11" t="s">
        <v>50</v>
      </c>
      <c r="D20" s="11" t="s">
        <v>43</v>
      </c>
      <c r="E20" s="11" t="s">
        <v>188</v>
      </c>
      <c r="F20" s="12">
        <v>150</v>
      </c>
      <c r="G20" s="12">
        <f>IF(total_spend[[#This Row],[Debit/Credit]]="Debit", total_spend[[#This Row],[Amount Spent]], total_spend[[#This Row],[Amount Spent]]*-1)</f>
        <v>150</v>
      </c>
      <c r="H20" s="11" t="s">
        <v>10</v>
      </c>
      <c r="I20" s="11" t="s">
        <v>11</v>
      </c>
      <c r="J20" s="15" t="s">
        <v>51</v>
      </c>
    </row>
    <row r="21" spans="1:10" x14ac:dyDescent="0.45">
      <c r="A21" s="26">
        <v>45610</v>
      </c>
      <c r="B21" s="11" t="s">
        <v>214</v>
      </c>
      <c r="C21" s="11" t="s">
        <v>52</v>
      </c>
      <c r="D21" s="11" t="s">
        <v>165</v>
      </c>
      <c r="E21" s="11" t="s">
        <v>188</v>
      </c>
      <c r="F21" s="12">
        <v>713</v>
      </c>
      <c r="G21" s="12">
        <f>IF(total_spend[[#This Row],[Debit/Credit]]="Debit", total_spend[[#This Row],[Amount Spent]], total_spend[[#This Row],[Amount Spent]]*-1)</f>
        <v>713</v>
      </c>
      <c r="H21" s="11" t="s">
        <v>10</v>
      </c>
      <c r="I21" s="11" t="s">
        <v>48</v>
      </c>
      <c r="J21" s="15" t="s">
        <v>53</v>
      </c>
    </row>
    <row r="22" spans="1:10" x14ac:dyDescent="0.45">
      <c r="A22" s="26">
        <v>45625</v>
      </c>
      <c r="B22" s="16" t="s">
        <v>245</v>
      </c>
      <c r="C22" s="11" t="s">
        <v>54</v>
      </c>
      <c r="D22" s="11" t="s">
        <v>55</v>
      </c>
      <c r="E22" s="11" t="s">
        <v>188</v>
      </c>
      <c r="F22" s="12">
        <v>200</v>
      </c>
      <c r="G22" s="12">
        <f>IF(total_spend[[#This Row],[Debit/Credit]]="Debit", total_spend[[#This Row],[Amount Spent]], total_spend[[#This Row],[Amount Spent]]*-1)</f>
        <v>200</v>
      </c>
      <c r="H22" s="11" t="s">
        <v>10</v>
      </c>
      <c r="I22" s="11" t="s">
        <v>11</v>
      </c>
      <c r="J22" s="15" t="s">
        <v>56</v>
      </c>
    </row>
    <row r="23" spans="1:10" x14ac:dyDescent="0.45">
      <c r="A23" s="26">
        <v>45630</v>
      </c>
      <c r="B23" s="16" t="s">
        <v>245</v>
      </c>
      <c r="C23" s="11" t="s">
        <v>57</v>
      </c>
      <c r="D23" s="11" t="s">
        <v>55</v>
      </c>
      <c r="E23" s="11" t="s">
        <v>188</v>
      </c>
      <c r="F23" s="12">
        <v>200</v>
      </c>
      <c r="G23" s="12">
        <f>IF(total_spend[[#This Row],[Debit/Credit]]="Debit", total_spend[[#This Row],[Amount Spent]], total_spend[[#This Row],[Amount Spent]]*-1)</f>
        <v>200</v>
      </c>
      <c r="H23" s="11" t="s">
        <v>10</v>
      </c>
      <c r="I23" s="11" t="s">
        <v>11</v>
      </c>
      <c r="J23" s="15" t="s">
        <v>58</v>
      </c>
    </row>
    <row r="24" spans="1:10" x14ac:dyDescent="0.45">
      <c r="A24" s="26">
        <v>45630</v>
      </c>
      <c r="B24" s="16" t="s">
        <v>245</v>
      </c>
      <c r="C24" s="11" t="s">
        <v>59</v>
      </c>
      <c r="D24" s="11" t="s">
        <v>55</v>
      </c>
      <c r="E24" s="11" t="s">
        <v>188</v>
      </c>
      <c r="F24" s="12">
        <v>150</v>
      </c>
      <c r="G24" s="12">
        <f>IF(total_spend[[#This Row],[Debit/Credit]]="Debit", total_spend[[#This Row],[Amount Spent]], total_spend[[#This Row],[Amount Spent]]*-1)</f>
        <v>150</v>
      </c>
      <c r="H24" s="11" t="s">
        <v>10</v>
      </c>
      <c r="I24" s="11" t="s">
        <v>11</v>
      </c>
      <c r="J24" s="15" t="s">
        <v>60</v>
      </c>
    </row>
    <row r="25" spans="1:10" x14ac:dyDescent="0.45">
      <c r="A25" s="26">
        <v>45631</v>
      </c>
      <c r="B25" s="11" t="s">
        <v>214</v>
      </c>
      <c r="C25" s="11" t="s">
        <v>61</v>
      </c>
      <c r="D25" s="11" t="s">
        <v>165</v>
      </c>
      <c r="E25" s="11" t="s">
        <v>188</v>
      </c>
      <c r="F25" s="12">
        <v>709</v>
      </c>
      <c r="G25" s="12">
        <f>IF(total_spend[[#This Row],[Debit/Credit]]="Debit", total_spend[[#This Row],[Amount Spent]], total_spend[[#This Row],[Amount Spent]]*-1)</f>
        <v>709</v>
      </c>
      <c r="H25" s="11" t="s">
        <v>10</v>
      </c>
      <c r="I25" s="11" t="s">
        <v>48</v>
      </c>
      <c r="J25" s="15" t="s">
        <v>62</v>
      </c>
    </row>
    <row r="26" spans="1:10" x14ac:dyDescent="0.45">
      <c r="A26" s="26">
        <v>45633</v>
      </c>
      <c r="B26" s="16" t="s">
        <v>245</v>
      </c>
      <c r="C26" s="11" t="s">
        <v>63</v>
      </c>
      <c r="D26" s="11" t="s">
        <v>55</v>
      </c>
      <c r="E26" s="11" t="s">
        <v>188</v>
      </c>
      <c r="F26" s="12">
        <v>150</v>
      </c>
      <c r="G26" s="12">
        <f>IF(total_spend[[#This Row],[Debit/Credit]]="Debit", total_spend[[#This Row],[Amount Spent]], total_spend[[#This Row],[Amount Spent]]*-1)</f>
        <v>150</v>
      </c>
      <c r="H26" s="11" t="s">
        <v>10</v>
      </c>
      <c r="I26" s="11" t="s">
        <v>11</v>
      </c>
      <c r="J26" s="15" t="s">
        <v>64</v>
      </c>
    </row>
    <row r="27" spans="1:10" x14ac:dyDescent="0.45">
      <c r="A27" s="26">
        <v>45635</v>
      </c>
      <c r="B27" s="16" t="s">
        <v>245</v>
      </c>
      <c r="C27" s="11" t="s">
        <v>65</v>
      </c>
      <c r="D27" s="11" t="s">
        <v>55</v>
      </c>
      <c r="E27" s="11" t="s">
        <v>188</v>
      </c>
      <c r="F27" s="12">
        <v>300</v>
      </c>
      <c r="G27" s="12">
        <f>IF(total_spend[[#This Row],[Debit/Credit]]="Debit", total_spend[[#This Row],[Amount Spent]], total_spend[[#This Row],[Amount Spent]]*-1)</f>
        <v>300</v>
      </c>
      <c r="H27" s="11" t="s">
        <v>10</v>
      </c>
      <c r="I27" s="11" t="s">
        <v>11</v>
      </c>
      <c r="J27" s="15" t="s">
        <v>66</v>
      </c>
    </row>
    <row r="28" spans="1:10" x14ac:dyDescent="0.45">
      <c r="A28" s="26">
        <v>45645</v>
      </c>
      <c r="B28" s="11" t="s">
        <v>67</v>
      </c>
      <c r="C28" s="11" t="s">
        <v>68</v>
      </c>
      <c r="D28" s="11" t="s">
        <v>69</v>
      </c>
      <c r="E28" s="11" t="s">
        <v>188</v>
      </c>
      <c r="F28" s="12">
        <v>109</v>
      </c>
      <c r="G28" s="12">
        <f>IF(total_spend[[#This Row],[Debit/Credit]]="Debit", total_spend[[#This Row],[Amount Spent]], total_spend[[#This Row],[Amount Spent]]*-1)</f>
        <v>109</v>
      </c>
      <c r="H28" s="11" t="s">
        <v>10</v>
      </c>
      <c r="I28" s="11" t="s">
        <v>48</v>
      </c>
      <c r="J28" s="15" t="s">
        <v>70</v>
      </c>
    </row>
    <row r="29" spans="1:10" x14ac:dyDescent="0.45">
      <c r="A29" s="26">
        <v>45649</v>
      </c>
      <c r="B29" s="16" t="s">
        <v>245</v>
      </c>
      <c r="C29" s="11" t="s">
        <v>71</v>
      </c>
      <c r="D29" s="11" t="s">
        <v>55</v>
      </c>
      <c r="E29" s="11" t="s">
        <v>188</v>
      </c>
      <c r="F29" s="12">
        <v>350</v>
      </c>
      <c r="G29" s="12">
        <f>IF(total_spend[[#This Row],[Debit/Credit]]="Debit", total_spend[[#This Row],[Amount Spent]], total_spend[[#This Row],[Amount Spent]]*-1)</f>
        <v>350</v>
      </c>
      <c r="H29" s="11" t="s">
        <v>10</v>
      </c>
      <c r="I29" s="11" t="s">
        <v>11</v>
      </c>
      <c r="J29" s="15" t="s">
        <v>72</v>
      </c>
    </row>
    <row r="30" spans="1:10" x14ac:dyDescent="0.45">
      <c r="A30" s="26">
        <v>45645</v>
      </c>
      <c r="B30" s="11" t="s">
        <v>214</v>
      </c>
      <c r="C30" s="11" t="s">
        <v>73</v>
      </c>
      <c r="D30" s="11" t="s">
        <v>191</v>
      </c>
      <c r="E30" s="11" t="s">
        <v>188</v>
      </c>
      <c r="F30" s="12">
        <v>208</v>
      </c>
      <c r="G30" s="12">
        <f>IF(total_spend[[#This Row],[Debit/Credit]]="Debit", total_spend[[#This Row],[Amount Spent]], total_spend[[#This Row],[Amount Spent]]*-1)</f>
        <v>208</v>
      </c>
      <c r="H30" s="11" t="s">
        <v>10</v>
      </c>
      <c r="I30" s="11" t="s">
        <v>11</v>
      </c>
      <c r="J30" s="15" t="s">
        <v>74</v>
      </c>
    </row>
    <row r="31" spans="1:10" x14ac:dyDescent="0.45">
      <c r="A31" s="26">
        <v>45659</v>
      </c>
      <c r="B31" s="11" t="s">
        <v>214</v>
      </c>
      <c r="C31" s="11" t="s">
        <v>75</v>
      </c>
      <c r="D31" s="11" t="s">
        <v>165</v>
      </c>
      <c r="E31" s="11" t="s">
        <v>188</v>
      </c>
      <c r="F31" s="12">
        <v>787.65</v>
      </c>
      <c r="G31" s="12">
        <f>IF(total_spend[[#This Row],[Debit/Credit]]="Debit", total_spend[[#This Row],[Amount Spent]], total_spend[[#This Row],[Amount Spent]]*-1)</f>
        <v>787.65</v>
      </c>
      <c r="H31" s="11" t="s">
        <v>10</v>
      </c>
      <c r="I31" s="11" t="s">
        <v>48</v>
      </c>
      <c r="J31" s="15" t="s">
        <v>76</v>
      </c>
    </row>
    <row r="32" spans="1:10" x14ac:dyDescent="0.45">
      <c r="A32" s="26">
        <v>45660</v>
      </c>
      <c r="B32" s="16" t="s">
        <v>245</v>
      </c>
      <c r="C32" s="11" t="s">
        <v>77</v>
      </c>
      <c r="D32" s="11" t="s">
        <v>78</v>
      </c>
      <c r="E32" s="11" t="s">
        <v>188</v>
      </c>
      <c r="F32" s="12">
        <v>221</v>
      </c>
      <c r="G32" s="12">
        <f>IF(total_spend[[#This Row],[Debit/Credit]]="Debit", total_spend[[#This Row],[Amount Spent]], total_spend[[#This Row],[Amount Spent]]*-1)</f>
        <v>221</v>
      </c>
      <c r="H32" s="11" t="s">
        <v>10</v>
      </c>
      <c r="I32" s="11" t="s">
        <v>11</v>
      </c>
      <c r="J32" s="15" t="s">
        <v>79</v>
      </c>
    </row>
    <row r="33" spans="1:10" x14ac:dyDescent="0.45">
      <c r="A33" s="26">
        <v>45674</v>
      </c>
      <c r="B33" s="11" t="s">
        <v>214</v>
      </c>
      <c r="C33" s="11" t="s">
        <v>80</v>
      </c>
      <c r="D33" s="11" t="s">
        <v>81</v>
      </c>
      <c r="E33" s="11" t="s">
        <v>188</v>
      </c>
      <c r="F33" s="12">
        <v>31.25</v>
      </c>
      <c r="G33" s="12">
        <f>IF(total_spend[[#This Row],[Debit/Credit]]="Debit", total_spend[[#This Row],[Amount Spent]], total_spend[[#This Row],[Amount Spent]]*-1)</f>
        <v>31.25</v>
      </c>
      <c r="H33" s="11" t="s">
        <v>10</v>
      </c>
      <c r="I33" s="11" t="s">
        <v>11</v>
      </c>
      <c r="J33" s="15" t="s">
        <v>82</v>
      </c>
    </row>
    <row r="34" spans="1:10" x14ac:dyDescent="0.45">
      <c r="A34" s="26">
        <v>45674</v>
      </c>
      <c r="B34" s="11" t="s">
        <v>83</v>
      </c>
      <c r="C34" s="11" t="s">
        <v>84</v>
      </c>
      <c r="D34" s="11" t="s">
        <v>215</v>
      </c>
      <c r="E34" s="11" t="s">
        <v>188</v>
      </c>
      <c r="F34" s="12">
        <v>88</v>
      </c>
      <c r="G34" s="12">
        <f>IF(total_spend[[#This Row],[Debit/Credit]]="Debit", total_spend[[#This Row],[Amount Spent]], total_spend[[#This Row],[Amount Spent]]*-1)</f>
        <v>88</v>
      </c>
      <c r="H34" s="11" t="s">
        <v>10</v>
      </c>
      <c r="I34" s="11" t="s">
        <v>11</v>
      </c>
      <c r="J34" s="15" t="s">
        <v>86</v>
      </c>
    </row>
    <row r="35" spans="1:10" x14ac:dyDescent="0.45">
      <c r="A35" s="26">
        <v>45677</v>
      </c>
      <c r="B35" s="11" t="s">
        <v>87</v>
      </c>
      <c r="C35" s="11" t="s">
        <v>88</v>
      </c>
      <c r="D35" s="11" t="s">
        <v>69</v>
      </c>
      <c r="E35" s="11" t="s">
        <v>188</v>
      </c>
      <c r="F35" s="12">
        <v>110</v>
      </c>
      <c r="G35" s="12">
        <f>IF(total_spend[[#This Row],[Debit/Credit]]="Debit", total_spend[[#This Row],[Amount Spent]], total_spend[[#This Row],[Amount Spent]]*-1)</f>
        <v>110</v>
      </c>
      <c r="H35" s="11" t="s">
        <v>10</v>
      </c>
      <c r="I35" s="11" t="s">
        <v>48</v>
      </c>
      <c r="J35" s="15" t="s">
        <v>89</v>
      </c>
    </row>
    <row r="36" spans="1:10" x14ac:dyDescent="0.45">
      <c r="A36" s="26">
        <v>45679</v>
      </c>
      <c r="B36" s="11" t="s">
        <v>214</v>
      </c>
      <c r="C36" s="11" t="s">
        <v>90</v>
      </c>
      <c r="D36" s="11" t="s">
        <v>91</v>
      </c>
      <c r="E36" s="11" t="s">
        <v>188</v>
      </c>
      <c r="F36" s="12">
        <v>62.5</v>
      </c>
      <c r="G36" s="12">
        <f>IF(total_spend[[#This Row],[Debit/Credit]]="Debit", total_spend[[#This Row],[Amount Spent]], total_spend[[#This Row],[Amount Spent]]*-1)</f>
        <v>62.5</v>
      </c>
      <c r="H36" s="11" t="s">
        <v>10</v>
      </c>
      <c r="I36" s="11" t="s">
        <v>11</v>
      </c>
      <c r="J36" s="15" t="s">
        <v>92</v>
      </c>
    </row>
    <row r="37" spans="1:10" x14ac:dyDescent="0.45">
      <c r="A37" s="26">
        <v>45679</v>
      </c>
      <c r="B37" s="11" t="s">
        <v>185</v>
      </c>
      <c r="C37" s="11" t="s">
        <v>93</v>
      </c>
      <c r="D37" s="11" t="s">
        <v>43</v>
      </c>
      <c r="E37" s="11" t="s">
        <v>188</v>
      </c>
      <c r="F37" s="12">
        <v>300</v>
      </c>
      <c r="G37" s="12">
        <f>IF(total_spend[[#This Row],[Debit/Credit]]="Debit", total_spend[[#This Row],[Amount Spent]], total_spend[[#This Row],[Amount Spent]]*-1)</f>
        <v>300</v>
      </c>
      <c r="H37" s="11" t="s">
        <v>10</v>
      </c>
      <c r="I37" s="11" t="s">
        <v>11</v>
      </c>
      <c r="J37" s="15" t="s">
        <v>94</v>
      </c>
    </row>
    <row r="38" spans="1:10" x14ac:dyDescent="0.45">
      <c r="A38" s="26">
        <v>45680</v>
      </c>
      <c r="B38" s="11" t="s">
        <v>214</v>
      </c>
      <c r="C38" s="11" t="s">
        <v>95</v>
      </c>
      <c r="D38" s="11" t="s">
        <v>96</v>
      </c>
      <c r="E38" s="11" t="s">
        <v>188</v>
      </c>
      <c r="F38" s="12">
        <v>70</v>
      </c>
      <c r="G38" s="12">
        <f>IF(total_spend[[#This Row],[Debit/Credit]]="Debit", total_spend[[#This Row],[Amount Spent]], total_spend[[#This Row],[Amount Spent]]*-1)</f>
        <v>70</v>
      </c>
      <c r="H38" s="11" t="s">
        <v>10</v>
      </c>
      <c r="I38" s="11" t="s">
        <v>11</v>
      </c>
      <c r="J38" s="15" t="s">
        <v>97</v>
      </c>
    </row>
    <row r="39" spans="1:10" x14ac:dyDescent="0.45">
      <c r="A39" s="26">
        <v>45681</v>
      </c>
      <c r="B39" s="11" t="s">
        <v>214</v>
      </c>
      <c r="C39" s="11" t="s">
        <v>98</v>
      </c>
      <c r="D39" s="11" t="s">
        <v>99</v>
      </c>
      <c r="E39" s="11" t="s">
        <v>188</v>
      </c>
      <c r="F39" s="12">
        <v>62.5</v>
      </c>
      <c r="G39" s="12">
        <f>IF(total_spend[[#This Row],[Debit/Credit]]="Debit", total_spend[[#This Row],[Amount Spent]], total_spend[[#This Row],[Amount Spent]]*-1)</f>
        <v>62.5</v>
      </c>
      <c r="H39" s="11" t="s">
        <v>10</v>
      </c>
      <c r="I39" s="11" t="s">
        <v>11</v>
      </c>
      <c r="J39" s="15" t="s">
        <v>100</v>
      </c>
    </row>
    <row r="40" spans="1:10" x14ac:dyDescent="0.45">
      <c r="A40" s="26">
        <v>45684</v>
      </c>
      <c r="B40" s="11" t="s">
        <v>214</v>
      </c>
      <c r="C40" s="11" t="s">
        <v>101</v>
      </c>
      <c r="D40" s="11" t="s">
        <v>91</v>
      </c>
      <c r="E40" s="11" t="s">
        <v>188</v>
      </c>
      <c r="F40" s="12">
        <v>31.25</v>
      </c>
      <c r="G40" s="12">
        <f>IF(total_spend[[#This Row],[Debit/Credit]]="Debit", total_spend[[#This Row],[Amount Spent]], total_spend[[#This Row],[Amount Spent]]*-1)</f>
        <v>31.25</v>
      </c>
      <c r="H40" s="11" t="s">
        <v>10</v>
      </c>
      <c r="I40" s="11" t="s">
        <v>11</v>
      </c>
      <c r="J40" s="15" t="s">
        <v>102</v>
      </c>
    </row>
    <row r="41" spans="1:10" x14ac:dyDescent="0.45">
      <c r="A41" s="26">
        <v>45685</v>
      </c>
      <c r="B41" s="11" t="s">
        <v>103</v>
      </c>
      <c r="C41" s="11" t="s">
        <v>104</v>
      </c>
      <c r="D41" s="11" t="s">
        <v>105</v>
      </c>
      <c r="E41" s="11" t="s">
        <v>188</v>
      </c>
      <c r="F41" s="12">
        <v>84.95</v>
      </c>
      <c r="G41" s="12">
        <f>IF(total_spend[[#This Row],[Debit/Credit]]="Debit", total_spend[[#This Row],[Amount Spent]], total_spend[[#This Row],[Amount Spent]]*-1)</f>
        <v>84.95</v>
      </c>
      <c r="H41" s="11" t="s">
        <v>10</v>
      </c>
      <c r="I41" s="11" t="s">
        <v>106</v>
      </c>
      <c r="J41" s="15" t="s">
        <v>107</v>
      </c>
    </row>
    <row r="42" spans="1:10" x14ac:dyDescent="0.45">
      <c r="A42" s="26">
        <v>45685</v>
      </c>
      <c r="B42" s="16" t="s">
        <v>245</v>
      </c>
      <c r="C42" s="11" t="s">
        <v>108</v>
      </c>
      <c r="D42" s="11" t="s">
        <v>109</v>
      </c>
      <c r="E42" s="11" t="s">
        <v>188</v>
      </c>
      <c r="F42" s="12">
        <v>175</v>
      </c>
      <c r="G42" s="12">
        <f>IF(total_spend[[#This Row],[Debit/Credit]]="Debit", total_spend[[#This Row],[Amount Spent]], total_spend[[#This Row],[Amount Spent]]*-1)</f>
        <v>175</v>
      </c>
      <c r="H42" s="11" t="s">
        <v>10</v>
      </c>
      <c r="I42" s="11" t="s">
        <v>110</v>
      </c>
      <c r="J42" s="15" t="s">
        <v>111</v>
      </c>
    </row>
    <row r="43" spans="1:10" x14ac:dyDescent="0.45">
      <c r="A43" s="26">
        <v>45687</v>
      </c>
      <c r="B43" s="11" t="s">
        <v>214</v>
      </c>
      <c r="C43" s="11" t="s">
        <v>112</v>
      </c>
      <c r="D43" s="11" t="s">
        <v>113</v>
      </c>
      <c r="E43" s="11" t="s">
        <v>188</v>
      </c>
      <c r="F43" s="12">
        <v>75</v>
      </c>
      <c r="G43" s="12">
        <f>IF(total_spend[[#This Row],[Debit/Credit]]="Debit", total_spend[[#This Row],[Amount Spent]], total_spend[[#This Row],[Amount Spent]]*-1)</f>
        <v>75</v>
      </c>
      <c r="H43" s="11" t="s">
        <v>10</v>
      </c>
      <c r="I43" s="11" t="s">
        <v>11</v>
      </c>
      <c r="J43" s="15" t="s">
        <v>114</v>
      </c>
    </row>
    <row r="44" spans="1:10" x14ac:dyDescent="0.45">
      <c r="A44" s="26">
        <v>45688</v>
      </c>
      <c r="B44" s="11" t="s">
        <v>214</v>
      </c>
      <c r="C44" s="11" t="s">
        <v>115</v>
      </c>
      <c r="D44" s="11" t="s">
        <v>162</v>
      </c>
      <c r="E44" s="11" t="s">
        <v>188</v>
      </c>
      <c r="F44" s="12">
        <v>31.25</v>
      </c>
      <c r="G44" s="12">
        <f>IF(total_spend[[#This Row],[Debit/Credit]]="Debit", total_spend[[#This Row],[Amount Spent]], total_spend[[#This Row],[Amount Spent]]*-1)</f>
        <v>31.25</v>
      </c>
      <c r="H44" s="11" t="s">
        <v>10</v>
      </c>
      <c r="I44" s="11" t="s">
        <v>110</v>
      </c>
      <c r="J44" s="15" t="s">
        <v>116</v>
      </c>
    </row>
    <row r="45" spans="1:10" x14ac:dyDescent="0.45">
      <c r="A45" s="26">
        <v>45692</v>
      </c>
      <c r="B45" s="11" t="s">
        <v>214</v>
      </c>
      <c r="C45" s="11" t="s">
        <v>117</v>
      </c>
      <c r="D45" s="11" t="s">
        <v>165</v>
      </c>
      <c r="E45" s="11" t="s">
        <v>188</v>
      </c>
      <c r="F45" s="12">
        <v>689</v>
      </c>
      <c r="G45" s="12">
        <f>IF(total_spend[[#This Row],[Debit/Credit]]="Debit", total_spend[[#This Row],[Amount Spent]], total_spend[[#This Row],[Amount Spent]]*-1)</f>
        <v>689</v>
      </c>
      <c r="H45" s="11" t="s">
        <v>10</v>
      </c>
      <c r="I45" s="11" t="s">
        <v>48</v>
      </c>
      <c r="J45" s="15" t="s">
        <v>118</v>
      </c>
    </row>
    <row r="46" spans="1:10" x14ac:dyDescent="0.45">
      <c r="A46" s="26">
        <v>45692</v>
      </c>
      <c r="B46" s="16" t="s">
        <v>245</v>
      </c>
      <c r="C46" s="11" t="s">
        <v>119</v>
      </c>
      <c r="D46" s="11" t="s">
        <v>109</v>
      </c>
      <c r="E46" s="11" t="s">
        <v>188</v>
      </c>
      <c r="F46" s="12">
        <v>275</v>
      </c>
      <c r="G46" s="12">
        <f>IF(total_spend[[#This Row],[Debit/Credit]]="Debit", total_spend[[#This Row],[Amount Spent]], total_spend[[#This Row],[Amount Spent]]*-1)</f>
        <v>275</v>
      </c>
      <c r="H46" s="11" t="s">
        <v>10</v>
      </c>
      <c r="I46" s="11" t="s">
        <v>110</v>
      </c>
      <c r="J46" s="15" t="s">
        <v>120</v>
      </c>
    </row>
    <row r="47" spans="1:10" x14ac:dyDescent="0.45">
      <c r="A47" s="26">
        <v>45692</v>
      </c>
      <c r="B47" s="16" t="s">
        <v>245</v>
      </c>
      <c r="C47" s="11" t="s">
        <v>121</v>
      </c>
      <c r="D47" s="11" t="s">
        <v>109</v>
      </c>
      <c r="E47" s="11" t="s">
        <v>188</v>
      </c>
      <c r="F47" s="12">
        <v>150</v>
      </c>
      <c r="G47" s="12">
        <f>IF(total_spend[[#This Row],[Debit/Credit]]="Debit", total_spend[[#This Row],[Amount Spent]], total_spend[[#This Row],[Amount Spent]]*-1)</f>
        <v>150</v>
      </c>
      <c r="H47" s="11" t="s">
        <v>10</v>
      </c>
      <c r="I47" s="11" t="s">
        <v>110</v>
      </c>
      <c r="J47" s="15" t="s">
        <v>122</v>
      </c>
    </row>
    <row r="48" spans="1:10" x14ac:dyDescent="0.45">
      <c r="A48" s="26">
        <v>45693</v>
      </c>
      <c r="B48" s="11" t="s">
        <v>214</v>
      </c>
      <c r="C48" s="11" t="s">
        <v>123</v>
      </c>
      <c r="D48" s="11" t="s">
        <v>99</v>
      </c>
      <c r="E48" s="11" t="s">
        <v>188</v>
      </c>
      <c r="F48" s="12">
        <v>62.5</v>
      </c>
      <c r="G48" s="12">
        <f>IF(total_spend[[#This Row],[Debit/Credit]]="Debit", total_spend[[#This Row],[Amount Spent]], total_spend[[#This Row],[Amount Spent]]*-1)</f>
        <v>62.5</v>
      </c>
      <c r="H48" s="11" t="s">
        <v>10</v>
      </c>
      <c r="I48" s="11" t="s">
        <v>11</v>
      </c>
      <c r="J48" s="15" t="s">
        <v>124</v>
      </c>
    </row>
    <row r="49" spans="1:10" x14ac:dyDescent="0.45">
      <c r="A49" s="26">
        <v>45695</v>
      </c>
      <c r="B49" s="11" t="s">
        <v>214</v>
      </c>
      <c r="C49" s="11" t="s">
        <v>125</v>
      </c>
      <c r="D49" s="11" t="s">
        <v>113</v>
      </c>
      <c r="E49" s="11" t="s">
        <v>188</v>
      </c>
      <c r="F49" s="12">
        <v>75</v>
      </c>
      <c r="G49" s="12">
        <f>IF(total_spend[[#This Row],[Debit/Credit]]="Debit", total_spend[[#This Row],[Amount Spent]], total_spend[[#This Row],[Amount Spent]]*-1)</f>
        <v>75</v>
      </c>
      <c r="H49" s="11" t="s">
        <v>10</v>
      </c>
      <c r="I49" s="11" t="s">
        <v>11</v>
      </c>
      <c r="J49" s="15" t="s">
        <v>126</v>
      </c>
    </row>
    <row r="50" spans="1:10" x14ac:dyDescent="0.45">
      <c r="A50" s="26">
        <v>45698</v>
      </c>
      <c r="B50" s="11" t="s">
        <v>214</v>
      </c>
      <c r="C50" s="11" t="s">
        <v>127</v>
      </c>
      <c r="D50" s="11" t="s">
        <v>109</v>
      </c>
      <c r="E50" s="11" t="s">
        <v>188</v>
      </c>
      <c r="F50" s="12">
        <v>300</v>
      </c>
      <c r="G50" s="12">
        <f>IF(total_spend[[#This Row],[Debit/Credit]]="Debit", total_spend[[#This Row],[Amount Spent]], total_spend[[#This Row],[Amount Spent]]*-1)</f>
        <v>300</v>
      </c>
      <c r="H50" s="11" t="s">
        <v>10</v>
      </c>
      <c r="I50" s="11" t="s">
        <v>128</v>
      </c>
      <c r="J50" s="15" t="s">
        <v>129</v>
      </c>
    </row>
    <row r="51" spans="1:10" x14ac:dyDescent="0.45">
      <c r="A51" s="26">
        <v>45700</v>
      </c>
      <c r="B51" s="11" t="s">
        <v>214</v>
      </c>
      <c r="C51" s="11" t="s">
        <v>130</v>
      </c>
      <c r="D51" s="11" t="s">
        <v>162</v>
      </c>
      <c r="E51" s="11" t="s">
        <v>188</v>
      </c>
      <c r="F51" s="12">
        <v>62.5</v>
      </c>
      <c r="G51" s="12">
        <f>IF(total_spend[[#This Row],[Debit/Credit]]="Debit", total_spend[[#This Row],[Amount Spent]], total_spend[[#This Row],[Amount Spent]]*-1)</f>
        <v>62.5</v>
      </c>
      <c r="H51" s="11" t="s">
        <v>10</v>
      </c>
      <c r="I51" s="11" t="s">
        <v>110</v>
      </c>
      <c r="J51" s="15" t="s">
        <v>131</v>
      </c>
    </row>
    <row r="52" spans="1:10" x14ac:dyDescent="0.45">
      <c r="A52" s="26">
        <v>45702</v>
      </c>
      <c r="B52" s="11" t="s">
        <v>186</v>
      </c>
      <c r="C52" s="11" t="s">
        <v>132</v>
      </c>
      <c r="D52" s="11" t="s">
        <v>186</v>
      </c>
      <c r="E52" s="11" t="s">
        <v>190</v>
      </c>
      <c r="F52" s="12">
        <v>5900</v>
      </c>
      <c r="G52" s="12">
        <f>IF(total_spend[[#This Row],[Debit/Credit]]="Debit", total_spend[[#This Row],[Amount Spent]], total_spend[[#This Row],[Amount Spent]]*-1)</f>
        <v>-5900</v>
      </c>
      <c r="H52" s="11" t="s">
        <v>10</v>
      </c>
      <c r="I52" s="11" t="s">
        <v>133</v>
      </c>
      <c r="J52" s="15" t="s">
        <v>134</v>
      </c>
    </row>
    <row r="53" spans="1:10" x14ac:dyDescent="0.45">
      <c r="A53" s="26">
        <v>45703</v>
      </c>
      <c r="B53" s="11" t="s">
        <v>214</v>
      </c>
      <c r="C53" s="11" t="s">
        <v>135</v>
      </c>
      <c r="D53" s="11" t="s">
        <v>99</v>
      </c>
      <c r="E53" s="11" t="s">
        <v>188</v>
      </c>
      <c r="F53" s="12">
        <v>62.5</v>
      </c>
      <c r="G53" s="12">
        <f>IF(total_spend[[#This Row],[Debit/Credit]]="Debit", total_spend[[#This Row],[Amount Spent]], total_spend[[#This Row],[Amount Spent]]*-1)</f>
        <v>62.5</v>
      </c>
      <c r="H53" s="11" t="s">
        <v>10</v>
      </c>
      <c r="I53" s="11" t="s">
        <v>11</v>
      </c>
      <c r="J53" s="15" t="s">
        <v>136</v>
      </c>
    </row>
    <row r="54" spans="1:10" x14ac:dyDescent="0.45">
      <c r="A54" s="26">
        <v>45707</v>
      </c>
      <c r="B54" s="11" t="s">
        <v>214</v>
      </c>
      <c r="C54" s="11" t="s">
        <v>137</v>
      </c>
      <c r="D54" s="11" t="s">
        <v>91</v>
      </c>
      <c r="E54" s="11" t="s">
        <v>188</v>
      </c>
      <c r="F54" s="12">
        <v>62.5</v>
      </c>
      <c r="G54" s="12">
        <f>IF(total_spend[[#This Row],[Debit/Credit]]="Debit", total_spend[[#This Row],[Amount Spent]], total_spend[[#This Row],[Amount Spent]]*-1)</f>
        <v>62.5</v>
      </c>
      <c r="H54" s="11" t="s">
        <v>10</v>
      </c>
      <c r="I54" s="11" t="s">
        <v>11</v>
      </c>
      <c r="J54" s="15" t="s">
        <v>138</v>
      </c>
    </row>
    <row r="55" spans="1:10" x14ac:dyDescent="0.45">
      <c r="A55" s="26">
        <v>45711</v>
      </c>
      <c r="B55" s="11" t="s">
        <v>185</v>
      </c>
      <c r="C55" s="11" t="s">
        <v>139</v>
      </c>
      <c r="D55" s="11" t="s">
        <v>176</v>
      </c>
      <c r="E55" s="11" t="s">
        <v>188</v>
      </c>
      <c r="F55" s="12">
        <v>100</v>
      </c>
      <c r="G55" s="12">
        <f>IF(total_spend[[#This Row],[Debit/Credit]]="Debit", total_spend[[#This Row],[Amount Spent]], total_spend[[#This Row],[Amount Spent]]*-1)</f>
        <v>100</v>
      </c>
      <c r="H55" s="11" t="s">
        <v>10</v>
      </c>
      <c r="I55" s="11" t="s">
        <v>11</v>
      </c>
      <c r="J55" s="15" t="s">
        <v>140</v>
      </c>
    </row>
    <row r="56" spans="1:10" x14ac:dyDescent="0.45">
      <c r="A56" s="26">
        <v>45713</v>
      </c>
      <c r="B56" s="11" t="s">
        <v>87</v>
      </c>
      <c r="C56" s="11" t="s">
        <v>141</v>
      </c>
      <c r="D56" s="11" t="s">
        <v>142</v>
      </c>
      <c r="E56" s="11" t="s">
        <v>188</v>
      </c>
      <c r="F56" s="12">
        <v>106</v>
      </c>
      <c r="G56" s="12">
        <f>IF(total_spend[[#This Row],[Debit/Credit]]="Debit", total_spend[[#This Row],[Amount Spent]], total_spend[[#This Row],[Amount Spent]]*-1)</f>
        <v>106</v>
      </c>
      <c r="H56" s="11" t="s">
        <v>10</v>
      </c>
      <c r="I56" s="11" t="s">
        <v>48</v>
      </c>
      <c r="J56" s="15"/>
    </row>
    <row r="57" spans="1:10" x14ac:dyDescent="0.45">
      <c r="A57" s="32">
        <v>45716</v>
      </c>
      <c r="B57" s="16" t="s">
        <v>241</v>
      </c>
      <c r="C57" s="16" t="s">
        <v>242</v>
      </c>
      <c r="D57" s="16" t="s">
        <v>243</v>
      </c>
      <c r="E57" s="16" t="s">
        <v>188</v>
      </c>
      <c r="F57" s="17">
        <v>30</v>
      </c>
      <c r="G57" s="17">
        <f>IF(total_spend[[#This Row],[Debit/Credit]]="Debit", total_spend[[#This Row],[Amount Spent]], total_spend[[#This Row],[Amount Spent]]*-1)</f>
        <v>30</v>
      </c>
      <c r="H57" s="16" t="s">
        <v>10</v>
      </c>
      <c r="I57" s="16" t="s">
        <v>48</v>
      </c>
      <c r="J57" s="20"/>
    </row>
    <row r="58" spans="1:10" x14ac:dyDescent="0.45">
      <c r="A58" s="32">
        <v>45716</v>
      </c>
      <c r="B58" s="11" t="s">
        <v>214</v>
      </c>
      <c r="C58" s="11" t="s">
        <v>254</v>
      </c>
      <c r="D58" s="11" t="s">
        <v>165</v>
      </c>
      <c r="E58" s="11" t="s">
        <v>188</v>
      </c>
      <c r="F58" s="12">
        <v>345</v>
      </c>
      <c r="G58" s="12">
        <f>IF(total_spend[[#This Row],[Debit/Credit]]="Debit", total_spend[[#This Row],[Amount Spent]], total_spend[[#This Row],[Amount Spent]]*-1)</f>
        <v>345</v>
      </c>
      <c r="H58" s="11" t="s">
        <v>10</v>
      </c>
      <c r="I58" s="16" t="s">
        <v>48</v>
      </c>
      <c r="J58" s="15"/>
    </row>
    <row r="59" spans="1:10" x14ac:dyDescent="0.45">
      <c r="A59" s="32">
        <v>45716</v>
      </c>
      <c r="B59" s="11" t="s">
        <v>214</v>
      </c>
      <c r="C59" s="11" t="s">
        <v>255</v>
      </c>
      <c r="D59" s="11" t="s">
        <v>113</v>
      </c>
      <c r="E59" s="11" t="s">
        <v>188</v>
      </c>
      <c r="F59" s="12">
        <v>75</v>
      </c>
      <c r="G59" s="12">
        <f>IF(total_spend[[#This Row],[Debit/Credit]]="Debit", total_spend[[#This Row],[Amount Spent]], total_spend[[#This Row],[Amount Spent]]*-1)</f>
        <v>75</v>
      </c>
      <c r="H59" s="11" t="s">
        <v>10</v>
      </c>
      <c r="I59" s="11" t="s">
        <v>11</v>
      </c>
      <c r="J59" s="15"/>
    </row>
    <row r="60" spans="1:10" x14ac:dyDescent="0.45">
      <c r="A60" s="32">
        <v>45716</v>
      </c>
      <c r="B60" s="11" t="s">
        <v>214</v>
      </c>
      <c r="C60" s="11" t="s">
        <v>256</v>
      </c>
      <c r="D60" s="11" t="s">
        <v>91</v>
      </c>
      <c r="E60" s="11" t="s">
        <v>188</v>
      </c>
      <c r="F60" s="12">
        <v>62.5</v>
      </c>
      <c r="G60" s="12">
        <f>IF(total_spend[[#This Row],[Debit/Credit]]="Debit", total_spend[[#This Row],[Amount Spent]], total_spend[[#This Row],[Amount Spent]]*-1)</f>
        <v>62.5</v>
      </c>
      <c r="H60" s="11" t="s">
        <v>10</v>
      </c>
      <c r="I60" s="11" t="s">
        <v>11</v>
      </c>
      <c r="J60" s="15"/>
    </row>
    <row r="61" spans="1:10" x14ac:dyDescent="0.45">
      <c r="A61" s="32">
        <v>45716</v>
      </c>
      <c r="B61" s="11" t="s">
        <v>214</v>
      </c>
      <c r="C61" s="11" t="s">
        <v>174</v>
      </c>
      <c r="D61" s="11" t="s">
        <v>162</v>
      </c>
      <c r="E61" s="11" t="s">
        <v>188</v>
      </c>
      <c r="F61" s="12">
        <v>62.5</v>
      </c>
      <c r="G61" s="12">
        <f>IF(total_spend[[#This Row],[Debit/Credit]]="Debit", total_spend[[#This Row],[Amount Spent]], total_spend[[#This Row],[Amount Spent]]*-1)</f>
        <v>62.5</v>
      </c>
      <c r="H61" s="11" t="s">
        <v>10</v>
      </c>
      <c r="I61" s="11" t="s">
        <v>110</v>
      </c>
      <c r="J61" s="15"/>
    </row>
    <row r="62" spans="1:10" x14ac:dyDescent="0.45">
      <c r="A62" s="32">
        <v>45716</v>
      </c>
      <c r="B62" s="11" t="s">
        <v>214</v>
      </c>
      <c r="C62" s="11" t="s">
        <v>257</v>
      </c>
      <c r="D62" s="11" t="s">
        <v>99</v>
      </c>
      <c r="E62" s="11" t="s">
        <v>188</v>
      </c>
      <c r="F62" s="12">
        <v>62.5</v>
      </c>
      <c r="G62" s="12">
        <f>IF(total_spend[[#This Row],[Debit/Credit]]="Debit", total_spend[[#This Row],[Amount Spent]], total_spend[[#This Row],[Amount Spent]]*-1)</f>
        <v>62.5</v>
      </c>
      <c r="H62" s="11" t="s">
        <v>10</v>
      </c>
      <c r="I62" s="11" t="s">
        <v>11</v>
      </c>
      <c r="J62" s="15"/>
    </row>
    <row r="63" spans="1:10" x14ac:dyDescent="0.45">
      <c r="A63" s="32">
        <v>45716</v>
      </c>
      <c r="B63" s="11" t="s">
        <v>214</v>
      </c>
      <c r="C63" s="11" t="s">
        <v>258</v>
      </c>
      <c r="D63" s="11" t="s">
        <v>178</v>
      </c>
      <c r="E63" s="11" t="s">
        <v>188</v>
      </c>
      <c r="F63" s="12">
        <v>45</v>
      </c>
      <c r="G63" s="12">
        <f>IF(total_spend[[#This Row],[Debit/Credit]]="Debit", total_spend[[#This Row],[Amount Spent]], total_spend[[#This Row],[Amount Spent]]*-1)</f>
        <v>45</v>
      </c>
      <c r="H63" s="11" t="s">
        <v>10</v>
      </c>
      <c r="I63" s="11" t="s">
        <v>11</v>
      </c>
      <c r="J63" s="15"/>
    </row>
    <row r="64" spans="1:10" x14ac:dyDescent="0.45">
      <c r="A64" s="32">
        <v>45716</v>
      </c>
      <c r="B64" s="11" t="s">
        <v>214</v>
      </c>
      <c r="C64" s="11" t="s">
        <v>213</v>
      </c>
      <c r="D64" s="11" t="s">
        <v>212</v>
      </c>
      <c r="E64" s="11" t="s">
        <v>188</v>
      </c>
      <c r="F64" s="12">
        <v>25</v>
      </c>
      <c r="G64" s="12">
        <f>IF(total_spend[[#This Row],[Debit/Credit]]="Debit", total_spend[[#This Row],[Amount Spent]], total_spend[[#This Row],[Amount Spent]]*-1)</f>
        <v>25</v>
      </c>
      <c r="H64" s="11" t="s">
        <v>10</v>
      </c>
      <c r="I64" s="11" t="s">
        <v>11</v>
      </c>
      <c r="J64" s="15"/>
    </row>
    <row r="65" spans="1:10" x14ac:dyDescent="0.45">
      <c r="A65" s="32">
        <v>45717</v>
      </c>
      <c r="B65" s="16" t="s">
        <v>245</v>
      </c>
      <c r="C65" s="16" t="s">
        <v>246</v>
      </c>
      <c r="D65" s="16" t="s">
        <v>244</v>
      </c>
      <c r="E65" s="16" t="s">
        <v>188</v>
      </c>
      <c r="F65" s="17">
        <v>57.5</v>
      </c>
      <c r="G65" s="17">
        <f>IF(total_spend[[#This Row],[Debit/Credit]]="Debit", total_spend[[#This Row],[Amount Spent]], total_spend[[#This Row],[Amount Spent]]*-1)</f>
        <v>57.5</v>
      </c>
      <c r="H65" s="16" t="s">
        <v>10</v>
      </c>
      <c r="I65" s="16" t="s">
        <v>11</v>
      </c>
      <c r="J65" s="20"/>
    </row>
    <row r="66" spans="1:10" x14ac:dyDescent="0.45">
      <c r="A66" s="32">
        <v>45717</v>
      </c>
      <c r="B66" s="11" t="s">
        <v>185</v>
      </c>
      <c r="C66" s="11" t="s">
        <v>235</v>
      </c>
      <c r="D66" s="11" t="s">
        <v>230</v>
      </c>
      <c r="E66" s="11" t="s">
        <v>188</v>
      </c>
      <c r="F66" s="12">
        <v>75</v>
      </c>
      <c r="G66" s="12">
        <f>IF(total_spend[[#This Row],[Debit/Credit]]="Debit", total_spend[[#This Row],[Amount Spent]], total_spend[[#This Row],[Amount Spent]]*-1)</f>
        <v>75</v>
      </c>
      <c r="H66" s="11" t="s">
        <v>10</v>
      </c>
      <c r="I66" s="11" t="s">
        <v>260</v>
      </c>
      <c r="J66" s="15" t="s">
        <v>259</v>
      </c>
    </row>
    <row r="67" spans="1:10" x14ac:dyDescent="0.45">
      <c r="A67" s="32">
        <v>45717</v>
      </c>
      <c r="B67" s="11" t="s">
        <v>185</v>
      </c>
      <c r="C67" s="11" t="s">
        <v>234</v>
      </c>
      <c r="D67" s="11" t="s">
        <v>233</v>
      </c>
      <c r="E67" s="11" t="s">
        <v>188</v>
      </c>
      <c r="F67" s="12">
        <v>50</v>
      </c>
      <c r="G67" s="12">
        <f>IF(total_spend[[#This Row],[Debit/Credit]]="Debit", total_spend[[#This Row],[Amount Spent]], total_spend[[#This Row],[Amount Spent]]*-1)</f>
        <v>50</v>
      </c>
      <c r="H67" s="11" t="s">
        <v>10</v>
      </c>
      <c r="I67" s="16" t="s">
        <v>11</v>
      </c>
      <c r="J67" s="15" t="s">
        <v>259</v>
      </c>
    </row>
    <row r="68" spans="1:10" x14ac:dyDescent="0.45">
      <c r="A68" s="32">
        <v>45717</v>
      </c>
      <c r="B68" s="11" t="s">
        <v>185</v>
      </c>
      <c r="C68" s="11" t="s">
        <v>238</v>
      </c>
      <c r="D68" s="11" t="s">
        <v>237</v>
      </c>
      <c r="E68" s="11" t="s">
        <v>188</v>
      </c>
      <c r="F68" s="12">
        <v>57.5</v>
      </c>
      <c r="G68" s="12">
        <f>IF(total_spend[[#This Row],[Debit/Credit]]="Debit", total_spend[[#This Row],[Amount Spent]], total_spend[[#This Row],[Amount Spent]]*-1)</f>
        <v>57.5</v>
      </c>
      <c r="H68" s="11" t="s">
        <v>10</v>
      </c>
      <c r="I68" s="16" t="s">
        <v>11</v>
      </c>
      <c r="J68" s="15" t="s">
        <v>259</v>
      </c>
    </row>
    <row r="69" spans="1:10" x14ac:dyDescent="0.45">
      <c r="A69" s="32">
        <v>45717</v>
      </c>
      <c r="B69" s="11" t="s">
        <v>214</v>
      </c>
      <c r="C69" s="11" t="s">
        <v>214</v>
      </c>
      <c r="D69" s="11" t="s">
        <v>237</v>
      </c>
      <c r="E69" s="11" t="s">
        <v>188</v>
      </c>
      <c r="F69" s="12">
        <v>30</v>
      </c>
      <c r="G69" s="12">
        <f>IF(total_spend[[#This Row],[Debit/Credit]]="Debit", total_spend[[#This Row],[Amount Spent]], total_spend[[#This Row],[Amount Spent]]*-1)</f>
        <v>30</v>
      </c>
      <c r="H69" s="11" t="s">
        <v>10</v>
      </c>
      <c r="I69" s="16" t="s">
        <v>11</v>
      </c>
      <c r="J69" s="15" t="s">
        <v>259</v>
      </c>
    </row>
  </sheetData>
  <conditionalFormatting sqref="A2:A69">
    <cfRule type="cellIs" dxfId="1" priority="2" operator="lessThan">
      <formula>45658</formula>
    </cfRule>
    <cfRule type="cellIs" dxfId="0" priority="3" operator="greaterThan">
      <formula>45658</formula>
    </cfRule>
  </conditionalFormatting>
  <conditionalFormatting sqref="D2:D69">
    <cfRule type="colorScale" priority="11">
      <colorScale>
        <cfvo type="min"/>
        <cfvo type="max"/>
        <color rgb="FFFF7128"/>
        <color rgb="FFFFEF9C"/>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74D9D-14C3-40AC-BBEF-87BA7089F210}">
  <dimension ref="A1:Q30"/>
  <sheetViews>
    <sheetView workbookViewId="0">
      <selection activeCell="P30" sqref="P30"/>
    </sheetView>
  </sheetViews>
  <sheetFormatPr defaultRowHeight="14.25" x14ac:dyDescent="0.45"/>
  <cols>
    <col min="2" max="3" width="13.73046875" customWidth="1"/>
    <col min="4" max="4" width="30.73046875" bestFit="1" customWidth="1"/>
    <col min="5" max="5" width="12.73046875" style="2" customWidth="1"/>
    <col min="6" max="6" width="16.1328125" style="2" bestFit="1" customWidth="1"/>
    <col min="7" max="7" width="16.1328125" style="2" customWidth="1"/>
    <col min="8" max="8" width="23.73046875" style="4" customWidth="1"/>
    <col min="9" max="9" width="23.73046875" customWidth="1"/>
    <col min="10" max="10" width="23.73046875" style="31" customWidth="1"/>
    <col min="11" max="11" width="23.73046875" customWidth="1"/>
    <col min="12" max="12" width="32.3984375" style="4" bestFit="1" customWidth="1"/>
    <col min="13" max="13" width="30.3984375" style="4" bestFit="1" customWidth="1"/>
    <col min="14" max="14" width="26.265625" style="4" customWidth="1"/>
    <col min="15" max="15" width="22.3984375" bestFit="1" customWidth="1"/>
    <col min="16" max="16" width="17.1328125" customWidth="1"/>
    <col min="17" max="17" width="59.3984375" bestFit="1" customWidth="1"/>
  </cols>
  <sheetData>
    <row r="1" spans="1:17" x14ac:dyDescent="0.45">
      <c r="A1" s="5" t="s">
        <v>180</v>
      </c>
      <c r="B1" s="6" t="s">
        <v>143</v>
      </c>
      <c r="C1" s="35" t="s">
        <v>223</v>
      </c>
      <c r="D1" s="6" t="s">
        <v>144</v>
      </c>
      <c r="E1" s="8" t="s">
        <v>184</v>
      </c>
      <c r="F1" s="10" t="s">
        <v>146</v>
      </c>
      <c r="G1" s="10" t="s">
        <v>183</v>
      </c>
      <c r="H1" s="9" t="s">
        <v>145</v>
      </c>
      <c r="I1" s="6" t="s">
        <v>208</v>
      </c>
      <c r="J1" s="6" t="s">
        <v>218</v>
      </c>
      <c r="K1" s="6" t="s">
        <v>220</v>
      </c>
      <c r="L1" s="9" t="s">
        <v>226</v>
      </c>
      <c r="M1" s="9" t="s">
        <v>227</v>
      </c>
      <c r="N1" s="9" t="s">
        <v>216</v>
      </c>
      <c r="O1" s="6" t="s">
        <v>222</v>
      </c>
      <c r="P1" s="10" t="s">
        <v>5</v>
      </c>
      <c r="Q1" s="10" t="s">
        <v>6</v>
      </c>
    </row>
    <row r="2" spans="1:17" x14ac:dyDescent="0.45">
      <c r="A2" s="33" t="s">
        <v>181</v>
      </c>
      <c r="B2" s="11" t="s">
        <v>165</v>
      </c>
      <c r="C2" s="36" t="s">
        <v>225</v>
      </c>
      <c r="D2" s="11" t="s">
        <v>147</v>
      </c>
      <c r="E2" s="13">
        <v>0.5</v>
      </c>
      <c r="F2" s="12">
        <v>690</v>
      </c>
      <c r="G2" s="12">
        <f>artist_info[[#This Row],[Total Payment]]*artist_info[[#This Row],[Advance %]]</f>
        <v>345</v>
      </c>
      <c r="H2" s="14">
        <v>45659</v>
      </c>
      <c r="I2" s="12">
        <v>345</v>
      </c>
      <c r="J2" s="17">
        <f>IF(artist_info[[#This Row],[Total Payment Status]]="Complete",0,artist_info[[#This Row],[Total Payment]]-artist_info[[#This Row],[Advance Paid]])</f>
        <v>0</v>
      </c>
      <c r="K2" s="12">
        <f>IF(artist_info[[#This Row],[Total Payment Status]]="Complete", artist_info[[#This Row],[Total Payment]], IF(AND(artist_info[[#This Row],[Total Payment Status]]="Pending",artist_info[[#This Row],[Advance Paid]] = 0), 0, artist_info[[#This Row],[Advance Paid]]))</f>
        <v>690</v>
      </c>
      <c r="L2" s="14">
        <v>45692</v>
      </c>
      <c r="M2" s="14"/>
      <c r="N2" s="11" t="str">
        <f>IF(artist_info[[#This Row],[Total Payment Status]]="Complete","Complete","In Progress")</f>
        <v>Complete</v>
      </c>
      <c r="O2" s="11" t="s">
        <v>148</v>
      </c>
      <c r="P2" s="28" t="s">
        <v>10</v>
      </c>
      <c r="Q2" s="15" t="s">
        <v>149</v>
      </c>
    </row>
    <row r="3" spans="1:17" x14ac:dyDescent="0.45">
      <c r="A3" s="33" t="s">
        <v>181</v>
      </c>
      <c r="B3" s="11" t="s">
        <v>81</v>
      </c>
      <c r="C3" s="36" t="s">
        <v>225</v>
      </c>
      <c r="D3" s="11" t="s">
        <v>150</v>
      </c>
      <c r="E3" s="13">
        <v>0.5</v>
      </c>
      <c r="F3" s="12">
        <v>62.5</v>
      </c>
      <c r="G3" s="12">
        <f>artist_info[[#This Row],[Total Payment]]*artist_info[[#This Row],[Advance %]]</f>
        <v>31.25</v>
      </c>
      <c r="H3" s="14">
        <v>45674</v>
      </c>
      <c r="I3" s="12">
        <v>31.25</v>
      </c>
      <c r="J3" s="17">
        <f>IF(artist_info[[#This Row],[Total Payment Status]]="Complete",0,artist_info[[#This Row],[Total Payment]]-artist_info[[#This Row],[Advance Paid]])</f>
        <v>0</v>
      </c>
      <c r="K3" s="12">
        <f>IF(artist_info[[#This Row],[Total Payment Status]]="Complete", artist_info[[#This Row],[Total Payment]], IF(AND(artist_info[[#This Row],[Total Payment Status]]="Pending",artist_info[[#This Row],[Advance Paid]] = 0), 0, artist_info[[#This Row],[Advance Paid]]))</f>
        <v>62.5</v>
      </c>
      <c r="L3" s="14">
        <v>45679</v>
      </c>
      <c r="M3" s="14"/>
      <c r="N3" s="11" t="str">
        <f>IF(artist_info[[#This Row],[Total Payment Status]]="Complete","Complete","In Progress")</f>
        <v>Complete</v>
      </c>
      <c r="O3" s="11" t="s">
        <v>148</v>
      </c>
      <c r="P3" s="28" t="s">
        <v>10</v>
      </c>
      <c r="Q3" s="15" t="s">
        <v>151</v>
      </c>
    </row>
    <row r="4" spans="1:17" x14ac:dyDescent="0.45">
      <c r="A4" s="33" t="s">
        <v>181</v>
      </c>
      <c r="B4" s="11" t="s">
        <v>81</v>
      </c>
      <c r="C4" s="36" t="s">
        <v>225</v>
      </c>
      <c r="D4" s="11" t="s">
        <v>152</v>
      </c>
      <c r="E4" s="13">
        <v>0.5</v>
      </c>
      <c r="F4" s="12">
        <v>62.5</v>
      </c>
      <c r="G4" s="12">
        <f>artist_info[[#This Row],[Total Payment]]*artist_info[[#This Row],[Advance %]]</f>
        <v>31.25</v>
      </c>
      <c r="H4" s="14">
        <v>45679</v>
      </c>
      <c r="I4" s="12">
        <v>31.25</v>
      </c>
      <c r="J4" s="17">
        <f>IF(artist_info[[#This Row],[Total Payment Status]]="Complete",0,artist_info[[#This Row],[Total Payment]]-artist_info[[#This Row],[Advance Paid]])</f>
        <v>0</v>
      </c>
      <c r="K4" s="12">
        <f>IF(artist_info[[#This Row],[Total Payment Status]]="Complete", artist_info[[#This Row],[Total Payment]], IF(AND(artist_info[[#This Row],[Total Payment Status]]="Pending",artist_info[[#This Row],[Advance Paid]] = 0), 0, artist_info[[#This Row],[Advance Paid]]))</f>
        <v>62.5</v>
      </c>
      <c r="L4" s="14">
        <v>45684</v>
      </c>
      <c r="M4" s="14"/>
      <c r="N4" s="11" t="str">
        <f>IF(artist_info[[#This Row],[Total Payment Status]]="Complete","Complete","In Progress")</f>
        <v>Complete</v>
      </c>
      <c r="O4" s="11" t="s">
        <v>148</v>
      </c>
      <c r="P4" s="28" t="s">
        <v>10</v>
      </c>
      <c r="Q4" s="15" t="s">
        <v>153</v>
      </c>
    </row>
    <row r="5" spans="1:17" x14ac:dyDescent="0.45">
      <c r="A5" s="33" t="s">
        <v>181</v>
      </c>
      <c r="B5" s="11" t="s">
        <v>43</v>
      </c>
      <c r="C5" s="36" t="s">
        <v>225</v>
      </c>
      <c r="D5" s="11" t="s">
        <v>154</v>
      </c>
      <c r="E5" s="13">
        <v>0</v>
      </c>
      <c r="F5" s="12">
        <v>300</v>
      </c>
      <c r="G5" s="12">
        <f>artist_info[[#This Row],[Total Payment]]*artist_info[[#This Row],[Advance %]]</f>
        <v>0</v>
      </c>
      <c r="H5" s="14"/>
      <c r="I5" s="12">
        <v>300</v>
      </c>
      <c r="J5" s="17">
        <f>IF(artist_info[[#This Row],[Total Payment Status]]="Complete",0,artist_info[[#This Row],[Total Payment]]-artist_info[[#This Row],[Advance Paid]])</f>
        <v>0</v>
      </c>
      <c r="K5" s="12">
        <f>IF(artist_info[[#This Row],[Total Payment Status]]="Complete", artist_info[[#This Row],[Total Payment]], IF(AND(artist_info[[#This Row],[Total Payment Status]]="Pending",artist_info[[#This Row],[Advance Paid]] = 0), 0, artist_info[[#This Row],[Advance Paid]]))</f>
        <v>300</v>
      </c>
      <c r="L5" s="14">
        <v>45679</v>
      </c>
      <c r="M5" s="14"/>
      <c r="N5" s="11" t="str">
        <f>IF(artist_info[[#This Row],[Total Payment Status]]="Complete","Complete","In Progress")</f>
        <v>Complete</v>
      </c>
      <c r="O5" s="11" t="s">
        <v>148</v>
      </c>
      <c r="P5" s="28" t="s">
        <v>10</v>
      </c>
      <c r="Q5" s="15" t="s">
        <v>155</v>
      </c>
    </row>
    <row r="6" spans="1:17" x14ac:dyDescent="0.45">
      <c r="A6" s="33" t="s">
        <v>181</v>
      </c>
      <c r="B6" s="11" t="s">
        <v>96</v>
      </c>
      <c r="C6" s="36" t="s">
        <v>224</v>
      </c>
      <c r="D6" s="11" t="s">
        <v>156</v>
      </c>
      <c r="E6" s="13">
        <v>0</v>
      </c>
      <c r="F6" s="12">
        <v>70</v>
      </c>
      <c r="G6" s="12">
        <f>artist_info[[#This Row],[Total Payment]]*artist_info[[#This Row],[Advance %]]</f>
        <v>0</v>
      </c>
      <c r="H6" s="14"/>
      <c r="I6" s="12">
        <v>70</v>
      </c>
      <c r="J6" s="17">
        <f>IF(artist_info[[#This Row],[Total Payment Status]]="Complete",0,artist_info[[#This Row],[Total Payment]]-artist_info[[#This Row],[Advance Paid]])</f>
        <v>0</v>
      </c>
      <c r="K6" s="12">
        <f>IF(artist_info[[#This Row],[Total Payment Status]]="Complete", artist_info[[#This Row],[Total Payment]], IF(AND(artist_info[[#This Row],[Total Payment Status]]="Pending",artist_info[[#This Row],[Advance Paid]] = 0), 0, artist_info[[#This Row],[Advance Paid]]))</f>
        <v>70</v>
      </c>
      <c r="L6" s="14">
        <v>45680</v>
      </c>
      <c r="M6" s="14"/>
      <c r="N6" s="11" t="str">
        <f>IF(artist_info[[#This Row],[Total Payment Status]]="Complete","Complete","In Progress")</f>
        <v>Complete</v>
      </c>
      <c r="O6" s="11" t="s">
        <v>148</v>
      </c>
      <c r="P6" s="28" t="s">
        <v>10</v>
      </c>
      <c r="Q6" s="15" t="s">
        <v>157</v>
      </c>
    </row>
    <row r="7" spans="1:17" x14ac:dyDescent="0.45">
      <c r="A7" s="33" t="s">
        <v>181</v>
      </c>
      <c r="B7" s="11" t="s">
        <v>99</v>
      </c>
      <c r="C7" s="36" t="s">
        <v>225</v>
      </c>
      <c r="D7" s="11" t="s">
        <v>158</v>
      </c>
      <c r="E7" s="13">
        <v>0</v>
      </c>
      <c r="F7" s="12">
        <v>62.5</v>
      </c>
      <c r="G7" s="12">
        <f>artist_info[[#This Row],[Total Payment]]*artist_info[[#This Row],[Advance %]]</f>
        <v>0</v>
      </c>
      <c r="H7" s="14"/>
      <c r="I7" s="12">
        <v>62.5</v>
      </c>
      <c r="J7" s="17">
        <f>IF(artist_info[[#This Row],[Total Payment Status]]="Complete",0,artist_info[[#This Row],[Total Payment]]-artist_info[[#This Row],[Advance Paid]])</f>
        <v>0</v>
      </c>
      <c r="K7" s="12">
        <f>IF(artist_info[[#This Row],[Total Payment Status]]="Complete", artist_info[[#This Row],[Total Payment]], IF(AND(artist_info[[#This Row],[Total Payment Status]]="Pending",artist_info[[#This Row],[Advance Paid]] = 0), 0, artist_info[[#This Row],[Advance Paid]]))</f>
        <v>62.5</v>
      </c>
      <c r="L7" s="14">
        <v>45681</v>
      </c>
      <c r="M7" s="14"/>
      <c r="N7" s="11" t="str">
        <f>IF(artist_info[[#This Row],[Total Payment Status]]="Complete","Complete","In Progress")</f>
        <v>Complete</v>
      </c>
      <c r="O7" s="11" t="s">
        <v>148</v>
      </c>
      <c r="P7" s="28" t="s">
        <v>10</v>
      </c>
      <c r="Q7" s="15" t="s">
        <v>159</v>
      </c>
    </row>
    <row r="8" spans="1:17" x14ac:dyDescent="0.45">
      <c r="A8" s="33" t="s">
        <v>181</v>
      </c>
      <c r="B8" s="11" t="s">
        <v>113</v>
      </c>
      <c r="C8" s="36" t="s">
        <v>225</v>
      </c>
      <c r="D8" s="11" t="s">
        <v>160</v>
      </c>
      <c r="E8" s="13">
        <v>0</v>
      </c>
      <c r="F8" s="12">
        <v>75</v>
      </c>
      <c r="G8" s="12">
        <f>artist_info[[#This Row],[Total Payment]]*artist_info[[#This Row],[Advance %]]</f>
        <v>0</v>
      </c>
      <c r="H8" s="14"/>
      <c r="I8" s="12">
        <v>75</v>
      </c>
      <c r="J8" s="17">
        <f>IF(artist_info[[#This Row],[Total Payment Status]]="Complete",0,artist_info[[#This Row],[Total Payment]]-artist_info[[#This Row],[Advance Paid]])</f>
        <v>0</v>
      </c>
      <c r="K8" s="12">
        <f>IF(artist_info[[#This Row],[Total Payment Status]]="Complete", artist_info[[#This Row],[Total Payment]], IF(AND(artist_info[[#This Row],[Total Payment Status]]="Pending",artist_info[[#This Row],[Advance Paid]] = 0), 0, artist_info[[#This Row],[Advance Paid]]))</f>
        <v>75</v>
      </c>
      <c r="L8" s="14">
        <v>45687</v>
      </c>
      <c r="M8" s="14"/>
      <c r="N8" s="11" t="str">
        <f>IF(artist_info[[#This Row],[Total Payment Status]]="Complete","Complete","In Progress")</f>
        <v>Complete</v>
      </c>
      <c r="O8" s="11" t="s">
        <v>148</v>
      </c>
      <c r="P8" s="28" t="s">
        <v>10</v>
      </c>
      <c r="Q8" s="15" t="s">
        <v>161</v>
      </c>
    </row>
    <row r="9" spans="1:17" x14ac:dyDescent="0.45">
      <c r="A9" s="33" t="s">
        <v>181</v>
      </c>
      <c r="B9" s="11" t="s">
        <v>162</v>
      </c>
      <c r="C9" s="36" t="s">
        <v>224</v>
      </c>
      <c r="D9" s="11" t="s">
        <v>163</v>
      </c>
      <c r="E9" s="13">
        <v>0</v>
      </c>
      <c r="F9" s="12">
        <v>0</v>
      </c>
      <c r="G9" s="12">
        <f>artist_info[[#This Row],[Total Payment]]*artist_info[[#This Row],[Advance %]]</f>
        <v>0</v>
      </c>
      <c r="H9" s="14"/>
      <c r="I9" s="12">
        <f>IF(artist_info[[#This Row],[Total Payment Status]]="Complete",0,artist_info[[#This Row],[Total Payment]]-artist_info[[#This Row],[Advance Paid]])</f>
        <v>0</v>
      </c>
      <c r="J9" s="17">
        <f>IF(artist_info[[#This Row],[Total Payment Status]]="Complete",0,artist_info[[#This Row],[Total Payment]]-artist_info[[#This Row],[Advance Paid]])</f>
        <v>0</v>
      </c>
      <c r="K9" s="12">
        <f>IF(artist_info[[#This Row],[Total Payment Status]]="Complete", artist_info[[#This Row],[Total Payment]], IF(AND(artist_info[[#This Row],[Total Payment Status]]="Pending",artist_info[[#This Row],[Advance Paid]] = 0), 0, artist_info[[#This Row],[Advance Paid]]))</f>
        <v>0</v>
      </c>
      <c r="L9" s="14" t="s">
        <v>85</v>
      </c>
      <c r="M9" s="14"/>
      <c r="N9" s="11" t="str">
        <f>IF(artist_info[[#This Row],[Total Payment Status]]="Complete","Complete","In Progress")</f>
        <v>Complete</v>
      </c>
      <c r="O9" s="11" t="s">
        <v>148</v>
      </c>
      <c r="P9" s="28" t="s">
        <v>10</v>
      </c>
      <c r="Q9" s="15" t="s">
        <v>164</v>
      </c>
    </row>
    <row r="10" spans="1:17" x14ac:dyDescent="0.45">
      <c r="A10" s="33" t="s">
        <v>182</v>
      </c>
      <c r="B10" s="11" t="s">
        <v>165</v>
      </c>
      <c r="C10" s="36" t="s">
        <v>225</v>
      </c>
      <c r="D10" s="11" t="s">
        <v>166</v>
      </c>
      <c r="E10" s="13">
        <v>0.5</v>
      </c>
      <c r="F10" s="12">
        <v>690</v>
      </c>
      <c r="G10" s="12">
        <f>artist_info[[#This Row],[Total Payment]]*artist_info[[#This Row],[Advance %]]</f>
        <v>345</v>
      </c>
      <c r="H10" s="14">
        <v>45692</v>
      </c>
      <c r="I10" s="12">
        <f>IF(artist_info[[#This Row],[Total Payment Status]]="Complete",0,artist_info[[#This Row],[Total Payment]]-artist_info[[#This Row],[Advance Paid]])</f>
        <v>0</v>
      </c>
      <c r="J10" s="17">
        <f>IF(artist_info[[#This Row],[Total Payment Status]]="Complete",0,artist_info[[#This Row],[Total Payment]]-artist_info[[#This Row],[Advance Paid]])</f>
        <v>0</v>
      </c>
      <c r="K10" s="12">
        <f>IF(artist_info[[#This Row],[Total Payment Status]]="Complete", artist_info[[#This Row],[Total Payment]], IF(AND(artist_info[[#This Row],[Total Payment Status]]="Pending",artist_info[[#This Row],[Advance Paid]] = 0), 0, artist_info[[#This Row],[Advance Paid]]))</f>
        <v>690</v>
      </c>
      <c r="L10" s="14">
        <v>45716</v>
      </c>
      <c r="M10" s="14"/>
      <c r="N10" s="11" t="s">
        <v>148</v>
      </c>
      <c r="O10" s="11" t="s">
        <v>148</v>
      </c>
      <c r="P10" s="28" t="s">
        <v>10</v>
      </c>
      <c r="Q10" s="15" t="s">
        <v>228</v>
      </c>
    </row>
    <row r="11" spans="1:17" x14ac:dyDescent="0.45">
      <c r="A11" s="33" t="s">
        <v>182</v>
      </c>
      <c r="B11" s="11" t="s">
        <v>91</v>
      </c>
      <c r="C11" s="36" t="s">
        <v>225</v>
      </c>
      <c r="D11" s="11" t="s">
        <v>168</v>
      </c>
      <c r="E11" s="13">
        <v>0.5</v>
      </c>
      <c r="F11" s="12">
        <v>62.5</v>
      </c>
      <c r="G11" s="12">
        <f>artist_info[[#This Row],[Total Payment]]*artist_info[[#This Row],[Advance %]]</f>
        <v>31.25</v>
      </c>
      <c r="H11" s="14">
        <v>45704</v>
      </c>
      <c r="I11" s="12">
        <v>31.25</v>
      </c>
      <c r="J11" s="17">
        <f>IF(artist_info[[#This Row],[Total Payment Status]]="Complete",0,artist_info[[#This Row],[Total Payment]]-artist_info[[#This Row],[Advance Paid]])</f>
        <v>0</v>
      </c>
      <c r="K11" s="12">
        <f>IF(artist_info[[#This Row],[Total Payment Status]]="Complete", artist_info[[#This Row],[Total Payment]], IF(AND(artist_info[[#This Row],[Total Payment Status]]="Pending",artist_info[[#This Row],[Advance Paid]] = 0), 0, artist_info[[#This Row],[Advance Paid]]))</f>
        <v>62.5</v>
      </c>
      <c r="L11" s="14">
        <v>45707</v>
      </c>
      <c r="M11" s="14"/>
      <c r="N11" s="11" t="str">
        <f>IF(artist_info[[#This Row],[Total Payment Status]]="Complete","Complete","In Progress")</f>
        <v>Complete</v>
      </c>
      <c r="O11" s="11" t="s">
        <v>148</v>
      </c>
      <c r="P11" s="28" t="s">
        <v>10</v>
      </c>
      <c r="Q11" s="15"/>
    </row>
    <row r="12" spans="1:17" x14ac:dyDescent="0.45">
      <c r="A12" s="33" t="s">
        <v>182</v>
      </c>
      <c r="B12" s="11" t="s">
        <v>162</v>
      </c>
      <c r="C12" s="36" t="s">
        <v>225</v>
      </c>
      <c r="D12" s="11" t="s">
        <v>130</v>
      </c>
      <c r="E12" s="13">
        <v>0.5</v>
      </c>
      <c r="F12" s="12">
        <v>62.5</v>
      </c>
      <c r="G12" s="12">
        <f>artist_info[[#This Row],[Total Payment]]*artist_info[[#This Row],[Advance %]]</f>
        <v>31.25</v>
      </c>
      <c r="H12" s="14">
        <v>45688</v>
      </c>
      <c r="I12" s="12">
        <v>31.25</v>
      </c>
      <c r="J12" s="17">
        <f>IF(artist_info[[#This Row],[Total Payment Status]]="Complete",0,artist_info[[#This Row],[Total Payment]]-artist_info[[#This Row],[Advance Paid]])</f>
        <v>0</v>
      </c>
      <c r="K12" s="12">
        <f>IF(artist_info[[#This Row],[Total Payment Status]]="Complete", artist_info[[#This Row],[Total Payment]], IF(AND(artist_info[[#This Row],[Total Payment Status]]="Pending",artist_info[[#This Row],[Advance Paid]] = 0), 0, artist_info[[#This Row],[Advance Paid]]))</f>
        <v>62.5</v>
      </c>
      <c r="L12" s="14">
        <v>45700</v>
      </c>
      <c r="M12" s="14"/>
      <c r="N12" s="11" t="str">
        <f>IF(artist_info[[#This Row],[Total Payment Status]]="Complete","Complete","In Progress")</f>
        <v>Complete</v>
      </c>
      <c r="O12" s="11" t="s">
        <v>148</v>
      </c>
      <c r="P12" s="28" t="s">
        <v>10</v>
      </c>
      <c r="Q12" s="15"/>
    </row>
    <row r="13" spans="1:17" x14ac:dyDescent="0.45">
      <c r="A13" s="33" t="s">
        <v>182</v>
      </c>
      <c r="B13" s="11" t="s">
        <v>99</v>
      </c>
      <c r="C13" s="36" t="s">
        <v>225</v>
      </c>
      <c r="D13" s="11" t="s">
        <v>169</v>
      </c>
      <c r="E13" s="13">
        <v>0</v>
      </c>
      <c r="F13" s="12">
        <v>62.5</v>
      </c>
      <c r="G13" s="12">
        <f>artist_info[[#This Row],[Total Payment]]*artist_info[[#This Row],[Advance %]]</f>
        <v>0</v>
      </c>
      <c r="H13" s="14"/>
      <c r="I13" s="12">
        <v>62.5</v>
      </c>
      <c r="J13" s="17">
        <f>IF(artist_info[[#This Row],[Total Payment Status]]="Complete",0,artist_info[[#This Row],[Total Payment]]-artist_info[[#This Row],[Advance Paid]])</f>
        <v>0</v>
      </c>
      <c r="K13" s="12">
        <f>IF(artist_info[[#This Row],[Total Payment Status]]="Complete", artist_info[[#This Row],[Total Payment]], IF(AND(artist_info[[#This Row],[Total Payment Status]]="Pending",artist_info[[#This Row],[Advance Paid]] = 0), 0, artist_info[[#This Row],[Advance Paid]]))</f>
        <v>62.5</v>
      </c>
      <c r="L13" s="14">
        <v>45693</v>
      </c>
      <c r="M13" s="14"/>
      <c r="N13" s="11" t="str">
        <f>IF(artist_info[[#This Row],[Total Payment Status]]="Complete","Complete","In Progress")</f>
        <v>Complete</v>
      </c>
      <c r="O13" s="11" t="s">
        <v>148</v>
      </c>
      <c r="P13" s="28" t="s">
        <v>10</v>
      </c>
      <c r="Q13" s="15"/>
    </row>
    <row r="14" spans="1:17" x14ac:dyDescent="0.45">
      <c r="A14" s="33" t="s">
        <v>182</v>
      </c>
      <c r="B14" s="11" t="s">
        <v>43</v>
      </c>
      <c r="C14" s="36" t="s">
        <v>225</v>
      </c>
      <c r="D14" s="11" t="s">
        <v>170</v>
      </c>
      <c r="E14" s="13">
        <v>0</v>
      </c>
      <c r="F14" s="12">
        <v>200</v>
      </c>
      <c r="G14" s="12">
        <f>artist_info[[#This Row],[Total Payment]]*artist_info[[#This Row],[Advance %]]</f>
        <v>0</v>
      </c>
      <c r="H14" s="14"/>
      <c r="I14" s="12">
        <f>IF(artist_info[[#This Row],[Total Payment Status]]="Complete",0,artist_info[[#This Row],[Total Payment]]-artist_info[[#This Row],[Advance Paid]])</f>
        <v>200</v>
      </c>
      <c r="J14" s="17">
        <f>IF(artist_info[[#This Row],[Total Payment Status]]="Complete",0,artist_info[[#This Row],[Total Payment]]-artist_info[[#This Row],[Advance Paid]])</f>
        <v>200</v>
      </c>
      <c r="K14" s="12">
        <f>IF(artist_info[[#This Row],[Total Payment Status]]="Complete", artist_info[[#This Row],[Total Payment]], IF(AND(artist_info[[#This Row],[Total Payment Status]]="Pending",artist_info[[#This Row],[Advance Paid]] = 0), 0, artist_info[[#This Row],[Advance Paid]]))</f>
        <v>0</v>
      </c>
      <c r="L14" s="14">
        <v>45716</v>
      </c>
      <c r="M14" s="14"/>
      <c r="N14" s="11" t="str">
        <f>IF(artist_info[[#This Row],[Total Payment Status]]="Complete","Complete","In Progress")</f>
        <v>In Progress</v>
      </c>
      <c r="O14" s="11" t="s">
        <v>167</v>
      </c>
      <c r="P14" s="28" t="s">
        <v>10</v>
      </c>
      <c r="Q14" s="15"/>
    </row>
    <row r="15" spans="1:17" x14ac:dyDescent="0.45">
      <c r="A15" s="33" t="s">
        <v>182</v>
      </c>
      <c r="B15" s="11" t="s">
        <v>113</v>
      </c>
      <c r="C15" s="36" t="s">
        <v>225</v>
      </c>
      <c r="D15" s="11" t="s">
        <v>171</v>
      </c>
      <c r="E15" s="13">
        <v>0</v>
      </c>
      <c r="F15" s="12">
        <v>75</v>
      </c>
      <c r="G15" s="12">
        <f>artist_info[[#This Row],[Total Payment]]*artist_info[[#This Row],[Advance %]]</f>
        <v>0</v>
      </c>
      <c r="H15" s="14"/>
      <c r="I15" s="12">
        <v>75</v>
      </c>
      <c r="J15" s="17">
        <f>IF(artist_info[[#This Row],[Total Payment Status]]="Complete",0,artist_info[[#This Row],[Total Payment]]-artist_info[[#This Row],[Advance Paid]])</f>
        <v>0</v>
      </c>
      <c r="K15" s="12">
        <f>IF(artist_info[[#This Row],[Total Payment Status]]="Complete", artist_info[[#This Row],[Total Payment]], IF(AND(artist_info[[#This Row],[Total Payment Status]]="Pending",artist_info[[#This Row],[Advance Paid]] = 0), 0, artist_info[[#This Row],[Advance Paid]]))</f>
        <v>75</v>
      </c>
      <c r="L15" s="14">
        <v>45695</v>
      </c>
      <c r="M15" s="14"/>
      <c r="N15" s="11" t="str">
        <f>IF(artist_info[[#This Row],[Total Payment Status]]="Complete","Complete","In Progress")</f>
        <v>Complete</v>
      </c>
      <c r="O15" s="11" t="s">
        <v>148</v>
      </c>
      <c r="P15" s="28" t="s">
        <v>10</v>
      </c>
      <c r="Q15" s="15"/>
    </row>
    <row r="16" spans="1:17" x14ac:dyDescent="0.45">
      <c r="A16" s="33" t="s">
        <v>182</v>
      </c>
      <c r="B16" s="11" t="s">
        <v>113</v>
      </c>
      <c r="C16" s="36" t="s">
        <v>225</v>
      </c>
      <c r="D16" s="11" t="s">
        <v>172</v>
      </c>
      <c r="E16" s="13">
        <v>0</v>
      </c>
      <c r="F16" s="12">
        <v>75</v>
      </c>
      <c r="G16" s="12">
        <f>artist_info[[#This Row],[Total Payment]]*artist_info[[#This Row],[Advance %]]</f>
        <v>0</v>
      </c>
      <c r="H16" s="14"/>
      <c r="I16" s="12">
        <f>IF(artist_info[[#This Row],[Total Payment Status]]="Complete",0,artist_info[[#This Row],[Total Payment]]-artist_info[[#This Row],[Advance Paid]])</f>
        <v>0</v>
      </c>
      <c r="J16" s="17">
        <f>IF(artist_info[[#This Row],[Total Payment Status]]="Complete",0,artist_info[[#This Row],[Total Payment]]-artist_info[[#This Row],[Advance Paid]])</f>
        <v>0</v>
      </c>
      <c r="K16" s="12">
        <v>75</v>
      </c>
      <c r="L16" s="14">
        <v>45716</v>
      </c>
      <c r="M16" s="14"/>
      <c r="N16" s="11" t="s">
        <v>148</v>
      </c>
      <c r="O16" s="11" t="s">
        <v>148</v>
      </c>
      <c r="P16" s="28" t="s">
        <v>10</v>
      </c>
      <c r="Q16" s="15"/>
    </row>
    <row r="17" spans="1:17" x14ac:dyDescent="0.45">
      <c r="A17" s="33" t="s">
        <v>182</v>
      </c>
      <c r="B17" s="11" t="s">
        <v>91</v>
      </c>
      <c r="C17" s="36" t="s">
        <v>225</v>
      </c>
      <c r="D17" s="11" t="s">
        <v>173</v>
      </c>
      <c r="E17" s="13">
        <v>0</v>
      </c>
      <c r="F17" s="12">
        <v>62.5</v>
      </c>
      <c r="G17" s="12">
        <f>artist_info[[#This Row],[Total Payment]]*artist_info[[#This Row],[Advance %]]</f>
        <v>0</v>
      </c>
      <c r="H17" s="14"/>
      <c r="I17" s="12">
        <f>IF(artist_info[[#This Row],[Total Payment Status]]="Complete",0,artist_info[[#This Row],[Total Payment]]-artist_info[[#This Row],[Advance Paid]])</f>
        <v>0</v>
      </c>
      <c r="J17" s="17">
        <f>IF(artist_info[[#This Row],[Total Payment Status]]="Complete",0,artist_info[[#This Row],[Total Payment]]-artist_info[[#This Row],[Advance Paid]])</f>
        <v>0</v>
      </c>
      <c r="K17" s="12">
        <v>62.5</v>
      </c>
      <c r="L17" s="14">
        <v>45716</v>
      </c>
      <c r="M17" s="14"/>
      <c r="N17" s="11" t="s">
        <v>148</v>
      </c>
      <c r="O17" s="11" t="s">
        <v>148</v>
      </c>
      <c r="P17" s="28" t="s">
        <v>10</v>
      </c>
      <c r="Q17" s="15"/>
    </row>
    <row r="18" spans="1:17" x14ac:dyDescent="0.45">
      <c r="A18" s="33" t="s">
        <v>182</v>
      </c>
      <c r="B18" s="11" t="s">
        <v>162</v>
      </c>
      <c r="C18" s="36" t="s">
        <v>225</v>
      </c>
      <c r="D18" s="11" t="s">
        <v>174</v>
      </c>
      <c r="E18" s="13">
        <v>0</v>
      </c>
      <c r="F18" s="12">
        <v>62.5</v>
      </c>
      <c r="G18" s="12">
        <f>artist_info[[#This Row],[Total Payment]]*artist_info[[#This Row],[Advance %]]</f>
        <v>0</v>
      </c>
      <c r="H18" s="14"/>
      <c r="I18" s="12">
        <f>IF(artist_info[[#This Row],[Total Payment Status]]="Complete",0,artist_info[[#This Row],[Total Payment]]-artist_info[[#This Row],[Advance Paid]])</f>
        <v>0</v>
      </c>
      <c r="J18" s="17">
        <f>IF(artist_info[[#This Row],[Total Payment Status]]="Complete",0,artist_info[[#This Row],[Total Payment]]-artist_info[[#This Row],[Advance Paid]])</f>
        <v>0</v>
      </c>
      <c r="K18" s="12">
        <f>IF(artist_info[[#This Row],[Total Payment Status]]="Complete", artist_info[[#This Row],[Total Payment]], IF(AND(artist_info[[#This Row],[Total Payment Status]]="Pending",artist_info[[#This Row],[Advance Paid]] = 0), 0, artist_info[[#This Row],[Advance Paid]]))</f>
        <v>62.5</v>
      </c>
      <c r="L18" s="14">
        <v>45716</v>
      </c>
      <c r="M18" s="14"/>
      <c r="N18" s="11" t="s">
        <v>148</v>
      </c>
      <c r="O18" s="11" t="s">
        <v>148</v>
      </c>
      <c r="P18" s="28" t="s">
        <v>10</v>
      </c>
      <c r="Q18" s="15"/>
    </row>
    <row r="19" spans="1:17" x14ac:dyDescent="0.45">
      <c r="A19" s="33" t="s">
        <v>182</v>
      </c>
      <c r="B19" s="11" t="s">
        <v>99</v>
      </c>
      <c r="C19" s="36" t="s">
        <v>225</v>
      </c>
      <c r="D19" s="11" t="s">
        <v>135</v>
      </c>
      <c r="E19" s="13">
        <v>0</v>
      </c>
      <c r="F19" s="12">
        <v>62.5</v>
      </c>
      <c r="G19" s="12">
        <f>artist_info[[#This Row],[Total Payment]]*artist_info[[#This Row],[Advance %]]</f>
        <v>0</v>
      </c>
      <c r="H19" s="14"/>
      <c r="I19" s="12">
        <v>62.5</v>
      </c>
      <c r="J19" s="17">
        <f>IF(artist_info[[#This Row],[Total Payment Status]]="Complete",0,artist_info[[#This Row],[Total Payment]]-artist_info[[#This Row],[Advance Paid]])</f>
        <v>0</v>
      </c>
      <c r="K19" s="12">
        <f>IF(artist_info[[#This Row],[Total Payment Status]]="Complete", artist_info[[#This Row],[Total Payment]], IF(AND(artist_info[[#This Row],[Total Payment Status]]="Pending",artist_info[[#This Row],[Advance Paid]] = 0), 0, artist_info[[#This Row],[Advance Paid]]))</f>
        <v>62.5</v>
      </c>
      <c r="L19" s="14">
        <v>45703</v>
      </c>
      <c r="M19" s="14"/>
      <c r="N19" s="11" t="str">
        <f>IF(artist_info[[#This Row],[Total Payment Status]]="Complete","Complete","In Progress")</f>
        <v>Complete</v>
      </c>
      <c r="O19" s="11" t="s">
        <v>148</v>
      </c>
      <c r="P19" s="28" t="s">
        <v>10</v>
      </c>
      <c r="Q19" s="15"/>
    </row>
    <row r="20" spans="1:17" x14ac:dyDescent="0.45">
      <c r="A20" s="33" t="s">
        <v>182</v>
      </c>
      <c r="B20" s="11" t="s">
        <v>99</v>
      </c>
      <c r="C20" s="36" t="s">
        <v>225</v>
      </c>
      <c r="D20" s="11" t="s">
        <v>175</v>
      </c>
      <c r="E20" s="13">
        <v>0</v>
      </c>
      <c r="F20" s="12">
        <v>62.5</v>
      </c>
      <c r="G20" s="12">
        <f>artist_info[[#This Row],[Total Payment]]*artist_info[[#This Row],[Advance %]]</f>
        <v>0</v>
      </c>
      <c r="H20" s="14"/>
      <c r="I20" s="12">
        <f>IF(artist_info[[#This Row],[Total Payment Status]]="Complete",0,artist_info[[#This Row],[Total Payment]]-artist_info[[#This Row],[Advance Paid]])</f>
        <v>0</v>
      </c>
      <c r="J20" s="17">
        <f>IF(artist_info[[#This Row],[Total Payment Status]]="Complete",0,artist_info[[#This Row],[Total Payment]]-artist_info[[#This Row],[Advance Paid]])</f>
        <v>0</v>
      </c>
      <c r="K20" s="12">
        <v>62.5</v>
      </c>
      <c r="L20" s="14">
        <v>45716</v>
      </c>
      <c r="M20" s="14"/>
      <c r="N20" s="11" t="s">
        <v>148</v>
      </c>
      <c r="O20" s="11" t="s">
        <v>148</v>
      </c>
      <c r="P20" s="28" t="s">
        <v>10</v>
      </c>
      <c r="Q20" s="15"/>
    </row>
    <row r="21" spans="1:17" x14ac:dyDescent="0.45">
      <c r="A21" s="33" t="s">
        <v>182</v>
      </c>
      <c r="B21" s="11" t="s">
        <v>176</v>
      </c>
      <c r="C21" s="36" t="s">
        <v>225</v>
      </c>
      <c r="D21" s="11" t="s">
        <v>177</v>
      </c>
      <c r="E21" s="13">
        <v>0.5</v>
      </c>
      <c r="F21" s="12">
        <v>200</v>
      </c>
      <c r="G21" s="12">
        <f>artist_info[[#This Row],[Total Payment]]*artist_info[[#This Row],[Advance %]]</f>
        <v>100</v>
      </c>
      <c r="H21" s="14">
        <v>45711</v>
      </c>
      <c r="I21" s="12">
        <f>IF(artist_info[[#This Row],[Total Payment Status]]="Complete",0,artist_info[[#This Row],[Total Payment]]-artist_info[[#This Row],[Advance Paid]])</f>
        <v>100</v>
      </c>
      <c r="J21" s="17">
        <f>IF(artist_info[[#This Row],[Total Payment Status]]="Complete",0,artist_info[[#This Row],[Total Payment]]-artist_info[[#This Row],[Advance Paid]])</f>
        <v>100</v>
      </c>
      <c r="K21" s="12">
        <f>IF(artist_info[[#This Row],[Total Payment Status]]="Complete", artist_info[[#This Row],[Total Payment]], IF(AND(artist_info[[#This Row],[Total Payment Status]]="Pending",artist_info[[#This Row],[Advance Paid]] = 0), 0, artist_info[[#This Row],[Advance Paid]]))</f>
        <v>100</v>
      </c>
      <c r="L21" s="14">
        <v>45716</v>
      </c>
      <c r="M21" s="14"/>
      <c r="N21" s="11" t="str">
        <f>IF(artist_info[[#This Row],[Total Payment Status]]="Complete","Complete","In Progress")</f>
        <v>In Progress</v>
      </c>
      <c r="O21" s="11" t="s">
        <v>167</v>
      </c>
      <c r="P21" s="28" t="s">
        <v>10</v>
      </c>
      <c r="Q21" s="15"/>
    </row>
    <row r="22" spans="1:17" x14ac:dyDescent="0.45">
      <c r="A22" s="34" t="s">
        <v>182</v>
      </c>
      <c r="B22" s="16" t="s">
        <v>178</v>
      </c>
      <c r="C22" s="36" t="s">
        <v>225</v>
      </c>
      <c r="D22" s="16" t="s">
        <v>179</v>
      </c>
      <c r="E22" s="18">
        <v>0</v>
      </c>
      <c r="F22" s="17">
        <v>45</v>
      </c>
      <c r="G22" s="17">
        <f>artist_info[[#This Row],[Total Payment]]*artist_info[[#This Row],[Advance %]]</f>
        <v>0</v>
      </c>
      <c r="H22" s="19"/>
      <c r="I22" s="17">
        <f>IF(artist_info[[#This Row],[Total Payment Status]]="Complete",0,artist_info[[#This Row],[Total Payment]]-artist_info[[#This Row],[Advance Paid]])</f>
        <v>0</v>
      </c>
      <c r="J22" s="17">
        <f>IF(artist_info[[#This Row],[Total Payment Status]]="Complete",0,artist_info[[#This Row],[Total Payment]]-artist_info[[#This Row],[Advance Paid]])</f>
        <v>0</v>
      </c>
      <c r="K22" s="17">
        <v>45</v>
      </c>
      <c r="L22" s="14">
        <v>45716</v>
      </c>
      <c r="M22" s="14"/>
      <c r="N22" s="11" t="s">
        <v>148</v>
      </c>
      <c r="O22" s="11" t="s">
        <v>148</v>
      </c>
      <c r="P22" s="28" t="s">
        <v>10</v>
      </c>
      <c r="Q22" s="20" t="s">
        <v>148</v>
      </c>
    </row>
    <row r="23" spans="1:17" x14ac:dyDescent="0.45">
      <c r="A23" s="34" t="s">
        <v>182</v>
      </c>
      <c r="B23" s="16" t="s">
        <v>212</v>
      </c>
      <c r="C23" s="36" t="s">
        <v>225</v>
      </c>
      <c r="D23" s="16" t="s">
        <v>213</v>
      </c>
      <c r="E23" s="18">
        <v>0.5</v>
      </c>
      <c r="F23" s="17">
        <v>25</v>
      </c>
      <c r="G23" s="17">
        <f>artist_info[[#This Row],[Total Payment]]*artist_info[[#This Row],[Advance %]]</f>
        <v>12.5</v>
      </c>
      <c r="H23" s="19">
        <v>45713</v>
      </c>
      <c r="I23" s="17">
        <f>IF(artist_info[[#This Row],[Total Payment Status]]="Complete",0,artist_info[[#This Row],[Total Payment]]-artist_info[[#This Row],[Advance Paid]])</f>
        <v>0</v>
      </c>
      <c r="J23" s="17">
        <f>IF(artist_info[[#This Row],[Total Payment Status]]="Complete",0,artist_info[[#This Row],[Total Payment]]-artist_info[[#This Row],[Advance Paid]])</f>
        <v>0</v>
      </c>
      <c r="K23" s="17">
        <f>IF(artist_info[[#This Row],[Total Payment Status]]="Complete", artist_info[[#This Row],[Total Payment]], IF(AND(artist_info[[#This Row],[Total Payment Status]]="Pending",artist_info[[#This Row],[Advance Paid]] = 0), 0, artist_info[[#This Row],[Advance Paid]]))</f>
        <v>25</v>
      </c>
      <c r="L23" s="14">
        <v>45716</v>
      </c>
      <c r="M23" s="14"/>
      <c r="N23" s="11" t="s">
        <v>148</v>
      </c>
      <c r="O23" s="11" t="s">
        <v>148</v>
      </c>
      <c r="P23" s="28" t="s">
        <v>10</v>
      </c>
      <c r="Q23" s="20" t="s">
        <v>211</v>
      </c>
    </row>
    <row r="24" spans="1:17" x14ac:dyDescent="0.45">
      <c r="A24" s="34" t="s">
        <v>229</v>
      </c>
      <c r="B24" s="16" t="s">
        <v>230</v>
      </c>
      <c r="C24" s="37" t="s">
        <v>225</v>
      </c>
      <c r="D24" s="16" t="s">
        <v>235</v>
      </c>
      <c r="E24" s="18">
        <v>0.5</v>
      </c>
      <c r="F24" s="17">
        <v>150</v>
      </c>
      <c r="G24" s="17">
        <f>artist_info[[#This Row],[Total Payment]]*artist_info[[#This Row],[Advance %]]</f>
        <v>75</v>
      </c>
      <c r="H24" s="19">
        <v>45717</v>
      </c>
      <c r="I24" s="17">
        <f>IF(artist_info[[#This Row],[Total Payment Status]]="Complete",0,artist_info[[#This Row],[Total Payment]]-artist_info[[#This Row],[Advance Paid]])</f>
        <v>75</v>
      </c>
      <c r="J24" s="17">
        <f>IF(artist_info[[#This Row],[Total Payment Status]]="Complete",0,artist_info[[#This Row],[Total Payment]]-artist_info[[#This Row],[Advance Paid]])</f>
        <v>75</v>
      </c>
      <c r="K24" s="17">
        <f>IF(artist_info[[#This Row],[Total Payment Status]]="Complete", artist_info[[#This Row],[Total Payment]], IF(AND(artist_info[[#This Row],[Total Payment Status]]="Pending",artist_info[[#This Row],[Advance Paid]] = 0), 0, artist_info[[#This Row],[Advance Paid]]))</f>
        <v>75</v>
      </c>
      <c r="L24" s="19">
        <v>45730</v>
      </c>
      <c r="M24" s="19"/>
      <c r="N24" s="19" t="str">
        <f>IF(artist_info[[#This Row],[Total Payment Status]]="Complete","Complete","In Progress")</f>
        <v>In Progress</v>
      </c>
      <c r="O24" s="16" t="s">
        <v>231</v>
      </c>
      <c r="P24" s="29" t="s">
        <v>10</v>
      </c>
      <c r="Q24" s="20" t="s">
        <v>232</v>
      </c>
    </row>
    <row r="25" spans="1:17" x14ac:dyDescent="0.45">
      <c r="A25" s="11" t="s">
        <v>229</v>
      </c>
      <c r="B25" s="11" t="s">
        <v>233</v>
      </c>
      <c r="C25" s="36" t="s">
        <v>225</v>
      </c>
      <c r="D25" s="11" t="s">
        <v>234</v>
      </c>
      <c r="E25" s="13">
        <v>0.5</v>
      </c>
      <c r="F25" s="12">
        <v>100</v>
      </c>
      <c r="G25" s="12">
        <f>artist_info[[#This Row],[Total Payment]]*artist_info[[#This Row],[Advance %]]</f>
        <v>50</v>
      </c>
      <c r="H25" s="14">
        <v>45717</v>
      </c>
      <c r="I25" s="12">
        <f>IF(artist_info[[#This Row],[Total Payment Status]]="Complete",0,artist_info[[#This Row],[Total Payment]]-artist_info[[#This Row],[Advance Paid]])</f>
        <v>50</v>
      </c>
      <c r="J25" s="17">
        <f>IF(artist_info[[#This Row],[Total Payment Status]]="Complete",0,artist_info[[#This Row],[Total Payment]]-artist_info[[#This Row],[Advance Paid]])</f>
        <v>50</v>
      </c>
      <c r="K25" s="12">
        <f>IF(artist_info[[#This Row],[Total Payment Status]]="Complete", artist_info[[#This Row],[Total Payment]], IF(AND(artist_info[[#This Row],[Total Payment Status]]="Pending",artist_info[[#This Row],[Advance Paid]] = 0), 0, artist_info[[#This Row],[Advance Paid]]))</f>
        <v>50</v>
      </c>
      <c r="L25" s="14">
        <v>45730</v>
      </c>
      <c r="M25" s="14"/>
      <c r="N25" s="14" t="str">
        <f>IF(artist_info[[#This Row],[Total Payment Status]]="Complete","Complete","In Progress")</f>
        <v>In Progress</v>
      </c>
      <c r="O25" s="11" t="s">
        <v>231</v>
      </c>
      <c r="P25" s="12" t="s">
        <v>10</v>
      </c>
      <c r="Q25" s="11" t="s">
        <v>232</v>
      </c>
    </row>
    <row r="26" spans="1:17" x14ac:dyDescent="0.45">
      <c r="A26" s="11" t="s">
        <v>229</v>
      </c>
      <c r="B26" s="11" t="s">
        <v>178</v>
      </c>
      <c r="C26" s="36" t="s">
        <v>225</v>
      </c>
      <c r="D26" s="11" t="s">
        <v>236</v>
      </c>
      <c r="E26" s="13">
        <v>0</v>
      </c>
      <c r="F26" s="12">
        <v>45</v>
      </c>
      <c r="G26" s="12">
        <f>artist_info[[#This Row],[Total Payment]]*artist_info[[#This Row],[Advance %]]</f>
        <v>0</v>
      </c>
      <c r="H26" s="14"/>
      <c r="I26" s="12">
        <f>IF(artist_info[[#This Row],[Total Payment Status]]="Complete",0,artist_info[[#This Row],[Total Payment]]-artist_info[[#This Row],[Advance Paid]])</f>
        <v>45</v>
      </c>
      <c r="J26" s="17">
        <f>IF(artist_info[[#This Row],[Total Payment Status]]="Complete",0,artist_info[[#This Row],[Total Payment]]-artist_info[[#This Row],[Advance Paid]])</f>
        <v>45</v>
      </c>
      <c r="K26" s="12">
        <f>IF(artist_info[[#This Row],[Total Payment Status]]="Complete", artist_info[[#This Row],[Total Payment]], IF(AND(artist_info[[#This Row],[Total Payment Status]]="Pending",artist_info[[#This Row],[Advance Paid]] = 0), 0, artist_info[[#This Row],[Advance Paid]]))</f>
        <v>0</v>
      </c>
      <c r="L26" s="14">
        <v>45730</v>
      </c>
      <c r="M26" s="14"/>
      <c r="N26" s="14" t="str">
        <f>IF(artist_info[[#This Row],[Total Payment Status]]="Complete","Complete","In Progress")</f>
        <v>In Progress</v>
      </c>
      <c r="O26" s="11" t="s">
        <v>231</v>
      </c>
      <c r="P26" s="12" t="s">
        <v>10</v>
      </c>
      <c r="Q26" s="11" t="s">
        <v>232</v>
      </c>
    </row>
    <row r="27" spans="1:17" x14ac:dyDescent="0.45">
      <c r="A27" s="11" t="s">
        <v>229</v>
      </c>
      <c r="B27" s="11" t="s">
        <v>237</v>
      </c>
      <c r="C27" s="36" t="s">
        <v>225</v>
      </c>
      <c r="D27" s="11" t="s">
        <v>238</v>
      </c>
      <c r="E27" s="13">
        <v>0.5</v>
      </c>
      <c r="F27" s="12">
        <v>115</v>
      </c>
      <c r="G27" s="12">
        <f>artist_info[[#This Row],[Total Payment]]*artist_info[[#This Row],[Advance %]]</f>
        <v>57.5</v>
      </c>
      <c r="H27" s="14">
        <v>45717</v>
      </c>
      <c r="I27" s="12">
        <f>IF(artist_info[[#This Row],[Total Payment Status]]="Complete",0,artist_info[[#This Row],[Total Payment]]-artist_info[[#This Row],[Advance Paid]])</f>
        <v>57.5</v>
      </c>
      <c r="J27" s="17">
        <f>IF(artist_info[[#This Row],[Total Payment Status]]="Complete",0,artist_info[[#This Row],[Total Payment]]-artist_info[[#This Row],[Advance Paid]])</f>
        <v>57.5</v>
      </c>
      <c r="K27" s="12">
        <f>IF(artist_info[[#This Row],[Total Payment Status]]="Complete", artist_info[[#This Row],[Total Payment]], IF(AND(artist_info[[#This Row],[Total Payment Status]]="Pending",artist_info[[#This Row],[Advance Paid]] = 0), 0, artist_info[[#This Row],[Advance Paid]]))</f>
        <v>57.5</v>
      </c>
      <c r="L27" s="14">
        <v>45730</v>
      </c>
      <c r="M27" s="14"/>
      <c r="N27" s="14" t="str">
        <f>IF(artist_info[[#This Row],[Total Payment Status]]="Complete","Complete","In Progress")</f>
        <v>In Progress</v>
      </c>
      <c r="O27" s="11" t="s">
        <v>231</v>
      </c>
      <c r="P27" s="12" t="s">
        <v>10</v>
      </c>
      <c r="Q27" s="11" t="s">
        <v>232</v>
      </c>
    </row>
    <row r="28" spans="1:17" x14ac:dyDescent="0.45">
      <c r="A28" s="11" t="s">
        <v>229</v>
      </c>
      <c r="B28" s="11" t="s">
        <v>237</v>
      </c>
      <c r="C28" s="36" t="s">
        <v>225</v>
      </c>
      <c r="D28" s="11" t="s">
        <v>214</v>
      </c>
      <c r="E28" s="13">
        <v>0.5</v>
      </c>
      <c r="F28" s="12">
        <v>60</v>
      </c>
      <c r="G28" s="12">
        <f>artist_info[[#This Row],[Total Payment]]*artist_info[[#This Row],[Advance %]]</f>
        <v>30</v>
      </c>
      <c r="H28" s="14">
        <v>45717</v>
      </c>
      <c r="I28" s="12">
        <f>IF(artist_info[[#This Row],[Total Payment Status]]="Complete",0,artist_info[[#This Row],[Total Payment]]-artist_info[[#This Row],[Advance Paid]])</f>
        <v>30</v>
      </c>
      <c r="J28" s="17">
        <f>IF(artist_info[[#This Row],[Total Payment Status]]="Complete",0,artist_info[[#This Row],[Total Payment]]-artist_info[[#This Row],[Advance Paid]])</f>
        <v>30</v>
      </c>
      <c r="K28" s="12">
        <f>IF(artist_info[[#This Row],[Total Payment Status]]="Complete", artist_info[[#This Row],[Total Payment]], IF(AND(artist_info[[#This Row],[Total Payment Status]]="Pending",artist_info[[#This Row],[Advance Paid]] = 0), 0, artist_info[[#This Row],[Advance Paid]]))</f>
        <v>30</v>
      </c>
      <c r="L28" s="14">
        <v>45730</v>
      </c>
      <c r="M28" s="14"/>
      <c r="N28" s="14" t="str">
        <f>IF(artist_info[[#This Row],[Total Payment Status]]="Complete","Complete","In Progress")</f>
        <v>In Progress</v>
      </c>
      <c r="O28" s="11" t="s">
        <v>231</v>
      </c>
      <c r="P28" s="12" t="s">
        <v>10</v>
      </c>
      <c r="Q28" s="11" t="s">
        <v>232</v>
      </c>
    </row>
    <row r="29" spans="1:17" x14ac:dyDescent="0.45">
      <c r="A29" s="34" t="s">
        <v>229</v>
      </c>
      <c r="B29" s="16" t="s">
        <v>239</v>
      </c>
      <c r="C29" s="37" t="s">
        <v>225</v>
      </c>
      <c r="D29" s="16" t="s">
        <v>240</v>
      </c>
      <c r="E29" s="18">
        <v>0</v>
      </c>
      <c r="F29" s="17">
        <v>75</v>
      </c>
      <c r="G29" s="17">
        <f>artist_info[[#This Row],[Total Payment]]*artist_info[[#This Row],[Advance %]]</f>
        <v>0</v>
      </c>
      <c r="H29" s="19"/>
      <c r="I29" s="17">
        <f>IF(artist_info[[#This Row],[Total Payment Status]]="Complete",0,artist_info[[#This Row],[Total Payment]]-artist_info[[#This Row],[Advance Paid]])</f>
        <v>75</v>
      </c>
      <c r="J29" s="17">
        <f>IF(artist_info[[#This Row],[Total Payment Status]]="Complete",0,artist_info[[#This Row],[Total Payment]]-artist_info[[#This Row],[Advance Paid]])</f>
        <v>75</v>
      </c>
      <c r="K29" s="17">
        <f>IF(artist_info[[#This Row],[Total Payment Status]]="Complete", artist_info[[#This Row],[Total Payment]], IF(AND(artist_info[[#This Row],[Total Payment Status]]="Pending",artist_info[[#This Row],[Advance Paid]] = 0), 0, artist_info[[#This Row],[Advance Paid]]))</f>
        <v>0</v>
      </c>
      <c r="L29" s="14">
        <v>45730</v>
      </c>
      <c r="M29" s="30"/>
      <c r="N29" s="19" t="str">
        <f>IF(artist_info[[#This Row],[Total Payment Status]]="Complete","Complete","In Progress")</f>
        <v>In Progress</v>
      </c>
      <c r="O29" s="16" t="s">
        <v>231</v>
      </c>
      <c r="P29" s="29" t="s">
        <v>10</v>
      </c>
      <c r="Q29" s="11" t="s">
        <v>232</v>
      </c>
    </row>
    <row r="30" spans="1:17" x14ac:dyDescent="0.45">
      <c r="A30" s="34" t="s">
        <v>229</v>
      </c>
      <c r="B30" s="16" t="s">
        <v>244</v>
      </c>
      <c r="C30" s="37" t="s">
        <v>224</v>
      </c>
      <c r="D30" s="16" t="s">
        <v>246</v>
      </c>
      <c r="E30" s="18">
        <v>0.5</v>
      </c>
      <c r="F30" s="17">
        <v>115</v>
      </c>
      <c r="G30" s="17">
        <f>artist_info[[#This Row],[Total Payment]]*artist_info[[#This Row],[Advance %]]</f>
        <v>57.5</v>
      </c>
      <c r="H30" s="19">
        <v>45717</v>
      </c>
      <c r="I30" s="17">
        <f>IF(artist_info[[#This Row],[Total Payment Status]]="Complete",0,artist_info[[#This Row],[Total Payment]]-artist_info[[#This Row],[Advance Paid]])</f>
        <v>57.5</v>
      </c>
      <c r="J30" s="17">
        <f>IF(artist_info[[#This Row],[Total Payment Status]]="Complete",0,artist_info[[#This Row],[Total Payment]]-artist_info[[#This Row],[Advance Paid]])</f>
        <v>57.5</v>
      </c>
      <c r="K30" s="17">
        <f>IF(artist_info[[#This Row],[Total Payment Status]]="Complete", artist_info[[#This Row],[Total Payment]], IF(AND(artist_info[[#This Row],[Total Payment Status]]="Pending",artist_info[[#This Row],[Advance Paid]] = 0), 0, artist_info[[#This Row],[Advance Paid]]))</f>
        <v>57.5</v>
      </c>
      <c r="L30" s="19">
        <v>45719</v>
      </c>
      <c r="M30" s="14"/>
      <c r="N30" s="19" t="str">
        <f>IF(artist_info[[#This Row],[Total Payment Status]]="Complete","Complete","In Progress")</f>
        <v>In Progress</v>
      </c>
      <c r="O30" s="16" t="s">
        <v>231</v>
      </c>
      <c r="P30" s="29" t="s">
        <v>10</v>
      </c>
      <c r="Q30" s="20"/>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 for Overall Spend</vt:lpstr>
      <vt:lpstr>Summary for Artist Spend</vt:lpstr>
      <vt:lpstr>Detailed Spend per Vendor</vt:lpstr>
      <vt:lpstr>Total Spend</vt:lpstr>
      <vt:lpstr>Artist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Kardar</dc:creator>
  <cp:lastModifiedBy>Kartik Kardar</cp:lastModifiedBy>
  <dcterms:created xsi:type="dcterms:W3CDTF">2025-02-24T18:03:47Z</dcterms:created>
  <dcterms:modified xsi:type="dcterms:W3CDTF">2025-03-03T15:59:51Z</dcterms:modified>
</cp:coreProperties>
</file>