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8E65ECC-1760-435A-8463-D666A9ABAF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G23" i="1"/>
  <c r="F23" i="1"/>
  <c r="C18" i="1"/>
  <c r="B14" i="1"/>
  <c r="B18" i="1" s="1"/>
  <c r="B23" i="1"/>
  <c r="D23" i="1"/>
  <c r="E6" i="1"/>
  <c r="E23" i="1"/>
  <c r="A23" i="1"/>
  <c r="E2" i="1"/>
  <c r="A18" i="1" l="1"/>
  <c r="C23" i="1"/>
  <c r="A28" i="1" l="1"/>
</calcChain>
</file>

<file path=xl/sharedStrings.xml><?xml version="1.0" encoding="utf-8"?>
<sst xmlns="http://schemas.openxmlformats.org/spreadsheetml/2006/main" count="40" uniqueCount="39">
  <si>
    <t>Flux Density</t>
  </si>
  <si>
    <t>Current Density(A/mm2)</t>
  </si>
  <si>
    <t>Power (W)</t>
  </si>
  <si>
    <t>Frequency(Hz)</t>
  </si>
  <si>
    <t>Volume (mm3)</t>
  </si>
  <si>
    <t>Area Product Maximum (cm4)</t>
  </si>
  <si>
    <t>Fill Factor Minimum</t>
  </si>
  <si>
    <t>Acore (mm2)</t>
  </si>
  <si>
    <t>Awindow (mm2)</t>
  </si>
  <si>
    <t>Path Length (mm)</t>
  </si>
  <si>
    <t>Primary Number of Turns</t>
  </si>
  <si>
    <t>Secondary Number of Turns</t>
  </si>
  <si>
    <t>Total Cable Cross Section Primary(mm2)</t>
  </si>
  <si>
    <t>Total Cable Cross Section Secondary(mm2)</t>
  </si>
  <si>
    <t>Secondary Current (A)</t>
  </si>
  <si>
    <t xml:space="preserve">Secondary Voltage (V) </t>
  </si>
  <si>
    <t>Chosen Turn Ratio (N1/N2)</t>
  </si>
  <si>
    <t>Max Primary Voltage(V)</t>
  </si>
  <si>
    <t>Min Primary Voltage (V)</t>
  </si>
  <si>
    <t>Max Primary Current(A)</t>
  </si>
  <si>
    <t>Min Primary Current (A)</t>
  </si>
  <si>
    <t xml:space="preserve">Fill Factor </t>
  </si>
  <si>
    <t>Magnetic Field</t>
  </si>
  <si>
    <t>Permeability</t>
  </si>
  <si>
    <t>Saturation Flux Density</t>
  </si>
  <si>
    <t>Core Loss (without air gap)</t>
  </si>
  <si>
    <t>Minimum Primary Number of Turns</t>
  </si>
  <si>
    <t>Minimum Secondary Number of Turns</t>
  </si>
  <si>
    <t>Desired AL</t>
  </si>
  <si>
    <t xml:space="preserve">Total Reluctunce </t>
  </si>
  <si>
    <t xml:space="preserve">Air Reluctance </t>
  </si>
  <si>
    <t>Core Reluctance</t>
  </si>
  <si>
    <t>AL Air</t>
  </si>
  <si>
    <t>AL Core</t>
  </si>
  <si>
    <t xml:space="preserve">Air Permeability </t>
  </si>
  <si>
    <t>Magnetizing Inductance</t>
  </si>
  <si>
    <t>Air Gap(m)</t>
  </si>
  <si>
    <t># of A4 Paper</t>
  </si>
  <si>
    <t>Primary Number of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</si>
</sst>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2" fontId="0" fillId="0" borderId="0" xfId="0" applyNumberFormat="1"/>
    <xf numFmtId="2" fontId="1" fillId="2" borderId="1" xfId="1" applyNumberFormat="1"/>
    <xf numFmtId="2" fontId="2" fillId="3" borderId="1" xfId="2" applyNumberFormat="1"/>
    <xf numFmtId="0" fontId="1" fillId="2" borderId="1" xfId="1"/>
    <xf numFmtId="0" fontId="2" fillId="3" borderId="1" xfId="2"/>
    <xf numFmtId="11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07" workbookViewId="0">
      <selection activeCell="E17" sqref="E17"/>
    </sheetView>
  </sheetViews>
  <sheetFormatPr defaultRowHeight="15" x14ac:dyDescent="0.25"/>
  <cols>
    <col min="1" max="1" width="31.28515625" customWidth="1"/>
    <col min="2" max="2" width="45.7109375" customWidth="1"/>
    <col min="3" max="3" width="38.42578125" customWidth="1"/>
    <col min="4" max="4" width="36" customWidth="1"/>
    <col min="5" max="5" width="42" customWidth="1"/>
    <col min="6" max="6" width="20.140625" customWidth="1"/>
    <col min="7" max="7" width="18.28515625" customWidth="1"/>
  </cols>
  <sheetData>
    <row r="1" spans="1:12" x14ac:dyDescent="0.25">
      <c r="A1" s="2" t="s">
        <v>6</v>
      </c>
      <c r="B1" s="2" t="s">
        <v>0</v>
      </c>
      <c r="C1" s="2" t="s">
        <v>1</v>
      </c>
      <c r="D1" s="2" t="s">
        <v>17</v>
      </c>
      <c r="E1" s="2" t="s">
        <v>20</v>
      </c>
      <c r="F1" s="2" t="s">
        <v>2</v>
      </c>
      <c r="G1" s="2" t="s">
        <v>3</v>
      </c>
      <c r="H1" s="1"/>
      <c r="I1" s="1"/>
      <c r="J1" s="1"/>
      <c r="K1" s="1"/>
      <c r="L1" s="1"/>
    </row>
    <row r="2" spans="1:12" x14ac:dyDescent="0.25">
      <c r="A2" s="1">
        <v>0.05</v>
      </c>
      <c r="B2" s="1">
        <v>0.1</v>
      </c>
      <c r="C2" s="1">
        <v>4</v>
      </c>
      <c r="D2" s="1">
        <v>48</v>
      </c>
      <c r="E2" s="1">
        <f>F2/D2</f>
        <v>0.9375</v>
      </c>
      <c r="F2" s="1">
        <v>45</v>
      </c>
      <c r="G2" s="1">
        <v>67000</v>
      </c>
      <c r="H2" s="1"/>
      <c r="I2" s="1"/>
      <c r="J2" s="1"/>
      <c r="K2" s="1"/>
      <c r="L2" s="1"/>
    </row>
    <row r="3" spans="1:12" x14ac:dyDescent="0.25">
      <c r="A3" s="1"/>
      <c r="B3" s="1"/>
      <c r="C3" s="1"/>
      <c r="D3" s="2" t="s">
        <v>15</v>
      </c>
      <c r="E3" s="2" t="s">
        <v>14</v>
      </c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>
        <v>15</v>
      </c>
      <c r="E4" s="1">
        <v>3</v>
      </c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2" t="s">
        <v>18</v>
      </c>
      <c r="E5" s="2" t="s">
        <v>19</v>
      </c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>
        <v>24</v>
      </c>
      <c r="E6" s="1">
        <f>F2/D6</f>
        <v>1.875</v>
      </c>
      <c r="F6" s="1"/>
      <c r="G6" s="1"/>
      <c r="H6" s="1"/>
      <c r="I6" s="1"/>
      <c r="J6" s="1"/>
      <c r="K6" s="1"/>
      <c r="L6" s="1"/>
    </row>
    <row r="7" spans="1:12" x14ac:dyDescent="0.25">
      <c r="F7" s="1"/>
      <c r="G7" s="1"/>
      <c r="H7" s="1"/>
      <c r="I7" s="1"/>
      <c r="J7" s="1"/>
      <c r="K7" s="1"/>
      <c r="L7" s="1"/>
    </row>
    <row r="8" spans="1:12" x14ac:dyDescent="0.25">
      <c r="A8" s="2" t="s">
        <v>7</v>
      </c>
      <c r="B8" s="2" t="s">
        <v>8</v>
      </c>
      <c r="C8" s="2" t="s">
        <v>9</v>
      </c>
      <c r="D8" s="2" t="s">
        <v>4</v>
      </c>
      <c r="E8" s="2" t="s">
        <v>16</v>
      </c>
      <c r="F8" s="2" t="s">
        <v>23</v>
      </c>
      <c r="G8" s="2" t="s">
        <v>34</v>
      </c>
      <c r="H8" s="1"/>
      <c r="I8" s="1"/>
      <c r="J8" s="1"/>
      <c r="K8" s="1"/>
      <c r="L8" s="1"/>
    </row>
    <row r="9" spans="1:12" x14ac:dyDescent="0.25">
      <c r="A9" s="1">
        <v>97.1</v>
      </c>
      <c r="B9" s="1">
        <v>171.1</v>
      </c>
      <c r="C9" s="1">
        <v>78.599999999999994</v>
      </c>
      <c r="D9" s="1">
        <v>7640</v>
      </c>
      <c r="E9" s="1">
        <v>1.375</v>
      </c>
      <c r="F9" s="1"/>
      <c r="G9" s="1">
        <v>1.2566370599999999E-6</v>
      </c>
      <c r="H9" s="1"/>
      <c r="I9" s="1"/>
      <c r="J9" s="1"/>
      <c r="K9" s="1"/>
      <c r="L9" s="1"/>
    </row>
    <row r="10" spans="1:12" x14ac:dyDescent="0.25">
      <c r="A10" s="2" t="s">
        <v>24</v>
      </c>
      <c r="B10" s="2" t="s">
        <v>25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0.39</v>
      </c>
      <c r="B11" s="1">
        <v>0.15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4" t="s">
        <v>28</v>
      </c>
      <c r="B13" s="4" t="s">
        <v>32</v>
      </c>
      <c r="C13" s="4" t="s">
        <v>33</v>
      </c>
      <c r="G13" s="1"/>
      <c r="H13" s="1"/>
      <c r="I13" s="1"/>
      <c r="J13" s="1"/>
      <c r="K13" s="1"/>
      <c r="L13" s="1"/>
    </row>
    <row r="14" spans="1:12" x14ac:dyDescent="0.25">
      <c r="A14" s="6">
        <v>3.9999999999999998E-7</v>
      </c>
      <c r="B14">
        <f>C14*A14/(C14-A14)</f>
        <v>4.6316620607974734E-7</v>
      </c>
      <c r="C14" s="6">
        <v>2.9330000000000001E-6</v>
      </c>
      <c r="G14" s="1"/>
      <c r="H14" s="1"/>
      <c r="I14" s="1"/>
      <c r="J14" s="1"/>
      <c r="K14" s="1"/>
      <c r="L14" s="1"/>
    </row>
    <row r="15" spans="1:12" x14ac:dyDescent="0.25">
      <c r="F15" s="1"/>
      <c r="G15" s="1"/>
      <c r="H15" s="1"/>
      <c r="I15" s="1"/>
      <c r="J15" s="1"/>
      <c r="K15" s="1"/>
      <c r="L15" s="1"/>
    </row>
    <row r="16" spans="1:12" x14ac:dyDescent="0.25">
      <c r="F16" s="1"/>
      <c r="G16" s="1"/>
      <c r="H16" s="1"/>
      <c r="I16" s="1"/>
      <c r="J16" s="1"/>
      <c r="K16" s="1"/>
      <c r="L16" s="1"/>
    </row>
    <row r="17" spans="1:12" x14ac:dyDescent="0.25">
      <c r="A17" s="4" t="s">
        <v>29</v>
      </c>
      <c r="B17" s="4" t="s">
        <v>30</v>
      </c>
      <c r="C17" s="4" t="s">
        <v>31</v>
      </c>
      <c r="F17" s="1"/>
      <c r="G17" s="1"/>
      <c r="H17" s="1"/>
      <c r="I17" s="1"/>
      <c r="J17" s="1"/>
      <c r="K17" s="1"/>
      <c r="L17" s="1"/>
    </row>
    <row r="18" spans="1:12" x14ac:dyDescent="0.25">
      <c r="A18">
        <f>B18+C18</f>
        <v>2500000</v>
      </c>
      <c r="B18">
        <f>1/B14</f>
        <v>2159052.1650187522</v>
      </c>
      <c r="C18">
        <f>1/C14</f>
        <v>340947.83498124784</v>
      </c>
      <c r="F18" s="1"/>
      <c r="G18" s="1"/>
      <c r="H18" s="1"/>
      <c r="I18" s="1"/>
      <c r="J18" s="1"/>
      <c r="K18" s="1"/>
      <c r="L18" s="1"/>
    </row>
    <row r="19" spans="1:12" x14ac:dyDescent="0.25"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3" t="s">
        <v>5</v>
      </c>
      <c r="B22" s="3" t="s">
        <v>26</v>
      </c>
      <c r="C22" s="3" t="s">
        <v>27</v>
      </c>
      <c r="D22" s="3" t="s">
        <v>12</v>
      </c>
      <c r="E22" s="3" t="s">
        <v>13</v>
      </c>
      <c r="F22" s="5" t="s">
        <v>36</v>
      </c>
      <c r="G22" s="3" t="s">
        <v>37</v>
      </c>
      <c r="H22" s="1"/>
      <c r="I22" s="1"/>
      <c r="J22" s="1"/>
      <c r="K22" s="1"/>
      <c r="L22" s="1"/>
    </row>
    <row r="23" spans="1:12" x14ac:dyDescent="0.25">
      <c r="A23" s="1">
        <f>F2*100/(2*A2*B2*C2*G2)</f>
        <v>1.6791044776119399</v>
      </c>
      <c r="B23" s="1">
        <f>ROUNDUP(D2*1000000/(4*A11*A9*G2),0)</f>
        <v>5</v>
      </c>
      <c r="C23" s="1">
        <f>ROUNDUP(B23/E9,0)</f>
        <v>4</v>
      </c>
      <c r="D23" s="1">
        <f>E6/C2</f>
        <v>0.46875</v>
      </c>
      <c r="E23" s="1">
        <f>E4/C2</f>
        <v>0.75</v>
      </c>
      <c r="F23">
        <f>B18*G9*A9*0.000001</f>
        <v>2.6344637610497613E-4</v>
      </c>
      <c r="G23">
        <f>F23/0.000125</f>
        <v>2.107571008839809</v>
      </c>
    </row>
    <row r="24" spans="1:12" x14ac:dyDescent="0.25">
      <c r="A24" s="3" t="s">
        <v>35</v>
      </c>
      <c r="B24" s="3" t="s">
        <v>10</v>
      </c>
      <c r="C24" s="3" t="s">
        <v>11</v>
      </c>
      <c r="D24" s="3" t="s">
        <v>38</v>
      </c>
      <c r="E24" s="1"/>
    </row>
    <row r="25" spans="1:12" x14ac:dyDescent="0.25">
      <c r="A25" s="1">
        <v>4.6999999999999997E-5</v>
      </c>
      <c r="B25" s="1">
        <f>ROUND((A25/A14)^(1/2),0)</f>
        <v>11</v>
      </c>
      <c r="C25" s="1">
        <f>ROUND(B25/E9,0)</f>
        <v>8</v>
      </c>
      <c r="D25" s="1"/>
      <c r="E25" s="1"/>
    </row>
    <row r="26" spans="1:12" x14ac:dyDescent="0.25">
      <c r="A26" s="1"/>
      <c r="B26" s="1"/>
      <c r="C26" s="1"/>
      <c r="D26" s="1"/>
      <c r="E26" s="1"/>
    </row>
    <row r="27" spans="1:12" x14ac:dyDescent="0.25">
      <c r="A27" s="3" t="s">
        <v>21</v>
      </c>
      <c r="B27" s="3" t="s">
        <v>22</v>
      </c>
      <c r="C27" s="3" t="s">
        <v>0</v>
      </c>
      <c r="E27" s="1"/>
    </row>
    <row r="28" spans="1:12" x14ac:dyDescent="0.25">
      <c r="A28" s="1">
        <f>(D23*B23+C23*E23)/(B9)</f>
        <v>3.1231735827001755E-2</v>
      </c>
      <c r="B28" s="1"/>
      <c r="C28" s="1"/>
      <c r="E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Eren</dc:creator>
  <cp:lastModifiedBy>ASUS</cp:lastModifiedBy>
  <dcterms:created xsi:type="dcterms:W3CDTF">2015-06-05T18:17:20Z</dcterms:created>
  <dcterms:modified xsi:type="dcterms:W3CDTF">2022-05-14T20:46:37Z</dcterms:modified>
</cp:coreProperties>
</file>