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esktop\"/>
    </mc:Choice>
  </mc:AlternateContent>
  <xr:revisionPtr revIDLastSave="0" documentId="8_{F45EB1CB-D708-472B-9ECD-449E86BE44D8}" xr6:coauthVersionLast="47" xr6:coauthVersionMax="47" xr10:uidLastSave="{00000000-0000-0000-0000-000000000000}"/>
  <bookViews>
    <workbookView xWindow="-120" yWindow="-120" windowWidth="24240" windowHeight="13020" xr2:uid="{CA984B19-B824-4CDF-8BFE-444D408329E9}"/>
  </bookViews>
  <sheets>
    <sheet name="Sheet2" sheetId="2" r:id="rId1"/>
    <sheet name="Sheet1" sheetId="1" r:id="rId2"/>
  </sheets>
  <definedNames>
    <definedName name="_xlcn.WorksheetConnection_Sheet1A2P61" hidden="1">Sheet1!$A$2:$P$6</definedName>
  </definedNames>
  <calcPr calcId="191029"/>
  <pivotCaches>
    <pivotCache cacheId="10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2:$P$6"/>
        </x15:modelTables>
      </x15:dataModel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J6" i="1"/>
  <c r="I6" i="1"/>
  <c r="H6" i="1"/>
  <c r="G6" i="1"/>
  <c r="F6" i="1"/>
  <c r="F5" i="1"/>
  <c r="M5" i="1" s="1"/>
  <c r="P5" i="1" s="1"/>
  <c r="F4" i="1"/>
  <c r="M4" i="1"/>
  <c r="P4" i="1" s="1"/>
  <c r="O5" i="1"/>
  <c r="N5" i="1"/>
  <c r="L5" i="1"/>
  <c r="J5" i="1"/>
  <c r="I5" i="1"/>
  <c r="H5" i="1"/>
  <c r="G5" i="1"/>
  <c r="O4" i="1"/>
  <c r="N4" i="1"/>
  <c r="L4" i="1"/>
  <c r="J4" i="1"/>
  <c r="I4" i="1"/>
  <c r="H4" i="1"/>
  <c r="G4" i="1"/>
  <c r="M3" i="1"/>
  <c r="L3" i="1"/>
  <c r="P3" i="1"/>
  <c r="O3" i="1"/>
  <c r="N3" i="1"/>
  <c r="J3" i="1"/>
  <c r="I3" i="1"/>
  <c r="H3" i="1"/>
  <c r="G3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AFEEE-D6CD-4B06-AD9C-44D165FAD6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F0CE71-17C2-4C1A-919B-336CCF8E61C8}" name="WorksheetConnection_Sheet1!$A$2:$P$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2P61"/>
        </x15:connection>
      </ext>
    </extLst>
  </connection>
</connections>
</file>

<file path=xl/sharedStrings.xml><?xml version="1.0" encoding="utf-8"?>
<sst xmlns="http://schemas.openxmlformats.org/spreadsheetml/2006/main" count="49" uniqueCount="40">
  <si>
    <t>EMP ID</t>
  </si>
  <si>
    <t>EMP NAME</t>
  </si>
  <si>
    <t>POST</t>
  </si>
  <si>
    <t>SALARY</t>
  </si>
  <si>
    <t>ATT</t>
  </si>
  <si>
    <t>D.A</t>
  </si>
  <si>
    <t>T.A</t>
  </si>
  <si>
    <t>C.A</t>
  </si>
  <si>
    <t>H.R.A</t>
  </si>
  <si>
    <t>OVER TIME</t>
  </si>
  <si>
    <t>OVER TIME SALARY</t>
  </si>
  <si>
    <t xml:space="preserve">P.F </t>
  </si>
  <si>
    <t>E.S.I</t>
  </si>
  <si>
    <t>NET SALAY</t>
  </si>
  <si>
    <t>GROSS  SALARY</t>
  </si>
  <si>
    <t xml:space="preserve"> ATT SALARY</t>
  </si>
  <si>
    <t>MANEGER</t>
  </si>
  <si>
    <t>syam</t>
  </si>
  <si>
    <t>shivam</t>
  </si>
  <si>
    <t xml:space="preserve">                                    SALARY SHEET</t>
  </si>
  <si>
    <t>RADHA</t>
  </si>
  <si>
    <t>G.M</t>
  </si>
  <si>
    <t>NEEMA</t>
  </si>
  <si>
    <t>BEST CHEF</t>
  </si>
  <si>
    <t>Row Labels</t>
  </si>
  <si>
    <t>Grand Total</t>
  </si>
  <si>
    <t>Sum of SALARY</t>
  </si>
  <si>
    <t>Sum of ATT</t>
  </si>
  <si>
    <t>Sum of ATT SALARY</t>
  </si>
  <si>
    <t>Sum of EMP ID</t>
  </si>
  <si>
    <t>Sum of D.A</t>
  </si>
  <si>
    <t>Sum of T.A</t>
  </si>
  <si>
    <t>Sum of C.A</t>
  </si>
  <si>
    <t>Sum of H.R.A</t>
  </si>
  <si>
    <t>Sum of OVER TIME</t>
  </si>
  <si>
    <t>Sum of OVER TIME SALARY</t>
  </si>
  <si>
    <t>Sum of GROSS  SALARY</t>
  </si>
  <si>
    <t>Sum of P.F</t>
  </si>
  <si>
    <t>Sum of E.S.I</t>
  </si>
  <si>
    <t>Sum of NET SALAY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</si>
</sst>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[excal.xlsx]Sheet2!PivotTable1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Sheet2!$B$4:$B$12</c:f>
              <c:numCache>
                <c:formatCode>General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E6E-A311-3AC2799D6DF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Sheet2!$C$4:$C$12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E6E-A311-3AC2799D6DF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ATT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Sheet2!$D$4:$D$12</c:f>
              <c:numCache>
                <c:formatCode>General</c:formatCode>
                <c:ptCount val="4"/>
                <c:pt idx="0">
                  <c:v>21666.666666666668</c:v>
                </c:pt>
                <c:pt idx="1">
                  <c:v>46666.666666666672</c:v>
                </c:pt>
                <c:pt idx="2">
                  <c:v>30000</c:v>
                </c:pt>
                <c:pt idx="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E6E-A311-3AC2799D6DF0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EMP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Sheet2!$E$4:$E$12</c:f>
              <c:numCache>
                <c:formatCode>General</c:formatCode>
                <c:ptCount val="4"/>
                <c:pt idx="0">
                  <c:v>23759</c:v>
                </c:pt>
                <c:pt idx="1">
                  <c:v>23757</c:v>
                </c:pt>
                <c:pt idx="2">
                  <c:v>23758</c:v>
                </c:pt>
                <c:pt idx="3">
                  <c:v>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B-4E6E-A311-3AC2799D6DF0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D.A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Sheet2!$F$4:$F$12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B-4E6E-A311-3AC2799D6DF0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T.A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Sheet2!$G$4:$G$12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B-4E6E-A311-3AC2799D6DF0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C.A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Sheet2!$H$4:$H$12</c:f>
              <c:numCache>
                <c:formatCode>General</c:formatCode>
                <c:ptCount val="4"/>
                <c:pt idx="0">
                  <c:v>750</c:v>
                </c:pt>
                <c:pt idx="1">
                  <c:v>1500</c:v>
                </c:pt>
                <c:pt idx="2">
                  <c:v>900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AB-4E6E-A311-3AC2799D6DF0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H.R.A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Sheet2!$I$4:$I$12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1200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AB-4E6E-A311-3AC2799D6DF0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OVER TIME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Sheet2!$J$4:$J$12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AB-4E6E-A311-3AC2799D6DF0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Sum of OVER TIME SALARY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Sheet2!$K$4:$K$12</c:f>
              <c:numCache>
                <c:formatCode>General</c:formatCode>
                <c:ptCount val="4"/>
                <c:pt idx="0">
                  <c:v>416.66666666666669</c:v>
                </c:pt>
                <c:pt idx="1">
                  <c:v>625</c:v>
                </c:pt>
                <c:pt idx="2">
                  <c:v>250</c:v>
                </c:pt>
                <c:pt idx="3">
                  <c:v>333.33333333333331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AB-4E6E-A311-3AC2799D6DF0}"/>
            </c:ext>
          </c:extLst>
        </c:ser>
        <c:ser>
          <c:idx val="10"/>
          <c:order val="10"/>
          <c:tx>
            <c:strRef>
              <c:f>Sheet2!$L$3</c:f>
              <c:strCache>
                <c:ptCount val="1"/>
                <c:pt idx="0">
                  <c:v>Sum of GROSS  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Sheet2!$L$4:$L$12</c:f>
              <c:numCache>
                <c:formatCode>General</c:formatCode>
                <c:ptCount val="4"/>
                <c:pt idx="0">
                  <c:v>24833.333333333336</c:v>
                </c:pt>
                <c:pt idx="1">
                  <c:v>52169.666666666672</c:v>
                </c:pt>
                <c:pt idx="2">
                  <c:v>33550</c:v>
                </c:pt>
                <c:pt idx="3">
                  <c:v>40733.333333333336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AB-4E6E-A311-3AC2799D6DF0}"/>
            </c:ext>
          </c:extLst>
        </c:ser>
        <c:ser>
          <c:idx val="11"/>
          <c:order val="11"/>
          <c:tx>
            <c:strRef>
              <c:f>Sheet2!$M$3</c:f>
              <c:strCache>
                <c:ptCount val="1"/>
                <c:pt idx="0">
                  <c:v>Sum of P.F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Sheet2!$M$4:$M$12</c:f>
              <c:numCache>
                <c:formatCode>General</c:formatCode>
                <c:ptCount val="4"/>
                <c:pt idx="0">
                  <c:v>1250</c:v>
                </c:pt>
                <c:pt idx="1">
                  <c:v>2500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AB-4E6E-A311-3AC2799D6DF0}"/>
            </c:ext>
          </c:extLst>
        </c:ser>
        <c:ser>
          <c:idx val="12"/>
          <c:order val="12"/>
          <c:tx>
            <c:strRef>
              <c:f>Sheet2!$N$3</c:f>
              <c:strCache>
                <c:ptCount val="1"/>
                <c:pt idx="0">
                  <c:v>Sum of E.S.I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Sheet2!$N$4:$N$12</c:f>
              <c:numCache>
                <c:formatCode>General</c:formatCode>
                <c:ptCount val="4"/>
                <c:pt idx="0">
                  <c:v>1250</c:v>
                </c:pt>
                <c:pt idx="1">
                  <c:v>2500</c:v>
                </c:pt>
                <c:pt idx="2">
                  <c:v>1500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B-4E6E-A311-3AC2799D6DF0}"/>
            </c:ext>
          </c:extLst>
        </c:ser>
        <c:ser>
          <c:idx val="13"/>
          <c:order val="13"/>
          <c:tx>
            <c:strRef>
              <c:f>Sheet2!$O$3</c:f>
              <c:strCache>
                <c:ptCount val="1"/>
                <c:pt idx="0">
                  <c:v>Sum of NET SALAY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Sheet2!$A$4:$A$12</c:f>
              <c:multiLvlStrCache>
                <c:ptCount val="4"/>
                <c:lvl>
                  <c:pt idx="0">
                    <c:v>NEEMA</c:v>
                  </c:pt>
                  <c:pt idx="1">
                    <c:v>shivam</c:v>
                  </c:pt>
                  <c:pt idx="2">
                    <c:v>RADHA</c:v>
                  </c:pt>
                  <c:pt idx="3">
                    <c:v>syam</c:v>
                  </c:pt>
                </c:lvl>
                <c:lvl>
                  <c:pt idx="0">
                    <c:v>BEST CHEF</c:v>
                  </c:pt>
                  <c:pt idx="1">
                    <c:v>C.A</c:v>
                  </c:pt>
                  <c:pt idx="2">
                    <c:v>G.M</c:v>
                  </c:pt>
                  <c:pt idx="3">
                    <c:v>MANEGER</c:v>
                  </c:pt>
                </c:lvl>
              </c:multiLvlStrCache>
            </c:multiLvlStrRef>
          </c:cat>
          <c:val>
            <c:numRef>
              <c:f>Sheet2!$O$4:$O$12</c:f>
              <c:numCache>
                <c:formatCode>General</c:formatCode>
                <c:ptCount val="4"/>
                <c:pt idx="0">
                  <c:v>22333.333333333336</c:v>
                </c:pt>
                <c:pt idx="1">
                  <c:v>47169.666666666672</c:v>
                </c:pt>
                <c:pt idx="2">
                  <c:v>30550</c:v>
                </c:pt>
                <c:pt idx="3">
                  <c:v>36733.333333333336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AB-4E6E-A311-3AC2799D6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259408"/>
        <c:axId val="206261808"/>
      </c:barChart>
      <c:catAx>
        <c:axId val="2062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1808"/>
        <c:crosses val="autoZero"/>
        <c:auto val="1"/>
        <c:lblAlgn val="ctr"/>
        <c:lblOffset val="100"/>
        <c:noMultiLvlLbl val="0"/>
      </c:catAx>
      <c:valAx>
        <c:axId val="20626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2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6388159813355"/>
          <c:y val="0.15957764314200995"/>
          <c:w val="0.18483364926606397"/>
          <c:h val="0.76728446129830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12</xdr:row>
      <xdr:rowOff>185736</xdr:rowOff>
    </xdr:from>
    <xdr:to>
      <xdr:col>11</xdr:col>
      <xdr:colOff>1104900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70C8C-DF65-A197-D23D-D5166FED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454.719561111109" backgroundQuery="1" createdVersion="8" refreshedVersion="8" minRefreshableVersion="3" recordCount="0" supportSubquery="1" supportAdvancedDrill="1" xr:uid="{EA622016-037A-48F7-A4D2-E24FEF6975C5}">
  <cacheSource type="external" connectionId="1"/>
  <cacheFields count="16">
    <cacheField name="[Range].[POST].[POST]" caption="POST" numFmtId="0" hierarchy="2" level="1">
      <sharedItems count="4">
        <s v="BEST CHEF"/>
        <s v="C.A"/>
        <s v="G.M"/>
        <s v="MANEGER"/>
      </sharedItems>
    </cacheField>
    <cacheField name="[Measures].[Sum of SALARY]" caption="Sum of SALARY" numFmtId="0" hierarchy="18" level="32767"/>
    <cacheField name="[Measures].[Sum of ATT]" caption="Sum of ATT" numFmtId="0" hierarchy="19" level="32767"/>
    <cacheField name="[Measures].[Sum of ATT SALARY]" caption="Sum of ATT SALARY" numFmtId="0" hierarchy="20" level="32767"/>
    <cacheField name="[Range].[EMP NAME].[EMP NAME]" caption="EMP NAME" numFmtId="0" hierarchy="1" level="1">
      <sharedItems count="4">
        <s v="NEEMA"/>
        <s v="shivam"/>
        <s v="RADHA"/>
        <s v="syam"/>
      </sharedItems>
    </cacheField>
    <cacheField name="[Measures].[Sum of EMP ID]" caption="Sum of EMP ID" numFmtId="0" hierarchy="21" level="32767"/>
    <cacheField name="[Measures].[Sum of D.A]" caption="Sum of D.A" numFmtId="0" hierarchy="22" level="32767"/>
    <cacheField name="[Measures].[Sum of T.A]" caption="Sum of T.A" numFmtId="0" hierarchy="23" level="32767"/>
    <cacheField name="[Measures].[Sum of C.A]" caption="Sum of C.A" numFmtId="0" hierarchy="24" level="32767"/>
    <cacheField name="[Measures].[Sum of H.R.A]" caption="Sum of H.R.A" numFmtId="0" hierarchy="25" level="32767"/>
    <cacheField name="[Measures].[Sum of OVER TIME]" caption="Sum of OVER TIME" numFmtId="0" hierarchy="26" level="32767"/>
    <cacheField name="[Measures].[Sum of OVER TIME SALARY]" caption="Sum of OVER TIME SALARY" numFmtId="0" hierarchy="27" level="32767"/>
    <cacheField name="[Measures].[Sum of GROSS  SALARY]" caption="Sum of GROSS  SALARY" numFmtId="0" hierarchy="28" level="32767"/>
    <cacheField name="[Measures].[Sum of P.F]" caption="Sum of P.F" numFmtId="0" hierarchy="29" level="32767"/>
    <cacheField name="[Measures].[Sum of E.S.I]" caption="Sum of E.S.I" numFmtId="0" hierarchy="30" level="32767"/>
    <cacheField name="[Measures].[Sum of NET SALAY]" caption="Sum of NET SALAY" numFmtId="0" hierarchy="31" level="32767"/>
  </cacheFields>
  <cacheHierarchies count="32">
    <cacheHierarchy uniqueName="[Range].[EMP ID]" caption="EMP ID" attribute="1" defaultMemberUniqueName="[Range].[EMP ID].[All]" allUniqueName="[Range].[EMP ID].[All]" dimensionUniqueName="[Range]" displayFolder="" count="0" memberValueDatatype="20" unbalanced="0"/>
    <cacheHierarchy uniqueName="[Range].[EMP NAME]" caption="EMP NAME" attribute="1" defaultMemberUniqueName="[Range].[EMP NAME].[All]" allUniqueName="[Range].[EMP NA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POST]" caption="POST" attribute="1" defaultMemberUniqueName="[Range].[POST].[All]" allUniqueName="[Range].[POS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ATT]" caption="ATT" attribute="1" defaultMemberUniqueName="[Range].[ATT].[All]" allUniqueName="[Range].[ATT].[All]" dimensionUniqueName="[Range]" displayFolder="" count="0" memberValueDatatype="20" unbalanced="0"/>
    <cacheHierarchy uniqueName="[Range].[ATT SALARY]" caption="ATT SALARY" attribute="1" defaultMemberUniqueName="[Range].[ATT SALARY].[All]" allUniqueName="[Range].[ATT SALARY].[All]" dimensionUniqueName="[Range]" displayFolder="" count="0" memberValueDatatype="5" unbalanced="0"/>
    <cacheHierarchy uniqueName="[Range].[D.A]" caption="D.A" attribute="1" defaultMemberUniqueName="[Range].[D.A].[All]" allUniqueName="[Range].[D.A].[All]" dimensionUniqueName="[Range]" displayFolder="" count="0" memberValueDatatype="20" unbalanced="0"/>
    <cacheHierarchy uniqueName="[Range].[T.A]" caption="T.A" attribute="1" defaultMemberUniqueName="[Range].[T.A].[All]" allUniqueName="[Range].[T.A].[All]" dimensionUniqueName="[Range]" displayFolder="" count="0" memberValueDatatype="20" unbalanced="0"/>
    <cacheHierarchy uniqueName="[Range].[C.A]" caption="C.A" attribute="1" defaultMemberUniqueName="[Range].[C.A].[All]" allUniqueName="[Range].[C.A].[All]" dimensionUniqueName="[Range]" displayFolder="" count="0" memberValueDatatype="20" unbalanced="0"/>
    <cacheHierarchy uniqueName="[Range].[H.R.A]" caption="H.R.A" attribute="1" defaultMemberUniqueName="[Range].[H.R.A].[All]" allUniqueName="[Range].[H.R.A].[All]" dimensionUniqueName="[Range]" displayFolder="" count="0" memberValueDatatype="20" unbalanced="0"/>
    <cacheHierarchy uniqueName="[Range].[OVER TIME]" caption="OVER TIME" attribute="1" defaultMemberUniqueName="[Range].[OVER TIME].[All]" allUniqueName="[Range].[OVER TIME].[All]" dimensionUniqueName="[Range]" displayFolder="" count="0" memberValueDatatype="20" unbalanced="0"/>
    <cacheHierarchy uniqueName="[Range].[OVER TIME SALARY]" caption="OVER TIME SALARY" attribute="1" defaultMemberUniqueName="[Range].[OVER TIME SALARY].[All]" allUniqueName="[Range].[OVER TIME SALARY].[All]" dimensionUniqueName="[Range]" displayFolder="" count="0" memberValueDatatype="5" unbalanced="0"/>
    <cacheHierarchy uniqueName="[Range].[GROSS  SALARY]" caption="GROSS  SALARY" attribute="1" defaultMemberUniqueName="[Range].[GROSS  SALARY].[All]" allUniqueName="[Range].[GROSS  SALARY].[All]" dimensionUniqueName="[Range]" displayFolder="" count="0" memberValueDatatype="5" unbalanced="0"/>
    <cacheHierarchy uniqueName="[Range].[P.F]" caption="P.F" attribute="1" defaultMemberUniqueName="[Range].[P.F].[All]" allUniqueName="[Range].[P.F].[All]" dimensionUniqueName="[Range]" displayFolder="" count="0" memberValueDatatype="20" unbalanced="0"/>
    <cacheHierarchy uniqueName="[Range].[E.S.I]" caption="E.S.I" attribute="1" defaultMemberUniqueName="[Range].[E.S.I].[All]" allUniqueName="[Range].[E.S.I].[All]" dimensionUniqueName="[Range]" displayFolder="" count="0" memberValueDatatype="20" unbalanced="0"/>
    <cacheHierarchy uniqueName="[Range].[NET SALAY]" caption="NET SALAY" attribute="1" defaultMemberUniqueName="[Range].[NET SALAY].[All]" allUniqueName="[Range].[NET SALAY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TT]" caption="Sum of AT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TT SALARY]" caption="Sum of ATT SALA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MP ID]" caption="Sum of EMP ID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.A]" caption="Sum of D.A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.A]" caption="Sum of T.A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.A]" caption="Sum of C.A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H.R.A]" caption="Sum of H.R.A" measure="1" displayFolder="" measureGroup="Rang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VER TIME]" caption="Sum of OVER TIME" measure="1" displayFolder="" measureGroup="Rang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VER TIME SALARY]" caption="Sum of OVER TIME SALARY" measure="1" displayFolder="" measureGroup="Rang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ROSS  SALARY]" caption="Sum of GROSS  SALARY" measure="1" displayFolder="" measureGroup="Rang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.F]" caption="Sum of P.F" measure="1" displayFolder="" measureGroup="Range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.S.I]" caption="Sum of E.S.I" measure="1" displayFolder="" measureGroup="Rang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ET SALAY]" caption="Sum of NET SALAY" measure="1" displayFolder="" measureGroup="Range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27C51-E108-4C80-B9F0-AA2004AA6A9D}" name="PivotTable1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O12" firstHeaderRow="0" firstDataRow="1" firstDataCol="1"/>
  <pivotFields count="1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4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ALARY" fld="1" baseField="0" baseItem="0"/>
    <dataField name="Sum of ATT" fld="2" baseField="0" baseItem="0"/>
    <dataField name="Sum of ATT SALARY" fld="3" baseField="0" baseItem="0"/>
    <dataField name="Sum of EMP ID" fld="5" baseField="0" baseItem="0"/>
    <dataField name="Sum of D.A" fld="6" baseField="0" baseItem="0"/>
    <dataField name="Sum of T.A" fld="7" baseField="0" baseItem="0"/>
    <dataField name="Sum of C.A" fld="8" baseField="0" baseItem="0"/>
    <dataField name="Sum of H.R.A" fld="9" baseField="0" baseItem="0"/>
    <dataField name="Sum of OVER TIME" fld="10" baseField="0" baseItem="0"/>
    <dataField name="Sum of OVER TIME SALARY" fld="11" baseField="0" baseItem="0"/>
    <dataField name="Sum of GROSS  SALARY" fld="12" baseField="0" baseItem="0"/>
    <dataField name="Sum of P.F" fld="13" baseField="0" baseItem="0"/>
    <dataField name="Sum of E.S.I" fld="14" baseField="0" baseItem="0"/>
    <dataField name="Sum of NET SALAY" fld="15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:$P$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745-38EE-43F8-A9E9-9B6904E49C0A}">
  <dimension ref="A3:O12"/>
  <sheetViews>
    <sheetView tabSelected="1" workbookViewId="0">
      <selection activeCell="N22" sqref="N22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0.85546875" bestFit="1" customWidth="1"/>
    <col min="4" max="4" width="18.28515625" bestFit="1" customWidth="1"/>
    <col min="5" max="5" width="14" bestFit="1" customWidth="1"/>
    <col min="6" max="6" width="10.7109375" bestFit="1" customWidth="1"/>
    <col min="7" max="7" width="10.42578125" bestFit="1" customWidth="1"/>
    <col min="8" max="8" width="10.5703125" bestFit="1" customWidth="1"/>
    <col min="9" max="9" width="12.42578125" bestFit="1" customWidth="1"/>
    <col min="10" max="10" width="17.5703125" bestFit="1" customWidth="1"/>
    <col min="11" max="11" width="24.85546875" bestFit="1" customWidth="1"/>
    <col min="12" max="12" width="21.5703125" bestFit="1" customWidth="1"/>
    <col min="13" max="13" width="10.28515625" bestFit="1" customWidth="1"/>
    <col min="14" max="14" width="11.28515625" bestFit="1" customWidth="1"/>
    <col min="15" max="15" width="17.28515625" bestFit="1" customWidth="1"/>
  </cols>
  <sheetData>
    <row r="3" spans="1:15" x14ac:dyDescent="0.25">
      <c r="A3" s="6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</row>
    <row r="4" spans="1:15" x14ac:dyDescent="0.25">
      <c r="A4" s="7" t="s">
        <v>23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9" t="s">
        <v>22</v>
      </c>
      <c r="B5" s="8">
        <v>25000</v>
      </c>
      <c r="C5" s="8">
        <v>26</v>
      </c>
      <c r="D5" s="8">
        <v>21666.666666666668</v>
      </c>
      <c r="E5" s="8">
        <v>23759</v>
      </c>
      <c r="F5" s="8">
        <v>500</v>
      </c>
      <c r="G5" s="8">
        <v>500</v>
      </c>
      <c r="H5" s="8">
        <v>750</v>
      </c>
      <c r="I5" s="8">
        <v>1000</v>
      </c>
      <c r="J5" s="8">
        <v>4</v>
      </c>
      <c r="K5" s="8">
        <v>416.66666666666669</v>
      </c>
      <c r="L5" s="8">
        <v>24833.333333333336</v>
      </c>
      <c r="M5" s="8">
        <v>1250</v>
      </c>
      <c r="N5" s="8">
        <v>1250</v>
      </c>
      <c r="O5" s="8">
        <v>22333.333333333336</v>
      </c>
    </row>
    <row r="6" spans="1:15" x14ac:dyDescent="0.25">
      <c r="A6" s="7" t="s">
        <v>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9" t="s">
        <v>18</v>
      </c>
      <c r="B7" s="8">
        <v>50000</v>
      </c>
      <c r="C7" s="8">
        <v>28</v>
      </c>
      <c r="D7" s="8">
        <v>46666.666666666672</v>
      </c>
      <c r="E7" s="8">
        <v>23757</v>
      </c>
      <c r="F7" s="8">
        <v>1000</v>
      </c>
      <c r="G7" s="8">
        <v>1000</v>
      </c>
      <c r="H7" s="8">
        <v>1500</v>
      </c>
      <c r="I7" s="8">
        <v>2000</v>
      </c>
      <c r="J7" s="8">
        <v>3</v>
      </c>
      <c r="K7" s="8">
        <v>625</v>
      </c>
      <c r="L7" s="8">
        <v>52169.666666666672</v>
      </c>
      <c r="M7" s="8">
        <v>2500</v>
      </c>
      <c r="N7" s="8">
        <v>2500</v>
      </c>
      <c r="O7" s="8">
        <v>47169.666666666672</v>
      </c>
    </row>
    <row r="8" spans="1:15" x14ac:dyDescent="0.25">
      <c r="A8" s="7" t="s">
        <v>21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9" t="s">
        <v>20</v>
      </c>
      <c r="B9" s="8">
        <v>30000</v>
      </c>
      <c r="C9" s="8">
        <v>30</v>
      </c>
      <c r="D9" s="8">
        <v>30000</v>
      </c>
      <c r="E9" s="8">
        <v>23758</v>
      </c>
      <c r="F9" s="8">
        <v>600</v>
      </c>
      <c r="G9" s="8">
        <v>600</v>
      </c>
      <c r="H9" s="8">
        <v>900</v>
      </c>
      <c r="I9" s="8">
        <v>1200</v>
      </c>
      <c r="J9" s="8">
        <v>2</v>
      </c>
      <c r="K9" s="8">
        <v>250</v>
      </c>
      <c r="L9" s="8">
        <v>33550</v>
      </c>
      <c r="M9" s="8">
        <v>1500</v>
      </c>
      <c r="N9" s="8">
        <v>1500</v>
      </c>
      <c r="O9" s="8">
        <v>30550</v>
      </c>
    </row>
    <row r="10" spans="1:15" x14ac:dyDescent="0.25">
      <c r="A10" s="7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9" t="s">
        <v>17</v>
      </c>
      <c r="B11" s="8">
        <v>40000</v>
      </c>
      <c r="C11" s="8">
        <v>27</v>
      </c>
      <c r="D11" s="8">
        <v>36000</v>
      </c>
      <c r="E11" s="8">
        <v>23756</v>
      </c>
      <c r="F11" s="8">
        <v>800</v>
      </c>
      <c r="G11" s="8">
        <v>800</v>
      </c>
      <c r="H11" s="8">
        <v>1200</v>
      </c>
      <c r="I11" s="8">
        <v>1600</v>
      </c>
      <c r="J11" s="8">
        <v>2</v>
      </c>
      <c r="K11" s="8">
        <v>333.33333333333331</v>
      </c>
      <c r="L11" s="8">
        <v>40733.333333333336</v>
      </c>
      <c r="M11" s="8">
        <v>2000</v>
      </c>
      <c r="N11" s="8">
        <v>2000</v>
      </c>
      <c r="O11" s="8">
        <v>36733.333333333336</v>
      </c>
    </row>
    <row r="12" spans="1:15" x14ac:dyDescent="0.25">
      <c r="A12" s="7" t="s">
        <v>25</v>
      </c>
      <c r="B12" s="8">
        <v>145000</v>
      </c>
      <c r="C12" s="8">
        <v>111</v>
      </c>
      <c r="D12" s="8">
        <v>134333.33333333334</v>
      </c>
      <c r="E12" s="8">
        <v>95030</v>
      </c>
      <c r="F12" s="8">
        <v>2900</v>
      </c>
      <c r="G12" s="8">
        <v>2900</v>
      </c>
      <c r="H12" s="8">
        <v>4350</v>
      </c>
      <c r="I12" s="8">
        <v>5800</v>
      </c>
      <c r="J12" s="8">
        <v>11</v>
      </c>
      <c r="K12" s="8">
        <v>1625</v>
      </c>
      <c r="L12" s="8">
        <v>151286.33333333334</v>
      </c>
      <c r="M12" s="8">
        <v>7250</v>
      </c>
      <c r="N12" s="8">
        <v>7250</v>
      </c>
      <c r="O12" s="8">
        <v>136786.33333333334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821D-ECAD-4449-A7E6-E89933B9739A}">
  <dimension ref="A1:Q80"/>
  <sheetViews>
    <sheetView zoomScale="55" zoomScaleNormal="55" workbookViewId="0">
      <selection activeCell="A2" sqref="A2:P6"/>
    </sheetView>
  </sheetViews>
  <sheetFormatPr defaultRowHeight="15" x14ac:dyDescent="0.25"/>
  <cols>
    <col min="1" max="1" width="12.28515625" bestFit="1" customWidth="1"/>
    <col min="2" max="2" width="21.28515625" bestFit="1" customWidth="1"/>
    <col min="3" max="3" width="19.42578125" bestFit="1" customWidth="1"/>
    <col min="4" max="4" width="14.42578125" bestFit="1" customWidth="1"/>
    <col min="5" max="5" width="8" bestFit="1" customWidth="1"/>
    <col min="6" max="6" width="23.140625" bestFit="1" customWidth="1"/>
    <col min="7" max="9" width="10.140625" bestFit="1" customWidth="1"/>
    <col min="10" max="10" width="10.85546875" bestFit="1" customWidth="1"/>
    <col min="11" max="11" width="10.5703125" bestFit="1" customWidth="1"/>
    <col min="12" max="12" width="35" bestFit="1" customWidth="1"/>
    <col min="13" max="13" width="13.28515625" bestFit="1" customWidth="1"/>
    <col min="14" max="15" width="10.140625" bestFit="1" customWidth="1"/>
    <col min="16" max="16" width="16.28515625" bestFit="1" customWidth="1"/>
  </cols>
  <sheetData>
    <row r="1" spans="1:17" ht="34.5" customHeight="1" x14ac:dyDescent="0.5">
      <c r="F1" s="4" t="s">
        <v>19</v>
      </c>
      <c r="G1" s="5"/>
      <c r="H1" s="5"/>
      <c r="I1" s="5"/>
      <c r="J1" s="5"/>
      <c r="K1" s="5"/>
      <c r="L1" s="5"/>
    </row>
    <row r="2" spans="1:17" ht="28.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14</v>
      </c>
      <c r="N2" s="1" t="s">
        <v>11</v>
      </c>
      <c r="O2" s="1" t="s">
        <v>12</v>
      </c>
      <c r="P2" s="1" t="s">
        <v>13</v>
      </c>
      <c r="Q2" s="1"/>
    </row>
    <row r="3" spans="1:17" ht="28.5" x14ac:dyDescent="0.45">
      <c r="A3" s="1">
        <v>23756</v>
      </c>
      <c r="B3" s="1" t="s">
        <v>17</v>
      </c>
      <c r="C3" s="1" t="s">
        <v>16</v>
      </c>
      <c r="D3" s="2">
        <v>40000</v>
      </c>
      <c r="E3" s="1">
        <v>27</v>
      </c>
      <c r="F3" s="1">
        <f>D3/30*E3</f>
        <v>36000</v>
      </c>
      <c r="G3" s="1">
        <f>D3*2%</f>
        <v>800</v>
      </c>
      <c r="H3" s="1">
        <f>D3*2%</f>
        <v>800</v>
      </c>
      <c r="I3" s="1">
        <f>D3*3%</f>
        <v>1200</v>
      </c>
      <c r="J3" s="1">
        <f>D3*4%</f>
        <v>1600</v>
      </c>
      <c r="K3" s="1">
        <v>2</v>
      </c>
      <c r="L3" s="3">
        <f>D3/30/8*K3</f>
        <v>333.33333333333331</v>
      </c>
      <c r="M3" s="3">
        <f>F3+G3+H3+I3+J3+L3</f>
        <v>40733.333333333336</v>
      </c>
      <c r="N3" s="1">
        <f>D3*5%</f>
        <v>2000</v>
      </c>
      <c r="O3" s="1">
        <f>D3*5%</f>
        <v>2000</v>
      </c>
      <c r="P3" s="3">
        <f>M3-N3-O3</f>
        <v>36733.333333333336</v>
      </c>
      <c r="Q3" s="1"/>
    </row>
    <row r="4" spans="1:17" ht="28.5" x14ac:dyDescent="0.45">
      <c r="A4" s="1">
        <v>23757</v>
      </c>
      <c r="B4" s="1" t="s">
        <v>18</v>
      </c>
      <c r="C4" s="1" t="s">
        <v>7</v>
      </c>
      <c r="D4" s="2">
        <v>50000</v>
      </c>
      <c r="E4" s="1">
        <v>28</v>
      </c>
      <c r="F4" s="3">
        <f>D4/30*E4</f>
        <v>46666.666666666672</v>
      </c>
      <c r="G4" s="1">
        <f>D4*2%</f>
        <v>1000</v>
      </c>
      <c r="H4" s="1">
        <f>D4*2%</f>
        <v>1000</v>
      </c>
      <c r="I4" s="1">
        <f>D4*3%</f>
        <v>1500</v>
      </c>
      <c r="J4" s="1">
        <f>D4*4%</f>
        <v>2000</v>
      </c>
      <c r="K4" s="1">
        <v>3</v>
      </c>
      <c r="L4" s="1">
        <f>D4/30/8*3</f>
        <v>625</v>
      </c>
      <c r="M4" s="1">
        <f>F4+G4+H4+I4+J4+K4</f>
        <v>52169.666666666672</v>
      </c>
      <c r="N4" s="1">
        <f>D4*5%</f>
        <v>2500</v>
      </c>
      <c r="O4" s="1">
        <f>D4*5%</f>
        <v>2500</v>
      </c>
      <c r="P4" s="3">
        <f>M4-N4-O4</f>
        <v>47169.666666666672</v>
      </c>
      <c r="Q4" s="1"/>
    </row>
    <row r="5" spans="1:17" ht="28.5" x14ac:dyDescent="0.45">
      <c r="A5" s="1">
        <v>23758</v>
      </c>
      <c r="B5" s="1" t="s">
        <v>20</v>
      </c>
      <c r="C5" s="1" t="s">
        <v>21</v>
      </c>
      <c r="D5" s="2">
        <v>30000</v>
      </c>
      <c r="E5" s="1">
        <v>30</v>
      </c>
      <c r="F5" s="1">
        <f>D5/30*30</f>
        <v>30000</v>
      </c>
      <c r="G5" s="1">
        <f>D5*2%</f>
        <v>600</v>
      </c>
      <c r="H5" s="1">
        <f>D5*2%</f>
        <v>600</v>
      </c>
      <c r="I5" s="1">
        <f>D5*3%</f>
        <v>900</v>
      </c>
      <c r="J5" s="1">
        <f>D5*4%</f>
        <v>1200</v>
      </c>
      <c r="K5" s="1">
        <v>2</v>
      </c>
      <c r="L5" s="1">
        <f>D5/30/8*2</f>
        <v>250</v>
      </c>
      <c r="M5" s="1">
        <f>F5+G5+H5+I5+J5+L5</f>
        <v>33550</v>
      </c>
      <c r="N5" s="1">
        <f>D5*5%</f>
        <v>1500</v>
      </c>
      <c r="O5" s="1">
        <f>D5*5%</f>
        <v>1500</v>
      </c>
      <c r="P5" s="3">
        <f>M5-N5-O5</f>
        <v>30550</v>
      </c>
      <c r="Q5" s="1"/>
    </row>
    <row r="6" spans="1:17" ht="28.5" x14ac:dyDescent="0.45">
      <c r="A6" s="1">
        <v>23759</v>
      </c>
      <c r="B6" s="1" t="s">
        <v>22</v>
      </c>
      <c r="C6" s="1" t="s">
        <v>23</v>
      </c>
      <c r="D6" s="2">
        <v>25000</v>
      </c>
      <c r="E6" s="1">
        <v>26</v>
      </c>
      <c r="F6" s="3">
        <f>D6/30*26</f>
        <v>21666.666666666668</v>
      </c>
      <c r="G6" s="1">
        <f>D6*2%</f>
        <v>500</v>
      </c>
      <c r="H6" s="1">
        <f>D6*2%</f>
        <v>500</v>
      </c>
      <c r="I6" s="1">
        <f>D6*3%</f>
        <v>750</v>
      </c>
      <c r="J6" s="1">
        <f>D6*4%</f>
        <v>1000</v>
      </c>
      <c r="K6" s="1">
        <v>4</v>
      </c>
      <c r="L6" s="3">
        <f>D6/30/8*K6</f>
        <v>416.66666666666669</v>
      </c>
      <c r="M6" s="3">
        <f>F6+G6+H6+I6+J6+L6</f>
        <v>24833.333333333336</v>
      </c>
      <c r="N6" s="1">
        <f>D6*5%</f>
        <v>1250</v>
      </c>
      <c r="O6" s="1">
        <f>D6*5%</f>
        <v>1250</v>
      </c>
      <c r="P6" s="3">
        <f>M6-N6-O6</f>
        <v>22333.333333333336</v>
      </c>
      <c r="Q6" s="1"/>
    </row>
    <row r="7" spans="1:17" ht="28.5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8.5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28.5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28.5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28.5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28.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8.5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28.5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28.5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8.5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8.5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8.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8.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8.5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8.5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28.5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28.5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28.5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8.5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28.5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8.5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28.5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28.5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28.5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28.5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28.5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28.5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28.5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28.5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28.5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28.5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28.5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28.5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28.5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28.5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28.5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28.5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28.5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28.5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28.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28.5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28.5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28.5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28.5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28.5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28.5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28.5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28.5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28.5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8.5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28.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8.5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28.5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28.5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8.5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28.5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28.5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28.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28.5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28.5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28.5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28.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28.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28.5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28.5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28.5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28.5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28.5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28.5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28.5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28.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28.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28.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28.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</sheetData>
  <mergeCells count="1">
    <mergeCell ref="F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2024-06-10T09:51:47Z</dcterms:created>
  <dcterms:modified xsi:type="dcterms:W3CDTF">2024-06-11T11:53:47Z</dcterms:modified>
</cp:coreProperties>
</file>