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_2myResearch\_CARE\CAREMCDM\CR\Data\"/>
    </mc:Choice>
  </mc:AlternateContent>
  <xr:revisionPtr revIDLastSave="0" documentId="13_ncr:1_{ECEED934-F6F9-4E52-AE97-E9ACB94F60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amples" sheetId="2" r:id="rId1"/>
  </sheets>
  <definedNames>
    <definedName name="solver_adj" localSheetId="0" hidden="1">Examples!$C$80:$F$80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0" localSheetId="0" hidden="1">Examples!$G$80</definedName>
    <definedName name="solver_lhs1" localSheetId="0" hidden="1">Examples!$C$80:$F$80</definedName>
    <definedName name="solver_lhs2" localSheetId="0" hidden="1">Examples!$G$80</definedName>
    <definedName name="solver_lhs3" localSheetId="0" hidden="1">Examples!$G$80</definedName>
    <definedName name="solver_lhs4" localSheetId="0" hidden="1">Examples!$G$80</definedName>
    <definedName name="solver_lhs5" localSheetId="0" hidden="1">Examples!$G$80</definedName>
    <definedName name="solver_lhs6" localSheetId="0" hidden="1">Examples!$G$80</definedName>
    <definedName name="solver_lhs7" localSheetId="0" hidden="1">Examples!$G$80</definedName>
    <definedName name="solver_lhs8" localSheetId="0" hidden="1">Examples!$G$80</definedName>
    <definedName name="solver_lhs9" localSheetId="0" hidden="1">Examples!$G$80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Examples!$C$84</definedName>
    <definedName name="solver_pre" localSheetId="0" hidden="1">0.000001</definedName>
    <definedName name="solver_rbv" localSheetId="0" hidden="1">2</definedName>
    <definedName name="solver_rel0" localSheetId="0" hidden="1">2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0" localSheetId="0" hidden="1">1</definedName>
    <definedName name="solver_rhs1" localSheetId="0" hidden="1">0.9999999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hs8" localSheetId="0" hidden="1">1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3" i="2" l="1"/>
  <c r="F125" i="2" s="1"/>
  <c r="F124" i="2"/>
  <c r="F118" i="2"/>
  <c r="G118" i="2"/>
  <c r="H118" i="2"/>
  <c r="I118" i="2"/>
  <c r="J118" i="2"/>
  <c r="K118" i="2"/>
  <c r="L118" i="2"/>
  <c r="E118" i="2"/>
  <c r="L110" i="2"/>
  <c r="K110" i="2"/>
  <c r="K103" i="2"/>
  <c r="K109" i="2"/>
  <c r="L109" i="2"/>
  <c r="J109" i="2"/>
  <c r="J103" i="2"/>
  <c r="J108" i="2"/>
  <c r="K108" i="2"/>
  <c r="L108" i="2"/>
  <c r="I108" i="2"/>
  <c r="I103" i="2"/>
  <c r="I107" i="2"/>
  <c r="J107" i="2"/>
  <c r="K107" i="2"/>
  <c r="L107" i="2"/>
  <c r="H107" i="2"/>
  <c r="H103" i="2"/>
  <c r="H106" i="2"/>
  <c r="I106" i="2"/>
  <c r="J106" i="2"/>
  <c r="K106" i="2"/>
  <c r="L106" i="2"/>
  <c r="G121" i="2" s="1"/>
  <c r="G106" i="2"/>
  <c r="G103" i="2"/>
  <c r="G105" i="2"/>
  <c r="H105" i="2"/>
  <c r="I105" i="2"/>
  <c r="J105" i="2"/>
  <c r="K105" i="2"/>
  <c r="L105" i="2"/>
  <c r="F105" i="2"/>
  <c r="F103" i="2"/>
  <c r="F104" i="2"/>
  <c r="G104" i="2"/>
  <c r="H104" i="2"/>
  <c r="I104" i="2"/>
  <c r="J104" i="2"/>
  <c r="K104" i="2"/>
  <c r="L104" i="2"/>
  <c r="E104" i="2"/>
  <c r="E103" i="2"/>
  <c r="L103" i="2"/>
  <c r="D103" i="2"/>
  <c r="E52" i="2"/>
  <c r="D52" i="2"/>
  <c r="D104" i="2"/>
  <c r="C103" i="2"/>
  <c r="C114" i="2" s="1"/>
  <c r="L112" i="2"/>
  <c r="G120" i="2" s="1"/>
  <c r="K111" i="2"/>
  <c r="J110" i="2"/>
  <c r="I109" i="2"/>
  <c r="H108" i="2"/>
  <c r="G107" i="2"/>
  <c r="F106" i="2"/>
  <c r="F120" i="2" s="1"/>
  <c r="E105" i="2"/>
  <c r="Q50" i="2"/>
  <c r="C52" i="2"/>
  <c r="G88" i="2"/>
  <c r="G89" i="2"/>
  <c r="G90" i="2"/>
  <c r="G91" i="2"/>
  <c r="G92" i="2"/>
  <c r="F76" i="2"/>
  <c r="E76" i="2"/>
  <c r="F37" i="2"/>
  <c r="E77" i="2"/>
  <c r="G87" i="2"/>
  <c r="Q54" i="2"/>
  <c r="Q52" i="2"/>
  <c r="C18" i="2"/>
  <c r="G80" i="2"/>
  <c r="F83" i="2"/>
  <c r="F82" i="2"/>
  <c r="E82" i="2"/>
  <c r="E83" i="2"/>
  <c r="C82" i="2"/>
  <c r="D83" i="2"/>
  <c r="C83" i="2"/>
  <c r="D82" i="2" l="1"/>
  <c r="C84" i="2" s="1"/>
  <c r="Q64" i="2"/>
  <c r="T63" i="2"/>
  <c r="R63" i="2"/>
  <c r="S63" i="2"/>
  <c r="Q63" i="2"/>
  <c r="L63" i="2"/>
  <c r="K63" i="2"/>
  <c r="F63" i="2"/>
  <c r="E63" i="2"/>
  <c r="O37" i="2"/>
  <c r="H37" i="2"/>
  <c r="G37" i="2"/>
  <c r="E37" i="2"/>
  <c r="N28" i="2"/>
  <c r="N37" i="2"/>
  <c r="T57" i="2"/>
  <c r="T64" i="2" s="1"/>
  <c r="T56" i="2"/>
  <c r="T55" i="2"/>
  <c r="S55" i="2"/>
  <c r="S54" i="2"/>
  <c r="S65" i="2" s="1"/>
  <c r="T54" i="2"/>
  <c r="T65" i="2" s="1"/>
  <c r="R54" i="2"/>
  <c r="S56" i="2"/>
  <c r="S64" i="2" s="1"/>
  <c r="R55" i="2"/>
  <c r="R39" i="2"/>
  <c r="R53" i="2"/>
  <c r="S53" i="2"/>
  <c r="T53" i="2"/>
  <c r="Q53" i="2"/>
  <c r="R52" i="2"/>
  <c r="S52" i="2"/>
  <c r="T52" i="2"/>
  <c r="P52" i="2"/>
  <c r="P53" i="2"/>
  <c r="O52" i="2"/>
  <c r="L55" i="2"/>
  <c r="L64" i="2" s="1"/>
  <c r="L54" i="2"/>
  <c r="L65" i="2" s="1"/>
  <c r="L53" i="2"/>
  <c r="L52" i="2"/>
  <c r="K53" i="2"/>
  <c r="J52" i="2"/>
  <c r="K52" i="2"/>
  <c r="I52" i="2"/>
  <c r="K54" i="2"/>
  <c r="K64" i="2" s="1"/>
  <c r="J53" i="2"/>
  <c r="F54" i="2"/>
  <c r="F65" i="2" s="1"/>
  <c r="F53" i="2"/>
  <c r="F52" i="2"/>
  <c r="E53" i="2"/>
  <c r="D53" i="2"/>
  <c r="F55" i="2"/>
  <c r="F64" i="2" s="1"/>
  <c r="E54" i="2"/>
  <c r="E64" i="2" s="1"/>
  <c r="E39" i="2"/>
  <c r="R37" i="2"/>
  <c r="Q37" i="2"/>
  <c r="P37" i="2"/>
  <c r="P30" i="2"/>
  <c r="E30" i="2"/>
  <c r="P28" i="2"/>
  <c r="O28" i="2"/>
  <c r="E28" i="2"/>
  <c r="F28" i="2"/>
  <c r="H18" i="2"/>
  <c r="D8" i="2"/>
  <c r="E8" i="2"/>
  <c r="F8" i="2"/>
  <c r="G8" i="2"/>
  <c r="H8" i="2"/>
  <c r="I8" i="2"/>
  <c r="C115" i="2" s="1"/>
  <c r="C116" i="2" s="1"/>
  <c r="J8" i="2"/>
  <c r="K8" i="2"/>
  <c r="L8" i="2"/>
  <c r="M8" i="2"/>
  <c r="N8" i="2"/>
  <c r="O8" i="2"/>
  <c r="P8" i="2"/>
  <c r="C8" i="2"/>
  <c r="K67" i="2" l="1"/>
  <c r="E31" i="2"/>
  <c r="E32" i="2" s="1"/>
  <c r="H84" i="2"/>
  <c r="I84" i="2" s="1"/>
  <c r="E67" i="2"/>
  <c r="O59" i="2"/>
  <c r="Q67" i="2"/>
  <c r="E68" i="2"/>
  <c r="C57" i="2"/>
  <c r="K68" i="2"/>
  <c r="Q68" i="2"/>
  <c r="I57" i="2"/>
  <c r="C58" i="2"/>
  <c r="E40" i="2"/>
  <c r="E41" i="2" s="1"/>
  <c r="I58" i="2"/>
  <c r="O60" i="2"/>
  <c r="R40" i="2"/>
  <c r="R41" i="2" s="1"/>
  <c r="C19" i="2"/>
  <c r="C20" i="2" s="1"/>
  <c r="H19" i="2"/>
  <c r="H20" i="2" s="1"/>
  <c r="P31" i="2"/>
  <c r="P32" i="2" s="1"/>
  <c r="K69" i="2" l="1"/>
  <c r="O61" i="2"/>
  <c r="E69" i="2"/>
  <c r="I59" i="2"/>
  <c r="Q69" i="2"/>
  <c r="C59" i="2"/>
</calcChain>
</file>

<file path=xl/sharedStrings.xml><?xml version="1.0" encoding="utf-8"?>
<sst xmlns="http://schemas.openxmlformats.org/spreadsheetml/2006/main" count="190" uniqueCount="75">
  <si>
    <t>CI</t>
  </si>
  <si>
    <t>Example 2</t>
  </si>
  <si>
    <t>Example 1</t>
  </si>
  <si>
    <t>W:2</t>
  </si>
  <si>
    <t>B:1</t>
  </si>
  <si>
    <t>CR</t>
  </si>
  <si>
    <t>(a)</t>
  </si>
  <si>
    <t>(b)</t>
  </si>
  <si>
    <t>Theorem 3:</t>
  </si>
  <si>
    <t>Theorem 2:</t>
  </si>
  <si>
    <t>Example 3</t>
  </si>
  <si>
    <t>D</t>
  </si>
  <si>
    <t>Algorithm 1:</t>
  </si>
  <si>
    <t>&lt;0</t>
  </si>
  <si>
    <t>Case 1</t>
  </si>
  <si>
    <t>&gt;0</t>
  </si>
  <si>
    <t>Case 2</t>
  </si>
  <si>
    <t>Theorem 1:</t>
  </si>
  <si>
    <t>n&gt;3</t>
  </si>
  <si>
    <t>(c)</t>
  </si>
  <si>
    <t>(d)</t>
  </si>
  <si>
    <t>*</t>
  </si>
  <si>
    <t>Theorem 4:</t>
  </si>
  <si>
    <t>Example 4</t>
  </si>
  <si>
    <t>EEM+</t>
  </si>
  <si>
    <t>For this Excel demo, please cite this work as below.</t>
  </si>
  <si>
    <t>Simple</t>
  </si>
  <si>
    <t>Exhaustive</t>
  </si>
  <si>
    <t>Method</t>
  </si>
  <si>
    <t>Input</t>
  </si>
  <si>
    <t>Determinant</t>
  </si>
  <si>
    <t>n=3</t>
  </si>
  <si>
    <t>Case 3</t>
  </si>
  <si>
    <t>Example 5</t>
  </si>
  <si>
    <t>w</t>
  </si>
  <si>
    <t>w1</t>
  </si>
  <si>
    <t>w2</t>
  </si>
  <si>
    <t>w3</t>
  </si>
  <si>
    <t>sum(w)</t>
  </si>
  <si>
    <t>w4</t>
  </si>
  <si>
    <t>other:3</t>
  </si>
  <si>
    <t>other:4</t>
  </si>
  <si>
    <t>other:5</t>
  </si>
  <si>
    <t>other:6</t>
  </si>
  <si>
    <t>other:7</t>
  </si>
  <si>
    <t>max(   )</t>
  </si>
  <si>
    <t>re-run solver</t>
  </si>
  <si>
    <t xml:space="preserve">case </t>
  </si>
  <si>
    <t xml:space="preserve">delete w and </t>
  </si>
  <si>
    <t>Select Data-&gt;</t>
  </si>
  <si>
    <t xml:space="preserve">copy the result </t>
  </si>
  <si>
    <t>to row below</t>
  </si>
  <si>
    <t xml:space="preserve">S.T.        </t>
  </si>
  <si>
    <t xml:space="preserve"> ,    </t>
  </si>
  <si>
    <t>delete w values</t>
  </si>
  <si>
    <t>Solver-&gt;Solve</t>
  </si>
  <si>
    <t>Closed-form solution</t>
  </si>
  <si>
    <t xml:space="preserve"> Algorithm 1: Case 2</t>
  </si>
  <si>
    <t>Revised Model (5)</t>
  </si>
  <si>
    <t xml:space="preserve">        </t>
  </si>
  <si>
    <t xml:space="preserve">is very close to </t>
  </si>
  <si>
    <t>1)</t>
  </si>
  <si>
    <t>2)</t>
  </si>
  <si>
    <t>same optimal objective value can produces different weight sets</t>
  </si>
  <si>
    <t xml:space="preserve">         , but not always the same due to numerical solutions.</t>
  </si>
  <si>
    <t>and re-run;</t>
  </si>
  <si>
    <t>Kevin Kam Fung Yuen (n.d.), "Closed-form Solutions of Consistency Ratio in Best Worst Method Minmax Optimization Model: Simple Exhaustive Searching Edge Error Matrix and Minmax Edge Error Determinant Methods", under review</t>
  </si>
  <si>
    <t>Example 6</t>
  </si>
  <si>
    <t>other:8</t>
  </si>
  <si>
    <t>other:9</t>
  </si>
  <si>
    <t>other:10</t>
  </si>
  <si>
    <t>Data and code:</t>
  </si>
  <si>
    <t>i*</t>
  </si>
  <si>
    <t>j*</t>
  </si>
  <si>
    <t>https://github.com/kkfyuen/BWRC/tree/main/CR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</si>
</sst>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0" xfId="0" applyFont="1" applyFill="1"/>
    <xf numFmtId="0" fontId="0" fillId="0" borderId="2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4" borderId="2" xfId="0" applyFill="1" applyBorder="1"/>
    <xf numFmtId="0" fontId="0" fillId="4" borderId="7" xfId="0" applyFill="1" applyBorder="1"/>
    <xf numFmtId="0" fontId="0" fillId="0" borderId="3" xfId="0" applyBorder="1" applyAlignment="1">
      <alignment horizontal="right"/>
    </xf>
    <xf numFmtId="0" fontId="0" fillId="3" borderId="0" xfId="0" applyFill="1"/>
    <xf numFmtId="164" fontId="0" fillId="0" borderId="0" xfId="0" applyNumberFormat="1"/>
    <xf numFmtId="164" fontId="0" fillId="0" borderId="8" xfId="0" applyNumberFormat="1" applyBorder="1"/>
    <xf numFmtId="0" fontId="0" fillId="4" borderId="5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 applyAlignment="1">
      <alignment horizontal="center" vertical="center"/>
    </xf>
    <xf numFmtId="0" fontId="0" fillId="3" borderId="6" xfId="0" applyFill="1" applyBorder="1"/>
    <xf numFmtId="0" fontId="0" fillId="0" borderId="3" xfId="0" applyBorder="1" applyAlignment="1">
      <alignment horizontal="center" vertical="center"/>
    </xf>
    <xf numFmtId="0" fontId="0" fillId="5" borderId="2" xfId="0" applyFill="1" applyBorder="1"/>
    <xf numFmtId="0" fontId="0" fillId="5" borderId="5" xfId="0" applyFill="1" applyBorder="1"/>
    <xf numFmtId="0" fontId="0" fillId="3" borderId="0" xfId="0" applyFill="1" applyAlignment="1">
      <alignment horizontal="center"/>
    </xf>
    <xf numFmtId="0" fontId="0" fillId="5" borderId="7" xfId="0" applyFill="1" applyBorder="1"/>
    <xf numFmtId="0" fontId="1" fillId="0" borderId="2" xfId="0" applyFont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2" borderId="8" xfId="0" applyFill="1" applyBorder="1"/>
    <xf numFmtId="0" fontId="0" fillId="2" borderId="9" xfId="0" applyFill="1" applyBorder="1"/>
    <xf numFmtId="0" fontId="0" fillId="6" borderId="5" xfId="0" applyFill="1" applyBorder="1"/>
    <xf numFmtId="0" fontId="0" fillId="6" borderId="7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6" borderId="0" xfId="0" applyFill="1"/>
    <xf numFmtId="0" fontId="0" fillId="0" borderId="7" xfId="0" applyBorder="1" applyAlignment="1">
      <alignment horizontal="center"/>
    </xf>
    <xf numFmtId="0" fontId="0" fillId="0" borderId="14" xfId="0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3" borderId="8" xfId="0" applyFill="1" applyBorder="1"/>
    <xf numFmtId="0" fontId="0" fillId="9" borderId="13" xfId="0" applyFill="1" applyBorder="1"/>
    <xf numFmtId="0" fontId="1" fillId="0" borderId="1" xfId="0" applyFont="1" applyBorder="1"/>
    <xf numFmtId="0" fontId="3" fillId="0" borderId="0" xfId="0" applyFont="1" applyAlignment="1">
      <alignment horizontal="justify" vertical="center" wrapText="1"/>
    </xf>
    <xf numFmtId="0" fontId="0" fillId="10" borderId="5" xfId="0" applyFill="1" applyBorder="1"/>
    <xf numFmtId="0" fontId="0" fillId="10" borderId="7" xfId="0" applyFill="1" applyBorder="1"/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164" fontId="0" fillId="0" borderId="0" xfId="0" applyNumberFormat="1" applyBorder="1"/>
    <xf numFmtId="0" fontId="0" fillId="6" borderId="5" xfId="0" applyFill="1" applyBorder="1" applyAlignment="1">
      <alignment horizontal="center"/>
    </xf>
    <xf numFmtId="0" fontId="0" fillId="5" borderId="0" xfId="0" applyFill="1"/>
    <xf numFmtId="0" fontId="5" fillId="0" borderId="0" xfId="1"/>
    <xf numFmtId="0" fontId="1" fillId="0" borderId="8" xfId="0" applyFont="1" applyBorder="1"/>
    <xf numFmtId="0" fontId="1" fillId="0" borderId="0" xfId="0" applyFont="1" applyFill="1"/>
    <xf numFmtId="0" fontId="1" fillId="0" borderId="8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3</xdr:row>
      <xdr:rowOff>91440</xdr:rowOff>
    </xdr:from>
    <xdr:to>
      <xdr:col>7</xdr:col>
      <xdr:colOff>190500</xdr:colOff>
      <xdr:row>5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857AD3-187F-3E5F-478A-EA2B85B7D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640080"/>
          <a:ext cx="300228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198120</xdr:colOff>
      <xdr:row>5</xdr:row>
      <xdr:rowOff>167640</xdr:rowOff>
    </xdr:from>
    <xdr:to>
      <xdr:col>1</xdr:col>
      <xdr:colOff>449580</xdr:colOff>
      <xdr:row>6</xdr:row>
      <xdr:rowOff>160020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548C92-2AC0-6D07-A193-3CE22104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533400"/>
          <a:ext cx="2514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236220</xdr:colOff>
      <xdr:row>14</xdr:row>
      <xdr:rowOff>15240</xdr:rowOff>
    </xdr:from>
    <xdr:to>
      <xdr:col>1</xdr:col>
      <xdr:colOff>403860</xdr:colOff>
      <xdr:row>15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812D2E-49D7-A9E1-FA4A-A3BE9B042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844040"/>
          <a:ext cx="1676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213360</xdr:colOff>
      <xdr:row>14</xdr:row>
      <xdr:rowOff>175260</xdr:rowOff>
    </xdr:from>
    <xdr:to>
      <xdr:col>1</xdr:col>
      <xdr:colOff>411480</xdr:colOff>
      <xdr:row>15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F23DF7-54DB-E23F-7C66-A4FB8651C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2004060"/>
          <a:ext cx="1981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297180</xdr:colOff>
      <xdr:row>17</xdr:row>
      <xdr:rowOff>15240</xdr:rowOff>
    </xdr:from>
    <xdr:to>
      <xdr:col>1</xdr:col>
      <xdr:colOff>426720</xdr:colOff>
      <xdr:row>18</xdr:row>
      <xdr:rowOff>7620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0F0A8E-1F46-98C2-0985-FC868C264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94132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312420</xdr:colOff>
      <xdr:row>42</xdr:row>
      <xdr:rowOff>106680</xdr:rowOff>
    </xdr:from>
    <xdr:to>
      <xdr:col>17</xdr:col>
      <xdr:colOff>198120</xdr:colOff>
      <xdr:row>45</xdr:row>
      <xdr:rowOff>60960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E94BB26-6AE6-8DF5-1E0B-9FB452B96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7840" y="7604760"/>
          <a:ext cx="537210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236220</xdr:colOff>
      <xdr:row>14</xdr:row>
      <xdr:rowOff>15240</xdr:rowOff>
    </xdr:from>
    <xdr:to>
      <xdr:col>6</xdr:col>
      <xdr:colOff>403860</xdr:colOff>
      <xdr:row>15</xdr:row>
      <xdr:rowOff>7620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762E7F9-5A9C-4431-9D43-AAE358546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2026920"/>
          <a:ext cx="1676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213360</xdr:colOff>
      <xdr:row>14</xdr:row>
      <xdr:rowOff>175260</xdr:rowOff>
    </xdr:from>
    <xdr:to>
      <xdr:col>6</xdr:col>
      <xdr:colOff>411480</xdr:colOff>
      <xdr:row>15</xdr:row>
      <xdr:rowOff>167640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9A1678D-CFE3-4D88-81B2-19F8D3BD9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2186940"/>
          <a:ext cx="1981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266700</xdr:colOff>
      <xdr:row>17</xdr:row>
      <xdr:rowOff>22860</xdr:rowOff>
    </xdr:from>
    <xdr:to>
      <xdr:col>6</xdr:col>
      <xdr:colOff>396240</xdr:colOff>
      <xdr:row>18</xdr:row>
      <xdr:rowOff>15240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84A3088-4D89-4317-AA47-54EC7B195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2920" y="294894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236220</xdr:colOff>
      <xdr:row>25</xdr:row>
      <xdr:rowOff>15240</xdr:rowOff>
    </xdr:from>
    <xdr:to>
      <xdr:col>1</xdr:col>
      <xdr:colOff>403860</xdr:colOff>
      <xdr:row>26</xdr:row>
      <xdr:rowOff>7620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6834815-838C-4F35-9013-11CE32FDD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2392680"/>
          <a:ext cx="1676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213360</xdr:colOff>
      <xdr:row>25</xdr:row>
      <xdr:rowOff>175260</xdr:rowOff>
    </xdr:from>
    <xdr:to>
      <xdr:col>1</xdr:col>
      <xdr:colOff>411480</xdr:colOff>
      <xdr:row>26</xdr:row>
      <xdr:rowOff>167640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89EF9F0-7F9F-413C-A7FA-C8DCFC40A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2552700"/>
          <a:ext cx="1981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327660</xdr:colOff>
      <xdr:row>21</xdr:row>
      <xdr:rowOff>114300</xdr:rowOff>
    </xdr:from>
    <xdr:to>
      <xdr:col>6</xdr:col>
      <xdr:colOff>22860</xdr:colOff>
      <xdr:row>23</xdr:row>
      <xdr:rowOff>76200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5A0F48-6F90-459E-5664-F5FB6544A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80" y="3771900"/>
          <a:ext cx="21336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236220</xdr:colOff>
      <xdr:row>25</xdr:row>
      <xdr:rowOff>15240</xdr:rowOff>
    </xdr:from>
    <xdr:to>
      <xdr:col>10</xdr:col>
      <xdr:colOff>403860</xdr:colOff>
      <xdr:row>26</xdr:row>
      <xdr:rowOff>7620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BBA7BEC-F493-45F8-9EA9-C2DA3F848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4404360"/>
          <a:ext cx="1676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213360</xdr:colOff>
      <xdr:row>25</xdr:row>
      <xdr:rowOff>175260</xdr:rowOff>
    </xdr:from>
    <xdr:to>
      <xdr:col>10</xdr:col>
      <xdr:colOff>411480</xdr:colOff>
      <xdr:row>26</xdr:row>
      <xdr:rowOff>167640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FA8B7FD-3421-4B67-AC7D-686F7E79A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4564380"/>
          <a:ext cx="1981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289560</xdr:colOff>
      <xdr:row>29</xdr:row>
      <xdr:rowOff>22860</xdr:rowOff>
    </xdr:from>
    <xdr:to>
      <xdr:col>3</xdr:col>
      <xdr:colOff>419100</xdr:colOff>
      <xdr:row>30</xdr:row>
      <xdr:rowOff>15240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81D3BF2-9A0D-45EE-932D-8351F4036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514350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274320</xdr:colOff>
      <xdr:row>29</xdr:row>
      <xdr:rowOff>15240</xdr:rowOff>
    </xdr:from>
    <xdr:to>
      <xdr:col>14</xdr:col>
      <xdr:colOff>403860</xdr:colOff>
      <xdr:row>30</xdr:row>
      <xdr:rowOff>7620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C315E81-46EA-4D47-8ED6-2CF7A15FC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8540" y="513588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297180</xdr:colOff>
      <xdr:row>29</xdr:row>
      <xdr:rowOff>15240</xdr:rowOff>
    </xdr:from>
    <xdr:to>
      <xdr:col>3</xdr:col>
      <xdr:colOff>426720</xdr:colOff>
      <xdr:row>30</xdr:row>
      <xdr:rowOff>7620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5E0FD31-2A40-4E8B-8B94-191358D1F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94132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266700</xdr:colOff>
      <xdr:row>10</xdr:row>
      <xdr:rowOff>91440</xdr:rowOff>
    </xdr:from>
    <xdr:to>
      <xdr:col>8</xdr:col>
      <xdr:colOff>495300</xdr:colOff>
      <xdr:row>12</xdr:row>
      <xdr:rowOff>53340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41A94EB-2033-159E-D934-9BCFCFD3B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" y="1737360"/>
          <a:ext cx="38862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236220</xdr:colOff>
      <xdr:row>47</xdr:row>
      <xdr:rowOff>15240</xdr:rowOff>
    </xdr:from>
    <xdr:to>
      <xdr:col>13</xdr:col>
      <xdr:colOff>403860</xdr:colOff>
      <xdr:row>48</xdr:row>
      <xdr:rowOff>7620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090F28A-730B-4246-8835-8ABC9CB9C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4404360"/>
          <a:ext cx="1676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213360</xdr:colOff>
      <xdr:row>47</xdr:row>
      <xdr:rowOff>175260</xdr:rowOff>
    </xdr:from>
    <xdr:to>
      <xdr:col>13</xdr:col>
      <xdr:colOff>411480</xdr:colOff>
      <xdr:row>48</xdr:row>
      <xdr:rowOff>167640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E38D3EC-E68F-40F6-8A95-D8599C584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4564380"/>
          <a:ext cx="1981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236220</xdr:colOff>
      <xdr:row>34</xdr:row>
      <xdr:rowOff>15240</xdr:rowOff>
    </xdr:from>
    <xdr:to>
      <xdr:col>1</xdr:col>
      <xdr:colOff>403860</xdr:colOff>
      <xdr:row>35</xdr:row>
      <xdr:rowOff>7620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07E560C-5770-4EE9-848B-FC781263B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1640" y="4404360"/>
          <a:ext cx="1676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213360</xdr:colOff>
      <xdr:row>34</xdr:row>
      <xdr:rowOff>175260</xdr:rowOff>
    </xdr:from>
    <xdr:to>
      <xdr:col>1</xdr:col>
      <xdr:colOff>411480</xdr:colOff>
      <xdr:row>35</xdr:row>
      <xdr:rowOff>167640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CC15071-F772-40AE-9CA5-43C3A5BDE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8780" y="4564380"/>
          <a:ext cx="1981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274320</xdr:colOff>
      <xdr:row>38</xdr:row>
      <xdr:rowOff>15240</xdr:rowOff>
    </xdr:from>
    <xdr:to>
      <xdr:col>3</xdr:col>
      <xdr:colOff>403860</xdr:colOff>
      <xdr:row>39</xdr:row>
      <xdr:rowOff>7620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4712D03-76E5-4027-831D-B53AA111D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8940" y="513588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297180</xdr:colOff>
      <xdr:row>38</xdr:row>
      <xdr:rowOff>15240</xdr:rowOff>
    </xdr:from>
    <xdr:to>
      <xdr:col>3</xdr:col>
      <xdr:colOff>426720</xdr:colOff>
      <xdr:row>39</xdr:row>
      <xdr:rowOff>7620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680BEED-B643-4CE1-9670-D01DAEA6A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678180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236220</xdr:colOff>
      <xdr:row>34</xdr:row>
      <xdr:rowOff>15240</xdr:rowOff>
    </xdr:from>
    <xdr:to>
      <xdr:col>10</xdr:col>
      <xdr:colOff>403860</xdr:colOff>
      <xdr:row>35</xdr:row>
      <xdr:rowOff>7620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661F37B-E153-46F3-8DA1-87B193B1D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0840" y="6050280"/>
          <a:ext cx="1676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213360</xdr:colOff>
      <xdr:row>34</xdr:row>
      <xdr:rowOff>175260</xdr:rowOff>
    </xdr:from>
    <xdr:to>
      <xdr:col>10</xdr:col>
      <xdr:colOff>411480</xdr:colOff>
      <xdr:row>35</xdr:row>
      <xdr:rowOff>167640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2DCC8A0-8A0E-41BC-8F62-6101989CF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6210300"/>
          <a:ext cx="1981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274320</xdr:colOff>
      <xdr:row>38</xdr:row>
      <xdr:rowOff>15240</xdr:rowOff>
    </xdr:from>
    <xdr:to>
      <xdr:col>16</xdr:col>
      <xdr:colOff>403860</xdr:colOff>
      <xdr:row>39</xdr:row>
      <xdr:rowOff>7620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37B9A93-DB01-4021-9470-0196F9CFC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740" y="678180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579120</xdr:colOff>
      <xdr:row>42</xdr:row>
      <xdr:rowOff>91440</xdr:rowOff>
    </xdr:from>
    <xdr:to>
      <xdr:col>5</xdr:col>
      <xdr:colOff>426720</xdr:colOff>
      <xdr:row>44</xdr:row>
      <xdr:rowOff>137160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25F26D5-D55A-4295-BD17-7E38D3AA6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940" y="7589520"/>
          <a:ext cx="1676400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236220</xdr:colOff>
      <xdr:row>47</xdr:row>
      <xdr:rowOff>15240</xdr:rowOff>
    </xdr:from>
    <xdr:to>
      <xdr:col>1</xdr:col>
      <xdr:colOff>403860</xdr:colOff>
      <xdr:row>48</xdr:row>
      <xdr:rowOff>7620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8DC42A7-1B44-475A-B462-18329424C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78440" y="8427720"/>
          <a:ext cx="1676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213360</xdr:colOff>
      <xdr:row>47</xdr:row>
      <xdr:rowOff>175260</xdr:rowOff>
    </xdr:from>
    <xdr:to>
      <xdr:col>1</xdr:col>
      <xdr:colOff>411480</xdr:colOff>
      <xdr:row>48</xdr:row>
      <xdr:rowOff>167640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561BB00-849A-49CC-88AE-C9094BC8D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580" y="8587740"/>
          <a:ext cx="1981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236220</xdr:colOff>
      <xdr:row>47</xdr:row>
      <xdr:rowOff>15240</xdr:rowOff>
    </xdr:from>
    <xdr:to>
      <xdr:col>7</xdr:col>
      <xdr:colOff>403860</xdr:colOff>
      <xdr:row>48</xdr:row>
      <xdr:rowOff>7620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E2122C94-8998-4672-BF1E-8560F7790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1640" y="8427720"/>
          <a:ext cx="1676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213360</xdr:colOff>
      <xdr:row>47</xdr:row>
      <xdr:rowOff>175260</xdr:rowOff>
    </xdr:from>
    <xdr:to>
      <xdr:col>7</xdr:col>
      <xdr:colOff>411480</xdr:colOff>
      <xdr:row>48</xdr:row>
      <xdr:rowOff>167640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E4914EB-FC66-4E34-ADC1-27A6631E3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8587740"/>
          <a:ext cx="1981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274320</xdr:colOff>
      <xdr:row>56</xdr:row>
      <xdr:rowOff>15240</xdr:rowOff>
    </xdr:from>
    <xdr:to>
      <xdr:col>1</xdr:col>
      <xdr:colOff>403860</xdr:colOff>
      <xdr:row>57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CBE9A33-B03C-43AE-8A4E-07B89C141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740" y="678180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274320</xdr:colOff>
      <xdr:row>56</xdr:row>
      <xdr:rowOff>15240</xdr:rowOff>
    </xdr:from>
    <xdr:to>
      <xdr:col>7</xdr:col>
      <xdr:colOff>403860</xdr:colOff>
      <xdr:row>57</xdr:row>
      <xdr:rowOff>7620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F1C63F7-18AF-4EFC-86B2-98EF89171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" y="1007364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274320</xdr:colOff>
      <xdr:row>58</xdr:row>
      <xdr:rowOff>15240</xdr:rowOff>
    </xdr:from>
    <xdr:to>
      <xdr:col>13</xdr:col>
      <xdr:colOff>403860</xdr:colOff>
      <xdr:row>59</xdr:row>
      <xdr:rowOff>7620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26D89C4-2729-4167-B313-7F5363D2B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0140" y="1007364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213360</xdr:colOff>
      <xdr:row>63</xdr:row>
      <xdr:rowOff>15240</xdr:rowOff>
    </xdr:from>
    <xdr:to>
      <xdr:col>3</xdr:col>
      <xdr:colOff>320040</xdr:colOff>
      <xdr:row>64</xdr:row>
      <xdr:rowOff>7620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D57EFA8-5A2F-C50E-A6C4-5C822F87C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" y="1153668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175260</xdr:colOff>
      <xdr:row>64</xdr:row>
      <xdr:rowOff>7620</xdr:rowOff>
    </xdr:from>
    <xdr:to>
      <xdr:col>3</xdr:col>
      <xdr:colOff>327660</xdr:colOff>
      <xdr:row>65</xdr:row>
      <xdr:rowOff>15240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CF4837B-6D9B-13F8-38B5-19EBDCBE5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680" y="1171194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274320</xdr:colOff>
      <xdr:row>66</xdr:row>
      <xdr:rowOff>15240</xdr:rowOff>
    </xdr:from>
    <xdr:to>
      <xdr:col>3</xdr:col>
      <xdr:colOff>403860</xdr:colOff>
      <xdr:row>67</xdr:row>
      <xdr:rowOff>7620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B2B67F2-D9DC-4A4A-BC1E-E0C52E776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2587" y="12308840"/>
          <a:ext cx="129540" cy="178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213360</xdr:colOff>
      <xdr:row>63</xdr:row>
      <xdr:rowOff>15240</xdr:rowOff>
    </xdr:from>
    <xdr:to>
      <xdr:col>9</xdr:col>
      <xdr:colOff>320040</xdr:colOff>
      <xdr:row>64</xdr:row>
      <xdr:rowOff>7620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BAEFEAC6-C3FB-49E3-AE96-A93CED9E7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" y="1153668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175260</xdr:colOff>
      <xdr:row>64</xdr:row>
      <xdr:rowOff>7620</xdr:rowOff>
    </xdr:from>
    <xdr:to>
      <xdr:col>9</xdr:col>
      <xdr:colOff>327660</xdr:colOff>
      <xdr:row>65</xdr:row>
      <xdr:rowOff>15240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8F60AA75-B714-41D0-8EFD-3980326F4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680" y="1171194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274320</xdr:colOff>
      <xdr:row>66</xdr:row>
      <xdr:rowOff>15240</xdr:rowOff>
    </xdr:from>
    <xdr:to>
      <xdr:col>9</xdr:col>
      <xdr:colOff>403860</xdr:colOff>
      <xdr:row>67</xdr:row>
      <xdr:rowOff>7620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1273D82-BE86-4993-857F-4F1D6EB4D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740" y="1208532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213360</xdr:colOff>
      <xdr:row>63</xdr:row>
      <xdr:rowOff>15240</xdr:rowOff>
    </xdr:from>
    <xdr:to>
      <xdr:col>15</xdr:col>
      <xdr:colOff>320040</xdr:colOff>
      <xdr:row>64</xdr:row>
      <xdr:rowOff>7620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67DA23A6-3300-4914-8514-9909D5BEA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8380" y="1153668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175260</xdr:colOff>
      <xdr:row>64</xdr:row>
      <xdr:rowOff>7620</xdr:rowOff>
    </xdr:from>
    <xdr:to>
      <xdr:col>15</xdr:col>
      <xdr:colOff>327660</xdr:colOff>
      <xdr:row>65</xdr:row>
      <xdr:rowOff>15240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1093F8BE-B4FB-4298-B79C-816B6A77D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0280" y="1171194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274320</xdr:colOff>
      <xdr:row>66</xdr:row>
      <xdr:rowOff>15240</xdr:rowOff>
    </xdr:from>
    <xdr:to>
      <xdr:col>15</xdr:col>
      <xdr:colOff>403860</xdr:colOff>
      <xdr:row>67</xdr:row>
      <xdr:rowOff>7620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2FE3E5AA-9F54-4F51-8195-897B7D876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9340" y="1208532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236220</xdr:colOff>
      <xdr:row>73</xdr:row>
      <xdr:rowOff>15240</xdr:rowOff>
    </xdr:from>
    <xdr:to>
      <xdr:col>1</xdr:col>
      <xdr:colOff>403860</xdr:colOff>
      <xdr:row>74</xdr:row>
      <xdr:rowOff>7620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EEB019A5-0031-4512-8CB1-A6766E2A8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2575560"/>
          <a:ext cx="1676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213360</xdr:colOff>
      <xdr:row>73</xdr:row>
      <xdr:rowOff>175260</xdr:rowOff>
    </xdr:from>
    <xdr:to>
      <xdr:col>1</xdr:col>
      <xdr:colOff>411480</xdr:colOff>
      <xdr:row>74</xdr:row>
      <xdr:rowOff>167640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712C150E-7F22-4736-B6A1-33F355D04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2735580"/>
          <a:ext cx="1981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320040</xdr:colOff>
      <xdr:row>82</xdr:row>
      <xdr:rowOff>167640</xdr:rowOff>
    </xdr:from>
    <xdr:to>
      <xdr:col>1</xdr:col>
      <xdr:colOff>396240</xdr:colOff>
      <xdr:row>83</xdr:row>
      <xdr:rowOff>175260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924C0271-DD4C-A24A-ABA2-4AA7122E5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260" y="14798040"/>
          <a:ext cx="76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281940</xdr:colOff>
      <xdr:row>81</xdr:row>
      <xdr:rowOff>0</xdr:rowOff>
    </xdr:from>
    <xdr:to>
      <xdr:col>1</xdr:col>
      <xdr:colOff>419100</xdr:colOff>
      <xdr:row>81</xdr:row>
      <xdr:rowOff>175260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B622E4E3-C91B-809D-8E62-0F70881DB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" y="1444752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266700</xdr:colOff>
      <xdr:row>81</xdr:row>
      <xdr:rowOff>175260</xdr:rowOff>
    </xdr:from>
    <xdr:to>
      <xdr:col>1</xdr:col>
      <xdr:colOff>434340</xdr:colOff>
      <xdr:row>82</xdr:row>
      <xdr:rowOff>167640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D7D28C39-FD23-E17E-F585-E482B1EB3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" y="14988540"/>
          <a:ext cx="1676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83820</xdr:colOff>
      <xdr:row>84</xdr:row>
      <xdr:rowOff>167640</xdr:rowOff>
    </xdr:from>
    <xdr:to>
      <xdr:col>7</xdr:col>
      <xdr:colOff>579120</xdr:colOff>
      <xdr:row>85</xdr:row>
      <xdr:rowOff>167640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EDF7CC-B184-42A1-ACC0-A3EB834E1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6780" y="15163800"/>
          <a:ext cx="4953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53340</xdr:colOff>
      <xdr:row>79</xdr:row>
      <xdr:rowOff>83820</xdr:rowOff>
    </xdr:from>
    <xdr:to>
      <xdr:col>12</xdr:col>
      <xdr:colOff>495300</xdr:colOff>
      <xdr:row>81</xdr:row>
      <xdr:rowOff>129540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6BD2F2D-8844-C62B-5E30-5CB14B9DB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13982700"/>
          <a:ext cx="2270760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160020</xdr:colOff>
      <xdr:row>81</xdr:row>
      <xdr:rowOff>7620</xdr:rowOff>
    </xdr:from>
    <xdr:to>
      <xdr:col>12</xdr:col>
      <xdr:colOff>129540</xdr:colOff>
      <xdr:row>82</xdr:row>
      <xdr:rowOff>15240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6DE0461-E6D7-000A-2EF4-D163252EF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14272260"/>
          <a:ext cx="5791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594360</xdr:colOff>
      <xdr:row>81</xdr:row>
      <xdr:rowOff>15240</xdr:rowOff>
    </xdr:from>
    <xdr:to>
      <xdr:col>10</xdr:col>
      <xdr:colOff>594360</xdr:colOff>
      <xdr:row>82</xdr:row>
      <xdr:rowOff>22860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7709FF79-F36A-9C13-32E2-A19C8D676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6920" y="14279880"/>
          <a:ext cx="609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114300</xdr:colOff>
      <xdr:row>76</xdr:row>
      <xdr:rowOff>22860</xdr:rowOff>
    </xdr:from>
    <xdr:to>
      <xdr:col>3</xdr:col>
      <xdr:colOff>579120</xdr:colOff>
      <xdr:row>77</xdr:row>
      <xdr:rowOff>22860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C921C269-0FE0-3B8E-BA1E-22845EE88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720" y="13921740"/>
          <a:ext cx="46482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91440</xdr:colOff>
      <xdr:row>87</xdr:row>
      <xdr:rowOff>7620</xdr:rowOff>
    </xdr:from>
    <xdr:to>
      <xdr:col>10</xdr:col>
      <xdr:colOff>586740</xdr:colOff>
      <xdr:row>88</xdr:row>
      <xdr:rowOff>7620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D3376DA3-8E6A-4764-AB9A-53BB4386A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6060" y="15552420"/>
          <a:ext cx="4953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281940</xdr:colOff>
      <xdr:row>87</xdr:row>
      <xdr:rowOff>22860</xdr:rowOff>
    </xdr:from>
    <xdr:to>
      <xdr:col>13</xdr:col>
      <xdr:colOff>137160</xdr:colOff>
      <xdr:row>88</xdr:row>
      <xdr:rowOff>22860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3FC8AFF-0F22-441B-93E5-05B13357C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5760" y="15933420"/>
          <a:ext cx="46482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83820</xdr:colOff>
      <xdr:row>81</xdr:row>
      <xdr:rowOff>106680</xdr:rowOff>
    </xdr:from>
    <xdr:to>
      <xdr:col>1</xdr:col>
      <xdr:colOff>160020</xdr:colOff>
      <xdr:row>82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4A80C6C-3FA0-449F-B538-8CB2F9F11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14919960"/>
          <a:ext cx="76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236220</xdr:colOff>
      <xdr:row>98</xdr:row>
      <xdr:rowOff>15240</xdr:rowOff>
    </xdr:from>
    <xdr:to>
      <xdr:col>1</xdr:col>
      <xdr:colOff>403860</xdr:colOff>
      <xdr:row>99</xdr:row>
      <xdr:rowOff>7620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E0E6EEA-49E4-41E5-B6AC-D6B4B22C1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7937480"/>
          <a:ext cx="1676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213360</xdr:colOff>
      <xdr:row>98</xdr:row>
      <xdr:rowOff>175260</xdr:rowOff>
    </xdr:from>
    <xdr:to>
      <xdr:col>1</xdr:col>
      <xdr:colOff>411480</xdr:colOff>
      <xdr:row>99</xdr:row>
      <xdr:rowOff>167640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4BAA8BC-BE29-40ED-A751-7A3D652E8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3525500"/>
          <a:ext cx="1981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274320</xdr:colOff>
      <xdr:row>113</xdr:row>
      <xdr:rowOff>15240</xdr:rowOff>
    </xdr:from>
    <xdr:to>
      <xdr:col>1</xdr:col>
      <xdr:colOff>403860</xdr:colOff>
      <xdr:row>114</xdr:row>
      <xdr:rowOff>7620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2B249EA-7A89-4720-950F-25A973724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2587" y="12308840"/>
          <a:ext cx="129540" cy="178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213360</xdr:colOff>
      <xdr:row>119</xdr:row>
      <xdr:rowOff>15240</xdr:rowOff>
    </xdr:from>
    <xdr:to>
      <xdr:col>4</xdr:col>
      <xdr:colOff>320040</xdr:colOff>
      <xdr:row>120</xdr:row>
      <xdr:rowOff>7620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6F50DF0-9BC8-493F-8FBF-3E47C2B26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1627" y="11750040"/>
          <a:ext cx="106680" cy="178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175260</xdr:colOff>
      <xdr:row>120</xdr:row>
      <xdr:rowOff>7620</xdr:rowOff>
    </xdr:from>
    <xdr:to>
      <xdr:col>4</xdr:col>
      <xdr:colOff>327660</xdr:colOff>
      <xdr:row>121</xdr:row>
      <xdr:rowOff>15240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82838D9-19D3-4D57-9F3C-C23BF6A77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527" y="11928687"/>
          <a:ext cx="152400" cy="193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274320</xdr:colOff>
      <xdr:row>122</xdr:row>
      <xdr:rowOff>15240</xdr:rowOff>
    </xdr:from>
    <xdr:to>
      <xdr:col>4</xdr:col>
      <xdr:colOff>403860</xdr:colOff>
      <xdr:row>123</xdr:row>
      <xdr:rowOff>7620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6BE74D26-4C9E-4921-9433-22AC3819D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787" y="21063373"/>
          <a:ext cx="129540" cy="178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kkfyuen/BWRC/tree/main/C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3E44-2133-4A04-9F99-DB8F22AE9361}">
  <dimension ref="A1:V125"/>
  <sheetViews>
    <sheetView tabSelected="1" zoomScale="90" zoomScaleNormal="90" workbookViewId="0">
      <selection activeCell="M15" sqref="M15"/>
    </sheetView>
  </sheetViews>
  <sheetFormatPr defaultRowHeight="14.4" x14ac:dyDescent="0.3"/>
  <cols>
    <col min="1" max="1" width="14.88671875" customWidth="1"/>
    <col min="3" max="3" width="8.5546875" customWidth="1"/>
  </cols>
  <sheetData>
    <row r="1" spans="1:22" x14ac:dyDescent="0.3">
      <c r="A1" s="17" t="s">
        <v>25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3"/>
      <c r="V1" s="3"/>
    </row>
    <row r="2" spans="1:22" x14ac:dyDescent="0.3">
      <c r="A2" s="1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3"/>
      <c r="V2" s="3"/>
    </row>
    <row r="3" spans="1:22" x14ac:dyDescent="0.3">
      <c r="A3" t="s">
        <v>71</v>
      </c>
      <c r="B3" s="83" t="s">
        <v>74</v>
      </c>
    </row>
    <row r="4" spans="1:22" x14ac:dyDescent="0.3">
      <c r="A4" s="38" t="s">
        <v>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6"/>
      <c r="M4" s="6"/>
      <c r="N4" s="6"/>
      <c r="O4" s="6"/>
      <c r="P4" s="6"/>
      <c r="Q4" s="7"/>
    </row>
    <row r="5" spans="1:22" x14ac:dyDescent="0.3">
      <c r="A5" s="10"/>
      <c r="B5" s="3" t="s">
        <v>8</v>
      </c>
      <c r="C5" s="3"/>
      <c r="D5" s="3"/>
      <c r="E5" s="3"/>
      <c r="F5" s="3"/>
      <c r="G5" s="3"/>
      <c r="H5" s="3"/>
      <c r="I5" s="3"/>
      <c r="J5" s="3"/>
      <c r="K5" s="3"/>
      <c r="Q5" s="9"/>
    </row>
    <row r="6" spans="1:22" x14ac:dyDescent="0.3">
      <c r="A6" s="10"/>
      <c r="B6" s="3"/>
      <c r="C6" s="3"/>
      <c r="D6" s="3"/>
      <c r="E6" s="3"/>
      <c r="F6" s="3"/>
      <c r="G6" s="3"/>
      <c r="H6" s="3"/>
      <c r="I6" s="3"/>
      <c r="J6" s="3"/>
      <c r="K6" s="3"/>
      <c r="Q6" s="9"/>
    </row>
    <row r="7" spans="1:22" x14ac:dyDescent="0.3">
      <c r="A7" s="10"/>
      <c r="B7" s="1"/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9"/>
    </row>
    <row r="8" spans="1:22" x14ac:dyDescent="0.3">
      <c r="A8" s="10"/>
      <c r="B8" s="1" t="s">
        <v>0</v>
      </c>
      <c r="C8" s="1">
        <f>((1+2*C7)-SQRT(8*C7+1))/2</f>
        <v>0.43844718719116971</v>
      </c>
      <c r="D8" s="1">
        <f t="shared" ref="D8:P8" si="0">((1+2*D7)-SQRT(8*D7+1))/2</f>
        <v>1</v>
      </c>
      <c r="E8" s="1">
        <f t="shared" si="0"/>
        <v>1.6277186767309857</v>
      </c>
      <c r="F8" s="1">
        <f t="shared" si="0"/>
        <v>2.2984378812835757</v>
      </c>
      <c r="G8" s="1">
        <f t="shared" si="0"/>
        <v>3</v>
      </c>
      <c r="H8" s="1">
        <f t="shared" si="0"/>
        <v>3.7250827823646251</v>
      </c>
      <c r="I8" s="1">
        <f t="shared" si="0"/>
        <v>4.4688711258507254</v>
      </c>
      <c r="J8" s="1">
        <f t="shared" si="0"/>
        <v>5.2279981273412348</v>
      </c>
      <c r="K8" s="1">
        <f t="shared" si="0"/>
        <v>6</v>
      </c>
      <c r="L8" s="1">
        <f t="shared" si="0"/>
        <v>6.7830094339716984</v>
      </c>
      <c r="M8" s="1">
        <f t="shared" si="0"/>
        <v>7.575571099101948</v>
      </c>
      <c r="N8" s="1">
        <f t="shared" si="0"/>
        <v>8.3765246170202019</v>
      </c>
      <c r="O8" s="1">
        <f t="shared" si="0"/>
        <v>9.184927093632675</v>
      </c>
      <c r="P8" s="1">
        <f t="shared" si="0"/>
        <v>10</v>
      </c>
      <c r="Q8" s="9"/>
    </row>
    <row r="9" spans="1:22" x14ac:dyDescent="0.3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</row>
    <row r="10" spans="1:22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22" x14ac:dyDescent="0.3">
      <c r="A11" s="38" t="s">
        <v>1</v>
      </c>
      <c r="B11" s="39"/>
      <c r="C11" s="39"/>
      <c r="D11" s="39"/>
      <c r="E11" s="39"/>
      <c r="F11" s="39"/>
      <c r="G11" s="39"/>
      <c r="H11" s="39"/>
      <c r="I11" s="39"/>
      <c r="J11" s="39"/>
      <c r="K11" s="40"/>
    </row>
    <row r="12" spans="1:22" x14ac:dyDescent="0.3">
      <c r="A12" s="8" t="s">
        <v>31</v>
      </c>
      <c r="B12" s="3" t="s">
        <v>17</v>
      </c>
      <c r="C12" s="3"/>
      <c r="D12" s="3"/>
      <c r="E12" s="3"/>
      <c r="F12" s="3"/>
      <c r="G12" s="3"/>
      <c r="H12" s="3"/>
      <c r="I12" s="3"/>
      <c r="J12" s="3"/>
      <c r="K12" s="41"/>
    </row>
    <row r="13" spans="1:22" x14ac:dyDescent="0.3">
      <c r="A13" s="45"/>
      <c r="B13" s="3"/>
      <c r="C13" s="3"/>
      <c r="D13" s="3"/>
      <c r="E13" s="3"/>
      <c r="F13" s="3"/>
      <c r="G13" s="3"/>
      <c r="H13" s="3"/>
      <c r="I13" s="3"/>
      <c r="J13" s="3"/>
      <c r="K13" s="41"/>
    </row>
    <row r="14" spans="1:22" x14ac:dyDescent="0.3">
      <c r="A14" s="45"/>
      <c r="B14" s="19" t="s">
        <v>6</v>
      </c>
      <c r="C14" s="19" t="s">
        <v>4</v>
      </c>
      <c r="D14" s="19" t="s">
        <v>3</v>
      </c>
      <c r="E14" s="19" t="s">
        <v>40</v>
      </c>
      <c r="G14" s="19" t="s">
        <v>7</v>
      </c>
      <c r="H14" s="19" t="s">
        <v>4</v>
      </c>
      <c r="I14" s="19" t="s">
        <v>3</v>
      </c>
      <c r="J14" s="19" t="s">
        <v>40</v>
      </c>
      <c r="K14" s="9"/>
    </row>
    <row r="15" spans="1:22" x14ac:dyDescent="0.3">
      <c r="A15" s="45"/>
      <c r="B15" s="19"/>
      <c r="C15" s="19">
        <v>1</v>
      </c>
      <c r="D15" s="19">
        <v>8</v>
      </c>
      <c r="E15" s="19">
        <v>3</v>
      </c>
      <c r="G15" s="19"/>
      <c r="H15" s="19">
        <v>1</v>
      </c>
      <c r="I15" s="19">
        <v>8</v>
      </c>
      <c r="J15" s="19">
        <v>5</v>
      </c>
      <c r="K15" s="9"/>
    </row>
    <row r="16" spans="1:22" x14ac:dyDescent="0.3">
      <c r="A16" s="45"/>
      <c r="B16" s="19"/>
      <c r="C16" s="19">
        <v>8</v>
      </c>
      <c r="D16" s="19">
        <v>1</v>
      </c>
      <c r="E16" s="19">
        <v>2</v>
      </c>
      <c r="G16" s="19"/>
      <c r="H16" s="19">
        <v>8</v>
      </c>
      <c r="I16" s="19">
        <v>1</v>
      </c>
      <c r="J16" s="19">
        <v>4</v>
      </c>
      <c r="K16" s="9"/>
    </row>
    <row r="17" spans="1:19" x14ac:dyDescent="0.3">
      <c r="A17" s="50"/>
      <c r="E17" t="s">
        <v>21</v>
      </c>
      <c r="J17" t="s">
        <v>21</v>
      </c>
      <c r="K17" s="9"/>
    </row>
    <row r="18" spans="1:19" x14ac:dyDescent="0.3">
      <c r="A18" s="45" t="s">
        <v>30</v>
      </c>
      <c r="B18" s="42"/>
      <c r="C18">
        <f>ABS((1+E15+E16)-SQRT((1+E15+E16)^2-4*(E15*E16-D15)))/2</f>
        <v>0.31662479035539981</v>
      </c>
      <c r="G18" s="42"/>
      <c r="H18">
        <f>ABS((1+J15+J16)-SQRT((1+J15+J16)^2-4*(J15*J16-I15)))/2</f>
        <v>1.3944487245360109</v>
      </c>
      <c r="K18" s="9"/>
    </row>
    <row r="19" spans="1:19" x14ac:dyDescent="0.3">
      <c r="A19" s="45" t="s">
        <v>28</v>
      </c>
      <c r="B19" s="2" t="s">
        <v>0</v>
      </c>
      <c r="C19">
        <f>I8</f>
        <v>4.4688711258507254</v>
      </c>
      <c r="G19" s="19" t="s">
        <v>0</v>
      </c>
      <c r="H19">
        <f>I8</f>
        <v>4.4688711258507254</v>
      </c>
      <c r="K19" s="9"/>
    </row>
    <row r="20" spans="1:19" x14ac:dyDescent="0.3">
      <c r="A20" s="46"/>
      <c r="B20" s="13" t="s">
        <v>5</v>
      </c>
      <c r="C20" s="84">
        <f>C18/C19</f>
        <v>7.0851179512393059E-2</v>
      </c>
      <c r="D20" s="12"/>
      <c r="E20" s="12"/>
      <c r="F20" s="12"/>
      <c r="G20" s="13" t="s">
        <v>5</v>
      </c>
      <c r="H20" s="84">
        <f>H18/H19</f>
        <v>0.31203601206346132</v>
      </c>
      <c r="I20" s="12"/>
      <c r="J20" s="12"/>
      <c r="K20" s="14"/>
    </row>
    <row r="22" spans="1:19" x14ac:dyDescent="0.3">
      <c r="A22" s="38" t="s">
        <v>10</v>
      </c>
      <c r="B22" s="39"/>
      <c r="C22" s="39"/>
      <c r="D22" s="39"/>
      <c r="E22" s="39"/>
      <c r="F22" s="39"/>
      <c r="G22" s="39"/>
      <c r="H22" s="39"/>
      <c r="I22" s="40"/>
    </row>
    <row r="23" spans="1:19" x14ac:dyDescent="0.3">
      <c r="A23" s="8" t="s">
        <v>18</v>
      </c>
      <c r="B23" s="3" t="s">
        <v>12</v>
      </c>
      <c r="C23" s="3"/>
      <c r="D23" s="3"/>
      <c r="E23" s="3"/>
      <c r="F23" s="3"/>
      <c r="G23" s="3"/>
      <c r="H23" s="3"/>
      <c r="I23" s="41"/>
    </row>
    <row r="24" spans="1:19" x14ac:dyDescent="0.3">
      <c r="A24" s="11"/>
      <c r="B24" s="43"/>
      <c r="C24" s="43"/>
      <c r="D24" s="43"/>
      <c r="E24" s="43"/>
      <c r="F24" s="43"/>
      <c r="G24" s="43"/>
      <c r="H24" s="43"/>
      <c r="I24" s="44"/>
    </row>
    <row r="25" spans="1:19" x14ac:dyDescent="0.3">
      <c r="A25" s="69"/>
      <c r="B25" s="4" t="s">
        <v>6</v>
      </c>
      <c r="C25" s="5" t="s">
        <v>4</v>
      </c>
      <c r="D25" s="5" t="s">
        <v>3</v>
      </c>
      <c r="E25" s="5" t="s">
        <v>40</v>
      </c>
      <c r="F25" s="5" t="s">
        <v>41</v>
      </c>
      <c r="G25" s="6"/>
      <c r="H25" s="6"/>
      <c r="I25" s="7"/>
      <c r="J25" s="6"/>
      <c r="K25" s="4" t="s">
        <v>7</v>
      </c>
      <c r="L25" s="5" t="s">
        <v>4</v>
      </c>
      <c r="M25" s="5" t="s">
        <v>3</v>
      </c>
      <c r="N25" s="5" t="s">
        <v>40</v>
      </c>
      <c r="O25" s="5" t="s">
        <v>41</v>
      </c>
      <c r="P25" s="5" t="s">
        <v>42</v>
      </c>
      <c r="Q25" s="6"/>
      <c r="R25" s="7"/>
      <c r="S25" s="7"/>
    </row>
    <row r="26" spans="1:19" x14ac:dyDescent="0.3">
      <c r="A26" s="70"/>
      <c r="B26" s="8"/>
      <c r="C26" s="19">
        <v>1</v>
      </c>
      <c r="D26" s="19">
        <v>8</v>
      </c>
      <c r="E26" s="36">
        <v>2</v>
      </c>
      <c r="F26" s="19">
        <v>2</v>
      </c>
      <c r="I26" s="9"/>
      <c r="K26" s="8"/>
      <c r="L26" s="19">
        <v>1</v>
      </c>
      <c r="M26" s="19">
        <v>8</v>
      </c>
      <c r="N26" s="19">
        <v>3</v>
      </c>
      <c r="O26" s="19">
        <v>3</v>
      </c>
      <c r="P26" s="36">
        <v>5</v>
      </c>
      <c r="R26" s="9"/>
      <c r="S26" s="9"/>
    </row>
    <row r="27" spans="1:19" x14ac:dyDescent="0.3">
      <c r="A27" s="70"/>
      <c r="B27" s="8"/>
      <c r="C27" s="19">
        <v>8</v>
      </c>
      <c r="D27" s="19">
        <v>1</v>
      </c>
      <c r="E27" s="36">
        <v>2</v>
      </c>
      <c r="F27" s="19">
        <v>3</v>
      </c>
      <c r="I27" s="9"/>
      <c r="K27" s="8"/>
      <c r="L27" s="19">
        <v>8</v>
      </c>
      <c r="M27" s="19">
        <v>1</v>
      </c>
      <c r="N27" s="19">
        <v>3</v>
      </c>
      <c r="O27" s="19">
        <v>5</v>
      </c>
      <c r="P27" s="36">
        <v>4</v>
      </c>
      <c r="R27" s="9"/>
      <c r="S27" s="9"/>
    </row>
    <row r="28" spans="1:19" x14ac:dyDescent="0.3">
      <c r="A28" s="70" t="s">
        <v>30</v>
      </c>
      <c r="B28" s="10"/>
      <c r="D28" s="19" t="s">
        <v>11</v>
      </c>
      <c r="E28" s="36">
        <f>(E26*E27-$D$26)/(E26+E27-1)</f>
        <v>-1.3333333333333333</v>
      </c>
      <c r="F28" s="19">
        <f>(F26*F27-$D$26)/(F26+F27-1)</f>
        <v>-0.5</v>
      </c>
      <c r="G28" s="2" t="s">
        <v>13</v>
      </c>
      <c r="I28" s="9"/>
      <c r="K28" s="10"/>
      <c r="M28" s="19" t="s">
        <v>11</v>
      </c>
      <c r="N28" s="19">
        <f>(N26*N27-$D$26)/(N26+N27-1)</f>
        <v>0.2</v>
      </c>
      <c r="O28" s="19">
        <f>(O26*O27-$D$26)/(O26+O27-1)</f>
        <v>1</v>
      </c>
      <c r="P28" s="36">
        <f>(P26*P27-$D$26)/(P26+P27-1)</f>
        <v>1.5</v>
      </c>
      <c r="R28" s="9"/>
      <c r="S28" s="9"/>
    </row>
    <row r="29" spans="1:19" x14ac:dyDescent="0.3">
      <c r="A29" s="70" t="s">
        <v>28</v>
      </c>
      <c r="B29" s="10"/>
      <c r="D29" t="s">
        <v>14</v>
      </c>
      <c r="E29" s="19" t="s">
        <v>21</v>
      </c>
      <c r="I29" s="9"/>
      <c r="K29" s="10"/>
      <c r="O29" t="s">
        <v>16</v>
      </c>
      <c r="P29" s="19" t="s">
        <v>21</v>
      </c>
      <c r="R29" s="9"/>
      <c r="S29" s="9"/>
    </row>
    <row r="30" spans="1:19" x14ac:dyDescent="0.3">
      <c r="A30" s="70"/>
      <c r="B30" s="10"/>
      <c r="E30">
        <f>ABS((1+E26+E27)-SQRT((1+E26+E27)^2-4*(E26*E27-D26)))/2</f>
        <v>0.70156211871642427</v>
      </c>
      <c r="I30" s="9"/>
      <c r="K30" s="10"/>
      <c r="P30">
        <f>ABS((1+P26+P27)-SQRT((1+P26+P27)^2-4*(P26*P27-M26)))/2</f>
        <v>1.3944487245360109</v>
      </c>
      <c r="R30" s="9"/>
      <c r="S30" s="9"/>
    </row>
    <row r="31" spans="1:19" x14ac:dyDescent="0.3">
      <c r="A31" s="70"/>
      <c r="B31" s="10"/>
      <c r="D31" s="2" t="s">
        <v>0</v>
      </c>
      <c r="E31">
        <f>I8</f>
        <v>4.4688711258507254</v>
      </c>
      <c r="I31" s="9"/>
      <c r="K31" s="10"/>
      <c r="O31" s="2" t="s">
        <v>0</v>
      </c>
      <c r="P31">
        <f>I8</f>
        <v>4.4688711258507254</v>
      </c>
      <c r="R31" s="9"/>
      <c r="S31" s="9"/>
    </row>
    <row r="32" spans="1:19" x14ac:dyDescent="0.3">
      <c r="A32" s="70"/>
      <c r="B32" s="11"/>
      <c r="C32" s="12"/>
      <c r="D32" s="13" t="s">
        <v>5</v>
      </c>
      <c r="E32" s="84">
        <f>E30/E31</f>
        <v>0.15698866647958437</v>
      </c>
      <c r="F32" s="12"/>
      <c r="G32" s="12"/>
      <c r="H32" s="12"/>
      <c r="I32" s="14"/>
      <c r="K32" s="11"/>
      <c r="L32" s="12"/>
      <c r="M32" s="12"/>
      <c r="N32" s="12"/>
      <c r="O32" s="13" t="s">
        <v>5</v>
      </c>
      <c r="P32" s="84">
        <f>P30/P31</f>
        <v>0.31203601206346132</v>
      </c>
      <c r="Q32" s="12"/>
      <c r="R32" s="14"/>
      <c r="S32" s="9"/>
    </row>
    <row r="33" spans="1:21" x14ac:dyDescent="0.3">
      <c r="A33" s="70"/>
      <c r="D33" s="2"/>
      <c r="S33" s="9"/>
    </row>
    <row r="34" spans="1:21" x14ac:dyDescent="0.3">
      <c r="A34" s="70"/>
      <c r="B34" s="4" t="s">
        <v>19</v>
      </c>
      <c r="C34" s="5" t="s">
        <v>4</v>
      </c>
      <c r="D34" s="5" t="s">
        <v>3</v>
      </c>
      <c r="E34" s="5" t="s">
        <v>40</v>
      </c>
      <c r="F34" s="5" t="s">
        <v>41</v>
      </c>
      <c r="G34" s="5" t="s">
        <v>42</v>
      </c>
      <c r="H34" s="5" t="s">
        <v>43</v>
      </c>
      <c r="I34" s="15"/>
      <c r="K34" s="4" t="s">
        <v>20</v>
      </c>
      <c r="L34" s="5" t="s">
        <v>4</v>
      </c>
      <c r="M34" s="5" t="s">
        <v>3</v>
      </c>
      <c r="N34" s="5" t="s">
        <v>40</v>
      </c>
      <c r="O34" s="5" t="s">
        <v>41</v>
      </c>
      <c r="P34" s="5" t="s">
        <v>42</v>
      </c>
      <c r="Q34" s="5" t="s">
        <v>43</v>
      </c>
      <c r="R34" s="5" t="s">
        <v>44</v>
      </c>
      <c r="S34" s="7"/>
    </row>
    <row r="35" spans="1:21" x14ac:dyDescent="0.3">
      <c r="A35" s="70"/>
      <c r="B35" s="8"/>
      <c r="C35" s="19">
        <v>1</v>
      </c>
      <c r="D35" s="19">
        <v>8</v>
      </c>
      <c r="E35" s="36">
        <v>2</v>
      </c>
      <c r="F35" s="19">
        <v>2</v>
      </c>
      <c r="G35" s="19">
        <v>1</v>
      </c>
      <c r="H35" s="19">
        <v>6</v>
      </c>
      <c r="I35" s="16"/>
      <c r="K35" s="8"/>
      <c r="L35" s="19">
        <v>1</v>
      </c>
      <c r="M35" s="19">
        <v>8</v>
      </c>
      <c r="N35" s="19">
        <v>3</v>
      </c>
      <c r="O35" s="19">
        <v>3</v>
      </c>
      <c r="P35" s="19">
        <v>2</v>
      </c>
      <c r="Q35" s="19">
        <v>3</v>
      </c>
      <c r="R35" s="36">
        <v>5</v>
      </c>
      <c r="S35" s="9"/>
    </row>
    <row r="36" spans="1:21" x14ac:dyDescent="0.3">
      <c r="A36" s="70"/>
      <c r="B36" s="8"/>
      <c r="C36" s="19">
        <v>8</v>
      </c>
      <c r="D36" s="19">
        <v>1</v>
      </c>
      <c r="E36" s="36">
        <v>2</v>
      </c>
      <c r="F36" s="19">
        <v>3</v>
      </c>
      <c r="G36" s="19">
        <v>5</v>
      </c>
      <c r="H36" s="19">
        <v>1</v>
      </c>
      <c r="I36" s="16"/>
      <c r="K36" s="8"/>
      <c r="L36" s="19">
        <v>8</v>
      </c>
      <c r="M36" s="19">
        <v>1</v>
      </c>
      <c r="N36" s="19">
        <v>3</v>
      </c>
      <c r="O36" s="19">
        <v>5</v>
      </c>
      <c r="P36" s="19">
        <v>4</v>
      </c>
      <c r="Q36" s="19">
        <v>3</v>
      </c>
      <c r="R36" s="36">
        <v>4</v>
      </c>
      <c r="S36" s="9"/>
    </row>
    <row r="37" spans="1:21" x14ac:dyDescent="0.3">
      <c r="A37" s="70"/>
      <c r="B37" s="10"/>
      <c r="D37" s="2" t="s">
        <v>11</v>
      </c>
      <c r="E37" s="36">
        <f>(E35*E36-$D$35)/(E35+E36-1)</f>
        <v>-1.3333333333333333</v>
      </c>
      <c r="F37" s="19">
        <f>(F35*F36-$D$35)/(F35+F36-1)</f>
        <v>-0.5</v>
      </c>
      <c r="G37" s="19">
        <f>(G35*G36-$D$35)/(G35+G36-1)</f>
        <v>-0.6</v>
      </c>
      <c r="H37" s="19">
        <f>(H35*H36-$D$35)/(H35+H36-1)</f>
        <v>-0.33333333333333331</v>
      </c>
      <c r="I37" s="31" t="s">
        <v>13</v>
      </c>
      <c r="K37" s="10"/>
      <c r="M37" s="19" t="s">
        <v>11</v>
      </c>
      <c r="N37" s="19">
        <f>(N35*N36-$D$26)/(N35+N36-1)</f>
        <v>0.2</v>
      </c>
      <c r="O37" s="19">
        <f>(O35*O36-$D$26)/(O35+O36-1)</f>
        <v>1</v>
      </c>
      <c r="P37" s="19">
        <f t="shared" ref="P37" si="1">(P35*P36-$D$26)/(P35+P36-1)</f>
        <v>0</v>
      </c>
      <c r="Q37" s="19">
        <f t="shared" ref="Q37" si="2">(Q35*Q36-$D$26)/(Q35+Q36-1)</f>
        <v>0.2</v>
      </c>
      <c r="R37" s="36">
        <f t="shared" ref="R37" si="3">(R35*R36-$D$26)/(R35+R36-1)</f>
        <v>1.5</v>
      </c>
      <c r="S37" s="9" t="s">
        <v>15</v>
      </c>
    </row>
    <row r="38" spans="1:21" x14ac:dyDescent="0.3">
      <c r="A38" s="70"/>
      <c r="B38" s="10"/>
      <c r="D38" t="s">
        <v>16</v>
      </c>
      <c r="E38" s="19" t="s">
        <v>21</v>
      </c>
      <c r="I38" s="16"/>
      <c r="K38" s="10"/>
      <c r="Q38" t="s">
        <v>16</v>
      </c>
      <c r="R38" s="19" t="s">
        <v>21</v>
      </c>
      <c r="S38" s="9"/>
    </row>
    <row r="39" spans="1:21" x14ac:dyDescent="0.3">
      <c r="A39" s="70"/>
      <c r="B39" s="10"/>
      <c r="E39">
        <f>ABS((1+E35+E36)-SQRT((1+E35+E36)^2-4*(E35*E36-D35)))/2</f>
        <v>0.70156211871642427</v>
      </c>
      <c r="I39" s="9"/>
      <c r="K39" s="10"/>
      <c r="R39">
        <f>ABS((1+R35+R36)-SQRT((1+R35+R36)^2-4*(R35*R36-M35)))/2</f>
        <v>1.3944487245360109</v>
      </c>
      <c r="S39" s="9"/>
    </row>
    <row r="40" spans="1:21" x14ac:dyDescent="0.3">
      <c r="A40" s="70"/>
      <c r="B40" s="10"/>
      <c r="D40" s="2" t="s">
        <v>0</v>
      </c>
      <c r="E40">
        <f>I8</f>
        <v>4.4688711258507254</v>
      </c>
      <c r="I40" s="9"/>
      <c r="K40" s="10"/>
      <c r="Q40" s="2" t="s">
        <v>0</v>
      </c>
      <c r="R40">
        <f>I8</f>
        <v>4.4688711258507254</v>
      </c>
      <c r="S40" s="9"/>
    </row>
    <row r="41" spans="1:21" x14ac:dyDescent="0.3">
      <c r="A41" s="71"/>
      <c r="B41" s="11"/>
      <c r="C41" s="12"/>
      <c r="D41" s="13" t="s">
        <v>5</v>
      </c>
      <c r="E41" s="84">
        <f>E39/E40</f>
        <v>0.15698866647958437</v>
      </c>
      <c r="F41" s="12"/>
      <c r="G41" s="12"/>
      <c r="H41" s="12"/>
      <c r="I41" s="14"/>
      <c r="J41" s="12"/>
      <c r="K41" s="11"/>
      <c r="L41" s="12"/>
      <c r="M41" s="12"/>
      <c r="N41" s="12"/>
      <c r="O41" s="12"/>
      <c r="P41" s="12"/>
      <c r="Q41" s="13" t="s">
        <v>5</v>
      </c>
      <c r="R41" s="84">
        <f>R39/R40</f>
        <v>0.31203601206346132</v>
      </c>
      <c r="S41" s="14"/>
    </row>
    <row r="42" spans="1:21" x14ac:dyDescent="0.3">
      <c r="D42" s="2"/>
    </row>
    <row r="43" spans="1:21" x14ac:dyDescent="0.3">
      <c r="A43" s="38" t="s">
        <v>23</v>
      </c>
      <c r="B43" s="39"/>
      <c r="C43" s="39"/>
      <c r="D43" s="47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6"/>
      <c r="U43" s="7"/>
    </row>
    <row r="44" spans="1:21" x14ac:dyDescent="0.3">
      <c r="A44" s="10"/>
      <c r="B44" s="3" t="s">
        <v>9</v>
      </c>
      <c r="C44" s="3"/>
      <c r="D44" s="48"/>
      <c r="E44" s="3"/>
      <c r="F44" s="3"/>
      <c r="G44" s="3"/>
      <c r="H44" s="3" t="s">
        <v>22</v>
      </c>
      <c r="I44" s="3"/>
      <c r="J44" s="3"/>
      <c r="K44" s="48"/>
      <c r="L44" s="3"/>
      <c r="M44" s="3"/>
      <c r="N44" s="3"/>
      <c r="O44" s="3"/>
      <c r="P44" s="3"/>
      <c r="Q44" s="3"/>
      <c r="R44" s="3"/>
      <c r="S44" s="3"/>
      <c r="U44" s="9"/>
    </row>
    <row r="45" spans="1:21" x14ac:dyDescent="0.3">
      <c r="A45" s="10"/>
      <c r="B45" s="3"/>
      <c r="C45" s="3"/>
      <c r="D45" s="48"/>
      <c r="E45" s="3"/>
      <c r="F45" s="3"/>
      <c r="G45" s="3"/>
      <c r="H45" s="3"/>
      <c r="I45" s="3"/>
      <c r="J45" s="3"/>
      <c r="K45" s="48"/>
      <c r="L45" s="3"/>
      <c r="M45" s="3"/>
      <c r="N45" s="3"/>
      <c r="O45" s="3"/>
      <c r="P45" s="3"/>
      <c r="Q45" s="3"/>
      <c r="R45" s="3"/>
      <c r="S45" s="3"/>
      <c r="U45" s="9"/>
    </row>
    <row r="46" spans="1:21" x14ac:dyDescent="0.3">
      <c r="A46" s="10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U46" s="9"/>
    </row>
    <row r="47" spans="1:21" x14ac:dyDescent="0.3">
      <c r="A47" s="21"/>
      <c r="B47" s="5" t="s">
        <v>6</v>
      </c>
      <c r="C47" s="5" t="s">
        <v>4</v>
      </c>
      <c r="D47" s="5" t="s">
        <v>3</v>
      </c>
      <c r="E47" s="5" t="s">
        <v>40</v>
      </c>
      <c r="F47" s="5" t="s">
        <v>41</v>
      </c>
      <c r="G47" s="28"/>
      <c r="H47" s="5" t="s">
        <v>7</v>
      </c>
      <c r="I47" s="5" t="s">
        <v>4</v>
      </c>
      <c r="J47" s="5" t="s">
        <v>3</v>
      </c>
      <c r="K47" s="5" t="s">
        <v>40</v>
      </c>
      <c r="L47" s="5" t="s">
        <v>41</v>
      </c>
      <c r="M47" s="28"/>
      <c r="N47" s="5" t="s">
        <v>6</v>
      </c>
      <c r="O47" s="5" t="s">
        <v>4</v>
      </c>
      <c r="P47" s="5" t="s">
        <v>3</v>
      </c>
      <c r="Q47" s="5" t="s">
        <v>40</v>
      </c>
      <c r="R47" s="5" t="s">
        <v>41</v>
      </c>
      <c r="S47" s="5" t="s">
        <v>42</v>
      </c>
      <c r="T47" s="5" t="s">
        <v>43</v>
      </c>
      <c r="U47" s="7"/>
    </row>
    <row r="48" spans="1:21" x14ac:dyDescent="0.3">
      <c r="A48" s="27" t="s">
        <v>29</v>
      </c>
      <c r="B48" s="19"/>
      <c r="C48" s="19">
        <v>1</v>
      </c>
      <c r="D48" s="19">
        <v>8</v>
      </c>
      <c r="E48" s="19">
        <v>2</v>
      </c>
      <c r="F48" s="19">
        <v>2</v>
      </c>
      <c r="G48" s="29"/>
      <c r="H48" s="19"/>
      <c r="I48" s="19">
        <v>1</v>
      </c>
      <c r="J48" s="19">
        <v>8</v>
      </c>
      <c r="K48" s="19">
        <v>1</v>
      </c>
      <c r="L48" s="19">
        <v>2</v>
      </c>
      <c r="M48" s="29"/>
      <c r="N48" s="19"/>
      <c r="O48" s="19">
        <v>1</v>
      </c>
      <c r="P48" s="19">
        <v>8</v>
      </c>
      <c r="Q48" s="19">
        <v>2</v>
      </c>
      <c r="R48" s="19">
        <v>1</v>
      </c>
      <c r="S48" s="19">
        <v>2</v>
      </c>
      <c r="T48" s="19">
        <v>7</v>
      </c>
      <c r="U48" s="9"/>
    </row>
    <row r="49" spans="1:21" x14ac:dyDescent="0.3">
      <c r="A49" s="22"/>
      <c r="B49" s="20"/>
      <c r="C49" s="20">
        <v>8</v>
      </c>
      <c r="D49" s="20">
        <v>1</v>
      </c>
      <c r="E49" s="20">
        <v>2</v>
      </c>
      <c r="F49" s="20">
        <v>7</v>
      </c>
      <c r="G49" s="30"/>
      <c r="H49" s="20"/>
      <c r="I49" s="20">
        <v>8</v>
      </c>
      <c r="J49" s="20">
        <v>1</v>
      </c>
      <c r="K49" s="20">
        <v>4</v>
      </c>
      <c r="L49" s="20">
        <v>7</v>
      </c>
      <c r="M49" s="30"/>
      <c r="N49" s="20"/>
      <c r="O49" s="20">
        <v>8</v>
      </c>
      <c r="P49" s="20">
        <v>1</v>
      </c>
      <c r="Q49" s="20">
        <v>2</v>
      </c>
      <c r="R49" s="20">
        <v>4</v>
      </c>
      <c r="S49" s="20">
        <v>7</v>
      </c>
      <c r="T49" s="20">
        <v>2</v>
      </c>
      <c r="U49" s="14"/>
    </row>
    <row r="50" spans="1:21" x14ac:dyDescent="0.3">
      <c r="A50" s="10"/>
      <c r="E50" s="36"/>
      <c r="Q50">
        <f>ABS((1+Q48+Q49)-SQRT((1+Q48+Q49)^2-4*(Q48*Q49-P48)))/2</f>
        <v>0.70156211871642427</v>
      </c>
      <c r="U50" s="9"/>
    </row>
    <row r="51" spans="1:21" x14ac:dyDescent="0.3">
      <c r="A51" s="34"/>
      <c r="B51" s="23" t="s">
        <v>24</v>
      </c>
      <c r="C51" s="6">
        <v>1</v>
      </c>
      <c r="D51" s="6">
        <v>2</v>
      </c>
      <c r="E51" s="6">
        <v>3</v>
      </c>
      <c r="F51" s="6">
        <v>4</v>
      </c>
      <c r="G51" s="28"/>
      <c r="H51" s="23" t="s">
        <v>24</v>
      </c>
      <c r="I51" s="33">
        <v>1</v>
      </c>
      <c r="J51" s="33">
        <v>2</v>
      </c>
      <c r="K51" s="33">
        <v>3</v>
      </c>
      <c r="L51" s="33">
        <v>4</v>
      </c>
      <c r="M51" s="28"/>
      <c r="N51" s="23" t="s">
        <v>24</v>
      </c>
      <c r="O51" s="5">
        <v>1</v>
      </c>
      <c r="P51" s="5">
        <v>2</v>
      </c>
      <c r="Q51" s="5">
        <v>3</v>
      </c>
      <c r="R51" s="5">
        <v>4</v>
      </c>
      <c r="S51" s="5">
        <v>5</v>
      </c>
      <c r="T51" s="5">
        <v>6</v>
      </c>
      <c r="U51" s="7"/>
    </row>
    <row r="52" spans="1:21" x14ac:dyDescent="0.3">
      <c r="A52" s="35"/>
      <c r="B52" s="2">
        <v>1</v>
      </c>
      <c r="C52" s="18">
        <f>ABS((1+C48+C49)-SQRT((1+C48+C49)^2-4*(C48*C49-C49)))/2</f>
        <v>0</v>
      </c>
      <c r="D52" s="6">
        <f>ABS($C$48*$C$49-D48*D49)/($C$48+$C$49+D48+D49)</f>
        <v>0</v>
      </c>
      <c r="E52" s="6">
        <f>ABS($C$48*$C$49-E48*E49)/($C$48+$C$49+E48+E49)</f>
        <v>0.30769230769230771</v>
      </c>
      <c r="F52" s="7">
        <f>ABS($C$48*$C$49-F48*F49)/($C$48+$C$49+F48+F49)</f>
        <v>0.33333333333333331</v>
      </c>
      <c r="G52" s="29"/>
      <c r="H52" s="2">
        <v>1</v>
      </c>
      <c r="I52" s="18">
        <f>ABS((1+I48+I49)-SQRT((1+I48+I49)^2-4*(I48*I49-I49)))/2</f>
        <v>0</v>
      </c>
      <c r="J52" s="6">
        <f>ABS($I$48*$I$49-J48*J49)/($I$48+$I$49+J48+J49)</f>
        <v>0</v>
      </c>
      <c r="K52" s="6">
        <f>ABS($I$48*$I$49-K48*K49)/($I$48+$I$49+K48+K49)</f>
        <v>0.2857142857142857</v>
      </c>
      <c r="L52" s="7">
        <f>ABS($I$48*$I$49-L48*L49)/($I$48+$I$49+L48+L49)</f>
        <v>0.33333333333333331</v>
      </c>
      <c r="M52" s="29"/>
      <c r="N52" s="2">
        <v>1</v>
      </c>
      <c r="O52" s="18">
        <f>ABS((1+O48+O49)-SQRT((1+O48+O49)^2-4*(O48*O49-O49)))/2</f>
        <v>0</v>
      </c>
      <c r="P52" s="6">
        <f>ABS($O$48*$O$49-P48*P49)/($O$48+$O$49+P48+P49)</f>
        <v>0</v>
      </c>
      <c r="Q52" s="6">
        <f>ABS($O$48*$O$49-Q48*Q49)/($O$48+$O$49+Q48+Q49)</f>
        <v>0.30769230769230771</v>
      </c>
      <c r="R52" s="6">
        <f t="shared" ref="R52:T52" si="4">ABS($O$48*$O$49-R48*R49)/($O$48+$O$49+R48+R49)</f>
        <v>0.2857142857142857</v>
      </c>
      <c r="S52" s="6">
        <f t="shared" si="4"/>
        <v>0.33333333333333331</v>
      </c>
      <c r="T52" s="7">
        <f t="shared" si="4"/>
        <v>0.33333333333333331</v>
      </c>
      <c r="U52" s="9"/>
    </row>
    <row r="53" spans="1:21" x14ac:dyDescent="0.3">
      <c r="A53" s="49" t="s">
        <v>26</v>
      </c>
      <c r="B53" s="2">
        <v>2</v>
      </c>
      <c r="C53" s="10"/>
      <c r="D53">
        <f>ABS((1+D48+D49)-SQRT((1+D48+D49)^2-4*(D48*D49-D48)))/2</f>
        <v>0</v>
      </c>
      <c r="E53">
        <f>ABS($D$48*$D$49-E48*E49)/($D$48+$D$49+E48+E49)</f>
        <v>0.30769230769230771</v>
      </c>
      <c r="F53" s="9">
        <f>ABS($D$48*$D$49-F48*F49)/($D$48+$D$49+F48+F49)</f>
        <v>0.33333333333333331</v>
      </c>
      <c r="G53" s="29"/>
      <c r="H53" s="2">
        <v>2</v>
      </c>
      <c r="I53" s="10"/>
      <c r="J53">
        <f>ABS((1+J48+J49)-SQRT((1+J48+J49)^2-4*(J48*J49-J48)))/2</f>
        <v>0</v>
      </c>
      <c r="K53">
        <f>ABS($J$48*$J$49-K48*K49)/($J$48+$J$49+K48+K49)</f>
        <v>0.2857142857142857</v>
      </c>
      <c r="L53" s="9">
        <f>ABS($J$48*$J$49-L48*L49)/($J$48+$J$49+L48+L49)</f>
        <v>0.33333333333333331</v>
      </c>
      <c r="M53" s="29"/>
      <c r="N53" s="2">
        <v>2</v>
      </c>
      <c r="O53" s="10"/>
      <c r="P53">
        <f>ABS((1+P48+P49)-SQRT((1+P48+P49)^2-4*(P48*P49-P48)))/2</f>
        <v>0</v>
      </c>
      <c r="Q53">
        <f>ABS($P$48*$P$49-Q48*Q49)/($P$48+$P$49+Q48+Q49)</f>
        <v>0.30769230769230771</v>
      </c>
      <c r="R53">
        <f t="shared" ref="R53:T53" si="5">ABS($P$48*$P$49-R48*R49)/($P$48+$P$49+R48+R49)</f>
        <v>0.2857142857142857</v>
      </c>
      <c r="S53">
        <f t="shared" si="5"/>
        <v>0.33333333333333331</v>
      </c>
      <c r="T53" s="9">
        <f t="shared" si="5"/>
        <v>0.33333333333333331</v>
      </c>
      <c r="U53" s="9"/>
    </row>
    <row r="54" spans="1:21" x14ac:dyDescent="0.3">
      <c r="A54" s="49" t="s">
        <v>27</v>
      </c>
      <c r="B54" s="2">
        <v>3</v>
      </c>
      <c r="C54" s="10"/>
      <c r="E54">
        <f>ABS((1+E48+E49)-SQRT((1+E48+E49)^2-4*(E48*E49-D48)))/2</f>
        <v>0.70156211871642427</v>
      </c>
      <c r="F54" s="32">
        <f>ABS($E$48*$E$49-F48*F49)/($E$48+$E$49+F48+F49)</f>
        <v>0.76923076923076927</v>
      </c>
      <c r="G54" s="29"/>
      <c r="H54" s="2">
        <v>3</v>
      </c>
      <c r="I54" s="10"/>
      <c r="K54">
        <f>ABS((1+K48+K49)-SQRT((1+K48+K49)^2-4*(K48*K49-J48)))/2</f>
        <v>0.60555127546398912</v>
      </c>
      <c r="L54" s="32">
        <f>ABS($K$48*$K$49-L48*L49)/($K$48+$K$49+L48+L49)</f>
        <v>0.7142857142857143</v>
      </c>
      <c r="M54" s="29"/>
      <c r="N54" s="2">
        <v>3</v>
      </c>
      <c r="O54" s="10"/>
      <c r="Q54">
        <f>ABS((1+Q48+Q49)-SQRT((1+Q48+Q49)^2-4*(Q48*Q49-P48)))/2</f>
        <v>0.70156211871642427</v>
      </c>
      <c r="R54">
        <f>ABS($Q$48*$Q$49-R48*R49)/($Q$48+$Q$49+R48+R49)</f>
        <v>0</v>
      </c>
      <c r="S54" s="24">
        <f>ABS($Q$48*$Q$49-S48*S49)/($Q$48+$Q$49+S48+S49)</f>
        <v>0.76923076923076927</v>
      </c>
      <c r="T54" s="32">
        <f>ABS($Q$48*$Q$49-T48*T49)/($Q$48+$Q$49+T48+T49)</f>
        <v>0.76923076923076927</v>
      </c>
      <c r="U54" s="9"/>
    </row>
    <row r="55" spans="1:21" x14ac:dyDescent="0.3">
      <c r="A55" s="49" t="s">
        <v>28</v>
      </c>
      <c r="B55" s="2">
        <v>4</v>
      </c>
      <c r="C55" s="11"/>
      <c r="D55" s="12"/>
      <c r="E55" s="12"/>
      <c r="F55" s="14">
        <f>ABS((1+F48+F49)-SQRT((1+F48+F49)^2-4*(F48*F49-D48)))/2</f>
        <v>0.64110105645932602</v>
      </c>
      <c r="G55" s="29"/>
      <c r="H55" s="2">
        <v>4</v>
      </c>
      <c r="I55" s="11"/>
      <c r="J55" s="12"/>
      <c r="K55" s="12"/>
      <c r="L55" s="14">
        <f>ABS((1+L48+L49)-SQRT((1+L48+L49)^2-4*(L48*L49-J48)))/2</f>
        <v>0.64110105645932602</v>
      </c>
      <c r="M55" s="29"/>
      <c r="N55" s="2">
        <v>4</v>
      </c>
      <c r="O55" s="10"/>
      <c r="R55">
        <f>ABS((1+R48+R49)-SQRT((1+R48+R49)^2-4*(R48*R49-$P$48)))/2</f>
        <v>0.60555127546398912</v>
      </c>
      <c r="S55">
        <f>ABS($R$48*$R$49-S48*S49)/($R$48+$R$49+S48+S49)</f>
        <v>0.7142857142857143</v>
      </c>
      <c r="T55" s="9">
        <f>ABS($R$48*$R$49-T48*T49)/($R$48+$R$49+T48+T49)</f>
        <v>0.7142857142857143</v>
      </c>
      <c r="U55" s="9"/>
    </row>
    <row r="56" spans="1:21" x14ac:dyDescent="0.3">
      <c r="A56" s="49"/>
      <c r="G56" s="29"/>
      <c r="M56" s="29"/>
      <c r="N56" s="2">
        <v>5</v>
      </c>
      <c r="O56" s="10"/>
      <c r="S56">
        <f>ABS((1+S48+S49)-SQRT((1+S48+S49)^2-4*(S48*S49-$P$48)))/2</f>
        <v>0.64110105645932602</v>
      </c>
      <c r="T56" s="9">
        <f>ABS($S$48*$S$49-T48*T49)/($S$48+$S$49+T48+T49)</f>
        <v>0</v>
      </c>
      <c r="U56" s="9"/>
    </row>
    <row r="57" spans="1:21" x14ac:dyDescent="0.3">
      <c r="A57" s="35"/>
      <c r="C57">
        <f>MAX(C52:F55)</f>
        <v>0.76923076923076927</v>
      </c>
      <c r="G57" s="29"/>
      <c r="I57">
        <f>MAX(I52:L55)</f>
        <v>0.7142857142857143</v>
      </c>
      <c r="M57" s="29"/>
      <c r="N57" s="2">
        <v>6</v>
      </c>
      <c r="O57" s="11"/>
      <c r="P57" s="12"/>
      <c r="Q57" s="12"/>
      <c r="R57" s="12"/>
      <c r="S57" s="12"/>
      <c r="T57" s="14">
        <f>ABS((1+T48+T49)-SQRT((1+T48+T49)^2-4*(T48*T49-$P$48)))/2</f>
        <v>0.64110105645932602</v>
      </c>
      <c r="U57" s="9"/>
    </row>
    <row r="58" spans="1:21" x14ac:dyDescent="0.3">
      <c r="A58" s="35"/>
      <c r="B58" s="2" t="s">
        <v>0</v>
      </c>
      <c r="C58">
        <f>$I$8</f>
        <v>4.4688711258507254</v>
      </c>
      <c r="G58" s="29"/>
      <c r="H58" s="2" t="s">
        <v>0</v>
      </c>
      <c r="I58">
        <f>$I$8</f>
        <v>4.4688711258507254</v>
      </c>
      <c r="M58" s="29"/>
      <c r="U58" s="9"/>
    </row>
    <row r="59" spans="1:21" x14ac:dyDescent="0.3">
      <c r="A59" s="35"/>
      <c r="B59" s="2" t="s">
        <v>5</v>
      </c>
      <c r="C59" s="85">
        <f>C57/C58</f>
        <v>0.17213089112842411</v>
      </c>
      <c r="E59" s="25"/>
      <c r="F59" s="25"/>
      <c r="G59" s="29"/>
      <c r="H59" s="2" t="s">
        <v>5</v>
      </c>
      <c r="I59" s="85">
        <f>I57/I58</f>
        <v>0.1598358274763938</v>
      </c>
      <c r="M59" s="29"/>
      <c r="O59">
        <f>MAX(O52:T57)</f>
        <v>0.76923076923076927</v>
      </c>
      <c r="U59" s="9"/>
    </row>
    <row r="60" spans="1:21" x14ac:dyDescent="0.3">
      <c r="A60" s="35"/>
      <c r="E60" s="25"/>
      <c r="F60" s="25"/>
      <c r="G60" s="29"/>
      <c r="M60" s="29"/>
      <c r="N60" s="2" t="s">
        <v>0</v>
      </c>
      <c r="O60">
        <f>$I$8</f>
        <v>4.4688711258507254</v>
      </c>
      <c r="U60" s="9"/>
    </row>
    <row r="61" spans="1:21" x14ac:dyDescent="0.3">
      <c r="A61" s="37"/>
      <c r="B61" s="12"/>
      <c r="C61" s="26"/>
      <c r="D61" s="26"/>
      <c r="E61" s="26"/>
      <c r="F61" s="26"/>
      <c r="G61" s="30"/>
      <c r="H61" s="12"/>
      <c r="I61" s="12"/>
      <c r="J61" s="12"/>
      <c r="K61" s="12"/>
      <c r="L61" s="12"/>
      <c r="M61" s="30"/>
      <c r="N61" s="13" t="s">
        <v>5</v>
      </c>
      <c r="O61" s="86">
        <f>O59/O60</f>
        <v>0.17213089112842411</v>
      </c>
      <c r="P61" s="12"/>
      <c r="Q61" s="12"/>
      <c r="R61" s="12"/>
      <c r="S61" s="12"/>
      <c r="T61" s="12"/>
      <c r="U61" s="14"/>
    </row>
    <row r="62" spans="1:21" x14ac:dyDescent="0.3">
      <c r="A62" s="10"/>
      <c r="C62" s="25"/>
      <c r="D62" s="25"/>
      <c r="E62" s="25"/>
      <c r="F62" s="25"/>
      <c r="U62" s="9"/>
    </row>
    <row r="63" spans="1:21" x14ac:dyDescent="0.3">
      <c r="A63" s="72"/>
      <c r="B63" s="6"/>
      <c r="C63" s="6"/>
      <c r="D63" s="33" t="s">
        <v>11</v>
      </c>
      <c r="E63" s="6">
        <f>(E48*E49-$D$35)/(E48+E49-1)</f>
        <v>-1.3333333333333333</v>
      </c>
      <c r="F63" s="6">
        <f>(F48*F49-$D$35)/(F48+F49-1)</f>
        <v>0.75</v>
      </c>
      <c r="G63" s="6"/>
      <c r="H63" s="6"/>
      <c r="I63" s="6"/>
      <c r="J63" s="33" t="s">
        <v>11</v>
      </c>
      <c r="K63" s="6">
        <f>(K48*K49-$D$35)/(K48+K49-1)</f>
        <v>-1</v>
      </c>
      <c r="L63" s="6">
        <f>(L48*L49-$D$35)/(L48+L49-1)</f>
        <v>0.75</v>
      </c>
      <c r="M63" s="6"/>
      <c r="N63" s="6"/>
      <c r="O63" s="6"/>
      <c r="P63" s="33" t="s">
        <v>11</v>
      </c>
      <c r="Q63" s="6">
        <f>(Q48*Q49-$D$35)/(Q48+Q49-1)</f>
        <v>-1.3333333333333333</v>
      </c>
      <c r="R63" s="6">
        <f t="shared" ref="R63:S63" si="6">(R48*R49-$D$35)/(R48+R49-1)</f>
        <v>-1</v>
      </c>
      <c r="S63" s="6">
        <f t="shared" si="6"/>
        <v>0.75</v>
      </c>
      <c r="T63" s="6">
        <f>(T48*T49-$D$35)/(T48+T49-1)</f>
        <v>0.75</v>
      </c>
      <c r="U63" s="7"/>
    </row>
    <row r="64" spans="1:21" x14ac:dyDescent="0.3">
      <c r="A64" s="73" t="s">
        <v>30</v>
      </c>
      <c r="C64" t="s">
        <v>32</v>
      </c>
      <c r="E64">
        <f>E54</f>
        <v>0.70156211871642427</v>
      </c>
      <c r="F64">
        <f>F55</f>
        <v>0.64110105645932602</v>
      </c>
      <c r="I64" t="s">
        <v>32</v>
      </c>
      <c r="K64">
        <f>K54</f>
        <v>0.60555127546398912</v>
      </c>
      <c r="L64">
        <f>L55</f>
        <v>0.64110105645932602</v>
      </c>
      <c r="O64" t="s">
        <v>32</v>
      </c>
      <c r="Q64">
        <f>Q54</f>
        <v>0.70156211871642427</v>
      </c>
      <c r="S64">
        <f>S56</f>
        <v>0.64110105645932602</v>
      </c>
      <c r="T64">
        <f>T57</f>
        <v>0.64110105645932602</v>
      </c>
      <c r="U64" s="9"/>
    </row>
    <row r="65" spans="1:21" x14ac:dyDescent="0.3">
      <c r="A65" s="73" t="s">
        <v>28</v>
      </c>
      <c r="F65">
        <f>F54</f>
        <v>0.76923076923076927</v>
      </c>
      <c r="L65">
        <f>L54</f>
        <v>0.7142857142857143</v>
      </c>
      <c r="S65">
        <f>S54</f>
        <v>0.76923076923076927</v>
      </c>
      <c r="T65">
        <f>T54</f>
        <v>0.76923076923076927</v>
      </c>
      <c r="U65" s="9"/>
    </row>
    <row r="66" spans="1:21" x14ac:dyDescent="0.3">
      <c r="A66" s="73"/>
      <c r="U66" s="9"/>
    </row>
    <row r="67" spans="1:21" x14ac:dyDescent="0.3">
      <c r="A67" s="73"/>
      <c r="E67" s="25">
        <f>MAX(E64:F65)</f>
        <v>0.76923076923076927</v>
      </c>
      <c r="K67" s="25">
        <f>MAX(K64:L65)</f>
        <v>0.7142857142857143</v>
      </c>
      <c r="Q67" s="25">
        <f>MAX(Q64:T65)</f>
        <v>0.76923076923076927</v>
      </c>
      <c r="U67" s="9"/>
    </row>
    <row r="68" spans="1:21" x14ac:dyDescent="0.3">
      <c r="A68" s="73"/>
      <c r="D68" s="2" t="s">
        <v>0</v>
      </c>
      <c r="E68">
        <f>$I$8</f>
        <v>4.4688711258507254</v>
      </c>
      <c r="J68" s="2" t="s">
        <v>0</v>
      </c>
      <c r="K68">
        <f>$I$8</f>
        <v>4.4688711258507254</v>
      </c>
      <c r="P68" s="2" t="s">
        <v>0</v>
      </c>
      <c r="Q68">
        <f>$I$8</f>
        <v>4.4688711258507254</v>
      </c>
      <c r="U68" s="9"/>
    </row>
    <row r="69" spans="1:21" x14ac:dyDescent="0.3">
      <c r="A69" s="73"/>
      <c r="D69" s="2" t="s">
        <v>5</v>
      </c>
      <c r="E69" s="85">
        <f>E67/E68</f>
        <v>0.17213089112842411</v>
      </c>
      <c r="J69" s="2" t="s">
        <v>5</v>
      </c>
      <c r="K69" s="85">
        <f>K67/K68</f>
        <v>0.1598358274763938</v>
      </c>
      <c r="P69" s="2" t="s">
        <v>5</v>
      </c>
      <c r="Q69" s="85">
        <f>Q67/Q68</f>
        <v>0.17213089112842411</v>
      </c>
      <c r="U69" s="9"/>
    </row>
    <row r="70" spans="1:21" x14ac:dyDescent="0.3">
      <c r="A70" s="7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4"/>
    </row>
    <row r="72" spans="1:21" x14ac:dyDescent="0.3">
      <c r="A72" s="65" t="s">
        <v>33</v>
      </c>
    </row>
    <row r="73" spans="1:21" x14ac:dyDescent="0.3">
      <c r="A73" s="57"/>
      <c r="B73" s="4"/>
      <c r="C73" s="5" t="s">
        <v>4</v>
      </c>
      <c r="D73" s="5" t="s">
        <v>3</v>
      </c>
      <c r="E73" s="5" t="s">
        <v>40</v>
      </c>
      <c r="F73" s="15" t="s">
        <v>41</v>
      </c>
    </row>
    <row r="74" spans="1:21" x14ac:dyDescent="0.3">
      <c r="A74" s="57"/>
      <c r="B74" s="8"/>
      <c r="C74" s="19">
        <v>1</v>
      </c>
      <c r="D74" s="19">
        <v>8</v>
      </c>
      <c r="E74" s="19">
        <v>2</v>
      </c>
      <c r="F74" s="16">
        <v>2</v>
      </c>
    </row>
    <row r="75" spans="1:21" x14ac:dyDescent="0.3">
      <c r="A75" s="57"/>
      <c r="B75" s="51"/>
      <c r="C75" s="20">
        <v>8</v>
      </c>
      <c r="D75" s="20">
        <v>1</v>
      </c>
      <c r="E75" s="20">
        <v>2</v>
      </c>
      <c r="F75" s="59">
        <v>3</v>
      </c>
    </row>
    <row r="76" spans="1:21" x14ac:dyDescent="0.3">
      <c r="A76" s="57"/>
      <c r="B76" s="60" t="s">
        <v>57</v>
      </c>
      <c r="C76" s="6"/>
      <c r="D76" s="6"/>
      <c r="E76" s="61">
        <f>(E74*E75-$D$74)/(E74+E75-1)</f>
        <v>-1.3333333333333333</v>
      </c>
      <c r="F76" s="15">
        <f>(F74*F75-$D$74)/(F74+F75-1)</f>
        <v>-0.5</v>
      </c>
    </row>
    <row r="77" spans="1:21" x14ac:dyDescent="0.3">
      <c r="A77" s="57"/>
      <c r="B77" s="62" t="s">
        <v>56</v>
      </c>
      <c r="C77" s="12"/>
      <c r="D77" s="12"/>
      <c r="E77" s="63">
        <f>ABS((1+E74+E75)-SQRT((1+E74+E75)^2-4*(E74*E75-D74)))/2</f>
        <v>0.70156211871642427</v>
      </c>
      <c r="F77" s="14"/>
    </row>
    <row r="78" spans="1:21" x14ac:dyDescent="0.3">
      <c r="A78" s="58"/>
    </row>
    <row r="79" spans="1:21" x14ac:dyDescent="0.3">
      <c r="A79" s="57" t="s">
        <v>54</v>
      </c>
      <c r="B79" s="18"/>
      <c r="C79" s="5" t="s">
        <v>35</v>
      </c>
      <c r="D79" s="5" t="s">
        <v>36</v>
      </c>
      <c r="E79" s="5" t="s">
        <v>37</v>
      </c>
      <c r="F79" s="5" t="s">
        <v>39</v>
      </c>
      <c r="G79" s="7" t="s">
        <v>38</v>
      </c>
      <c r="H79" s="7"/>
      <c r="J79" s="55" t="s">
        <v>58</v>
      </c>
      <c r="K79" s="55"/>
      <c r="L79" s="55"/>
      <c r="M79" s="55"/>
    </row>
    <row r="80" spans="1:21" x14ac:dyDescent="0.3">
      <c r="A80" s="57" t="s">
        <v>65</v>
      </c>
      <c r="B80" s="8" t="s">
        <v>34</v>
      </c>
      <c r="C80" s="56">
        <v>0.50356658826979295</v>
      </c>
      <c r="D80" s="56">
        <v>6.8996518289851011E-2</v>
      </c>
      <c r="E80" s="56">
        <v>0.18639859632428887</v>
      </c>
      <c r="F80" s="56">
        <v>0.24103829711606695</v>
      </c>
      <c r="G80" s="56">
        <f>SUM(C80:F80)</f>
        <v>0.99999999999999978</v>
      </c>
      <c r="H80" s="9"/>
      <c r="J80" s="3"/>
      <c r="K80" s="3"/>
      <c r="L80" s="3"/>
      <c r="M80" s="3"/>
    </row>
    <row r="81" spans="1:14" x14ac:dyDescent="0.3">
      <c r="A81" s="57" t="s">
        <v>49</v>
      </c>
      <c r="B81" s="11"/>
      <c r="C81" s="12"/>
      <c r="D81" s="12"/>
      <c r="E81" s="12"/>
      <c r="F81" s="14"/>
      <c r="G81" s="14"/>
      <c r="H81" s="14"/>
      <c r="J81" s="3"/>
      <c r="K81" s="3"/>
      <c r="L81" s="3"/>
      <c r="M81" s="3"/>
    </row>
    <row r="82" spans="1:14" x14ac:dyDescent="0.3">
      <c r="A82" s="57" t="s">
        <v>55</v>
      </c>
      <c r="B82" s="67"/>
      <c r="C82">
        <f>ABS($C$80/C$80-C74)</f>
        <v>0</v>
      </c>
      <c r="D82">
        <f t="shared" ref="D82" si="7">ABS($C$80/D$80-D74)</f>
        <v>0.70156522747518579</v>
      </c>
      <c r="E82">
        <f>ABS($C$80/E$80-E74)</f>
        <v>0.70155783466152188</v>
      </c>
      <c r="F82" s="9">
        <f>ABS($C$80/F$80-F74)</f>
        <v>8.9155932043906816E-2</v>
      </c>
      <c r="J82" s="53" t="s">
        <v>52</v>
      </c>
      <c r="K82" s="3"/>
      <c r="L82" s="54" t="s">
        <v>53</v>
      </c>
      <c r="M82" s="3"/>
    </row>
    <row r="83" spans="1:14" x14ac:dyDescent="0.3">
      <c r="A83" s="57"/>
      <c r="B83" s="68"/>
      <c r="C83" s="12">
        <f>ABS(C$80/$D$80-C75)</f>
        <v>0.70156522747518579</v>
      </c>
      <c r="D83" s="12">
        <f>ABS(D$80/$D$80-D75)</f>
        <v>0</v>
      </c>
      <c r="E83" s="12">
        <f>ABS(E$80/$D$80-E75)</f>
        <v>0.70156525204992892</v>
      </c>
      <c r="F83" s="14">
        <f>ABS(F$80/$D$80-F75)</f>
        <v>0.49348493359442891</v>
      </c>
      <c r="H83" s="18" t="s">
        <v>0</v>
      </c>
      <c r="I83" s="7" t="s">
        <v>5</v>
      </c>
      <c r="J83" s="3"/>
      <c r="K83" s="3"/>
      <c r="L83" s="3"/>
      <c r="M83" s="3"/>
    </row>
    <row r="84" spans="1:14" x14ac:dyDescent="0.3">
      <c r="A84" s="57"/>
      <c r="B84" s="52" t="s">
        <v>45</v>
      </c>
      <c r="C84" s="64">
        <f>MAX(C82:F83)</f>
        <v>0.70156525204992892</v>
      </c>
      <c r="H84" s="1">
        <f>I8</f>
        <v>4.4688711258507254</v>
      </c>
      <c r="I84" s="14">
        <f>C84/H84</f>
        <v>0.15698936762611923</v>
      </c>
    </row>
    <row r="85" spans="1:14" x14ac:dyDescent="0.3">
      <c r="A85" s="57" t="s">
        <v>50</v>
      </c>
    </row>
    <row r="86" spans="1:14" x14ac:dyDescent="0.3">
      <c r="A86" s="57" t="s">
        <v>51</v>
      </c>
      <c r="B86" s="18" t="s">
        <v>47</v>
      </c>
      <c r="C86" s="6" t="s">
        <v>35</v>
      </c>
      <c r="D86" s="6" t="s">
        <v>36</v>
      </c>
      <c r="E86" s="6" t="s">
        <v>37</v>
      </c>
      <c r="F86" s="6" t="s">
        <v>39</v>
      </c>
      <c r="G86" s="7" t="s">
        <v>38</v>
      </c>
      <c r="H86" s="6"/>
      <c r="I86" s="7"/>
    </row>
    <row r="87" spans="1:14" x14ac:dyDescent="0.3">
      <c r="A87" s="57"/>
      <c r="B87" s="8">
        <v>1</v>
      </c>
      <c r="C87">
        <v>0.50029724347120996</v>
      </c>
      <c r="D87">
        <v>6.8548537581426899E-2</v>
      </c>
      <c r="E87">
        <v>0.18518813244919785</v>
      </c>
      <c r="F87">
        <v>0.24661742041626389</v>
      </c>
      <c r="G87" s="25">
        <f>SUM(C87:F87)</f>
        <v>1.0006513339180985</v>
      </c>
      <c r="H87">
        <v>0.70156211909288402</v>
      </c>
      <c r="I87" s="9"/>
    </row>
    <row r="88" spans="1:14" x14ac:dyDescent="0.3">
      <c r="A88" s="57"/>
      <c r="B88" s="8">
        <v>2</v>
      </c>
      <c r="C88" s="25">
        <v>0.52418133997708571</v>
      </c>
      <c r="D88" s="25">
        <v>7.1820353784121591E-2</v>
      </c>
      <c r="E88" s="25">
        <v>0.19402969353696944</v>
      </c>
      <c r="F88" s="25">
        <v>0.2084103795293068</v>
      </c>
      <c r="G88" s="25">
        <f t="shared" ref="G88:G92" si="8">SUM(C88:F88)</f>
        <v>0.99844176682748342</v>
      </c>
      <c r="H88">
        <v>0.70159757386027399</v>
      </c>
      <c r="I88" s="9"/>
      <c r="J88" s="42" t="s">
        <v>61</v>
      </c>
      <c r="L88" t="s">
        <v>60</v>
      </c>
      <c r="N88" t="s">
        <v>64</v>
      </c>
    </row>
    <row r="89" spans="1:14" x14ac:dyDescent="0.3">
      <c r="A89" s="57" t="s">
        <v>48</v>
      </c>
      <c r="B89" s="8">
        <v>3</v>
      </c>
      <c r="C89" s="25">
        <v>0.50327571004744021</v>
      </c>
      <c r="D89" s="25">
        <v>6.8956845846750547E-2</v>
      </c>
      <c r="E89" s="25">
        <v>0.18629102755390728</v>
      </c>
      <c r="F89" s="25">
        <v>0.23983347574370664</v>
      </c>
      <c r="G89" s="25">
        <f t="shared" si="8"/>
        <v>0.99835705919180462</v>
      </c>
      <c r="H89">
        <v>0.70158453642270135</v>
      </c>
      <c r="I89" s="9"/>
      <c r="J89" s="42" t="s">
        <v>62</v>
      </c>
      <c r="K89" t="s">
        <v>63</v>
      </c>
    </row>
    <row r="90" spans="1:14" x14ac:dyDescent="0.3">
      <c r="A90" s="57" t="s">
        <v>46</v>
      </c>
      <c r="B90" s="8">
        <v>4</v>
      </c>
      <c r="C90" s="25">
        <v>0.51900198576241197</v>
      </c>
      <c r="D90" s="25">
        <v>7.1111379443272255E-2</v>
      </c>
      <c r="E90" s="25">
        <v>0.19211180912686956</v>
      </c>
      <c r="F90" s="25">
        <v>0.21801471910979917</v>
      </c>
      <c r="G90" s="25">
        <f t="shared" si="8"/>
        <v>1.0002398934423529</v>
      </c>
      <c r="H90">
        <v>0.70156212171531696</v>
      </c>
      <c r="I90" s="9"/>
    </row>
    <row r="91" spans="1:14" x14ac:dyDescent="0.3">
      <c r="A91" s="57"/>
      <c r="B91" s="8">
        <v>5</v>
      </c>
      <c r="C91" s="25">
        <v>0.49741140284651203</v>
      </c>
      <c r="D91" s="25">
        <v>6.8153132349047768E-2</v>
      </c>
      <c r="E91" s="25">
        <v>0.18411992061326449</v>
      </c>
      <c r="F91" s="25">
        <v>0.24957890537949326</v>
      </c>
      <c r="G91" s="25">
        <f t="shared" si="8"/>
        <v>0.99926336118831749</v>
      </c>
      <c r="H91">
        <v>0.7015621189792336</v>
      </c>
    </row>
    <row r="92" spans="1:14" x14ac:dyDescent="0.3">
      <c r="A92" s="57"/>
      <c r="B92" s="8">
        <v>6</v>
      </c>
      <c r="C92">
        <v>0.50359592474055392</v>
      </c>
      <c r="D92">
        <v>6.8998044890418109E-2</v>
      </c>
      <c r="E92">
        <v>0.18640898239793652</v>
      </c>
      <c r="F92">
        <v>0.24105188228003455</v>
      </c>
      <c r="G92" s="25">
        <f t="shared" si="8"/>
        <v>1.000054834308943</v>
      </c>
      <c r="H92">
        <v>0.70165600625335234</v>
      </c>
    </row>
    <row r="93" spans="1:14" x14ac:dyDescent="0.3">
      <c r="A93" s="57"/>
      <c r="B93" s="8">
        <v>7</v>
      </c>
    </row>
    <row r="94" spans="1:14" x14ac:dyDescent="0.3">
      <c r="A94" s="57"/>
      <c r="B94" s="8">
        <v>8</v>
      </c>
    </row>
    <row r="95" spans="1:14" x14ac:dyDescent="0.3">
      <c r="K95" s="66" t="s">
        <v>59</v>
      </c>
    </row>
    <row r="96" spans="1:14" x14ac:dyDescent="0.3">
      <c r="K96" s="66"/>
    </row>
    <row r="97" spans="1:12" x14ac:dyDescent="0.3">
      <c r="A97" s="65" t="s">
        <v>67</v>
      </c>
      <c r="K97" s="66"/>
    </row>
    <row r="98" spans="1:12" x14ac:dyDescent="0.3">
      <c r="A98" s="18"/>
      <c r="B98" s="4"/>
      <c r="C98" s="78" t="s">
        <v>4</v>
      </c>
      <c r="D98" s="78" t="s">
        <v>3</v>
      </c>
      <c r="E98" s="78" t="s">
        <v>40</v>
      </c>
      <c r="F98" s="79" t="s">
        <v>41</v>
      </c>
      <c r="G98" s="78" t="s">
        <v>42</v>
      </c>
      <c r="H98" s="79" t="s">
        <v>43</v>
      </c>
      <c r="I98" s="78" t="s">
        <v>44</v>
      </c>
      <c r="J98" s="79" t="s">
        <v>68</v>
      </c>
      <c r="K98" s="78" t="s">
        <v>69</v>
      </c>
      <c r="L98" s="79" t="s">
        <v>70</v>
      </c>
    </row>
    <row r="99" spans="1:12" x14ac:dyDescent="0.3">
      <c r="A99" s="10"/>
      <c r="B99" s="8"/>
      <c r="C99" s="76">
        <v>1</v>
      </c>
      <c r="D99" s="76">
        <v>8</v>
      </c>
      <c r="E99" s="76">
        <v>1</v>
      </c>
      <c r="F99" s="31">
        <v>2</v>
      </c>
      <c r="G99" s="76">
        <v>6</v>
      </c>
      <c r="H99" s="76">
        <v>2</v>
      </c>
      <c r="I99" s="76">
        <v>2</v>
      </c>
      <c r="J99" s="76">
        <v>3</v>
      </c>
      <c r="K99" s="76">
        <v>2</v>
      </c>
      <c r="L99" s="31">
        <v>4</v>
      </c>
    </row>
    <row r="100" spans="1:12" x14ac:dyDescent="0.3">
      <c r="A100" s="10"/>
      <c r="B100" s="51"/>
      <c r="C100" s="13">
        <v>8</v>
      </c>
      <c r="D100" s="13">
        <v>1</v>
      </c>
      <c r="E100" s="13">
        <v>4</v>
      </c>
      <c r="F100" s="77">
        <v>2</v>
      </c>
      <c r="G100" s="13">
        <v>1</v>
      </c>
      <c r="H100" s="13">
        <v>3</v>
      </c>
      <c r="I100" s="13">
        <v>6</v>
      </c>
      <c r="J100" s="13">
        <v>4</v>
      </c>
      <c r="K100" s="13">
        <v>8</v>
      </c>
      <c r="L100" s="77">
        <v>4</v>
      </c>
    </row>
    <row r="101" spans="1:12" x14ac:dyDescent="0.3">
      <c r="A101" s="10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9"/>
    </row>
    <row r="102" spans="1:12" x14ac:dyDescent="0.3">
      <c r="A102" s="45"/>
      <c r="B102" s="75" t="s">
        <v>24</v>
      </c>
      <c r="C102" s="75">
        <v>1</v>
      </c>
      <c r="D102" s="75">
        <v>2</v>
      </c>
      <c r="E102" s="75">
        <v>3</v>
      </c>
      <c r="F102" s="75">
        <v>4</v>
      </c>
      <c r="G102" s="75">
        <v>5</v>
      </c>
      <c r="H102" s="75">
        <v>6</v>
      </c>
      <c r="I102" s="75">
        <v>7</v>
      </c>
      <c r="J102" s="75">
        <v>8</v>
      </c>
      <c r="K102" s="75">
        <v>9</v>
      </c>
      <c r="L102" s="9">
        <v>10</v>
      </c>
    </row>
    <row r="103" spans="1:12" x14ac:dyDescent="0.3">
      <c r="A103" s="45"/>
      <c r="B103" s="75">
        <v>1</v>
      </c>
      <c r="C103" s="75">
        <f>ABS((1+C99+C100)-SQRT((1+C99+C100)^2-4*(C99*C100-$D$99)))/2</f>
        <v>0</v>
      </c>
      <c r="D103" s="6">
        <f>ABS($C$99*$C$100-D99*D100)/($C$99+$C$100+D99+D100)</f>
        <v>0</v>
      </c>
      <c r="E103" s="6">
        <f>ABS($C$99*$C$100-E99*E100)/($C$99+$C$100+E99+E100)</f>
        <v>0.2857142857142857</v>
      </c>
      <c r="F103" s="6">
        <f>ABS($C$99*$C$100-F99*F100)/($C$99+$C$100+F99+F100)</f>
        <v>0.30769230769230771</v>
      </c>
      <c r="G103" s="6">
        <f>ABS($C$99*$C$100-G99*G100)/($C$99+$C$100+G99+G100)</f>
        <v>0.125</v>
      </c>
      <c r="H103" s="6">
        <f>ABS($C$99*$C$100-H99*H100)/($C$99+$C$100+H99+H100)</f>
        <v>0.14285714285714285</v>
      </c>
      <c r="I103" s="6">
        <f>ABS($C$99*$C$100-I99*I100)/($C$99+$C$100+I99+I100)</f>
        <v>0.23529411764705882</v>
      </c>
      <c r="J103" s="6">
        <f>ABS($C$99*$C$100-J99*J100)/($C$99+$C$100+J99+J100)</f>
        <v>0.25</v>
      </c>
      <c r="K103" s="6">
        <f>ABS($C$99*$C$100-K99*K100)/($C$99+$C$100+K99+K100)</f>
        <v>0.42105263157894735</v>
      </c>
      <c r="L103" s="7">
        <f t="shared" ref="L103" si="9">ABS($C$99*$C$100-L99*L100)/($C$99+$C$100+L99+L100)</f>
        <v>0.47058823529411764</v>
      </c>
    </row>
    <row r="104" spans="1:12" x14ac:dyDescent="0.3">
      <c r="A104" s="45"/>
      <c r="B104" s="75">
        <v>2</v>
      </c>
      <c r="C104" s="75"/>
      <c r="D104" s="75">
        <f>ABS((1+D99+D100)-SQRT((1+D99+D100)^2-4*(D99*D100-$D$99)))/2</f>
        <v>0</v>
      </c>
      <c r="E104" s="75">
        <f>ABS($D$99*$D$100-E99*E100)/($D$99+$D$100+E99+E100)</f>
        <v>0.2857142857142857</v>
      </c>
      <c r="F104" s="75">
        <f t="shared" ref="F104:L104" si="10">ABS($D$99*$D$100-F99*F100)/($D$99+$D$100+F99+F100)</f>
        <v>0.30769230769230771</v>
      </c>
      <c r="G104" s="75">
        <f t="shared" si="10"/>
        <v>0.125</v>
      </c>
      <c r="H104" s="75">
        <f t="shared" si="10"/>
        <v>0.14285714285714285</v>
      </c>
      <c r="I104" s="75">
        <f t="shared" si="10"/>
        <v>0.23529411764705882</v>
      </c>
      <c r="J104" s="75">
        <f t="shared" si="10"/>
        <v>0.25</v>
      </c>
      <c r="K104" s="75">
        <f t="shared" si="10"/>
        <v>0.42105263157894735</v>
      </c>
      <c r="L104" s="9">
        <f t="shared" si="10"/>
        <v>0.47058823529411764</v>
      </c>
    </row>
    <row r="105" spans="1:12" x14ac:dyDescent="0.3">
      <c r="A105" s="81" t="s">
        <v>26</v>
      </c>
      <c r="B105" s="75">
        <v>3</v>
      </c>
      <c r="C105" s="75"/>
      <c r="D105" s="75"/>
      <c r="E105" s="75">
        <f>ABS((1+E99+E100)-SQRT((1+E99+E100)^2-4*(E99*E100-$D$99)))/2</f>
        <v>0.60555127546398912</v>
      </c>
      <c r="F105" s="75">
        <f>ABS($E$99*$E$100-F99*F100)/($E$99+$E$100+F99+F100)</f>
        <v>0</v>
      </c>
      <c r="G105" s="75">
        <f t="shared" ref="G105:L105" si="11">ABS($E$99*$E$100-G99*G100)/($E$99+$E$100+G99+G100)</f>
        <v>0.16666666666666666</v>
      </c>
      <c r="H105" s="75">
        <f t="shared" si="11"/>
        <v>0.2</v>
      </c>
      <c r="I105" s="75">
        <f t="shared" si="11"/>
        <v>0.61538461538461542</v>
      </c>
      <c r="J105" s="75">
        <f t="shared" si="11"/>
        <v>0.66666666666666663</v>
      </c>
      <c r="K105" s="75">
        <f t="shared" si="11"/>
        <v>0.8</v>
      </c>
      <c r="L105" s="9">
        <f t="shared" si="11"/>
        <v>0.92307692307692313</v>
      </c>
    </row>
    <row r="106" spans="1:12" x14ac:dyDescent="0.3">
      <c r="A106" s="81" t="s">
        <v>27</v>
      </c>
      <c r="B106" s="75">
        <v>4</v>
      </c>
      <c r="C106" s="75"/>
      <c r="D106" s="75"/>
      <c r="E106" s="75"/>
      <c r="F106" s="75">
        <f>ABS((1+F99+F100)-SQRT((1+F99+F100)^2-4*(F99*F100-$D$99)))/2</f>
        <v>0.70156211871642427</v>
      </c>
      <c r="G106" s="75">
        <f>ABS($F$99*$F$100-G99*G100)/($F$99+$F$100+G99+G100)</f>
        <v>0.18181818181818182</v>
      </c>
      <c r="H106" s="75">
        <f t="shared" ref="H106:L106" si="12">ABS($F$99*$F$100-H99*H100)/($F$99+$F$100+H99+H100)</f>
        <v>0.22222222222222221</v>
      </c>
      <c r="I106" s="75">
        <f t="shared" si="12"/>
        <v>0.66666666666666663</v>
      </c>
      <c r="J106" s="75">
        <f t="shared" si="12"/>
        <v>0.72727272727272729</v>
      </c>
      <c r="K106" s="75">
        <f t="shared" si="12"/>
        <v>0.8571428571428571</v>
      </c>
      <c r="L106" s="9">
        <f t="shared" si="12"/>
        <v>1</v>
      </c>
    </row>
    <row r="107" spans="1:12" x14ac:dyDescent="0.3">
      <c r="A107" s="81" t="s">
        <v>28</v>
      </c>
      <c r="B107" s="75">
        <v>5</v>
      </c>
      <c r="C107" s="75"/>
      <c r="D107" s="75"/>
      <c r="E107" s="75"/>
      <c r="F107" s="75"/>
      <c r="G107" s="75">
        <f>ABS((1+G99+G100)-SQRT((1+G99+G100)^2-4*(G99*G100-$D$99)))/2</f>
        <v>0.24264068711928477</v>
      </c>
      <c r="H107" s="75">
        <f>ABS($G$99*$G$100-H99*H100)/($G$99+$G$100+H99+H100)</f>
        <v>0</v>
      </c>
      <c r="I107" s="75">
        <f t="shared" ref="I107:L107" si="13">ABS($G$99*$G$100-I99*I100)/($G$99+$G$100+I99+I100)</f>
        <v>0.4</v>
      </c>
      <c r="J107" s="75">
        <f t="shared" si="13"/>
        <v>0.42857142857142855</v>
      </c>
      <c r="K107" s="75">
        <f t="shared" si="13"/>
        <v>0.58823529411764708</v>
      </c>
      <c r="L107" s="9">
        <f t="shared" si="13"/>
        <v>0.66666666666666663</v>
      </c>
    </row>
    <row r="108" spans="1:12" x14ac:dyDescent="0.3">
      <c r="A108" s="45"/>
      <c r="B108" s="75">
        <v>6</v>
      </c>
      <c r="C108" s="75"/>
      <c r="D108" s="75"/>
      <c r="E108" s="75"/>
      <c r="F108" s="75"/>
      <c r="G108" s="75"/>
      <c r="H108" s="75">
        <f>ABS((1+H99+H100)-SQRT((1+H99+H100)^2-4*(H99*H100-$D$99)))/2</f>
        <v>0.31662479035539981</v>
      </c>
      <c r="I108" s="75">
        <f>ABS($H$99*$H$100-I99*I100)/($H$99+$H$100+I99+I100)</f>
        <v>0.46153846153846156</v>
      </c>
      <c r="J108" s="75">
        <f t="shared" ref="J108:L108" si="14">ABS($H$99*$H$100-J99*J100)/($H$99+$H$100+J99+J100)</f>
        <v>0.5</v>
      </c>
      <c r="K108" s="75">
        <f t="shared" si="14"/>
        <v>0.66666666666666663</v>
      </c>
      <c r="L108" s="9">
        <f t="shared" si="14"/>
        <v>0.76923076923076927</v>
      </c>
    </row>
    <row r="109" spans="1:12" x14ac:dyDescent="0.3">
      <c r="A109" s="45"/>
      <c r="B109" s="75">
        <v>7</v>
      </c>
      <c r="C109" s="75"/>
      <c r="D109" s="75"/>
      <c r="E109" s="75"/>
      <c r="F109" s="75"/>
      <c r="G109" s="75"/>
      <c r="H109" s="75"/>
      <c r="I109" s="75">
        <f>ABS((1+I99+I100)-SQRT((1+I99+I100)^2-4*(I99*I100-$D$99)))/2</f>
        <v>0.46887112585072543</v>
      </c>
      <c r="J109" s="75">
        <f>ABS($I$99*$I$100-J99*J100)/($I$99+$I$100+J99+J100)</f>
        <v>0</v>
      </c>
      <c r="K109" s="75">
        <f t="shared" ref="K109:L109" si="15">ABS($I$99*$I$100-K99*K100)/($I$99+$I$100+K99+K100)</f>
        <v>0.22222222222222221</v>
      </c>
      <c r="L109" s="9">
        <f t="shared" si="15"/>
        <v>0.25</v>
      </c>
    </row>
    <row r="110" spans="1:12" x14ac:dyDescent="0.3">
      <c r="A110" s="45"/>
      <c r="B110" s="75">
        <v>8</v>
      </c>
      <c r="C110" s="75"/>
      <c r="D110" s="75"/>
      <c r="E110" s="75"/>
      <c r="F110" s="75"/>
      <c r="G110" s="75"/>
      <c r="H110" s="75"/>
      <c r="I110" s="75"/>
      <c r="J110" s="75">
        <f>ABS((1+J99+J100)-SQRT((1+J99+J100)^2-4*(J99*J100-$D$99)))/2</f>
        <v>0.53589838486224561</v>
      </c>
      <c r="K110" s="75">
        <f>ABS($J$99*$J$100-K99*K100)/($J$99+$J$100+K99+K100)</f>
        <v>0.23529411764705882</v>
      </c>
      <c r="L110" s="9">
        <f>ABS($J$99*$J$100-L99*L100)/($J$99+$J$100+L99+L100)</f>
        <v>0.26666666666666666</v>
      </c>
    </row>
    <row r="111" spans="1:12" x14ac:dyDescent="0.3">
      <c r="A111" s="45"/>
      <c r="B111" s="75">
        <v>9</v>
      </c>
      <c r="C111" s="75"/>
      <c r="D111" s="75"/>
      <c r="E111" s="75"/>
      <c r="F111" s="75"/>
      <c r="G111" s="75"/>
      <c r="H111" s="75"/>
      <c r="I111" s="75"/>
      <c r="J111" s="75"/>
      <c r="K111" s="75">
        <f>ABS((1+K99+K100)-SQRT((1+K99+K100)^2-4*(K99*K100-$D$99)))/2</f>
        <v>0.78300943397169842</v>
      </c>
      <c r="L111" s="9"/>
    </row>
    <row r="112" spans="1:12" x14ac:dyDescent="0.3">
      <c r="A112" s="45"/>
      <c r="B112" s="75">
        <v>10</v>
      </c>
      <c r="C112" s="75"/>
      <c r="D112" s="75"/>
      <c r="E112" s="75"/>
      <c r="F112" s="75"/>
      <c r="G112" s="75"/>
      <c r="H112" s="75"/>
      <c r="I112" s="75"/>
      <c r="J112" s="75"/>
      <c r="K112" s="75"/>
      <c r="L112" s="9">
        <f>ABS((1+L99+L100)-SQRT((1+L99+L100)^2-4*(L99*L100-$D$99)))/2</f>
        <v>1</v>
      </c>
    </row>
    <row r="113" spans="1:12" x14ac:dyDescent="0.3">
      <c r="A113" s="4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9"/>
    </row>
    <row r="114" spans="1:12" x14ac:dyDescent="0.3">
      <c r="A114" s="45"/>
      <c r="B114" s="75"/>
      <c r="C114" s="80">
        <f>MAX(C103:L112)</f>
        <v>1</v>
      </c>
      <c r="D114" s="75"/>
      <c r="E114" s="75"/>
      <c r="F114" s="75"/>
      <c r="G114" s="75"/>
      <c r="H114" s="75"/>
      <c r="I114" s="75"/>
      <c r="J114" s="75"/>
      <c r="K114" s="75"/>
      <c r="L114" s="9"/>
    </row>
    <row r="115" spans="1:12" x14ac:dyDescent="0.3">
      <c r="A115" s="45"/>
      <c r="B115" s="76" t="s">
        <v>0</v>
      </c>
      <c r="C115" s="75">
        <f>$I$8</f>
        <v>4.4688711258507254</v>
      </c>
      <c r="D115" s="75"/>
      <c r="E115" s="75"/>
      <c r="F115" s="75"/>
      <c r="G115" s="75"/>
      <c r="H115" s="75"/>
      <c r="I115" s="75"/>
      <c r="J115" s="75"/>
      <c r="K115" s="75"/>
      <c r="L115" s="9"/>
    </row>
    <row r="116" spans="1:12" x14ac:dyDescent="0.3">
      <c r="A116" s="46"/>
      <c r="B116" s="13" t="s">
        <v>5</v>
      </c>
      <c r="C116" s="86">
        <f>C114/C115</f>
        <v>0.22377015846695134</v>
      </c>
      <c r="D116" s="12"/>
      <c r="E116" s="12"/>
      <c r="F116" s="12"/>
      <c r="G116" s="12"/>
      <c r="H116" s="12"/>
      <c r="I116" s="12"/>
      <c r="J116" s="12"/>
      <c r="K116" s="12"/>
      <c r="L116" s="14"/>
    </row>
    <row r="118" spans="1:12" x14ac:dyDescent="0.3">
      <c r="A118" s="18"/>
      <c r="B118" s="6"/>
      <c r="C118" s="6"/>
      <c r="D118" s="33" t="s">
        <v>11</v>
      </c>
      <c r="E118" s="6">
        <f>(E99*E100-$D$99)/(E99+E100-1)</f>
        <v>-1</v>
      </c>
      <c r="F118" s="6">
        <f t="shared" ref="F118:L118" si="16">(F99*F100-$D$99)/(F99+F100-1)</f>
        <v>-1.3333333333333333</v>
      </c>
      <c r="G118" s="6">
        <f t="shared" si="16"/>
        <v>-0.33333333333333331</v>
      </c>
      <c r="H118" s="6">
        <f t="shared" si="16"/>
        <v>-0.5</v>
      </c>
      <c r="I118" s="6">
        <f t="shared" si="16"/>
        <v>0.5714285714285714</v>
      </c>
      <c r="J118" s="6">
        <f t="shared" si="16"/>
        <v>0.66666666666666663</v>
      </c>
      <c r="K118" s="6">
        <f t="shared" si="16"/>
        <v>0.88888888888888884</v>
      </c>
      <c r="L118" s="7">
        <f t="shared" si="16"/>
        <v>1.1428571428571428</v>
      </c>
    </row>
    <row r="119" spans="1:12" x14ac:dyDescent="0.3">
      <c r="A119" s="82"/>
      <c r="B119" s="75"/>
      <c r="C119" s="75"/>
      <c r="D119" s="75"/>
      <c r="E119" s="75"/>
      <c r="F119" s="75" t="s">
        <v>72</v>
      </c>
      <c r="G119" s="75"/>
      <c r="H119" s="75"/>
      <c r="I119" s="75"/>
      <c r="J119" s="75"/>
      <c r="K119" s="75"/>
      <c r="L119" s="9" t="s">
        <v>73</v>
      </c>
    </row>
    <row r="120" spans="1:12" x14ac:dyDescent="0.3">
      <c r="A120" s="82"/>
      <c r="B120" s="75"/>
      <c r="C120" s="75"/>
      <c r="D120" s="75"/>
      <c r="E120" s="75"/>
      <c r="F120" s="75">
        <f>F106</f>
        <v>0.70156211871642427</v>
      </c>
      <c r="G120" s="75">
        <f>L112</f>
        <v>1</v>
      </c>
      <c r="H120" s="75"/>
      <c r="I120" s="75"/>
      <c r="J120" s="75"/>
      <c r="K120" s="75"/>
      <c r="L120" s="9"/>
    </row>
    <row r="121" spans="1:12" x14ac:dyDescent="0.3">
      <c r="A121" s="70" t="s">
        <v>30</v>
      </c>
      <c r="B121" s="75"/>
      <c r="C121" s="75"/>
      <c r="D121" s="75"/>
      <c r="E121" s="75"/>
      <c r="F121" s="75"/>
      <c r="G121" s="75">
        <f>L106</f>
        <v>1</v>
      </c>
      <c r="H121" s="75"/>
      <c r="I121" s="75"/>
      <c r="J121" s="75"/>
      <c r="K121" s="75"/>
      <c r="L121" s="9"/>
    </row>
    <row r="122" spans="1:12" x14ac:dyDescent="0.3">
      <c r="A122" s="70" t="s">
        <v>28</v>
      </c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9"/>
    </row>
    <row r="123" spans="1:12" x14ac:dyDescent="0.3">
      <c r="A123" s="35"/>
      <c r="B123" s="75"/>
      <c r="C123" s="75"/>
      <c r="D123" s="75"/>
      <c r="E123" s="75"/>
      <c r="F123" s="80">
        <f>MAX(F120:G121)</f>
        <v>1</v>
      </c>
      <c r="G123" s="75"/>
      <c r="H123" s="75"/>
      <c r="I123" s="75"/>
      <c r="J123" s="75"/>
      <c r="K123" s="75"/>
      <c r="L123" s="9"/>
    </row>
    <row r="124" spans="1:12" x14ac:dyDescent="0.3">
      <c r="A124" s="35"/>
      <c r="B124" s="75"/>
      <c r="C124" s="75"/>
      <c r="D124" s="75"/>
      <c r="E124" s="76" t="s">
        <v>0</v>
      </c>
      <c r="F124" s="75">
        <f>$I$8</f>
        <v>4.4688711258507254</v>
      </c>
      <c r="G124" s="75"/>
      <c r="H124" s="75"/>
      <c r="I124" s="75"/>
      <c r="J124" s="75"/>
      <c r="K124" s="75"/>
      <c r="L124" s="9"/>
    </row>
    <row r="125" spans="1:12" x14ac:dyDescent="0.3">
      <c r="A125" s="37"/>
      <c r="B125" s="12"/>
      <c r="C125" s="12"/>
      <c r="D125" s="12"/>
      <c r="E125" s="13" t="s">
        <v>5</v>
      </c>
      <c r="F125" s="86">
        <f>F123/F124</f>
        <v>0.22377015846695134</v>
      </c>
      <c r="G125" s="12"/>
      <c r="H125" s="12"/>
      <c r="I125" s="12"/>
      <c r="J125" s="12"/>
      <c r="K125" s="12"/>
      <c r="L125" s="14"/>
    </row>
  </sheetData>
  <phoneticPr fontId="4" type="noConversion"/>
  <hyperlinks>
    <hyperlink ref="B3" r:id="rId1" xr:uid="{C4220F35-C4C8-4159-BB08-60F488F2EDB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Closed-form Solution of Consistency Ratio in Best Worst Method Minmax Optimization Model</dc:title>
  <dc:creator>Kevin Kam FungYuen</dc:creator>
  <cp:lastModifiedBy>HP</cp:lastModifiedBy>
  <dcterms:created xsi:type="dcterms:W3CDTF">2015-06-05T18:17:20Z</dcterms:created>
  <dcterms:modified xsi:type="dcterms:W3CDTF">2023-08-15T04:45:15Z</dcterms:modified>
  <cp:version>1</cp:version>
</cp:coreProperties>
</file>