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u12\OneDrive\Desktop\김세희\01_업무자료\경영지원업무\01_(비즈메카) 기안서 결제\8월\260821_명함\"/>
    </mc:Choice>
  </mc:AlternateContent>
  <xr:revisionPtr revIDLastSave="0" documentId="13_ncr:1_{73A64D64-1DD7-48D4-8DCB-DF721C3C2574}" xr6:coauthVersionLast="47" xr6:coauthVersionMax="47" xr10:uidLastSave="{00000000-0000-0000-0000-000000000000}"/>
  <bookViews>
    <workbookView xWindow="-13140" yWindow="-16470" windowWidth="29040" windowHeight="15720" firstSheet="17" activeTab="17" xr2:uid="{5A858EC0-831C-486B-A90A-16F43F0826B8}"/>
  </bookViews>
  <sheets>
    <sheet name="입금요청 25.02.20" sheetId="8" state="hidden" r:id="rId1"/>
    <sheet name="입금요청 25.02.17" sheetId="7" state="hidden" r:id="rId2"/>
    <sheet name="입금요청 25.05.22 (2)" sheetId="30" state="hidden" r:id="rId3"/>
    <sheet name="입금요청 25.05.26" sheetId="26" state="hidden" r:id="rId4"/>
    <sheet name="입금요청 25.08.25" sheetId="51" state="hidden" r:id="rId5"/>
    <sheet name="입금요청 25.08.21" sheetId="50" state="hidden" r:id="rId6"/>
    <sheet name="입금요청 25.08.18" sheetId="49" state="hidden" r:id="rId7"/>
    <sheet name="입금요청 25.09.08" sheetId="58" state="hidden" r:id="rId8"/>
    <sheet name="입금요청 25.09.04" sheetId="55" state="hidden" r:id="rId9"/>
    <sheet name="안동 2분기 인센티브 명단" sheetId="56" state="hidden" r:id="rId10"/>
    <sheet name="경주 2분기 인센티브 명단" sheetId="57" state="hidden" r:id="rId11"/>
    <sheet name="입금요청 25.09.01" sheetId="54" state="hidden" r:id="rId12"/>
    <sheet name="입금요청 25.08.28" sheetId="53" state="hidden" r:id="rId13"/>
    <sheet name="입금요청 25.08.14" sheetId="48" state="hidden" r:id="rId14"/>
    <sheet name="5월~7월 전기 공과금 내역서" sheetId="46" state="hidden" r:id="rId15"/>
    <sheet name="입금요청 25.08.11" sheetId="47" state="hidden" r:id="rId16"/>
    <sheet name="입금요청 25.07.31" sheetId="45" state="hidden" r:id="rId17"/>
    <sheet name="입금요청" sheetId="63" r:id="rId18"/>
    <sheet name="입금요청 25.09.18" sheetId="62" state="hidden" r:id="rId19"/>
    <sheet name="입금요청 25.09.16" sheetId="61" state="hidden" r:id="rId20"/>
    <sheet name="입금요청 25.09.11" sheetId="60" state="hidden" r:id="rId21"/>
    <sheet name="입금요청 25.09.09" sheetId="44" state="hidden" r:id="rId22"/>
    <sheet name="학교BTL 입금정보" sheetId="59" state="hidden" r:id="rId23"/>
    <sheet name="입금요청 25.07.21" sheetId="43" state="hidden" r:id="rId24"/>
    <sheet name="입금요청 25.07.14" sheetId="42" state="hidden" r:id="rId25"/>
    <sheet name="입금요청 25.07.10" sheetId="41" state="hidden" r:id="rId26"/>
    <sheet name="입금요청 25.07.07" sheetId="40" state="hidden" r:id="rId27"/>
    <sheet name="입금요청 25.06.25" sheetId="39" state="hidden" r:id="rId28"/>
    <sheet name="입금요청 25.06.23" sheetId="38" state="hidden" r:id="rId29"/>
    <sheet name="입금요청 25.06.19" sheetId="37" state="hidden" r:id="rId30"/>
    <sheet name="입금요청 25.06.13" sheetId="36" state="hidden" r:id="rId31"/>
    <sheet name="입금요청 25.06.12" sheetId="34" state="hidden" r:id="rId32"/>
    <sheet name="천안예전 25년 1분기 인센티브" sheetId="35" state="hidden" r:id="rId33"/>
    <sheet name="입금요청 25.06.05" sheetId="33" state="hidden" r:id="rId34"/>
    <sheet name="입금요청 25.06.02" sheetId="32" state="hidden" r:id="rId35"/>
    <sheet name="입금요청 25.05.29" sheetId="31" state="hidden" r:id="rId36"/>
    <sheet name="안동 1분기 인센티브 명단" sheetId="27" state="hidden" r:id="rId37"/>
    <sheet name="경주 1분기 인센티브 명단" sheetId="29" state="hidden" r:id="rId38"/>
    <sheet name="입금요청 25.05.22" sheetId="24" state="hidden" r:id="rId39"/>
    <sheet name="입금요청 25.05.13" sheetId="23" state="hidden" r:id="rId40"/>
    <sheet name="입금요청 25.05.12" sheetId="22" state="hidden" r:id="rId41"/>
    <sheet name="2~4월 공과금 내역서" sheetId="21" state="hidden" r:id="rId42"/>
    <sheet name="입금요청 25.04.24" sheetId="19" state="hidden" r:id="rId43"/>
    <sheet name="입금요청 25.04.21" sheetId="18" state="hidden" r:id="rId44"/>
    <sheet name="입금요청 25.04.10" sheetId="17" state="hidden" r:id="rId45"/>
    <sheet name="입금요청 25.04.04" sheetId="16" state="hidden" r:id="rId46"/>
    <sheet name="입금요청 25.03.31" sheetId="15" state="hidden" r:id="rId47"/>
    <sheet name="입금요청 25.03.17" sheetId="14" state="hidden" r:id="rId48"/>
    <sheet name="입금요청 25.03.14" sheetId="13" state="hidden" r:id="rId49"/>
    <sheet name="입금요청 25.03.07" sheetId="12" state="hidden" r:id="rId50"/>
    <sheet name="입금요청 25.02.27" sheetId="11" state="hidden" r:id="rId51"/>
    <sheet name="입금요청 25.02.24" sheetId="9" state="hidden" r:id="rId52"/>
    <sheet name="1월 공과금 내역서" sheetId="10" state="hidden" r:id="rId53"/>
    <sheet name="입금요청 25.02.10" sheetId="6" state="hidden" r:id="rId54"/>
    <sheet name="입금요청 25.02.07" sheetId="5" state="hidden" r:id="rId55"/>
    <sheet name="입금요청 25.01.21" sheetId="2" state="hidden" r:id="rId56"/>
    <sheet name="천안예술의전당" sheetId="1" state="hidden" r:id="rId57"/>
  </sheets>
  <definedNames>
    <definedName name="_xlnm.Print_Area" localSheetId="52">'1월 공과금 내역서'!$B$2:$U$34</definedName>
    <definedName name="_xlnm.Print_Area" localSheetId="41">'2~4월 공과금 내역서'!$B$2:$U$23</definedName>
    <definedName name="_xlnm.Print_Area" localSheetId="14">'5월~7월 전기 공과금 내역서'!$B$2:$U$23</definedName>
    <definedName name="_xlnm.Print_Area" localSheetId="17">입금요청!$B$2:$AD$4</definedName>
    <definedName name="_xlnm.Print_Area" localSheetId="55">'입금요청 25.01.21'!$B$2:$AB$29</definedName>
    <definedName name="_xlnm.Print_Area" localSheetId="54">'입금요청 25.02.07'!$B$2:$AB$16</definedName>
    <definedName name="_xlnm.Print_Area" localSheetId="53">'입금요청 25.02.10'!$B$2:$AB$12</definedName>
    <definedName name="_xlnm.Print_Area" localSheetId="1">'입금요청 25.02.17'!$B$2:$AB$13</definedName>
    <definedName name="_xlnm.Print_Area" localSheetId="0">'입금요청 25.02.20'!$B$2:$AB$13</definedName>
    <definedName name="_xlnm.Print_Area" localSheetId="51">'입금요청 25.02.24'!$B$2:$AB$11</definedName>
    <definedName name="_xlnm.Print_Area" localSheetId="50">'입금요청 25.02.27'!$B$2:$AB$9</definedName>
    <definedName name="_xlnm.Print_Area" localSheetId="49">'입금요청 25.03.07'!$B$2:$AB$8</definedName>
    <definedName name="_xlnm.Print_Area" localSheetId="48">'입금요청 25.03.14'!$B$2:$AB$8</definedName>
    <definedName name="_xlnm.Print_Area" localSheetId="47">'입금요청 25.03.17'!$B$2:$AB$10</definedName>
    <definedName name="_xlnm.Print_Area" localSheetId="46">'입금요청 25.03.31'!$B$2:$AB$10</definedName>
    <definedName name="_xlnm.Print_Area" localSheetId="45">'입금요청 25.04.04'!$B$2:$AB$8</definedName>
    <definedName name="_xlnm.Print_Area" localSheetId="44">'입금요청 25.04.10'!$B$2:$AB$8</definedName>
    <definedName name="_xlnm.Print_Area" localSheetId="43">'입금요청 25.04.21'!$B$2:$AB$7</definedName>
    <definedName name="_xlnm.Print_Area" localSheetId="42">'입금요청 25.04.24'!$B$2:$AB$10</definedName>
    <definedName name="_xlnm.Print_Area" localSheetId="40">'입금요청 25.05.12'!$B$2:$AB$10</definedName>
    <definedName name="_xlnm.Print_Area" localSheetId="39">'입금요청 25.05.13'!$B$2:$AB$10</definedName>
    <definedName name="_xlnm.Print_Area" localSheetId="38">'입금요청 25.05.22'!$B$2:$AB$10</definedName>
    <definedName name="_xlnm.Print_Area" localSheetId="2">'입금요청 25.05.22 (2)'!$B$2:$AB$7</definedName>
    <definedName name="_xlnm.Print_Area" localSheetId="3">'입금요청 25.05.26'!$B$2:$AB$14</definedName>
    <definedName name="_xlnm.Print_Area" localSheetId="35">'입금요청 25.05.29'!$B$2:$AB$14</definedName>
    <definedName name="_xlnm.Print_Area" localSheetId="34">'입금요청 25.06.02'!$B$2:$AB$6</definedName>
    <definedName name="_xlnm.Print_Area" localSheetId="33">'입금요청 25.06.05'!$B$2:$AB$5</definedName>
    <definedName name="_xlnm.Print_Area" localSheetId="31">'입금요청 25.06.12'!$B$2:$AB$5</definedName>
    <definedName name="_xlnm.Print_Area" localSheetId="30">'입금요청 25.06.13'!$B$2:$AB$5</definedName>
    <definedName name="_xlnm.Print_Area" localSheetId="29">'입금요청 25.06.19'!$B$2:$AB$4</definedName>
    <definedName name="_xlnm.Print_Area" localSheetId="28">'입금요청 25.06.23'!$B$2:$AB$4</definedName>
    <definedName name="_xlnm.Print_Area" localSheetId="27">'입금요청 25.06.25'!$B$2:$AB$4</definedName>
    <definedName name="_xlnm.Print_Area" localSheetId="26">'입금요청 25.07.07'!$B$2:$AB$4</definedName>
    <definedName name="_xlnm.Print_Area" localSheetId="25">'입금요청 25.07.10'!$B$2:$AB$4</definedName>
    <definedName name="_xlnm.Print_Area" localSheetId="24">'입금요청 25.07.14'!$B$2:$AB$4</definedName>
    <definedName name="_xlnm.Print_Area" localSheetId="23">'입금요청 25.07.21'!$B$2:$AB$4</definedName>
    <definedName name="_xlnm.Print_Area" localSheetId="16">'입금요청 25.07.31'!$B$2:$AB$4</definedName>
    <definedName name="_xlnm.Print_Area" localSheetId="15">'입금요청 25.08.11'!$B$2:$AB$4</definedName>
    <definedName name="_xlnm.Print_Area" localSheetId="13">'입금요청 25.08.14'!$B$2:$AB$4</definedName>
    <definedName name="_xlnm.Print_Area" localSheetId="6">'입금요청 25.08.18'!$B$2:$AB$4</definedName>
    <definedName name="_xlnm.Print_Area" localSheetId="5">'입금요청 25.08.21'!$B$2:$AB$4</definedName>
    <definedName name="_xlnm.Print_Area" localSheetId="4">'입금요청 25.08.25'!$B$2:$AB$4</definedName>
    <definedName name="_xlnm.Print_Area" localSheetId="12">'입금요청 25.08.28'!$B$2:$AB$4</definedName>
    <definedName name="_xlnm.Print_Area" localSheetId="11">'입금요청 25.09.01'!$B$2:$AB$4</definedName>
    <definedName name="_xlnm.Print_Area" localSheetId="8">'입금요청 25.09.04'!$B$2:$AB$4</definedName>
    <definedName name="_xlnm.Print_Area" localSheetId="7">'입금요청 25.09.08'!$B$2:$AB$4</definedName>
    <definedName name="_xlnm.Print_Area" localSheetId="21">'입금요청 25.09.09'!$B$2:$AB$4</definedName>
    <definedName name="_xlnm.Print_Area" localSheetId="20">'입금요청 25.09.11'!$B$2:$AB$4</definedName>
    <definedName name="_xlnm.Print_Area" localSheetId="19">'입금요청 25.09.16'!$B$2:$AB$4</definedName>
    <definedName name="_xlnm.Print_Area" localSheetId="18">'입금요청 25.09.18'!$B$2:$AB$4</definedName>
    <definedName name="_xlnm.Print_Area" localSheetId="56">천안예술의전당!$B$2:$AB$10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63" l="1"/>
  <c r="R5" i="63"/>
  <c r="R6" i="63"/>
  <c r="R8" i="63" l="1"/>
  <c r="R7" i="63"/>
  <c r="R9" i="63"/>
  <c r="R10" i="62"/>
  <c r="R10" i="63" l="1"/>
  <c r="R9" i="62"/>
  <c r="R5" i="62" l="1"/>
  <c r="R8" i="62"/>
  <c r="R7" i="62"/>
  <c r="R6" i="62"/>
  <c r="R13" i="61"/>
  <c r="R12" i="61"/>
  <c r="R11" i="61"/>
  <c r="R10" i="61"/>
  <c r="R9" i="61"/>
  <c r="R8" i="61"/>
  <c r="R7" i="61"/>
  <c r="R6" i="61"/>
  <c r="R5" i="61"/>
  <c r="R6" i="60"/>
  <c r="R7" i="60"/>
  <c r="R8" i="60"/>
  <c r="R9" i="60"/>
  <c r="R10" i="60"/>
  <c r="R11" i="60"/>
  <c r="R12" i="60"/>
  <c r="R13" i="60"/>
  <c r="R14" i="60"/>
  <c r="R15" i="60"/>
  <c r="R16" i="60"/>
  <c r="R5" i="60"/>
  <c r="R17" i="60"/>
  <c r="R5" i="58"/>
  <c r="R6" i="58" s="1"/>
  <c r="B5" i="58"/>
  <c r="R14" i="55"/>
  <c r="B12" i="55"/>
  <c r="R12" i="55"/>
  <c r="R14" i="61" l="1"/>
  <c r="R18" i="60"/>
  <c r="F11" i="57"/>
  <c r="F11" i="56"/>
  <c r="R6" i="55"/>
  <c r="R7" i="55"/>
  <c r="R8" i="55"/>
  <c r="R9" i="55"/>
  <c r="R10" i="55"/>
  <c r="R11" i="55"/>
  <c r="R13" i="55"/>
  <c r="B5" i="55"/>
  <c r="R5" i="55"/>
  <c r="B6" i="55"/>
  <c r="B7" i="55"/>
  <c r="B8" i="55"/>
  <c r="B9" i="55"/>
  <c r="B10" i="55"/>
  <c r="B13" i="55"/>
  <c r="B11" i="55"/>
  <c r="R8" i="54"/>
  <c r="B8" i="54"/>
  <c r="R7" i="54"/>
  <c r="B7" i="54"/>
  <c r="R6" i="54"/>
  <c r="B6" i="54"/>
  <c r="R5" i="54"/>
  <c r="B5" i="54"/>
  <c r="R13" i="53"/>
  <c r="B13" i="53"/>
  <c r="R11" i="53"/>
  <c r="B11" i="53"/>
  <c r="R9" i="53"/>
  <c r="R8" i="53"/>
  <c r="R7" i="53"/>
  <c r="R6" i="53"/>
  <c r="R5" i="53"/>
  <c r="B7" i="53"/>
  <c r="B8" i="53"/>
  <c r="B9" i="53"/>
  <c r="B10" i="53"/>
  <c r="R10" i="53"/>
  <c r="B12" i="53"/>
  <c r="R12" i="53"/>
  <c r="R14" i="53"/>
  <c r="B14" i="53"/>
  <c r="B6" i="53"/>
  <c r="B5" i="53"/>
  <c r="R8" i="51"/>
  <c r="R6" i="51"/>
  <c r="R7" i="51"/>
  <c r="R5" i="51"/>
  <c r="R15" i="50"/>
  <c r="R12" i="50"/>
  <c r="R13" i="50"/>
  <c r="R14" i="50"/>
  <c r="R11" i="50"/>
  <c r="R10" i="50"/>
  <c r="R9" i="50"/>
  <c r="R8" i="50"/>
  <c r="R7" i="50"/>
  <c r="R5" i="50"/>
  <c r="B5" i="50"/>
  <c r="R6" i="49"/>
  <c r="R5" i="49"/>
  <c r="R13" i="49"/>
  <c r="B13" i="49"/>
  <c r="R12" i="49"/>
  <c r="B12" i="49"/>
  <c r="R11" i="49"/>
  <c r="B11" i="49"/>
  <c r="R10" i="49"/>
  <c r="B10" i="49"/>
  <c r="R9" i="49"/>
  <c r="B9" i="49"/>
  <c r="R8" i="49"/>
  <c r="B8" i="49"/>
  <c r="R7" i="49"/>
  <c r="B7" i="49"/>
  <c r="B6" i="49"/>
  <c r="B5" i="49"/>
  <c r="R14" i="48"/>
  <c r="R7" i="48"/>
  <c r="B7" i="48"/>
  <c r="R5" i="48"/>
  <c r="R6" i="48"/>
  <c r="B5" i="48"/>
  <c r="B6" i="48"/>
  <c r="R13" i="48"/>
  <c r="B13" i="48"/>
  <c r="R12" i="48"/>
  <c r="B12" i="48"/>
  <c r="R11" i="48"/>
  <c r="B11" i="48"/>
  <c r="R10" i="48"/>
  <c r="B10" i="48"/>
  <c r="R9" i="48"/>
  <c r="B9" i="48"/>
  <c r="R8" i="48"/>
  <c r="B8" i="48"/>
  <c r="B11" i="47"/>
  <c r="R11" i="47"/>
  <c r="R10" i="47"/>
  <c r="R9" i="47"/>
  <c r="B10" i="47"/>
  <c r="B9" i="47"/>
  <c r="R8" i="47"/>
  <c r="B8" i="47"/>
  <c r="R7" i="47"/>
  <c r="B7" i="47"/>
  <c r="R6" i="47"/>
  <c r="R12" i="47" s="1"/>
  <c r="B6" i="47"/>
  <c r="R5" i="47"/>
  <c r="B5" i="47"/>
  <c r="K23" i="46"/>
  <c r="B9" i="46"/>
  <c r="B10" i="46"/>
  <c r="B11" i="46"/>
  <c r="B12" i="46"/>
  <c r="B13" i="46"/>
  <c r="B14" i="46"/>
  <c r="B15" i="46"/>
  <c r="B16" i="46"/>
  <c r="B17" i="46"/>
  <c r="B8" i="46"/>
  <c r="R13" i="45"/>
  <c r="R9" i="45"/>
  <c r="B9" i="45"/>
  <c r="B6" i="45"/>
  <c r="B7" i="45"/>
  <c r="B8" i="45"/>
  <c r="B10" i="45"/>
  <c r="B11" i="45"/>
  <c r="B12" i="45"/>
  <c r="B5" i="45"/>
  <c r="R7" i="45"/>
  <c r="R8" i="45"/>
  <c r="R12" i="45"/>
  <c r="R11" i="45"/>
  <c r="R6" i="45"/>
  <c r="R5" i="45"/>
  <c r="R7" i="44"/>
  <c r="R8" i="44"/>
  <c r="R9" i="44"/>
  <c r="R6" i="44"/>
  <c r="R5" i="44"/>
  <c r="R8" i="43"/>
  <c r="R7" i="43"/>
  <c r="R6" i="43"/>
  <c r="R5" i="43"/>
  <c r="R8" i="42"/>
  <c r="R5" i="42"/>
  <c r="R6" i="42"/>
  <c r="R7" i="42"/>
  <c r="R9" i="42" s="1"/>
  <c r="R7" i="41"/>
  <c r="R6" i="41"/>
  <c r="R5" i="41"/>
  <c r="R8" i="41" s="1"/>
  <c r="R10" i="40"/>
  <c r="R7" i="40"/>
  <c r="R8" i="40"/>
  <c r="R9" i="40"/>
  <c r="R11" i="40"/>
  <c r="R6" i="40"/>
  <c r="R12" i="40"/>
  <c r="R13" i="40"/>
  <c r="R5" i="40"/>
  <c r="R5" i="39"/>
  <c r="R6" i="39" s="1"/>
  <c r="R7" i="38"/>
  <c r="R6" i="38"/>
  <c r="R5" i="38"/>
  <c r="R14" i="37"/>
  <c r="R10" i="37"/>
  <c r="R11" i="37"/>
  <c r="R5" i="37"/>
  <c r="R6" i="37"/>
  <c r="R7" i="37"/>
  <c r="R12" i="37"/>
  <c r="R8" i="37"/>
  <c r="R9" i="37"/>
  <c r="R13" i="37"/>
  <c r="R5" i="36"/>
  <c r="R6" i="36" s="1"/>
  <c r="F35" i="35"/>
  <c r="B35" i="35"/>
  <c r="F34" i="35"/>
  <c r="B34" i="35"/>
  <c r="F33" i="35"/>
  <c r="B33" i="35"/>
  <c r="F32" i="35"/>
  <c r="B32" i="35"/>
  <c r="F31" i="35"/>
  <c r="B31" i="35"/>
  <c r="F30" i="35"/>
  <c r="B30" i="35"/>
  <c r="F29" i="35"/>
  <c r="B29" i="35"/>
  <c r="F28" i="35"/>
  <c r="B28" i="35"/>
  <c r="F27" i="35"/>
  <c r="B27" i="35"/>
  <c r="F26" i="35"/>
  <c r="B26" i="35"/>
  <c r="F25" i="35"/>
  <c r="B25" i="35"/>
  <c r="F24" i="35"/>
  <c r="B24" i="35"/>
  <c r="F23" i="35"/>
  <c r="B23" i="35"/>
  <c r="F22" i="35"/>
  <c r="B22" i="35"/>
  <c r="F21" i="35"/>
  <c r="B21" i="35"/>
  <c r="F20" i="35"/>
  <c r="B20" i="35"/>
  <c r="F19" i="35"/>
  <c r="B19" i="35"/>
  <c r="F18" i="35"/>
  <c r="B18" i="35"/>
  <c r="F17" i="35"/>
  <c r="B17" i="35"/>
  <c r="F16" i="35"/>
  <c r="B16" i="35"/>
  <c r="F15" i="35"/>
  <c r="B15" i="35"/>
  <c r="F14" i="35"/>
  <c r="B14" i="35"/>
  <c r="F13" i="35"/>
  <c r="B13" i="35"/>
  <c r="F12" i="35"/>
  <c r="B12" i="35"/>
  <c r="F11" i="35"/>
  <c r="B11" i="35"/>
  <c r="F10" i="35"/>
  <c r="B10" i="35"/>
  <c r="F9" i="35"/>
  <c r="B9" i="35"/>
  <c r="F8" i="35"/>
  <c r="B8" i="35"/>
  <c r="K7" i="35"/>
  <c r="L7" i="35" s="1"/>
  <c r="F7" i="35"/>
  <c r="B7" i="35"/>
  <c r="K6" i="35"/>
  <c r="L6" i="35" s="1"/>
  <c r="F6" i="35"/>
  <c r="B6" i="35"/>
  <c r="K5" i="35"/>
  <c r="L5" i="35" s="1"/>
  <c r="F5" i="35"/>
  <c r="B5" i="35"/>
  <c r="K4" i="35"/>
  <c r="L4" i="35" s="1"/>
  <c r="F4" i="35"/>
  <c r="F36" i="35" s="1"/>
  <c r="B4" i="35"/>
  <c r="R10" i="44" l="1"/>
  <c r="R9" i="54"/>
  <c r="R15" i="53"/>
  <c r="R14" i="49"/>
  <c r="R14" i="40"/>
  <c r="L8" i="35"/>
  <c r="K8" i="35"/>
  <c r="R6" i="34"/>
  <c r="R7" i="34"/>
  <c r="R8" i="34"/>
  <c r="R9" i="34"/>
  <c r="R5" i="34"/>
  <c r="R5" i="33"/>
  <c r="R6" i="33" s="1"/>
  <c r="R6" i="32"/>
  <c r="R5" i="32"/>
  <c r="R9" i="31"/>
  <c r="R8" i="31"/>
  <c r="R7" i="31"/>
  <c r="R6" i="31"/>
  <c r="R10" i="34" l="1"/>
  <c r="R7" i="32"/>
  <c r="R5" i="31"/>
  <c r="R10" i="31"/>
  <c r="R11" i="31"/>
  <c r="R12" i="31"/>
  <c r="R13" i="31"/>
  <c r="R14" i="31"/>
  <c r="R15" i="31"/>
  <c r="R9" i="30"/>
  <c r="R8" i="30"/>
  <c r="R7" i="30"/>
  <c r="R6" i="30"/>
  <c r="R5" i="30"/>
  <c r="R16" i="31" l="1"/>
  <c r="R13" i="26"/>
  <c r="R12" i="26"/>
  <c r="R11" i="26"/>
  <c r="R10" i="26"/>
  <c r="F11" i="29" l="1"/>
  <c r="F11" i="27"/>
  <c r="R15" i="26"/>
  <c r="R14" i="26"/>
  <c r="R9" i="26"/>
  <c r="R8" i="26"/>
  <c r="R7" i="26"/>
  <c r="R6" i="26"/>
  <c r="R5" i="26"/>
  <c r="R6" i="24"/>
  <c r="R7" i="24"/>
  <c r="R8" i="24"/>
  <c r="R9" i="24"/>
  <c r="R10" i="24"/>
  <c r="R11" i="24"/>
  <c r="R5" i="24"/>
  <c r="R16" i="26" l="1"/>
  <c r="R12" i="24"/>
  <c r="R11" i="23"/>
  <c r="R10" i="23"/>
  <c r="R9" i="23"/>
  <c r="R8" i="23"/>
  <c r="R7" i="23"/>
  <c r="R6" i="23"/>
  <c r="R5" i="23"/>
  <c r="R10" i="22"/>
  <c r="R9" i="22"/>
  <c r="R8" i="22"/>
  <c r="R7" i="22"/>
  <c r="R6" i="22"/>
  <c r="R5" i="22"/>
  <c r="K23" i="21"/>
  <c r="R9" i="19"/>
  <c r="R10" i="19"/>
  <c r="R7" i="19"/>
  <c r="R8" i="19"/>
  <c r="R6" i="19"/>
  <c r="R5" i="19"/>
  <c r="R11" i="18"/>
  <c r="R8" i="18"/>
  <c r="R9" i="18"/>
  <c r="R5" i="18"/>
  <c r="R6" i="18"/>
  <c r="R10" i="18"/>
  <c r="R7" i="18"/>
  <c r="R15" i="17"/>
  <c r="R14" i="17"/>
  <c r="R10" i="17"/>
  <c r="R11" i="17"/>
  <c r="R12" i="17"/>
  <c r="R13" i="17"/>
  <c r="R9" i="17"/>
  <c r="R11" i="22" l="1"/>
  <c r="R11" i="19"/>
  <c r="R8" i="17"/>
  <c r="R7" i="17"/>
  <c r="R10" i="16"/>
  <c r="R9" i="16"/>
  <c r="R6" i="16"/>
  <c r="R7" i="16"/>
  <c r="R8" i="16"/>
  <c r="R5" i="16"/>
  <c r="R12" i="15"/>
  <c r="R11" i="15"/>
  <c r="R10" i="15"/>
  <c r="R9" i="15"/>
  <c r="R8" i="15"/>
  <c r="R7" i="15"/>
  <c r="R6" i="15"/>
  <c r="R5" i="15"/>
  <c r="R6" i="14"/>
  <c r="R7" i="14"/>
  <c r="R13" i="14"/>
  <c r="R12" i="14"/>
  <c r="R14" i="14"/>
  <c r="R11" i="14"/>
  <c r="R10" i="14"/>
  <c r="R9" i="14"/>
  <c r="R8" i="14"/>
  <c r="R5" i="14"/>
  <c r="R12" i="13"/>
  <c r="R11" i="13"/>
  <c r="R10" i="13"/>
  <c r="R9" i="13"/>
  <c r="R8" i="13"/>
  <c r="R7" i="13"/>
  <c r="R6" i="13"/>
  <c r="R5" i="13"/>
  <c r="R7" i="12"/>
  <c r="R6" i="12"/>
  <c r="J5" i="12"/>
  <c r="R5" i="12" s="1"/>
  <c r="R13" i="15" l="1"/>
  <c r="R15" i="14"/>
  <c r="R8" i="12"/>
  <c r="R9" i="11"/>
  <c r="R8" i="11"/>
  <c r="R7" i="11"/>
  <c r="R6" i="11"/>
  <c r="R5" i="11"/>
  <c r="R8" i="9"/>
  <c r="K34" i="10"/>
  <c r="R10" i="9" l="1"/>
  <c r="R9" i="9"/>
  <c r="R7" i="9"/>
  <c r="R6" i="9"/>
  <c r="R5" i="9"/>
  <c r="R12" i="8"/>
  <c r="R11" i="8"/>
  <c r="R9" i="8"/>
  <c r="R8" i="8"/>
  <c r="R7" i="8"/>
  <c r="R6" i="8"/>
  <c r="R5" i="8"/>
  <c r="R11" i="7"/>
  <c r="R6" i="7"/>
  <c r="R7" i="7"/>
  <c r="R8" i="7"/>
  <c r="R9" i="7"/>
  <c r="R10" i="7"/>
  <c r="R12" i="7"/>
  <c r="R5" i="7"/>
  <c r="R12" i="6"/>
  <c r="R8" i="6"/>
  <c r="R7" i="6"/>
  <c r="R6" i="6"/>
  <c r="R11" i="9" l="1"/>
  <c r="R13" i="8"/>
  <c r="R13" i="7"/>
  <c r="R9" i="6"/>
  <c r="R10" i="6"/>
  <c r="R11" i="6"/>
  <c r="R5" i="6"/>
  <c r="R15" i="5"/>
  <c r="R14" i="5"/>
  <c r="R13" i="5"/>
  <c r="R12" i="5"/>
  <c r="R11" i="5"/>
  <c r="R10" i="5"/>
  <c r="R9" i="5"/>
  <c r="R8" i="5"/>
  <c r="R7" i="5"/>
  <c r="R6" i="5"/>
  <c r="R5" i="5"/>
  <c r="R26" i="2"/>
  <c r="R27" i="2"/>
  <c r="R28" i="2"/>
  <c r="R23" i="2"/>
  <c r="R24" i="2"/>
  <c r="R25" i="2"/>
  <c r="R22" i="2"/>
  <c r="R18" i="2"/>
  <c r="R19" i="2"/>
  <c r="R20" i="2"/>
  <c r="R21" i="2"/>
  <c r="R7" i="2"/>
  <c r="R8" i="2"/>
  <c r="R9" i="2"/>
  <c r="R10" i="2"/>
  <c r="R11" i="2"/>
  <c r="R12" i="2"/>
  <c r="R13" i="2"/>
  <c r="R14" i="2"/>
  <c r="R15" i="2"/>
  <c r="R16" i="2"/>
  <c r="R17" i="2"/>
  <c r="R6" i="2"/>
  <c r="R5" i="2"/>
  <c r="R29" i="2" s="1"/>
  <c r="R8" i="1"/>
  <c r="R9" i="1"/>
  <c r="R7" i="1"/>
  <c r="R16" i="5" l="1"/>
  <c r="R6" i="1"/>
  <c r="R5" i="1"/>
  <c r="R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userpc</author>
  </authors>
  <commentList>
    <comment ref="X5" authorId="0" shapeId="0" xr:uid="{E885AE15-6D02-43BC-B3C2-3619130EBCDB}">
      <text>
        <r>
          <rPr>
            <b/>
            <sz val="9"/>
            <color indexed="81"/>
            <rFont val="Tahoma"/>
            <family val="2"/>
          </rPr>
          <t>userpc: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문서번호</t>
        </r>
        <r>
          <rPr>
            <sz val="9"/>
            <color indexed="81"/>
            <rFont val="Tahoma"/>
            <family val="2"/>
          </rPr>
          <t xml:space="preserve"> 20241118-0009</t>
        </r>
        <r>
          <rPr>
            <sz val="9"/>
            <color indexed="81"/>
            <rFont val="돋움"/>
            <family val="3"/>
            <charset val="129"/>
          </rPr>
          <t>건은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작년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문서번호</t>
        </r>
        <r>
          <rPr>
            <sz val="9"/>
            <color indexed="81"/>
            <rFont val="Tahoma"/>
            <family val="2"/>
          </rPr>
          <t>: 20241010-0022)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올렸던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던과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지급처와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똑같아</t>
        </r>
        <r>
          <rPr>
            <sz val="9"/>
            <color indexed="81"/>
            <rFont val="Tahoma"/>
            <family val="2"/>
          </rPr>
          <t>, 
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처리해주셨습니다</t>
        </r>
        <r>
          <rPr>
            <sz val="9"/>
            <color indexed="81"/>
            <rFont val="Tahoma"/>
            <family val="2"/>
          </rPr>
          <t>.
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통로유도등</t>
        </r>
        <r>
          <rPr>
            <sz val="9"/>
            <color indexed="81"/>
            <rFont val="Tahoma"/>
            <family val="2"/>
          </rPr>
          <t xml:space="preserve"> PCB</t>
        </r>
        <r>
          <rPr>
            <sz val="9"/>
            <color indexed="81"/>
            <rFont val="돋움"/>
            <family val="3"/>
            <charset val="129"/>
          </rPr>
          <t>이고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지금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요청드리는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유도등</t>
        </r>
        <r>
          <rPr>
            <sz val="9"/>
            <color indexed="81"/>
            <rFont val="Tahoma"/>
            <family val="2"/>
          </rPr>
          <t xml:space="preserve"> PCB</t>
        </r>
        <r>
          <rPr>
            <sz val="9"/>
            <color indexed="81"/>
            <rFont val="돋움"/>
            <family val="3"/>
            <charset val="129"/>
          </rPr>
          <t>로
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물건이라고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하십니다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부탁드립니다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감사합니다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<sst xmlns="http://schemas.openxmlformats.org/spreadsheetml/2006/main" count="3056" uniqueCount="1215">
  <si>
    <t>순번</t>
    <phoneticPr fontId="3" type="noConversion"/>
  </si>
  <si>
    <t>문서번호</t>
    <phoneticPr fontId="3" type="noConversion"/>
  </si>
  <si>
    <t>지급처</t>
    <phoneticPr fontId="3" type="noConversion"/>
  </si>
  <si>
    <t>품 목</t>
    <phoneticPr fontId="3" type="noConversion"/>
  </si>
  <si>
    <t>공급가액</t>
    <phoneticPr fontId="3" type="noConversion"/>
  </si>
  <si>
    <t>부가세</t>
    <phoneticPr fontId="3" type="noConversion"/>
  </si>
  <si>
    <t>배송비</t>
    <phoneticPr fontId="3" type="noConversion"/>
  </si>
  <si>
    <t>합 계</t>
    <phoneticPr fontId="3" type="noConversion"/>
  </si>
  <si>
    <t>은행</t>
    <phoneticPr fontId="3" type="noConversion"/>
  </si>
  <si>
    <t>계좌번호</t>
    <phoneticPr fontId="3" type="noConversion"/>
  </si>
  <si>
    <t>비 고</t>
    <phoneticPr fontId="3" type="noConversion"/>
  </si>
  <si>
    <t>20241118-0009</t>
    <phoneticPr fontId="3" type="noConversion"/>
  </si>
  <si>
    <t>올라이트라이프</t>
    <phoneticPr fontId="3" type="noConversion"/>
  </si>
  <si>
    <t>유도등 PCB</t>
    <phoneticPr fontId="3" type="noConversion"/>
  </si>
  <si>
    <t>기업은행</t>
    <phoneticPr fontId="3" type="noConversion"/>
  </si>
  <si>
    <t>엑셀 내 메모 확인
부탁드립니다.</t>
    <phoneticPr fontId="3" type="noConversion"/>
  </si>
  <si>
    <t>농협</t>
    <phoneticPr fontId="3" type="noConversion"/>
  </si>
  <si>
    <t>20240923-0006</t>
    <phoneticPr fontId="3" type="noConversion"/>
  </si>
  <si>
    <t>경주,천안예술의전당
에어필터 구매</t>
    <phoneticPr fontId="3" type="noConversion"/>
  </si>
  <si>
    <t>국민</t>
    <phoneticPr fontId="3" type="noConversion"/>
  </si>
  <si>
    <t>163201-04-277425</t>
    <phoneticPr fontId="3" type="noConversion"/>
  </si>
  <si>
    <t>박동하대리 결재 건</t>
    <phoneticPr fontId="3" type="noConversion"/>
  </si>
  <si>
    <t>월드에어휠타</t>
    <phoneticPr fontId="3" type="noConversion"/>
  </si>
  <si>
    <t>통장사본</t>
    <phoneticPr fontId="3" type="noConversion"/>
  </si>
  <si>
    <t>20241212-0002</t>
    <phoneticPr fontId="3" type="noConversion"/>
  </si>
  <si>
    <t>네이버페이</t>
    <phoneticPr fontId="3" type="noConversion"/>
  </si>
  <si>
    <t>청소기 구매건
VW33M7510LK</t>
    <phoneticPr fontId="3" type="noConversion"/>
  </si>
  <si>
    <t>7900-44904-72531</t>
    <phoneticPr fontId="3" type="noConversion"/>
  </si>
  <si>
    <t>20250107-0024</t>
    <phoneticPr fontId="3" type="noConversion"/>
  </si>
  <si>
    <t>삼성전자</t>
    <phoneticPr fontId="3" type="noConversion"/>
  </si>
  <si>
    <t>체육관 에어컨 보수</t>
    <phoneticPr fontId="3" type="noConversion"/>
  </si>
  <si>
    <t>우리은행</t>
    <phoneticPr fontId="3" type="noConversion"/>
  </si>
  <si>
    <t>133-275073-18-256</t>
    <phoneticPr fontId="3" type="noConversion"/>
  </si>
  <si>
    <t>002-046769-04-014</t>
    <phoneticPr fontId="3" type="noConversion"/>
  </si>
  <si>
    <t>20241206-0020</t>
    <phoneticPr fontId="3" type="noConversion"/>
  </si>
  <si>
    <t>가인(김윤숙)</t>
    <phoneticPr fontId="3" type="noConversion"/>
  </si>
  <si>
    <t>신한은행</t>
    <phoneticPr fontId="3" type="noConversion"/>
  </si>
  <si>
    <t>100-021-886298</t>
    <phoneticPr fontId="3" type="noConversion"/>
  </si>
  <si>
    <t>모락초 변기커버 교체</t>
    <phoneticPr fontId="3" type="noConversion"/>
  </si>
  <si>
    <t xml:space="preserve">결재 된 기안 결제 요청 건 </t>
    <phoneticPr fontId="3" type="noConversion"/>
  </si>
  <si>
    <t>20241126-0002</t>
    <phoneticPr fontId="3" type="noConversion"/>
  </si>
  <si>
    <t>이태현(스카이정보통신)</t>
    <phoneticPr fontId="3" type="noConversion"/>
  </si>
  <si>
    <t>하나은행</t>
    <phoneticPr fontId="3" type="noConversion"/>
  </si>
  <si>
    <t>430-910315-87407</t>
    <phoneticPr fontId="3" type="noConversion"/>
  </si>
  <si>
    <t>현대환경설비</t>
    <phoneticPr fontId="3" type="noConversion"/>
  </si>
  <si>
    <t>585-810007-41305</t>
    <phoneticPr fontId="3" type="noConversion"/>
  </si>
  <si>
    <t>20250108-0007</t>
    <phoneticPr fontId="3" type="noConversion"/>
  </si>
  <si>
    <t>한국승강기안전공단 또는 한국정보통신</t>
    <phoneticPr fontId="3" type="noConversion"/>
  </si>
  <si>
    <t>7902-30162-44786</t>
    <phoneticPr fontId="3" type="noConversion"/>
  </si>
  <si>
    <t>대야초 승강기 점검</t>
    <phoneticPr fontId="3" type="noConversion"/>
  </si>
  <si>
    <t>모락초 승강기 점검</t>
    <phoneticPr fontId="3" type="noConversion"/>
  </si>
  <si>
    <t>7902-30176-25110</t>
    <phoneticPr fontId="3" type="noConversion"/>
  </si>
  <si>
    <t>대야초 정밀안전검사</t>
    <phoneticPr fontId="3" type="noConversion"/>
  </si>
  <si>
    <t>모락초 정밀안전검사</t>
    <phoneticPr fontId="3" type="noConversion"/>
  </si>
  <si>
    <t>356-0735-9128-43</t>
    <phoneticPr fontId="3" type="noConversion"/>
  </si>
  <si>
    <t>한국분동 심명숙</t>
    <phoneticPr fontId="3" type="noConversion"/>
  </si>
  <si>
    <t>4건 합계 605,880원</t>
    <phoneticPr fontId="3" type="noConversion"/>
  </si>
  <si>
    <t>귀뚜라미보일러대리점서비스</t>
    <phoneticPr fontId="3" type="noConversion"/>
  </si>
  <si>
    <t>국민은행</t>
    <phoneticPr fontId="3" type="noConversion"/>
  </si>
  <si>
    <t>678501-01-307137</t>
    <phoneticPr fontId="3" type="noConversion"/>
  </si>
  <si>
    <t>20241115-0004</t>
    <phoneticPr fontId="3" type="noConversion"/>
  </si>
  <si>
    <t>20250114-0012</t>
    <phoneticPr fontId="3" type="noConversion"/>
  </si>
  <si>
    <t>울라이트라이프</t>
    <phoneticPr fontId="3" type="noConversion"/>
  </si>
  <si>
    <t>20250106-0017</t>
    <phoneticPr fontId="3" type="noConversion"/>
  </si>
  <si>
    <t>tk엘리베어티 코리아(경북지사)</t>
    <phoneticPr fontId="3" type="noConversion"/>
  </si>
  <si>
    <t>7900-39383-96982</t>
    <phoneticPr fontId="3" type="noConversion"/>
  </si>
  <si>
    <t>20250108-0004</t>
    <phoneticPr fontId="3" type="noConversion"/>
  </si>
  <si>
    <t>20250109-0031</t>
    <phoneticPr fontId="3" type="noConversion"/>
  </si>
  <si>
    <t>심병식</t>
    <phoneticPr fontId="3" type="noConversion"/>
  </si>
  <si>
    <t>경조금</t>
    <phoneticPr fontId="3" type="noConversion"/>
  </si>
  <si>
    <t>20241213-0019</t>
    <phoneticPr fontId="3" type="noConversion"/>
  </si>
  <si>
    <t>20241223-0004</t>
    <phoneticPr fontId="3" type="noConversion"/>
  </si>
  <si>
    <t>이동은</t>
    <phoneticPr fontId="3" type="noConversion"/>
  </si>
  <si>
    <t>문화재단 팀장 경조금</t>
    <phoneticPr fontId="3" type="noConversion"/>
  </si>
  <si>
    <t>282-12-029211</t>
    <phoneticPr fontId="3" type="noConversion"/>
  </si>
  <si>
    <t>20241220-0021</t>
    <phoneticPr fontId="3" type="noConversion"/>
  </si>
  <si>
    <t>임성호</t>
    <phoneticPr fontId="3" type="noConversion"/>
  </si>
  <si>
    <t>707013-52-008833</t>
    <phoneticPr fontId="3" type="noConversion"/>
  </si>
  <si>
    <t>20241220-0023</t>
    <phoneticPr fontId="3" type="noConversion"/>
  </si>
  <si>
    <t>삼성전자서비스</t>
    <phoneticPr fontId="3" type="noConversion"/>
  </si>
  <si>
    <t>133-275073-18-899</t>
    <phoneticPr fontId="3" type="noConversion"/>
  </si>
  <si>
    <t>입금 후 세금계산서 발행예정</t>
    <phoneticPr fontId="3" type="noConversion"/>
  </si>
  <si>
    <t>최우섭</t>
    <phoneticPr fontId="3" type="noConversion"/>
  </si>
  <si>
    <t>강은정 총무 퇴사로 최우섭소장님 결제</t>
    <phoneticPr fontId="3" type="noConversion"/>
  </si>
  <si>
    <t>822001-01-022468</t>
    <phoneticPr fontId="3" type="noConversion"/>
  </si>
  <si>
    <t>20241206-0016</t>
    <phoneticPr fontId="3" type="noConversion"/>
  </si>
  <si>
    <t>20241213-0010</t>
    <phoneticPr fontId="3" type="noConversion"/>
  </si>
  <si>
    <t>주기탁</t>
    <phoneticPr fontId="3" type="noConversion"/>
  </si>
  <si>
    <t>230-24-0248-874</t>
    <phoneticPr fontId="3" type="noConversion"/>
  </si>
  <si>
    <t>162-02-280726</t>
    <phoneticPr fontId="3" type="noConversion"/>
  </si>
  <si>
    <t>20241112-0014</t>
    <phoneticPr fontId="3" type="noConversion"/>
  </si>
  <si>
    <t>20251114-0021</t>
    <phoneticPr fontId="3" type="noConversion"/>
  </si>
  <si>
    <t>아트텍라이팅</t>
    <phoneticPr fontId="3" type="noConversion"/>
  </si>
  <si>
    <t>010-036989-01-018</t>
    <phoneticPr fontId="3" type="noConversion"/>
  </si>
  <si>
    <t>20250120-0004</t>
    <phoneticPr fontId="3" type="noConversion"/>
  </si>
  <si>
    <t>전기안전공사</t>
    <phoneticPr fontId="3" type="noConversion"/>
  </si>
  <si>
    <t>한국가스안전공사</t>
    <phoneticPr fontId="3" type="noConversion"/>
  </si>
  <si>
    <t>531390-72037645</t>
    <phoneticPr fontId="3" type="noConversion"/>
  </si>
  <si>
    <t>221-25-0008-201</t>
    <phoneticPr fontId="3" type="noConversion"/>
  </si>
  <si>
    <t>3건 합계 237,380원</t>
    <phoneticPr fontId="3" type="noConversion"/>
  </si>
  <si>
    <t>20250117-0016</t>
    <phoneticPr fontId="3" type="noConversion"/>
  </si>
  <si>
    <t>7900-44959-23955</t>
    <phoneticPr fontId="3" type="noConversion"/>
  </si>
  <si>
    <t>20250116-0022</t>
    <phoneticPr fontId="3" type="noConversion"/>
  </si>
  <si>
    <t>안동예전 24년 4분기 인센티브</t>
    <phoneticPr fontId="3" type="noConversion"/>
  </si>
  <si>
    <t>안동문화예술의전당</t>
    <phoneticPr fontId="3" type="noConversion"/>
  </si>
  <si>
    <t>경주예술의전당</t>
    <phoneticPr fontId="3" type="noConversion"/>
  </si>
  <si>
    <t>개별 입금</t>
    <phoneticPr fontId="3" type="noConversion"/>
  </si>
  <si>
    <t>20250116-0023</t>
    <phoneticPr fontId="3" type="noConversion"/>
  </si>
  <si>
    <t>경주예전 24년 4분기 인센티브</t>
    <phoneticPr fontId="3" type="noConversion"/>
  </si>
  <si>
    <t>계좌정보</t>
    <phoneticPr fontId="3" type="noConversion"/>
  </si>
  <si>
    <t>GSI</t>
    <phoneticPr fontId="3" type="noConversion"/>
  </si>
  <si>
    <t>KN</t>
    <phoneticPr fontId="3" type="noConversion"/>
  </si>
  <si>
    <t>20250124-0005</t>
    <phoneticPr fontId="3" type="noConversion"/>
  </si>
  <si>
    <t>그린오피스(주재상)</t>
    <phoneticPr fontId="3" type="noConversion"/>
  </si>
  <si>
    <t>2024년 하반기 성과보고회 사용 책자 인쇄 및 제본</t>
    <phoneticPr fontId="3" type="noConversion"/>
  </si>
  <si>
    <t>473-12-440930</t>
    <phoneticPr fontId="3" type="noConversion"/>
  </si>
  <si>
    <t>20250123-0019</t>
    <phoneticPr fontId="3" type="noConversion"/>
  </si>
  <si>
    <t>신광매트</t>
    <phoneticPr fontId="3" type="noConversion"/>
  </si>
  <si>
    <t>출입문 카펫트</t>
    <phoneticPr fontId="3" type="noConversion"/>
  </si>
  <si>
    <t>1005-001-932649</t>
    <phoneticPr fontId="3" type="noConversion"/>
  </si>
  <si>
    <t>20240926-0007</t>
    <phoneticPr fontId="3" type="noConversion"/>
  </si>
  <si>
    <t>현대환경설비㈜</t>
    <phoneticPr fontId="3" type="noConversion"/>
  </si>
  <si>
    <t>9월 소독비</t>
    <phoneticPr fontId="3" type="noConversion"/>
  </si>
  <si>
    <t>면세사업자</t>
    <phoneticPr fontId="3" type="noConversion"/>
  </si>
  <si>
    <t>20250206-0004</t>
    <phoneticPr fontId="3" type="noConversion"/>
  </si>
  <si>
    <t>경동나비엔</t>
    <phoneticPr fontId="3" type="noConversion"/>
  </si>
  <si>
    <t>보일러수리비</t>
    <phoneticPr fontId="3" type="noConversion"/>
  </si>
  <si>
    <t>19690-4468-35137</t>
    <phoneticPr fontId="3" type="noConversion"/>
  </si>
  <si>
    <t>쿠팡</t>
    <phoneticPr fontId="3" type="noConversion"/>
  </si>
  <si>
    <t>히팅건</t>
    <phoneticPr fontId="3" type="noConversion"/>
  </si>
  <si>
    <t>7901-49921-60853</t>
    <phoneticPr fontId="3" type="noConversion"/>
  </si>
  <si>
    <t>압력스위치</t>
    <phoneticPr fontId="3" type="noConversion"/>
  </si>
  <si>
    <t>7900-44910-01723</t>
    <phoneticPr fontId="3" type="noConversion"/>
  </si>
  <si>
    <t>20250116-0008</t>
    <phoneticPr fontId="3" type="noConversion"/>
  </si>
  <si>
    <t>조현</t>
    <phoneticPr fontId="3" type="noConversion"/>
  </si>
  <si>
    <t>1002-460-182646</t>
    <phoneticPr fontId="3" type="noConversion"/>
  </si>
  <si>
    <t>20250203-0009</t>
    <phoneticPr fontId="3" type="noConversion"/>
  </si>
  <si>
    <t>서원(박정후)</t>
    <phoneticPr fontId="3" type="noConversion"/>
  </si>
  <si>
    <t>벤치 설치</t>
    <phoneticPr fontId="3" type="noConversion"/>
  </si>
  <si>
    <t>110-264-317469</t>
    <phoneticPr fontId="3" type="noConversion"/>
  </si>
  <si>
    <t>kn으로 입금부탁드립니다.</t>
    <phoneticPr fontId="3" type="noConversion"/>
  </si>
  <si>
    <t>20250203-0014</t>
    <phoneticPr fontId="3" type="noConversion"/>
  </si>
  <si>
    <t>영은TS(김명섭)</t>
    <phoneticPr fontId="3" type="noConversion"/>
  </si>
  <si>
    <t>대야초 옥상판넬 보수</t>
    <phoneticPr fontId="3" type="noConversion"/>
  </si>
  <si>
    <t>298-21-0057-671</t>
    <phoneticPr fontId="3" type="noConversion"/>
  </si>
  <si>
    <t>합계 : 2,055,900원</t>
    <phoneticPr fontId="3" type="noConversion"/>
  </si>
  <si>
    <t>덕장초 옥상입구 타일</t>
    <phoneticPr fontId="3" type="noConversion"/>
  </si>
  <si>
    <t>20250203-0012</t>
    <phoneticPr fontId="3" type="noConversion"/>
  </si>
  <si>
    <t>아트스카이</t>
    <phoneticPr fontId="3" type="noConversion"/>
  </si>
  <si>
    <t>고소장비임대</t>
    <phoneticPr fontId="3" type="noConversion"/>
  </si>
  <si>
    <t>583825-01-013851</t>
    <phoneticPr fontId="3" type="noConversion"/>
  </si>
  <si>
    <t>결재 된 기안 입금 요청  (GSI/KN잔산관리)</t>
    <phoneticPr fontId="3" type="noConversion"/>
  </si>
  <si>
    <t>20240213-0004</t>
    <phoneticPr fontId="3" type="noConversion"/>
  </si>
  <si>
    <t>24년 상반기 저수조청소</t>
    <phoneticPr fontId="3" type="noConversion"/>
  </si>
  <si>
    <t xml:space="preserve">24년 상반기 미납금 </t>
    <phoneticPr fontId="3" type="noConversion"/>
  </si>
  <si>
    <t>20250207-0022</t>
    <phoneticPr fontId="3" type="noConversion"/>
  </si>
  <si>
    <t>오티스엘리베이터</t>
    <phoneticPr fontId="3" type="noConversion"/>
  </si>
  <si>
    <t>교류전자접촉기 교체</t>
    <phoneticPr fontId="3" type="noConversion"/>
  </si>
  <si>
    <t>대구은행</t>
    <phoneticPr fontId="3" type="noConversion"/>
  </si>
  <si>
    <t>033-05-002450-7</t>
    <phoneticPr fontId="3" type="noConversion"/>
  </si>
  <si>
    <t>20250204-0012</t>
    <phoneticPr fontId="3" type="noConversion"/>
  </si>
  <si>
    <t>서무 김태희</t>
    <phoneticPr fontId="3" type="noConversion"/>
  </si>
  <si>
    <t>가수선비</t>
    <phoneticPr fontId="3" type="noConversion"/>
  </si>
  <si>
    <t>865301-00-055156</t>
    <phoneticPr fontId="3" type="noConversion"/>
  </si>
  <si>
    <t>20250205-0016</t>
    <phoneticPr fontId="3" type="noConversion"/>
  </si>
  <si>
    <t>㈜천산엘리베이터</t>
    <phoneticPr fontId="3" type="noConversion"/>
  </si>
  <si>
    <t>1호기 승강기 PCB 부품교체</t>
    <phoneticPr fontId="3" type="noConversion"/>
  </si>
  <si>
    <t>농협은행</t>
    <phoneticPr fontId="3" type="noConversion"/>
  </si>
  <si>
    <t>355-0059-7836-73</t>
    <phoneticPr fontId="3" type="noConversion"/>
  </si>
  <si>
    <t>20250205-0017</t>
    <phoneticPr fontId="3" type="noConversion"/>
  </si>
  <si>
    <t>6호기 승강기 메인인버터 부품 교체</t>
    <phoneticPr fontId="3" type="noConversion"/>
  </si>
  <si>
    <t>20250205-0018</t>
    <phoneticPr fontId="3" type="noConversion"/>
  </si>
  <si>
    <t>전기설비 법정 정기 검사</t>
    <phoneticPr fontId="3" type="noConversion"/>
  </si>
  <si>
    <t>473-25-0002-411</t>
    <phoneticPr fontId="3" type="noConversion"/>
  </si>
  <si>
    <t>20250207-0020</t>
    <phoneticPr fontId="3" type="noConversion"/>
  </si>
  <si>
    <t>전도금 현금지급</t>
    <phoneticPr fontId="3" type="noConversion"/>
  </si>
  <si>
    <t>법인구분: KN자산관리</t>
    <phoneticPr fontId="3" type="noConversion"/>
  </si>
  <si>
    <t>20250213-0002</t>
    <phoneticPr fontId="3" type="noConversion"/>
  </si>
  <si>
    <t>김문숙</t>
    <phoneticPr fontId="3" type="noConversion"/>
  </si>
  <si>
    <t>110-241-575096</t>
    <phoneticPr fontId="3" type="noConversion"/>
  </si>
  <si>
    <t>조의금</t>
    <phoneticPr fontId="3" type="noConversion"/>
  </si>
  <si>
    <t>경주예전 김문숙님 모친상</t>
    <phoneticPr fontId="3" type="noConversion"/>
  </si>
  <si>
    <t>20250213-0006</t>
    <phoneticPr fontId="3" type="noConversion"/>
  </si>
  <si>
    <t>790057-87-635743</t>
    <phoneticPr fontId="3" type="noConversion"/>
  </si>
  <si>
    <t>도시가스정기검사</t>
    <phoneticPr fontId="3" type="noConversion"/>
  </si>
  <si>
    <t xml:space="preserve">덕장초 </t>
    <phoneticPr fontId="3" type="noConversion"/>
  </si>
  <si>
    <t>20250214-0009</t>
    <phoneticPr fontId="3" type="noConversion"/>
  </si>
  <si>
    <t>도선청사진(박선희)</t>
    <phoneticPr fontId="3" type="noConversion"/>
  </si>
  <si>
    <t>평가회의용 제본</t>
    <phoneticPr fontId="3" type="noConversion"/>
  </si>
  <si>
    <t>351-4584-3774-13</t>
    <phoneticPr fontId="3" type="noConversion"/>
  </si>
  <si>
    <t>20250214-0023</t>
    <phoneticPr fontId="3" type="noConversion"/>
  </si>
  <si>
    <t>790057-87-338037</t>
    <phoneticPr fontId="3" type="noConversion"/>
  </si>
  <si>
    <t>20250214-0022</t>
    <phoneticPr fontId="3" type="noConversion"/>
  </si>
  <si>
    <t>오병용</t>
    <phoneticPr fontId="3" type="noConversion"/>
  </si>
  <si>
    <t>안전관리자 보수교육</t>
    <phoneticPr fontId="3" type="noConversion"/>
  </si>
  <si>
    <t>2340-0005-012001</t>
    <phoneticPr fontId="3" type="noConversion"/>
  </si>
  <si>
    <t>20250214-0007</t>
    <phoneticPr fontId="3" type="noConversion"/>
  </si>
  <si>
    <t>G마켓</t>
    <phoneticPr fontId="3" type="noConversion"/>
  </si>
  <si>
    <t>상부공원 물품구매</t>
    <phoneticPr fontId="3" type="noConversion"/>
  </si>
  <si>
    <t>790237-86-642154</t>
    <phoneticPr fontId="3" type="noConversion"/>
  </si>
  <si>
    <t>20250210-0005</t>
    <phoneticPr fontId="3" type="noConversion"/>
  </si>
  <si>
    <t>상반기 저수조청소</t>
    <phoneticPr fontId="3" type="noConversion"/>
  </si>
  <si>
    <t>20250211-0022</t>
    <phoneticPr fontId="3" type="noConversion"/>
  </si>
  <si>
    <t>tk엘리베이터</t>
    <phoneticPr fontId="3" type="noConversion"/>
  </si>
  <si>
    <t>승강기 정기 점검</t>
    <phoneticPr fontId="3" type="noConversion"/>
  </si>
  <si>
    <t>12월</t>
    <phoneticPr fontId="3" type="noConversion"/>
  </si>
  <si>
    <t>20250218-0010</t>
    <phoneticPr fontId="3" type="noConversion"/>
  </si>
  <si>
    <t>한국전기기술인협회</t>
    <phoneticPr fontId="3" type="noConversion"/>
  </si>
  <si>
    <t>전기안전관리자 교육</t>
    <phoneticPr fontId="3" type="noConversion"/>
  </si>
  <si>
    <t>7901-5830-8275-91</t>
    <phoneticPr fontId="3" type="noConversion"/>
  </si>
  <si>
    <t>20250218-0014</t>
    <phoneticPr fontId="3" type="noConversion"/>
  </si>
  <si>
    <t>영남도시가스</t>
    <phoneticPr fontId="3" type="noConversion"/>
  </si>
  <si>
    <t>도시가스 정기검사</t>
    <phoneticPr fontId="3" type="noConversion"/>
  </si>
  <si>
    <t>301-0235-8036-51</t>
    <phoneticPr fontId="3" type="noConversion"/>
  </si>
  <si>
    <t>20250117-0015</t>
    <phoneticPr fontId="3" type="noConversion"/>
  </si>
  <si>
    <t>대경전기안전관리</t>
    <phoneticPr fontId="3" type="noConversion"/>
  </si>
  <si>
    <t>전기설비 안전진단</t>
    <phoneticPr fontId="3" type="noConversion"/>
  </si>
  <si>
    <t>728-01-019070</t>
    <phoneticPr fontId="3" type="noConversion"/>
  </si>
  <si>
    <t>20250219-0023</t>
    <phoneticPr fontId="3" type="noConversion"/>
  </si>
  <si>
    <t>천안예전 컴퓨터</t>
    <phoneticPr fontId="3" type="noConversion"/>
  </si>
  <si>
    <t>경주예전 컴퓨터</t>
    <phoneticPr fontId="3" type="noConversion"/>
  </si>
  <si>
    <t>7900-44845-77027</t>
    <phoneticPr fontId="3" type="noConversion"/>
  </si>
  <si>
    <t>7900-44845-61421</t>
    <phoneticPr fontId="3" type="noConversion"/>
  </si>
  <si>
    <t>기계기사 캐드사용</t>
    <phoneticPr fontId="3" type="noConversion"/>
  </si>
  <si>
    <t>무대팀 영상편집용</t>
    <phoneticPr fontId="3" type="noConversion"/>
  </si>
  <si>
    <t>20250220-0015</t>
    <phoneticPr fontId="3" type="noConversion"/>
  </si>
  <si>
    <t>세이프텍</t>
    <phoneticPr fontId="3" type="noConversion"/>
  </si>
  <si>
    <t>덕장초 소방시설 보수</t>
    <phoneticPr fontId="3" type="noConversion"/>
  </si>
  <si>
    <t>새마을금고</t>
    <phoneticPr fontId="3" type="noConversion"/>
  </si>
  <si>
    <t>9002-1827-6931-5</t>
    <phoneticPr fontId="3" type="noConversion"/>
  </si>
  <si>
    <t>20250220-0016</t>
    <phoneticPr fontId="3" type="noConversion"/>
  </si>
  <si>
    <t>황토힐링포인츠 1월 공과금 납부</t>
    <phoneticPr fontId="3" type="noConversion"/>
  </si>
  <si>
    <t>황토힐링포인츠 1월 공과금 납부 내역서</t>
    <phoneticPr fontId="3" type="noConversion"/>
  </si>
  <si>
    <t>2025 . 02 . 18 .</t>
    <phoneticPr fontId="3" type="noConversion"/>
  </si>
  <si>
    <t>항 목</t>
    <phoneticPr fontId="3" type="noConversion"/>
  </si>
  <si>
    <t>해당호실</t>
    <phoneticPr fontId="3" type="noConversion"/>
  </si>
  <si>
    <t>공급받는자</t>
    <phoneticPr fontId="3" type="noConversion"/>
  </si>
  <si>
    <t>전기시설 정기점검</t>
    <phoneticPr fontId="3" type="noConversion"/>
  </si>
  <si>
    <t>공용</t>
    <phoneticPr fontId="3" type="noConversion"/>
  </si>
  <si>
    <t>경기전기기술단</t>
    <phoneticPr fontId="3" type="noConversion"/>
  </si>
  <si>
    <t>케이엔자산관리</t>
    <phoneticPr fontId="3" type="noConversion"/>
  </si>
  <si>
    <t>301-0134-5775-61</t>
    <phoneticPr fontId="3" type="noConversion"/>
  </si>
  <si>
    <t>가스</t>
    <phoneticPr fontId="3" type="noConversion"/>
  </si>
  <si>
    <t>전 세대</t>
    <phoneticPr fontId="3" type="noConversion"/>
  </si>
  <si>
    <t>sk가스(삼성종합가스)</t>
    <phoneticPr fontId="3" type="noConversion"/>
  </si>
  <si>
    <t>황토힐링포인츠</t>
    <phoneticPr fontId="3" type="noConversion"/>
  </si>
  <si>
    <t>352-4911-1775-13</t>
    <phoneticPr fontId="3" type="noConversion"/>
  </si>
  <si>
    <t>24년9월 ~ 25년1월 (5개월 분)</t>
    <phoneticPr fontId="3" type="noConversion"/>
  </si>
  <si>
    <t>통신요금(인터넷)</t>
    <phoneticPr fontId="3" type="noConversion"/>
  </si>
  <si>
    <t>약수터길 23-11</t>
    <phoneticPr fontId="3" type="noConversion"/>
  </si>
  <si>
    <t>kt</t>
    <phoneticPr fontId="3" type="noConversion"/>
  </si>
  <si>
    <t>지에스아이</t>
    <phoneticPr fontId="3" type="noConversion"/>
  </si>
  <si>
    <t>790193-05-657659</t>
    <phoneticPr fontId="3" type="noConversion"/>
  </si>
  <si>
    <t>통신요금(일반전화)</t>
    <phoneticPr fontId="3" type="noConversion"/>
  </si>
  <si>
    <t>명달리 42-8</t>
    <phoneticPr fontId="3" type="noConversion"/>
  </si>
  <si>
    <t>790120-83-020114</t>
    <phoneticPr fontId="3" type="noConversion"/>
  </si>
  <si>
    <t>전기요금</t>
    <phoneticPr fontId="3" type="noConversion"/>
  </si>
  <si>
    <t>한국전력</t>
    <phoneticPr fontId="3" type="noConversion"/>
  </si>
  <si>
    <t>함정길</t>
    <phoneticPr fontId="3" type="noConversion"/>
  </si>
  <si>
    <t>790057-97-291856</t>
    <phoneticPr fontId="3" type="noConversion"/>
  </si>
  <si>
    <t>소유곡길 22-6</t>
    <phoneticPr fontId="3" type="noConversion"/>
  </si>
  <si>
    <t>790057-93-508693</t>
    <phoneticPr fontId="3" type="noConversion"/>
  </si>
  <si>
    <t>소유곡길 22-2(공용)</t>
    <phoneticPr fontId="3" type="noConversion"/>
  </si>
  <si>
    <t>790057-93-385315</t>
    <phoneticPr fontId="3" type="noConversion"/>
  </si>
  <si>
    <t>소유곡길 22-8(공용)</t>
    <phoneticPr fontId="3" type="noConversion"/>
  </si>
  <si>
    <t>함형택</t>
    <phoneticPr fontId="3" type="noConversion"/>
  </si>
  <si>
    <t>790057-94-356361</t>
    <phoneticPr fontId="3" type="noConversion"/>
  </si>
  <si>
    <t>소유곡길 22-8
(솔마을 210호)</t>
    <phoneticPr fontId="3" type="noConversion"/>
  </si>
  <si>
    <t>790057-94-356372</t>
    <phoneticPr fontId="3" type="noConversion"/>
  </si>
  <si>
    <t>소유곡길 22-10
(공용)</t>
    <phoneticPr fontId="3" type="noConversion"/>
  </si>
  <si>
    <t>790057-94-356347</t>
    <phoneticPr fontId="3" type="noConversion"/>
  </si>
  <si>
    <t>소유곡길 22-10
(자작마을 310호)</t>
    <phoneticPr fontId="3" type="noConversion"/>
  </si>
  <si>
    <t>김영분</t>
    <phoneticPr fontId="3" type="noConversion"/>
  </si>
  <si>
    <t>790057-94-356359</t>
    <phoneticPr fontId="3" type="noConversion"/>
  </si>
  <si>
    <t>소유곡길 22-6
(안뜰마을701호)</t>
    <phoneticPr fontId="3" type="noConversion"/>
  </si>
  <si>
    <t>799057-93-385522</t>
    <phoneticPr fontId="3" type="noConversion"/>
  </si>
  <si>
    <t>소유곡길 22-2
(참마을101호)</t>
    <phoneticPr fontId="3" type="noConversion"/>
  </si>
  <si>
    <t>790057-93-385388</t>
    <phoneticPr fontId="3" type="noConversion"/>
  </si>
  <si>
    <t>소유곡길 22-18
(공용)</t>
    <phoneticPr fontId="3" type="noConversion"/>
  </si>
  <si>
    <t>790058-12-018941</t>
    <phoneticPr fontId="3" type="noConversion"/>
  </si>
  <si>
    <t>소유곡길 22-18
(자작마을301호)</t>
    <phoneticPr fontId="3" type="noConversion"/>
  </si>
  <si>
    <t>790058-12-019143</t>
    <phoneticPr fontId="3" type="noConversion"/>
  </si>
  <si>
    <t>소유곡길 22-18
(키움마을501호)</t>
    <phoneticPr fontId="3" type="noConversion"/>
  </si>
  <si>
    <t>790058-12-019283</t>
    <phoneticPr fontId="3" type="noConversion"/>
  </si>
  <si>
    <t>소유곡길 23-9
(식당)</t>
    <phoneticPr fontId="3" type="noConversion"/>
  </si>
  <si>
    <t>윤성식</t>
    <phoneticPr fontId="3" type="noConversion"/>
  </si>
  <si>
    <t>790057-94-356384</t>
    <phoneticPr fontId="3" type="noConversion"/>
  </si>
  <si>
    <t>소유곡길 22-18
(솔마을206호)</t>
    <phoneticPr fontId="3" type="noConversion"/>
  </si>
  <si>
    <t>790058-12-019064</t>
    <phoneticPr fontId="3" type="noConversion"/>
  </si>
  <si>
    <t>소유곡길 22-18
(솔마을201호)</t>
    <phoneticPr fontId="3" type="noConversion"/>
  </si>
  <si>
    <t>790058-12-019039</t>
    <phoneticPr fontId="3" type="noConversion"/>
  </si>
  <si>
    <t>소유곡길 22-18
(자작마을306호)</t>
    <phoneticPr fontId="3" type="noConversion"/>
  </si>
  <si>
    <t>790058-12-359507</t>
    <phoneticPr fontId="3" type="noConversion"/>
  </si>
  <si>
    <t>TV수신료</t>
    <phoneticPr fontId="3" type="noConversion"/>
  </si>
  <si>
    <t>KBS</t>
    <phoneticPr fontId="3" type="noConversion"/>
  </si>
  <si>
    <t>790239-36-714355</t>
    <phoneticPr fontId="3" type="noConversion"/>
  </si>
  <si>
    <t>소유곡길 22-8
(솔마을210호)</t>
    <phoneticPr fontId="3" type="noConversion"/>
  </si>
  <si>
    <t>790239-36-719493</t>
    <phoneticPr fontId="3" type="noConversion"/>
  </si>
  <si>
    <t>790239-36-723447</t>
    <phoneticPr fontId="3" type="noConversion"/>
  </si>
  <si>
    <t>790239-36-714343</t>
    <phoneticPr fontId="3" type="noConversion"/>
  </si>
  <si>
    <t>소유곡길 22-10
(자작마을310호)</t>
    <phoneticPr fontId="3" type="noConversion"/>
  </si>
  <si>
    <t>790239-36-719481</t>
    <phoneticPr fontId="3" type="noConversion"/>
  </si>
  <si>
    <t>790239-36-723459</t>
    <phoneticPr fontId="3" type="noConversion"/>
  </si>
  <si>
    <t>790239-36-714320</t>
    <phoneticPr fontId="3" type="noConversion"/>
  </si>
  <si>
    <t>790239-36-714367</t>
    <phoneticPr fontId="3" type="noConversion"/>
  </si>
  <si>
    <t>790239-36-714331</t>
    <phoneticPr fontId="3" type="noConversion"/>
  </si>
  <si>
    <t>황토힐링포인츠 1월 공과금 납부 내역서_25.02.18.xlsx</t>
  </si>
  <si>
    <t>sheet2_1월 공과금 내역서 참조</t>
    <phoneticPr fontId="3" type="noConversion"/>
  </si>
  <si>
    <t>20250217-0007</t>
    <phoneticPr fontId="3" type="noConversion"/>
  </si>
  <si>
    <t>김성용</t>
    <phoneticPr fontId="3" type="noConversion"/>
  </si>
  <si>
    <t>대야초 옥상외벽판넬 철거</t>
    <phoneticPr fontId="3" type="noConversion"/>
  </si>
  <si>
    <t>159-02-145005</t>
    <phoneticPr fontId="3" type="noConversion"/>
  </si>
  <si>
    <t>종이 세금계산서 / 2월24일 날짜로 발급 받을 예정</t>
    <phoneticPr fontId="3" type="noConversion"/>
  </si>
  <si>
    <t>천안 지열히트펌프 교체공사</t>
    <phoneticPr fontId="3" type="noConversion"/>
  </si>
  <si>
    <t>455-910006-7950</t>
    <phoneticPr fontId="3" type="noConversion"/>
  </si>
  <si>
    <t>20250121-0003</t>
    <phoneticPr fontId="3" type="noConversion"/>
  </si>
  <si>
    <t>신성엔지니어링</t>
    <phoneticPr fontId="3" type="noConversion"/>
  </si>
  <si>
    <t>2월 10일 세금계산서 발행완료</t>
    <phoneticPr fontId="3" type="noConversion"/>
  </si>
  <si>
    <t>결재 된 기안 입금 요청  (GSI/KN자산관리)</t>
    <phoneticPr fontId="3" type="noConversion"/>
  </si>
  <si>
    <t>20250224-0015</t>
    <phoneticPr fontId="3" type="noConversion"/>
  </si>
  <si>
    <t>협회 연회비</t>
    <phoneticPr fontId="3" type="noConversion"/>
  </si>
  <si>
    <t>경주예전_임성호</t>
    <phoneticPr fontId="3" type="noConversion"/>
  </si>
  <si>
    <t>경주예전_김성구</t>
    <phoneticPr fontId="3" type="noConversion"/>
  </si>
  <si>
    <t>20250220-0014</t>
    <phoneticPr fontId="3" type="noConversion"/>
  </si>
  <si>
    <t>천안예전_조성조</t>
    <phoneticPr fontId="3" type="noConversion"/>
  </si>
  <si>
    <t>465-129921-187-84</t>
    <phoneticPr fontId="3" type="noConversion"/>
  </si>
  <si>
    <t>465-131930-18-722</t>
    <phoneticPr fontId="3" type="noConversion"/>
  </si>
  <si>
    <t>465-117261-183-97</t>
    <phoneticPr fontId="3" type="noConversion"/>
  </si>
  <si>
    <t>20250212-0013</t>
    <phoneticPr fontId="3" type="noConversion"/>
  </si>
  <si>
    <t>김동현(소울미디어)</t>
    <phoneticPr fontId="3" type="noConversion"/>
  </si>
  <si>
    <t>천안 소공연장 프로젝트 교체 및 클리닝</t>
    <phoneticPr fontId="3" type="noConversion"/>
  </si>
  <si>
    <t>카카오뱅크</t>
    <phoneticPr fontId="3" type="noConversion"/>
  </si>
  <si>
    <t>3333-25-0919585</t>
    <phoneticPr fontId="3" type="noConversion"/>
  </si>
  <si>
    <t>20250226-0014</t>
    <phoneticPr fontId="3" type="noConversion"/>
  </si>
  <si>
    <t>보안팀 장한순
팀장 감사패 제작</t>
    <phoneticPr fontId="3" type="noConversion"/>
  </si>
  <si>
    <t>562-0022-9337-774</t>
    <phoneticPr fontId="3" type="noConversion"/>
  </si>
  <si>
    <t>20250228-0004</t>
    <phoneticPr fontId="3" type="noConversion"/>
  </si>
  <si>
    <t>임제진</t>
    <phoneticPr fontId="3" type="noConversion"/>
  </si>
  <si>
    <t>보안팀 장한순 
팀장 송별회비</t>
    <phoneticPr fontId="3" type="noConversion"/>
  </si>
  <si>
    <t>110-587-436023</t>
    <phoneticPr fontId="3" type="noConversion"/>
  </si>
  <si>
    <t>20250304-0004</t>
    <phoneticPr fontId="3" type="noConversion"/>
  </si>
  <si>
    <t>천안시청</t>
    <phoneticPr fontId="3" type="noConversion"/>
  </si>
  <si>
    <t>기계설비법
위반 과태료</t>
    <phoneticPr fontId="3" type="noConversion"/>
  </si>
  <si>
    <t>790199-23-438214</t>
    <phoneticPr fontId="3" type="noConversion"/>
  </si>
  <si>
    <t>20250311-0015</t>
    <phoneticPr fontId="3" type="noConversion"/>
  </si>
  <si>
    <t>더블유아이티(채성준)</t>
    <phoneticPr fontId="3" type="noConversion"/>
  </si>
  <si>
    <t>웅부홀 로비 cctv 
긴급수리</t>
    <phoneticPr fontId="3" type="noConversion"/>
  </si>
  <si>
    <t>110-488-359410</t>
    <phoneticPr fontId="3" type="noConversion"/>
  </si>
  <si>
    <t>20250312-0010</t>
    <phoneticPr fontId="3" type="noConversion"/>
  </si>
  <si>
    <t>한국에너지공단</t>
    <phoneticPr fontId="3" type="noConversion"/>
  </si>
  <si>
    <t>보일러 안전검사 
수수료</t>
    <phoneticPr fontId="3" type="noConversion"/>
  </si>
  <si>
    <t>481-016182-04-011</t>
    <phoneticPr fontId="3" type="noConversion"/>
  </si>
  <si>
    <t>20250311-0011</t>
    <phoneticPr fontId="3" type="noConversion"/>
  </si>
  <si>
    <t>가야구조이엔지</t>
    <phoneticPr fontId="3" type="noConversion"/>
  </si>
  <si>
    <t>안동예전 정기안전점검</t>
    <phoneticPr fontId="3" type="noConversion"/>
  </si>
  <si>
    <t>831801-04-019940</t>
    <phoneticPr fontId="3" type="noConversion"/>
  </si>
  <si>
    <t>20250313-0018</t>
    <phoneticPr fontId="3" type="noConversion"/>
  </si>
  <si>
    <t>안동 최우섭소장
회갑 경조금</t>
    <phoneticPr fontId="3" type="noConversion"/>
  </si>
  <si>
    <t>국미은행</t>
    <phoneticPr fontId="3" type="noConversion"/>
  </si>
  <si>
    <t>20250313-0016</t>
    <phoneticPr fontId="3" type="noConversion"/>
  </si>
  <si>
    <t>김성구</t>
    <phoneticPr fontId="3" type="noConversion"/>
  </si>
  <si>
    <t>안동 김성구주임
결혼 경조금</t>
    <phoneticPr fontId="3" type="noConversion"/>
  </si>
  <si>
    <t>1002-148-629685</t>
    <phoneticPr fontId="3" type="noConversion"/>
  </si>
  <si>
    <t>20250313-0008</t>
    <phoneticPr fontId="3" type="noConversion"/>
  </si>
  <si>
    <t>특정가스 정기검사</t>
    <phoneticPr fontId="3" type="noConversion"/>
  </si>
  <si>
    <t>915190-85-891074</t>
    <phoneticPr fontId="3" type="noConversion"/>
  </si>
  <si>
    <t>20250313-0003</t>
    <phoneticPr fontId="3" type="noConversion"/>
  </si>
  <si>
    <t>대야초외 2교 
25년 3월 소독비</t>
    <phoneticPr fontId="3" type="noConversion"/>
  </si>
  <si>
    <t xml:space="preserve">KN자산관리 </t>
    <phoneticPr fontId="3" type="noConversion"/>
  </si>
  <si>
    <t>20250220-0024</t>
    <phoneticPr fontId="3" type="noConversion"/>
  </si>
  <si>
    <t>실내기 팬모터 교환</t>
    <phoneticPr fontId="3" type="noConversion"/>
  </si>
  <si>
    <t>20250317-0007</t>
    <phoneticPr fontId="3" type="noConversion"/>
  </si>
  <si>
    <t>방열기</t>
    <phoneticPr fontId="3" type="noConversion"/>
  </si>
  <si>
    <t>도어락</t>
    <phoneticPr fontId="3" type="noConversion"/>
  </si>
  <si>
    <t>주차차단봉</t>
    <phoneticPr fontId="3" type="noConversion"/>
  </si>
  <si>
    <t>직접통화장치</t>
    <phoneticPr fontId="3" type="noConversion"/>
  </si>
  <si>
    <t>순찰시계</t>
    <phoneticPr fontId="3" type="noConversion"/>
  </si>
  <si>
    <t>20250313-0017</t>
    <phoneticPr fontId="3" type="noConversion"/>
  </si>
  <si>
    <t>덕장초 기계실
가스경보시스템</t>
    <phoneticPr fontId="3" type="noConversion"/>
  </si>
  <si>
    <t>개벽</t>
    <phoneticPr fontId="3" type="noConversion"/>
  </si>
  <si>
    <t>062-174036-04-010</t>
    <phoneticPr fontId="3" type="noConversion"/>
  </si>
  <si>
    <t>20250313-0015</t>
    <phoneticPr fontId="3" type="noConversion"/>
  </si>
  <si>
    <t>모락초 2025년
소방정기점검</t>
    <phoneticPr fontId="3" type="noConversion"/>
  </si>
  <si>
    <t>20250311-0017</t>
    <phoneticPr fontId="3" type="noConversion"/>
  </si>
  <si>
    <t>7900-44928-75317</t>
    <phoneticPr fontId="3" type="noConversion"/>
  </si>
  <si>
    <t>7900-44928-60119</t>
    <phoneticPr fontId="3" type="noConversion"/>
  </si>
  <si>
    <t>7900-44928-59737</t>
    <phoneticPr fontId="3" type="noConversion"/>
  </si>
  <si>
    <t>20250311-0018</t>
    <phoneticPr fontId="3" type="noConversion"/>
  </si>
  <si>
    <t>금성소방기기산업</t>
    <phoneticPr fontId="3" type="noConversion"/>
  </si>
  <si>
    <t>발신기</t>
    <phoneticPr fontId="3" type="noConversion"/>
  </si>
  <si>
    <t>1005-301-586946</t>
    <phoneticPr fontId="3" type="noConversion"/>
  </si>
  <si>
    <t>7901-49930-98808</t>
    <phoneticPr fontId="3" type="noConversion"/>
  </si>
  <si>
    <t>동일 계좌번호로
254,840원  합 금액으로 입금</t>
    <phoneticPr fontId="3" type="noConversion"/>
  </si>
  <si>
    <t>20250318-0008</t>
    <phoneticPr fontId="3" type="noConversion"/>
  </si>
  <si>
    <t>김현배</t>
    <phoneticPr fontId="3" type="noConversion"/>
  </si>
  <si>
    <t>시설반장 김현배
모친상 조의금</t>
    <phoneticPr fontId="3" type="noConversion"/>
  </si>
  <si>
    <t>하나</t>
    <phoneticPr fontId="3" type="noConversion"/>
  </si>
  <si>
    <t>120-18-360860</t>
    <phoneticPr fontId="3" type="noConversion"/>
  </si>
  <si>
    <t>20250313-0010</t>
    <phoneticPr fontId="3" type="noConversion"/>
  </si>
  <si>
    <t>김동형
(소울미디어)</t>
    <phoneticPr fontId="3" type="noConversion"/>
  </si>
  <si>
    <t>팬설치 교체</t>
    <phoneticPr fontId="3" type="noConversion"/>
  </si>
  <si>
    <t>20250321-0002</t>
    <phoneticPr fontId="3" type="noConversion"/>
  </si>
  <si>
    <t>20250320-0016</t>
    <phoneticPr fontId="3" type="noConversion"/>
  </si>
  <si>
    <t>인버터 교체 
(모터 제어 회로)</t>
    <phoneticPr fontId="3" type="noConversion"/>
  </si>
  <si>
    <t>천산엘리베이터</t>
    <phoneticPr fontId="3" type="noConversion"/>
  </si>
  <si>
    <t>20250326-0015</t>
    <phoneticPr fontId="3" type="noConversion"/>
  </si>
  <si>
    <t>윤상현 
직무선임 협회비</t>
    <phoneticPr fontId="3" type="noConversion"/>
  </si>
  <si>
    <t>도준일
직무선임 협회비</t>
    <phoneticPr fontId="3" type="noConversion"/>
  </si>
  <si>
    <t>우리</t>
    <phoneticPr fontId="3" type="noConversion"/>
  </si>
  <si>
    <t>465-121229-184-41</t>
    <phoneticPr fontId="3" type="noConversion"/>
  </si>
  <si>
    <t>465-102460-187-22</t>
    <phoneticPr fontId="3" type="noConversion"/>
  </si>
  <si>
    <t>웹캠+스피커</t>
    <phoneticPr fontId="3" type="noConversion"/>
  </si>
  <si>
    <t>7901-49930-78329</t>
    <phoneticPr fontId="3" type="noConversion"/>
  </si>
  <si>
    <t>7900-58873-44069</t>
    <phoneticPr fontId="3" type="noConversion"/>
  </si>
  <si>
    <t>7901-49892-84472</t>
    <phoneticPr fontId="3" type="noConversion"/>
  </si>
  <si>
    <t>천안예술의전당</t>
    <phoneticPr fontId="3" type="noConversion"/>
  </si>
  <si>
    <t>20250326-0010</t>
    <phoneticPr fontId="3" type="noConversion"/>
  </si>
  <si>
    <t>에스텍시스템</t>
    <phoneticPr fontId="3" type="noConversion"/>
  </si>
  <si>
    <t xml:space="preserve">캐비넷형 자동소화장치수신부 교체 </t>
    <phoneticPr fontId="3" type="noConversion"/>
  </si>
  <si>
    <t>1005-000-121538</t>
    <phoneticPr fontId="3" type="noConversion"/>
  </si>
  <si>
    <t>20250331-0012</t>
    <phoneticPr fontId="3" type="noConversion"/>
  </si>
  <si>
    <t>김민호(그린콘트롤)</t>
    <phoneticPr fontId="3" type="noConversion"/>
  </si>
  <si>
    <t>소변기 부품 구입</t>
    <phoneticPr fontId="3" type="noConversion"/>
  </si>
  <si>
    <t>593501-01-229022</t>
    <phoneticPr fontId="3" type="noConversion"/>
  </si>
  <si>
    <t>KN-덕장초</t>
    <phoneticPr fontId="3" type="noConversion"/>
  </si>
  <si>
    <t>20250321-0012</t>
    <phoneticPr fontId="3" type="noConversion"/>
  </si>
  <si>
    <t>동양텍</t>
    <phoneticPr fontId="3" type="noConversion"/>
  </si>
  <si>
    <t>TKE엘리베이터 
코리아</t>
    <phoneticPr fontId="3" type="noConversion"/>
  </si>
  <si>
    <t>1월 승강기 월 정기점검</t>
    <phoneticPr fontId="3" type="noConversion"/>
  </si>
  <si>
    <t>합계 : 120만원</t>
    <phoneticPr fontId="3" type="noConversion"/>
  </si>
  <si>
    <t>7171-03510-70438</t>
    <phoneticPr fontId="3" type="noConversion"/>
  </si>
  <si>
    <t>20250402-0010</t>
    <phoneticPr fontId="3" type="noConversion"/>
  </si>
  <si>
    <t>경주예술의전당
상반기 시설물 점검</t>
    <phoneticPr fontId="3" type="noConversion"/>
  </si>
  <si>
    <t>20250402-0018</t>
    <phoneticPr fontId="3" type="noConversion"/>
  </si>
  <si>
    <t>대원정보통신㈜</t>
    <phoneticPr fontId="3" type="noConversion"/>
  </si>
  <si>
    <t>LPA-8330 POWER AMP</t>
    <phoneticPr fontId="3" type="noConversion"/>
  </si>
  <si>
    <t>041-572-7899</t>
    <phoneticPr fontId="3" type="noConversion"/>
  </si>
  <si>
    <t>세금계산서 발행 확인</t>
    <phoneticPr fontId="3" type="noConversion"/>
  </si>
  <si>
    <t>20250408-0007</t>
    <phoneticPr fontId="3" type="noConversion"/>
  </si>
  <si>
    <t>(재)대한승강기안전재단</t>
    <phoneticPr fontId="3" type="noConversion"/>
  </si>
  <si>
    <t>승강기안전검사</t>
    <phoneticPr fontId="3" type="noConversion"/>
  </si>
  <si>
    <t xml:space="preserve">674-990-117-84384 </t>
    <phoneticPr fontId="3" type="noConversion"/>
  </si>
  <si>
    <t>검사수수료 납부 후 세금계산서 발행</t>
    <phoneticPr fontId="3" type="noConversion"/>
  </si>
  <si>
    <t>20250313-0013</t>
    <phoneticPr fontId="3" type="noConversion"/>
  </si>
  <si>
    <t>장성진(안동방역공사)</t>
    <phoneticPr fontId="3" type="noConversion"/>
  </si>
  <si>
    <t>상반기 저수조 청소</t>
    <phoneticPr fontId="3" type="noConversion"/>
  </si>
  <si>
    <t>733-01-142931</t>
    <phoneticPr fontId="3" type="noConversion"/>
  </si>
  <si>
    <t>20250409-0001</t>
    <phoneticPr fontId="3" type="noConversion"/>
  </si>
  <si>
    <t>상부공원 4월 물품</t>
    <phoneticPr fontId="3" type="noConversion"/>
  </si>
  <si>
    <t>오-워터</t>
    <phoneticPr fontId="3" type="noConversion"/>
  </si>
  <si>
    <t>오병덕</t>
    <phoneticPr fontId="3" type="noConversion"/>
  </si>
  <si>
    <t>7901-49897-48816</t>
    <phoneticPr fontId="3" type="noConversion"/>
  </si>
  <si>
    <t>1005-703-877220</t>
    <phoneticPr fontId="3" type="noConversion"/>
  </si>
  <si>
    <t>기안 결재 후 
90원이 변동 인상 됨</t>
    <phoneticPr fontId="3" type="noConversion"/>
  </si>
  <si>
    <t>20250410-0003</t>
    <phoneticPr fontId="3" type="noConversion"/>
  </si>
  <si>
    <t>11번가</t>
    <phoneticPr fontId="3" type="noConversion"/>
  </si>
  <si>
    <t>예초기</t>
    <phoneticPr fontId="3" type="noConversion"/>
  </si>
  <si>
    <t>선풍기</t>
    <phoneticPr fontId="3" type="noConversion"/>
  </si>
  <si>
    <t>백엽상</t>
    <phoneticPr fontId="3" type="noConversion"/>
  </si>
  <si>
    <t>카트 / 엠프로3</t>
    <phoneticPr fontId="3" type="noConversion"/>
  </si>
  <si>
    <t>0328-15644-33181</t>
    <phoneticPr fontId="3" type="noConversion"/>
  </si>
  <si>
    <t>7900-44932-37229</t>
    <phoneticPr fontId="3" type="noConversion"/>
  </si>
  <si>
    <t>7900-44932-37140</t>
    <phoneticPr fontId="3" type="noConversion"/>
  </si>
  <si>
    <t>7900-44932-36936</t>
    <phoneticPr fontId="3" type="noConversion"/>
  </si>
  <si>
    <t>20250410-0007</t>
    <phoneticPr fontId="3" type="noConversion"/>
  </si>
  <si>
    <t>엔터산업개발</t>
    <phoneticPr fontId="3" type="noConversion"/>
  </si>
  <si>
    <t>가스경보기,제어부교체</t>
    <phoneticPr fontId="3" type="noConversion"/>
  </si>
  <si>
    <t>211065-55-004922</t>
    <phoneticPr fontId="3" type="noConversion"/>
  </si>
  <si>
    <t>KN자산관리</t>
    <phoneticPr fontId="3" type="noConversion"/>
  </si>
  <si>
    <t>20250416-0012</t>
    <phoneticPr fontId="3" type="noConversion"/>
  </si>
  <si>
    <t>하이엠솔루텍</t>
    <phoneticPr fontId="3" type="noConversion"/>
  </si>
  <si>
    <t>pcb교체</t>
    <phoneticPr fontId="3" type="noConversion"/>
  </si>
  <si>
    <t>1005-701-790195</t>
    <phoneticPr fontId="3" type="noConversion"/>
  </si>
  <si>
    <t>20250312-0005</t>
    <phoneticPr fontId="3" type="noConversion"/>
  </si>
  <si>
    <t>대광엔지니어링</t>
    <phoneticPr fontId="3" type="noConversion"/>
  </si>
  <si>
    <t>보일러 화학적 세관</t>
    <phoneticPr fontId="3" type="noConversion"/>
  </si>
  <si>
    <t>DGB대구</t>
    <phoneticPr fontId="3" type="noConversion"/>
  </si>
  <si>
    <t>504-10-367472-2</t>
    <phoneticPr fontId="3" type="noConversion"/>
  </si>
  <si>
    <t>20250421-0001</t>
    <phoneticPr fontId="3" type="noConversion"/>
  </si>
  <si>
    <t>김원석(대신유리)</t>
    <phoneticPr fontId="3" type="noConversion"/>
  </si>
  <si>
    <t>강화도어 흰지교체</t>
    <phoneticPr fontId="3" type="noConversion"/>
  </si>
  <si>
    <t>131-12-514010</t>
    <phoneticPr fontId="3" type="noConversion"/>
  </si>
  <si>
    <t>20250418-0014</t>
    <phoneticPr fontId="3" type="noConversion"/>
  </si>
  <si>
    <t>이순이</t>
    <phoneticPr fontId="3" type="noConversion"/>
  </si>
  <si>
    <t>회갑 경조금</t>
    <phoneticPr fontId="3" type="noConversion"/>
  </si>
  <si>
    <t>356-1243-0692-33</t>
    <phoneticPr fontId="3" type="noConversion"/>
  </si>
  <si>
    <t>20250417-0013</t>
    <phoneticPr fontId="3" type="noConversion"/>
  </si>
  <si>
    <t>TKE엘리베이터</t>
    <phoneticPr fontId="3" type="noConversion"/>
  </si>
  <si>
    <t>2월 승강기
정기점검</t>
    <phoneticPr fontId="3" type="noConversion"/>
  </si>
  <si>
    <t>71710-35107-0438</t>
    <phoneticPr fontId="3" type="noConversion"/>
  </si>
  <si>
    <t>20250424-0007</t>
    <phoneticPr fontId="3" type="noConversion"/>
  </si>
  <si>
    <t>SGI서울보증</t>
    <phoneticPr fontId="3" type="noConversion"/>
  </si>
  <si>
    <t>하도급대금 보증보험</t>
    <phoneticPr fontId="3" type="noConversion"/>
  </si>
  <si>
    <t>신한</t>
    <phoneticPr fontId="3" type="noConversion"/>
  </si>
  <si>
    <t>562-16-778076130</t>
    <phoneticPr fontId="3" type="noConversion"/>
  </si>
  <si>
    <t>20250424-0002</t>
    <phoneticPr fontId="3" type="noConversion"/>
  </si>
  <si>
    <t>경주 시설용품 구매</t>
    <phoneticPr fontId="3" type="noConversion"/>
  </si>
  <si>
    <t>안동 시설용품 구매</t>
    <phoneticPr fontId="3" type="noConversion"/>
  </si>
  <si>
    <t>7900-44919-96083</t>
    <phoneticPr fontId="3" type="noConversion"/>
  </si>
  <si>
    <t>20250421-0014</t>
    <phoneticPr fontId="3" type="noConversion"/>
  </si>
  <si>
    <t>KT</t>
    <phoneticPr fontId="3" type="noConversion"/>
  </si>
  <si>
    <t>3월 전기시설 점검료</t>
    <phoneticPr fontId="3" type="noConversion"/>
  </si>
  <si>
    <t>2~3월 가스요금</t>
    <phoneticPr fontId="3" type="noConversion"/>
  </si>
  <si>
    <t>2~3월 TV요금</t>
    <phoneticPr fontId="3" type="noConversion"/>
  </si>
  <si>
    <t>조기원(삼성종합가스)</t>
    <phoneticPr fontId="3" type="noConversion"/>
  </si>
  <si>
    <t>790120-65-139024</t>
    <phoneticPr fontId="3" type="noConversion"/>
  </si>
  <si>
    <t>황토힐링포인츠 2~4월 공과금 납부 내역서</t>
    <phoneticPr fontId="3" type="noConversion"/>
  </si>
  <si>
    <t>2025 . 04 . 24 .</t>
    <phoneticPr fontId="3" type="noConversion"/>
  </si>
  <si>
    <t>소유곡길 22-2</t>
    <phoneticPr fontId="3" type="noConversion"/>
  </si>
  <si>
    <t>533990-11-007858</t>
    <phoneticPr fontId="3" type="noConversion"/>
  </si>
  <si>
    <t>533990-11-008280</t>
    <phoneticPr fontId="3" type="noConversion"/>
  </si>
  <si>
    <t>20250422-0020</t>
    <phoneticPr fontId="3" type="noConversion"/>
  </si>
  <si>
    <t>오수패키지 교체</t>
    <phoneticPr fontId="3" type="noConversion"/>
  </si>
  <si>
    <t>진안</t>
    <phoneticPr fontId="3" type="noConversion"/>
  </si>
  <si>
    <t>지하1층 예총바닥</t>
    <phoneticPr fontId="3" type="noConversion"/>
  </si>
  <si>
    <t>삼중테크</t>
    <phoneticPr fontId="3" type="noConversion"/>
  </si>
  <si>
    <t>흡수식 냉온수기</t>
    <phoneticPr fontId="3" type="noConversion"/>
  </si>
  <si>
    <t>100-031-392656</t>
    <phoneticPr fontId="3" type="noConversion"/>
  </si>
  <si>
    <t>국제펌프상사(강정웅)</t>
    <phoneticPr fontId="3" type="noConversion"/>
  </si>
  <si>
    <t>대구</t>
    <phoneticPr fontId="3" type="noConversion"/>
  </si>
  <si>
    <t>504-10-274049-8</t>
    <phoneticPr fontId="3" type="noConversion"/>
  </si>
  <si>
    <t>742-145721-13-001</t>
    <phoneticPr fontId="3" type="noConversion"/>
  </si>
  <si>
    <t>20250508-0012</t>
    <phoneticPr fontId="3" type="noConversion"/>
  </si>
  <si>
    <t>20250430-0009</t>
    <phoneticPr fontId="3" type="noConversion"/>
  </si>
  <si>
    <t>큐테크</t>
    <phoneticPr fontId="3" type="noConversion"/>
  </si>
  <si>
    <t>전력케이블 제작</t>
    <phoneticPr fontId="3" type="noConversion"/>
  </si>
  <si>
    <t>1005-402-118456</t>
    <phoneticPr fontId="3" type="noConversion"/>
  </si>
  <si>
    <t>20250425-0004</t>
    <phoneticPr fontId="3" type="noConversion"/>
  </si>
  <si>
    <t>경주가스자재(오성일)</t>
    <phoneticPr fontId="3" type="noConversion"/>
  </si>
  <si>
    <t>도시가스 정압점검</t>
    <phoneticPr fontId="3" type="noConversion"/>
  </si>
  <si>
    <t>기업</t>
    <phoneticPr fontId="3" type="noConversion"/>
  </si>
  <si>
    <t>158-106460-01-019</t>
    <phoneticPr fontId="3" type="noConversion"/>
  </si>
  <si>
    <t>흥광산업</t>
    <phoneticPr fontId="3" type="noConversion"/>
  </si>
  <si>
    <t>우수관 준설</t>
    <phoneticPr fontId="3" type="noConversion"/>
  </si>
  <si>
    <t>20250422-0021</t>
    <phoneticPr fontId="3" type="noConversion"/>
  </si>
  <si>
    <t>안동항온항습기 교체</t>
    <phoneticPr fontId="3" type="noConversion"/>
  </si>
  <si>
    <t>서울지방조달청</t>
    <phoneticPr fontId="3" type="noConversion"/>
  </si>
  <si>
    <t>7900-57036-68653</t>
    <phoneticPr fontId="3" type="noConversion"/>
  </si>
  <si>
    <t>7900-57064-50611</t>
    <phoneticPr fontId="3" type="noConversion"/>
  </si>
  <si>
    <t>20250513-0003</t>
    <phoneticPr fontId="3" type="noConversion"/>
  </si>
  <si>
    <t>아덱스에스앤디</t>
    <phoneticPr fontId="3" type="noConversion"/>
  </si>
  <si>
    <t>경주 타일본드 샘플구매</t>
    <phoneticPr fontId="3" type="noConversion"/>
  </si>
  <si>
    <t>088-066792-01-010</t>
    <phoneticPr fontId="3" type="noConversion"/>
  </si>
  <si>
    <t>학교btl 5월 소독비</t>
    <phoneticPr fontId="3" type="noConversion"/>
  </si>
  <si>
    <t>20250512-0013</t>
    <phoneticPr fontId="3" type="noConversion"/>
  </si>
  <si>
    <t>합계 (2건)
107,623,920</t>
    <phoneticPr fontId="3" type="noConversion"/>
  </si>
  <si>
    <t>KN자산관리 - 3개 학교</t>
    <phoneticPr fontId="3" type="noConversion"/>
  </si>
  <si>
    <t>← 출금회사</t>
    <phoneticPr fontId="3" type="noConversion"/>
  </si>
  <si>
    <t>20250424-0027</t>
    <phoneticPr fontId="3" type="noConversion"/>
  </si>
  <si>
    <t xml:space="preserve">2~4월 공과금 내역서 </t>
    <phoneticPr fontId="3" type="noConversion"/>
  </si>
  <si>
    <t>← 참조</t>
    <phoneticPr fontId="3" type="noConversion"/>
  </si>
  <si>
    <t>장과장님 선 납부 완료</t>
    <phoneticPr fontId="3" type="noConversion"/>
  </si>
  <si>
    <t>512-910010-71404</t>
    <phoneticPr fontId="3" type="noConversion"/>
  </si>
  <si>
    <t>20250521-0002</t>
    <phoneticPr fontId="3" type="noConversion"/>
  </si>
  <si>
    <t>그린콘트롤</t>
    <phoneticPr fontId="3" type="noConversion"/>
  </si>
  <si>
    <t>진성기업</t>
    <phoneticPr fontId="3" type="noConversion"/>
  </si>
  <si>
    <t>자동소변기 센서교체</t>
    <phoneticPr fontId="3" type="noConversion"/>
  </si>
  <si>
    <t>조리실 천정재 보강</t>
    <phoneticPr fontId="3" type="noConversion"/>
  </si>
  <si>
    <t>KN자산관리 출금</t>
    <phoneticPr fontId="3" type="noConversion"/>
  </si>
  <si>
    <t>20250425-0016</t>
    <phoneticPr fontId="3" type="noConversion"/>
  </si>
  <si>
    <t>경주 시스템비계 설치 건</t>
    <phoneticPr fontId="3" type="noConversion"/>
  </si>
  <si>
    <t>110-561-263442</t>
    <phoneticPr fontId="3" type="noConversion"/>
  </si>
  <si>
    <t>김경호(창진시스템)</t>
    <phoneticPr fontId="3" type="noConversion"/>
  </si>
  <si>
    <t>20250522-0019</t>
    <phoneticPr fontId="3" type="noConversion"/>
  </si>
  <si>
    <t>20250522-0022</t>
    <phoneticPr fontId="3" type="noConversion"/>
  </si>
  <si>
    <t>20250521-0007</t>
    <phoneticPr fontId="3" type="noConversion"/>
  </si>
  <si>
    <t>한국전기테스트</t>
    <phoneticPr fontId="3" type="noConversion"/>
  </si>
  <si>
    <t>기계설비성능점검</t>
    <phoneticPr fontId="3" type="noConversion"/>
  </si>
  <si>
    <t>097601-04-294576</t>
    <phoneticPr fontId="3" type="noConversion"/>
  </si>
  <si>
    <t>전당 3사 점검료</t>
    <phoneticPr fontId="3" type="noConversion"/>
  </si>
  <si>
    <t>비상구출운전 승강기관리교육</t>
    <phoneticPr fontId="3" type="noConversion"/>
  </si>
  <si>
    <t>황교헌</t>
    <phoneticPr fontId="3" type="noConversion"/>
  </si>
  <si>
    <t>공연장 안전교육 출장비</t>
    <phoneticPr fontId="3" type="noConversion"/>
  </si>
  <si>
    <t>511-910425-17707</t>
    <phoneticPr fontId="3" type="noConversion"/>
  </si>
  <si>
    <t>교육비 개인계좌 입금</t>
    <phoneticPr fontId="3" type="noConversion"/>
  </si>
  <si>
    <t>20250516-0014</t>
    <phoneticPr fontId="3" type="noConversion"/>
  </si>
  <si>
    <t>경주 시스템비계 추가 설치 건</t>
    <phoneticPr fontId="3" type="noConversion"/>
  </si>
  <si>
    <t>20250502-0018</t>
    <phoneticPr fontId="3" type="noConversion"/>
  </si>
  <si>
    <t>LG전자</t>
    <phoneticPr fontId="3" type="noConversion"/>
  </si>
  <si>
    <t>흡수식냉온수기 세관 및 누설검사</t>
    <phoneticPr fontId="3" type="noConversion"/>
  </si>
  <si>
    <t>1005-901-371163</t>
    <phoneticPr fontId="3" type="noConversion"/>
  </si>
  <si>
    <t>20250408-0025</t>
    <phoneticPr fontId="3" type="noConversion"/>
  </si>
  <si>
    <t>안동 1분기 인센티브</t>
    <phoneticPr fontId="3" type="noConversion"/>
  </si>
  <si>
    <t>경주 1분기 인센티브</t>
    <phoneticPr fontId="3" type="noConversion"/>
  </si>
  <si>
    <t>개별안내</t>
    <phoneticPr fontId="3" type="noConversion"/>
  </si>
  <si>
    <t xml:space="preserve">번호 </t>
    <phoneticPr fontId="3" type="noConversion"/>
  </si>
  <si>
    <t>부서</t>
    <phoneticPr fontId="3" type="noConversion"/>
  </si>
  <si>
    <t>성명</t>
    <phoneticPr fontId="3" type="noConversion"/>
  </si>
  <si>
    <t>담당업무</t>
    <phoneticPr fontId="3" type="noConversion"/>
  </si>
  <si>
    <t>입금계좌</t>
    <phoneticPr fontId="3" type="noConversion"/>
  </si>
  <si>
    <t>인센티브 금액</t>
    <phoneticPr fontId="3" type="noConversion"/>
  </si>
  <si>
    <t>시설팀</t>
    <phoneticPr fontId="3" type="noConversion"/>
  </si>
  <si>
    <t>강성민</t>
    <phoneticPr fontId="3" type="noConversion"/>
  </si>
  <si>
    <t>시설팀장</t>
    <phoneticPr fontId="3" type="noConversion"/>
  </si>
  <si>
    <t>입금은행</t>
    <phoneticPr fontId="3" type="noConversion"/>
  </si>
  <si>
    <t>농협</t>
  </si>
  <si>
    <t>707015-52-131640</t>
    <phoneticPr fontId="3" type="noConversion"/>
  </si>
  <si>
    <t>이용규</t>
    <phoneticPr fontId="3" type="noConversion"/>
  </si>
  <si>
    <t>무대팀장</t>
    <phoneticPr fontId="3" type="noConversion"/>
  </si>
  <si>
    <t>무대팀</t>
    <phoneticPr fontId="3" type="noConversion"/>
  </si>
  <si>
    <t>조명감독</t>
    <phoneticPr fontId="3" type="noConversion"/>
  </si>
  <si>
    <t>1002-347-522705</t>
    <phoneticPr fontId="3" type="noConversion"/>
  </si>
  <si>
    <t>보안팀</t>
    <phoneticPr fontId="3" type="noConversion"/>
  </si>
  <si>
    <t>권원도</t>
    <phoneticPr fontId="3" type="noConversion"/>
  </si>
  <si>
    <t>보안반장</t>
  </si>
  <si>
    <t>보안반장</t>
    <phoneticPr fontId="3" type="noConversion"/>
  </si>
  <si>
    <t>707015-56-106173</t>
    <phoneticPr fontId="3" type="noConversion"/>
  </si>
  <si>
    <t>미화팀</t>
    <phoneticPr fontId="3" type="noConversion"/>
  </si>
  <si>
    <t>정호순</t>
    <phoneticPr fontId="3" type="noConversion"/>
  </si>
  <si>
    <t>권복희</t>
    <phoneticPr fontId="3" type="noConversion"/>
  </si>
  <si>
    <t>권영숙</t>
    <phoneticPr fontId="3" type="noConversion"/>
  </si>
  <si>
    <t>반원</t>
    <phoneticPr fontId="3" type="noConversion"/>
  </si>
  <si>
    <t>707018-56-095543</t>
    <phoneticPr fontId="3" type="noConversion"/>
  </si>
  <si>
    <t>356-0269-5971-13</t>
    <phoneticPr fontId="3" type="noConversion"/>
  </si>
  <si>
    <t>707015-52-063464</t>
    <phoneticPr fontId="3" type="noConversion"/>
  </si>
  <si>
    <t>안동문화예술의전당 25년 1분기 인센티브 명단 ( 7명 )</t>
    <phoneticPr fontId="3" type="noConversion"/>
  </si>
  <si>
    <t>경주예술의전당 25년 1분기 인센티브 명단 ( 7명 )</t>
    <phoneticPr fontId="3" type="noConversion"/>
  </si>
  <si>
    <t>신봉철</t>
  </si>
  <si>
    <t>이옥연</t>
  </si>
  <si>
    <t>미화반장</t>
  </si>
  <si>
    <t>김희철</t>
  </si>
  <si>
    <t>장지호</t>
  </si>
  <si>
    <t>보안요원</t>
  </si>
  <si>
    <t>이태진</t>
  </si>
  <si>
    <t>하용숙</t>
  </si>
  <si>
    <t>미화원</t>
  </si>
  <si>
    <t>이경옥</t>
  </si>
  <si>
    <t>미화원</t>
    <phoneticPr fontId="3" type="noConversion"/>
  </si>
  <si>
    <t>국민</t>
  </si>
  <si>
    <t>604-21-0823-894</t>
  </si>
  <si>
    <t>721012-51-098662</t>
  </si>
  <si>
    <t>352-1378-0992-63</t>
  </si>
  <si>
    <t>352-0980-7659-83</t>
  </si>
  <si>
    <t>우체국</t>
  </si>
  <si>
    <t>701748-06-001028</t>
  </si>
  <si>
    <t>721015-51-115463</t>
  </si>
  <si>
    <t>713-02-005331</t>
  </si>
  <si>
    <t>← 개별 계좌번호</t>
    <phoneticPr fontId="3" type="noConversion"/>
  </si>
  <si>
    <t>20250422-0006</t>
    <phoneticPr fontId="3" type="noConversion"/>
  </si>
  <si>
    <t>20250428-0004</t>
    <phoneticPr fontId="3" type="noConversion"/>
  </si>
  <si>
    <t>㈜ 천가소방</t>
    <phoneticPr fontId="3" type="noConversion"/>
  </si>
  <si>
    <t>템퍼 스위치 정비</t>
    <phoneticPr fontId="3" type="noConversion"/>
  </si>
  <si>
    <t>301-0311-8380-61</t>
    <phoneticPr fontId="3" type="noConversion"/>
  </si>
  <si>
    <t>세금계산서 발행</t>
    <phoneticPr fontId="3" type="noConversion"/>
  </si>
  <si>
    <t>20250402-0017</t>
    <phoneticPr fontId="3" type="noConversion"/>
  </si>
  <si>
    <t>㈜금강종합관리</t>
    <phoneticPr fontId="3" type="noConversion"/>
  </si>
  <si>
    <t>시저수조 청소
및 수질 검사</t>
    <phoneticPr fontId="3" type="noConversion"/>
  </si>
  <si>
    <t>680-910003-57204</t>
    <phoneticPr fontId="3" type="noConversion"/>
  </si>
  <si>
    <t>20250418-0004</t>
    <phoneticPr fontId="3" type="noConversion"/>
  </si>
  <si>
    <t>㈜ 범일소방</t>
    <phoneticPr fontId="3" type="noConversion"/>
  </si>
  <si>
    <t>소방시설 자체점검</t>
    <phoneticPr fontId="3" type="noConversion"/>
  </si>
  <si>
    <t>317-0004-3245-21</t>
    <phoneticPr fontId="3" type="noConversion"/>
  </si>
  <si>
    <t>20250408-0026</t>
    <phoneticPr fontId="3" type="noConversion"/>
  </si>
  <si>
    <t>㈜세원센추리
원종순</t>
    <phoneticPr fontId="3" type="noConversion"/>
  </si>
  <si>
    <t>항온항습기필터</t>
    <phoneticPr fontId="3" type="noConversion"/>
  </si>
  <si>
    <t>100-011-259957</t>
    <phoneticPr fontId="3" type="noConversion"/>
  </si>
  <si>
    <t>20250514-0018</t>
    <phoneticPr fontId="3" type="noConversion"/>
  </si>
  <si>
    <t>충전식 전동 트리머</t>
    <phoneticPr fontId="3" type="noConversion"/>
  </si>
  <si>
    <t>562-002280-90110</t>
    <phoneticPr fontId="3" type="noConversion"/>
  </si>
  <si>
    <t>2분기 추가운영비로 입금예정</t>
    <phoneticPr fontId="3" type="noConversion"/>
  </si>
  <si>
    <t>20250523-0017</t>
    <phoneticPr fontId="3" type="noConversion"/>
  </si>
  <si>
    <t>kt인터넷 요금</t>
    <phoneticPr fontId="3" type="noConversion"/>
  </si>
  <si>
    <t>5월 전기 안전점검</t>
    <phoneticPr fontId="3" type="noConversion"/>
  </si>
  <si>
    <t>경기</t>
    <phoneticPr fontId="3" type="noConversion"/>
  </si>
  <si>
    <t>20250529-0008</t>
    <phoneticPr fontId="3" type="noConversion"/>
  </si>
  <si>
    <t>경주시청</t>
    <phoneticPr fontId="3" type="noConversion"/>
  </si>
  <si>
    <t>특정열기자재 점검 등록면허세</t>
    <phoneticPr fontId="3" type="noConversion"/>
  </si>
  <si>
    <t>790280-57-307465</t>
    <phoneticPr fontId="3" type="noConversion"/>
  </si>
  <si>
    <t>20250527-0011</t>
    <phoneticPr fontId="3" type="noConversion"/>
  </si>
  <si>
    <t>20250423-0010</t>
    <phoneticPr fontId="3" type="noConversion"/>
  </si>
  <si>
    <t>㈜ 서원에어테크</t>
    <phoneticPr fontId="3" type="noConversion"/>
  </si>
  <si>
    <t>주차장 유인팬</t>
    <phoneticPr fontId="3" type="noConversion"/>
  </si>
  <si>
    <t>031-984-1923</t>
    <phoneticPr fontId="3" type="noConversion"/>
  </si>
  <si>
    <t>20250521-0008</t>
    <phoneticPr fontId="3" type="noConversion"/>
  </si>
  <si>
    <t>김광후(더필)</t>
    <phoneticPr fontId="3" type="noConversion"/>
  </si>
  <si>
    <t>비상방송설비 AS</t>
    <phoneticPr fontId="3" type="noConversion"/>
  </si>
  <si>
    <t>211001-04-475467</t>
    <phoneticPr fontId="3" type="noConversion"/>
  </si>
  <si>
    <t xml:space="preserve"> 20250221-0016</t>
    <phoneticPr fontId="3" type="noConversion"/>
  </si>
  <si>
    <t>노호준(현테크)</t>
    <phoneticPr fontId="3" type="noConversion"/>
  </si>
  <si>
    <t>가스계량기 
온압보정장치
배터리 교체</t>
    <phoneticPr fontId="3" type="noConversion"/>
  </si>
  <si>
    <t>301-0138-3084-51</t>
    <phoneticPr fontId="3" type="noConversion"/>
  </si>
  <si>
    <t>이동식 배풍기(건조 및 공기순환기)</t>
    <phoneticPr fontId="3" type="noConversion"/>
  </si>
  <si>
    <t>562-0022-8117-521</t>
    <phoneticPr fontId="3" type="noConversion"/>
  </si>
  <si>
    <t>중소기업</t>
    <phoneticPr fontId="3" type="noConversion"/>
  </si>
  <si>
    <t>20250508-0015</t>
    <phoneticPr fontId="3" type="noConversion"/>
  </si>
  <si>
    <t>큐테크데이타피에스</t>
    <phoneticPr fontId="3" type="noConversion"/>
  </si>
  <si>
    <t>음향신호분배기 수리</t>
    <phoneticPr fontId="3" type="noConversion"/>
  </si>
  <si>
    <t>140-014-530333</t>
    <phoneticPr fontId="3" type="noConversion"/>
  </si>
  <si>
    <t>20250515-0008</t>
    <phoneticPr fontId="3" type="noConversion"/>
  </si>
  <si>
    <t>가스안전 법정교육</t>
    <phoneticPr fontId="3" type="noConversion"/>
  </si>
  <si>
    <t>20250515-0009</t>
    <phoneticPr fontId="3" type="noConversion"/>
  </si>
  <si>
    <t>강문국</t>
    <phoneticPr fontId="3" type="noConversion"/>
  </si>
  <si>
    <t>수도시설 관리자 법정교육</t>
    <phoneticPr fontId="3" type="noConversion"/>
  </si>
  <si>
    <t>707011-52-115187</t>
    <phoneticPr fontId="3" type="noConversion"/>
  </si>
  <si>
    <t>20250515-0016</t>
    <phoneticPr fontId="3" type="noConversion"/>
  </si>
  <si>
    <t>굴드워터솔루션</t>
    <phoneticPr fontId="3" type="noConversion"/>
  </si>
  <si>
    <t>팽창기수분리기 부품</t>
    <phoneticPr fontId="3" type="noConversion"/>
  </si>
  <si>
    <t>1005-700-941848</t>
    <phoneticPr fontId="3" type="noConversion"/>
  </si>
  <si>
    <t>열정상사</t>
    <phoneticPr fontId="3" type="noConversion"/>
  </si>
  <si>
    <t>타일 접착제</t>
    <phoneticPr fontId="3" type="noConversion"/>
  </si>
  <si>
    <t>110-552-527353</t>
    <phoneticPr fontId="3" type="noConversion"/>
  </si>
  <si>
    <t>20250528-0019</t>
    <phoneticPr fontId="3" type="noConversion"/>
  </si>
  <si>
    <t>정밀안전점검</t>
    <phoneticPr fontId="3" type="noConversion"/>
  </si>
  <si>
    <t>20250602-0015</t>
    <phoneticPr fontId="3" type="noConversion"/>
  </si>
  <si>
    <t>20250609-0014</t>
    <phoneticPr fontId="3" type="noConversion"/>
  </si>
  <si>
    <t>김동현(철든가게)</t>
    <phoneticPr fontId="3" type="noConversion"/>
  </si>
  <si>
    <t>미술관 옥상방수 외 1건</t>
    <phoneticPr fontId="3" type="noConversion"/>
  </si>
  <si>
    <t>857201-00-056770</t>
    <phoneticPr fontId="3" type="noConversion"/>
  </si>
  <si>
    <t>계약금</t>
    <phoneticPr fontId="3" type="noConversion"/>
  </si>
  <si>
    <t>.</t>
    <phoneticPr fontId="3" type="noConversion"/>
  </si>
  <si>
    <t>한국전기안전공사</t>
    <phoneticPr fontId="3" type="noConversion"/>
  </si>
  <si>
    <t>무정전전원장치 정기검사</t>
    <phoneticPr fontId="3" type="noConversion"/>
  </si>
  <si>
    <t>20250522-0021</t>
    <phoneticPr fontId="3" type="noConversion"/>
  </si>
  <si>
    <t>607701-04-265687</t>
    <phoneticPr fontId="3" type="noConversion"/>
  </si>
  <si>
    <t>20250610-0004</t>
    <phoneticPr fontId="3" type="noConversion"/>
  </si>
  <si>
    <t>송아트</t>
    <phoneticPr fontId="3" type="noConversion"/>
  </si>
  <si>
    <t>인터우드</t>
    <phoneticPr fontId="3" type="noConversion"/>
  </si>
  <si>
    <t>필름</t>
    <phoneticPr fontId="3" type="noConversion"/>
  </si>
  <si>
    <t>걸레받이 시공</t>
    <phoneticPr fontId="3" type="noConversion"/>
  </si>
  <si>
    <t>301-0354-2115-11</t>
    <phoneticPr fontId="3" type="noConversion"/>
  </si>
  <si>
    <t>208-25-0013-813</t>
    <phoneticPr fontId="3" type="noConversion"/>
  </si>
  <si>
    <t>20250609-0006</t>
    <phoneticPr fontId="3" type="noConversion"/>
  </si>
  <si>
    <t>영남일보</t>
    <phoneticPr fontId="3" type="noConversion"/>
  </si>
  <si>
    <t>신문구독료(4,5월)</t>
    <phoneticPr fontId="3" type="noConversion"/>
  </si>
  <si>
    <t>20250508-0007</t>
    <phoneticPr fontId="3" type="noConversion"/>
  </si>
  <si>
    <t>천안1분기 인센티브</t>
    <phoneticPr fontId="3" type="noConversion"/>
  </si>
  <si>
    <t>천안예술의전당 2025년 1분기 인센티브 평가</t>
    <phoneticPr fontId="3" type="noConversion"/>
  </si>
  <si>
    <t>천안예술의전당 25년 1분기 총 지급액</t>
    <phoneticPr fontId="3" type="noConversion"/>
  </si>
  <si>
    <t>순 번</t>
    <phoneticPr fontId="3" type="noConversion"/>
  </si>
  <si>
    <t>직 책</t>
    <phoneticPr fontId="3" type="noConversion"/>
  </si>
  <si>
    <t>이 름</t>
    <phoneticPr fontId="3" type="noConversion"/>
  </si>
  <si>
    <t>등 급</t>
    <phoneticPr fontId="3" type="noConversion"/>
  </si>
  <si>
    <t>지급액</t>
    <phoneticPr fontId="3" type="noConversion"/>
  </si>
  <si>
    <t>총 원</t>
    <phoneticPr fontId="3" type="noConversion"/>
  </si>
  <si>
    <t>지 급 액</t>
    <phoneticPr fontId="3" type="noConversion"/>
  </si>
  <si>
    <t xml:space="preserve">소장 </t>
  </si>
  <si>
    <t>황성수</t>
  </si>
  <si>
    <t>제외</t>
  </si>
  <si>
    <t>A등급</t>
    <phoneticPr fontId="3" type="noConversion"/>
  </si>
  <si>
    <t>서무</t>
  </si>
  <si>
    <t>임제진</t>
  </si>
  <si>
    <t>A</t>
    <phoneticPr fontId="3" type="noConversion"/>
  </si>
  <si>
    <t>B등급</t>
    <phoneticPr fontId="3" type="noConversion"/>
  </si>
  <si>
    <t>무대팀운영부장</t>
  </si>
  <si>
    <t>김승현</t>
  </si>
  <si>
    <t>B</t>
    <phoneticPr fontId="3" type="noConversion"/>
  </si>
  <si>
    <t>C등급</t>
    <phoneticPr fontId="3" type="noConversion"/>
  </si>
  <si>
    <t>무대조명차장</t>
  </si>
  <si>
    <t>박윤신</t>
  </si>
  <si>
    <t>등급 없음</t>
    <phoneticPr fontId="3" type="noConversion"/>
  </si>
  <si>
    <t>무대기계과장</t>
  </si>
  <si>
    <t>김대권</t>
  </si>
  <si>
    <t>무대음향감독</t>
  </si>
  <si>
    <t>조 현</t>
  </si>
  <si>
    <t>정화랑</t>
    <phoneticPr fontId="3" type="noConversion"/>
  </si>
  <si>
    <t>천안예술의전당 25년 1분기 등급별 지급액</t>
    <phoneticPr fontId="3" type="noConversion"/>
  </si>
  <si>
    <t>무대기계사원</t>
  </si>
  <si>
    <t>변예슬</t>
    <phoneticPr fontId="3" type="noConversion"/>
  </si>
  <si>
    <t>등급별 지급액</t>
    <phoneticPr fontId="3" type="noConversion"/>
  </si>
  <si>
    <t>무대기계</t>
  </si>
  <si>
    <t>송영길</t>
  </si>
  <si>
    <t>시설기사</t>
    <phoneticPr fontId="3" type="noConversion"/>
  </si>
  <si>
    <t>염찬영</t>
    <phoneticPr fontId="3" type="noConversion"/>
  </si>
  <si>
    <t>과 장(전기)</t>
  </si>
  <si>
    <t>조성조</t>
  </si>
  <si>
    <t>대 리(전기)</t>
  </si>
  <si>
    <t>이필인</t>
  </si>
  <si>
    <t>가스공조기사</t>
  </si>
  <si>
    <t>오병용</t>
  </si>
  <si>
    <t>소방기사</t>
  </si>
  <si>
    <t>윤덕환</t>
  </si>
  <si>
    <t>기계설비</t>
  </si>
  <si>
    <t>이철우</t>
    <phoneticPr fontId="3" type="noConversion"/>
  </si>
  <si>
    <t>보안원</t>
  </si>
  <si>
    <t>전병규</t>
    <phoneticPr fontId="3" type="noConversion"/>
  </si>
  <si>
    <t>강계철</t>
  </si>
  <si>
    <t>전광창</t>
  </si>
  <si>
    <t>보안팀장</t>
    <phoneticPr fontId="3" type="noConversion"/>
  </si>
  <si>
    <t>신석희</t>
  </si>
  <si>
    <t>심병식</t>
  </si>
  <si>
    <t>장석호</t>
  </si>
  <si>
    <t>강희천</t>
  </si>
  <si>
    <t>변득표</t>
  </si>
  <si>
    <t>윤종경</t>
  </si>
  <si>
    <t>류신수</t>
  </si>
  <si>
    <t>이명옥</t>
  </si>
  <si>
    <t>노종신</t>
  </si>
  <si>
    <t>김경애</t>
  </si>
  <si>
    <t>민근순</t>
  </si>
  <si>
    <t>김미숙</t>
  </si>
  <si>
    <t>홍미화</t>
  </si>
  <si>
    <t>전지현</t>
  </si>
  <si>
    <t>← 개별 계좌안내</t>
    <phoneticPr fontId="3" type="noConversion"/>
  </si>
  <si>
    <t>20250611-0018</t>
    <phoneticPr fontId="3" type="noConversion"/>
  </si>
  <si>
    <t>원목마루 바닥교체공사 잔금</t>
    <phoneticPr fontId="3" type="noConversion"/>
  </si>
  <si>
    <t>20250612-0014</t>
    <phoneticPr fontId="3" type="noConversion"/>
  </si>
  <si>
    <t>릴테크</t>
    <phoneticPr fontId="3" type="noConversion"/>
  </si>
  <si>
    <t>소방지적사항 보수</t>
    <phoneticPr fontId="3" type="noConversion"/>
  </si>
  <si>
    <t>콘센트릴 보수</t>
    <phoneticPr fontId="3" type="noConversion"/>
  </si>
  <si>
    <t>새마을</t>
    <phoneticPr fontId="3" type="noConversion"/>
  </si>
  <si>
    <t>광주</t>
    <phoneticPr fontId="3" type="noConversion"/>
  </si>
  <si>
    <t>707-107-004884</t>
    <phoneticPr fontId="3" type="noConversion"/>
  </si>
  <si>
    <t>20250612-0005</t>
    <phoneticPr fontId="3" type="noConversion"/>
  </si>
  <si>
    <t>노종신</t>
    <phoneticPr fontId="3" type="noConversion"/>
  </si>
  <si>
    <t>본인 회갑</t>
    <phoneticPr fontId="3" type="noConversion"/>
  </si>
  <si>
    <t>714002-01-431935</t>
    <phoneticPr fontId="3" type="noConversion"/>
  </si>
  <si>
    <t>20250617-0009</t>
    <phoneticPr fontId="3" type="noConversion"/>
  </si>
  <si>
    <t>천안예전 시설용품</t>
    <phoneticPr fontId="3" type="noConversion"/>
  </si>
  <si>
    <t>안동예전 시설용품</t>
    <phoneticPr fontId="3" type="noConversion"/>
  </si>
  <si>
    <t>경주예전 시설용품</t>
    <phoneticPr fontId="3" type="noConversion"/>
  </si>
  <si>
    <t>7900-58914-57896</t>
    <phoneticPr fontId="3" type="noConversion"/>
  </si>
  <si>
    <t>7900-44886-67448</t>
    <phoneticPr fontId="3" type="noConversion"/>
  </si>
  <si>
    <t>7900-44887-46981</t>
    <phoneticPr fontId="3" type="noConversion"/>
  </si>
  <si>
    <t>20250617-0012</t>
    <phoneticPr fontId="3" type="noConversion"/>
  </si>
  <si>
    <t>상부공원 운영물품</t>
    <phoneticPr fontId="3" type="noConversion"/>
  </si>
  <si>
    <t>7900-58885-35521</t>
    <phoneticPr fontId="3" type="noConversion"/>
  </si>
  <si>
    <t>20250618-0002</t>
    <phoneticPr fontId="3" type="noConversion"/>
  </si>
  <si>
    <t>엠지전력</t>
    <phoneticPr fontId="3" type="noConversion"/>
  </si>
  <si>
    <t>태양광발전기 수수료</t>
    <phoneticPr fontId="3" type="noConversion"/>
  </si>
  <si>
    <t>589-910374-66307</t>
    <phoneticPr fontId="3" type="noConversion"/>
  </si>
  <si>
    <t>신협</t>
    <phoneticPr fontId="3" type="noConversion"/>
  </si>
  <si>
    <t>03215-13-221565</t>
    <phoneticPr fontId="3" type="noConversion"/>
  </si>
  <si>
    <t>20250618-0003</t>
    <phoneticPr fontId="3" type="noConversion"/>
  </si>
  <si>
    <t>김상오</t>
    <phoneticPr fontId="3" type="noConversion"/>
  </si>
  <si>
    <t>모락초 제초 인력비</t>
    <phoneticPr fontId="3" type="noConversion"/>
  </si>
  <si>
    <t>7900-58838-12125</t>
    <phoneticPr fontId="3" type="noConversion"/>
  </si>
  <si>
    <r>
      <t xml:space="preserve">온라인 주문으로, 결재 받은 기안 건 보다 650원 </t>
    </r>
    <r>
      <rPr>
        <b/>
        <sz val="11"/>
        <color theme="8" tint="0.59999389629810485"/>
        <rFont val="KoPubWorld돋움체 Medium"/>
        <family val="3"/>
        <charset val="129"/>
      </rPr>
      <t>인하</t>
    </r>
    <r>
      <rPr>
        <b/>
        <sz val="11"/>
        <color theme="1"/>
        <rFont val="KoPubWorld돋움체 Medium"/>
        <family val="3"/>
        <charset val="129"/>
      </rPr>
      <t xml:space="preserve"> </t>
    </r>
    <r>
      <rPr>
        <sz val="11"/>
        <color theme="1"/>
        <rFont val="KoPubWorld돋움체 Medium"/>
        <family val="3"/>
        <charset val="129"/>
      </rPr>
      <t>됨</t>
    </r>
    <phoneticPr fontId="3" type="noConversion"/>
  </si>
  <si>
    <t>7900-588835-72310</t>
    <phoneticPr fontId="3" type="noConversion"/>
  </si>
  <si>
    <r>
      <t xml:space="preserve">온라인 주문으로, 결재 받은 기안 건 보다 200원 </t>
    </r>
    <r>
      <rPr>
        <b/>
        <sz val="11"/>
        <color theme="5" tint="0.59999389629810485"/>
        <rFont val="KoPubWorld돋움체 Medium"/>
        <family val="3"/>
        <charset val="129"/>
      </rPr>
      <t>인상</t>
    </r>
    <r>
      <rPr>
        <sz val="11"/>
        <color theme="1"/>
        <rFont val="KoPubWorld돋움체 Medium"/>
        <family val="3"/>
        <charset val="129"/>
      </rPr>
      <t xml:space="preserve"> 됨</t>
    </r>
    <phoneticPr fontId="3" type="noConversion"/>
  </si>
  <si>
    <t>20250623-0007</t>
    <phoneticPr fontId="3" type="noConversion"/>
  </si>
  <si>
    <t>철든가게</t>
    <phoneticPr fontId="3" type="noConversion"/>
  </si>
  <si>
    <t>천안예전 미술관 옥상 방수 잔금</t>
    <phoneticPr fontId="3" type="noConversion"/>
  </si>
  <si>
    <t>20250623-0009</t>
    <phoneticPr fontId="3" type="noConversion"/>
  </si>
  <si>
    <t>열화상카메라</t>
    <phoneticPr fontId="3" type="noConversion"/>
  </si>
  <si>
    <t>7900-44918-06658</t>
    <phoneticPr fontId="3" type="noConversion"/>
  </si>
  <si>
    <t>승인 받은 제품보다, 저렴하고 성능 좋은 제품으로 대체 구매</t>
    <phoneticPr fontId="3" type="noConversion"/>
  </si>
  <si>
    <t>20250703-0005</t>
    <phoneticPr fontId="3" type="noConversion"/>
  </si>
  <si>
    <t>동국전기</t>
    <phoneticPr fontId="3" type="noConversion"/>
  </si>
  <si>
    <t>옥외분전함 설치공사 (대체충당금)</t>
    <phoneticPr fontId="3" type="noConversion"/>
  </si>
  <si>
    <t>IM대구</t>
    <phoneticPr fontId="3" type="noConversion"/>
  </si>
  <si>
    <t>020-05-015310-9</t>
    <phoneticPr fontId="3" type="noConversion"/>
  </si>
  <si>
    <t>20250702-0012</t>
    <phoneticPr fontId="3" type="noConversion"/>
  </si>
  <si>
    <t>20250701-0012</t>
    <phoneticPr fontId="3" type="noConversion"/>
  </si>
  <si>
    <t>이동설비보수</t>
    <phoneticPr fontId="3" type="noConversion"/>
  </si>
  <si>
    <t>영은TS</t>
    <phoneticPr fontId="3" type="noConversion"/>
  </si>
  <si>
    <t>모락초 오수관 통수 외 1건</t>
    <phoneticPr fontId="3" type="noConversion"/>
  </si>
  <si>
    <t>덕장초 시청각실 방수공사 외 1건</t>
    <phoneticPr fontId="3" type="noConversion"/>
  </si>
  <si>
    <t>239-890473-75207</t>
    <phoneticPr fontId="3" type="noConversion"/>
  </si>
  <si>
    <t>20250701-0015</t>
    <phoneticPr fontId="3" type="noConversion"/>
  </si>
  <si>
    <t>명성실업</t>
    <phoneticPr fontId="3" type="noConversion"/>
  </si>
  <si>
    <t xml:space="preserve">덕장초 샤워실 천정배관 누수공사 외 3건 </t>
    <phoneticPr fontId="3" type="noConversion"/>
  </si>
  <si>
    <t>487-02-124398</t>
    <phoneticPr fontId="3" type="noConversion"/>
  </si>
  <si>
    <t>20250627-0015</t>
    <phoneticPr fontId="3" type="noConversion"/>
  </si>
  <si>
    <t>흡수식냉온수기 1호기 교체 공사 외 1건</t>
    <phoneticPr fontId="3" type="noConversion"/>
  </si>
  <si>
    <t>20250529-0016</t>
    <phoneticPr fontId="3" type="noConversion"/>
  </si>
  <si>
    <t>문춘주</t>
    <phoneticPr fontId="3" type="noConversion"/>
  </si>
  <si>
    <t>천안 카페트 세척 건</t>
    <phoneticPr fontId="3" type="noConversion"/>
  </si>
  <si>
    <t>485028-52-009154</t>
    <phoneticPr fontId="3" type="noConversion"/>
  </si>
  <si>
    <t>현대특수크리닝</t>
    <phoneticPr fontId="3" type="noConversion"/>
  </si>
  <si>
    <t>이미애</t>
    <phoneticPr fontId="3" type="noConversion"/>
  </si>
  <si>
    <t>이정화</t>
    <phoneticPr fontId="3" type="noConversion"/>
  </si>
  <si>
    <t>김명섭</t>
    <phoneticPr fontId="3" type="noConversion"/>
  </si>
  <si>
    <t>20240508-0008</t>
    <phoneticPr fontId="3" type="noConversion"/>
  </si>
  <si>
    <t>한성이앤에스</t>
    <phoneticPr fontId="3" type="noConversion"/>
  </si>
  <si>
    <t>전기설비 직무고시 점검</t>
    <phoneticPr fontId="3" type="noConversion"/>
  </si>
  <si>
    <t>351-1179-0861-63</t>
    <phoneticPr fontId="3" type="noConversion"/>
  </si>
  <si>
    <t xml:space="preserve">해당 기안은 작년 결재를 받은 사항이며, 직무고시는 1년 계약으로 진행되며, 이번 입금은 해당 계약의 종료에 따른 정산 건입니다. </t>
    <phoneticPr fontId="3" type="noConversion"/>
  </si>
  <si>
    <t>20250613-0013</t>
    <phoneticPr fontId="3" type="noConversion"/>
  </si>
  <si>
    <t>한국승강기안전공단</t>
    <phoneticPr fontId="3" type="noConversion"/>
  </si>
  <si>
    <t>승강기 안전검사</t>
    <phoneticPr fontId="3" type="noConversion"/>
  </si>
  <si>
    <t>675-2901-183-3751</t>
    <phoneticPr fontId="3" type="noConversion"/>
  </si>
  <si>
    <t>20250709-0029</t>
    <phoneticPr fontId="3" type="noConversion"/>
  </si>
  <si>
    <t xml:space="preserve"> 국토안전관리원</t>
    <phoneticPr fontId="3" type="noConversion"/>
  </si>
  <si>
    <t>정밀안전진단 교육</t>
    <phoneticPr fontId="3" type="noConversion"/>
  </si>
  <si>
    <t>7900-48613-45593</t>
    <phoneticPr fontId="3" type="noConversion"/>
  </si>
  <si>
    <t>20250703-0008</t>
    <phoneticPr fontId="3" type="noConversion"/>
  </si>
  <si>
    <t>발전기 소모품 교체</t>
    <phoneticPr fontId="3" type="noConversion"/>
  </si>
  <si>
    <t>전성재(엠케이발전기)</t>
    <phoneticPr fontId="3" type="noConversion"/>
  </si>
  <si>
    <t>714001-01-410735</t>
    <phoneticPr fontId="3" type="noConversion"/>
  </si>
  <si>
    <t>20250616-0011</t>
    <phoneticPr fontId="3" type="noConversion"/>
  </si>
  <si>
    <t>TKE엘리베이터코리아</t>
    <phoneticPr fontId="3" type="noConversion"/>
  </si>
  <si>
    <t>4월 승강기 정검료</t>
    <phoneticPr fontId="3" type="noConversion"/>
  </si>
  <si>
    <t>20250715-0006</t>
    <phoneticPr fontId="3" type="noConversion"/>
  </si>
  <si>
    <t>박한슬</t>
    <phoneticPr fontId="3" type="noConversion"/>
  </si>
  <si>
    <t>가스사고배상 책임보험료</t>
    <phoneticPr fontId="3" type="noConversion"/>
  </si>
  <si>
    <t>280-087121-01-017</t>
    <phoneticPr fontId="3" type="noConversion"/>
  </si>
  <si>
    <t>20250721-0004</t>
    <phoneticPr fontId="3" type="noConversion"/>
  </si>
  <si>
    <t>김명섭(영은TS)</t>
    <phoneticPr fontId="3" type="noConversion"/>
  </si>
  <si>
    <t>대야초 체육관 방음판넬 보강작업</t>
    <phoneticPr fontId="3" type="noConversion"/>
  </si>
  <si>
    <t>20250721-0006</t>
    <phoneticPr fontId="3" type="noConversion"/>
  </si>
  <si>
    <t>원화홀 타일개선공사 외 2건 계약금</t>
    <phoneticPr fontId="3" type="noConversion"/>
  </si>
  <si>
    <t>1차 계약금</t>
    <phoneticPr fontId="3" type="noConversion"/>
  </si>
  <si>
    <t>20250804-0024</t>
    <phoneticPr fontId="3" type="noConversion"/>
  </si>
  <si>
    <t>서울특별시</t>
    <phoneticPr fontId="3" type="noConversion"/>
  </si>
  <si>
    <t>주민세 납부</t>
    <phoneticPr fontId="3" type="noConversion"/>
  </si>
  <si>
    <t>790-0705-6477-436</t>
    <phoneticPr fontId="3" type="noConversion"/>
  </si>
  <si>
    <t>790-0705-6468-990</t>
    <phoneticPr fontId="3" type="noConversion"/>
  </si>
  <si>
    <t>790-0705-6468-198</t>
    <phoneticPr fontId="3" type="noConversion"/>
  </si>
  <si>
    <t>20250804-0022</t>
    <phoneticPr fontId="3" type="noConversion"/>
  </si>
  <si>
    <t>신문 구독료</t>
    <phoneticPr fontId="3" type="noConversion"/>
  </si>
  <si>
    <t>20250722-0025</t>
    <phoneticPr fontId="3" type="noConversion"/>
  </si>
  <si>
    <t>해당 근로자</t>
    <phoneticPr fontId="3" type="noConversion"/>
  </si>
  <si>
    <t>경주 2분기 인센티브</t>
    <phoneticPr fontId="3" type="noConversion"/>
  </si>
  <si>
    <t>2025 . 08 . 11 .</t>
    <phoneticPr fontId="3" type="noConversion"/>
  </si>
  <si>
    <t>황토힐링포인츠 5~7월 공과금 납부 내역서</t>
    <phoneticPr fontId="3" type="noConversion"/>
  </si>
  <si>
    <t>790058-12-019211</t>
    <phoneticPr fontId="3" type="noConversion"/>
  </si>
  <si>
    <t>20250807-0004</t>
    <phoneticPr fontId="3" type="noConversion"/>
  </si>
  <si>
    <t>미담타일</t>
    <phoneticPr fontId="3" type="noConversion"/>
  </si>
  <si>
    <t>조경란(열정상사)</t>
    <phoneticPr fontId="3" type="noConversion"/>
  </si>
  <si>
    <t>벽 타일</t>
    <phoneticPr fontId="3" type="noConversion"/>
  </si>
  <si>
    <t>BNK</t>
    <phoneticPr fontId="3" type="noConversion"/>
  </si>
  <si>
    <t>101-2036-0186-02</t>
    <phoneticPr fontId="3" type="noConversion"/>
  </si>
  <si>
    <t>20250808-0007</t>
    <phoneticPr fontId="3" type="noConversion"/>
  </si>
  <si>
    <t>원화홀 타일개선 공사 중도금</t>
    <phoneticPr fontId="3" type="noConversion"/>
  </si>
  <si>
    <t>20250627-0025</t>
    <phoneticPr fontId="3" type="noConversion"/>
  </si>
  <si>
    <t>한양기술단</t>
    <phoneticPr fontId="3" type="noConversion"/>
  </si>
  <si>
    <t>소방 종합정밀점검</t>
    <phoneticPr fontId="3" type="noConversion"/>
  </si>
  <si>
    <t>301-8300-1163-51</t>
    <phoneticPr fontId="3" type="noConversion"/>
  </si>
  <si>
    <t>20250811-0015</t>
    <phoneticPr fontId="3" type="noConversion"/>
  </si>
  <si>
    <t>삼성종합가스</t>
    <phoneticPr fontId="3" type="noConversion"/>
  </si>
  <si>
    <t>전기안전점검료</t>
    <phoneticPr fontId="3" type="noConversion"/>
  </si>
  <si>
    <t>가스요금</t>
    <phoneticPr fontId="3" type="noConversion"/>
  </si>
  <si>
    <t>20250808-0015</t>
    <phoneticPr fontId="3" type="noConversion"/>
  </si>
  <si>
    <t>황근수</t>
    <phoneticPr fontId="3" type="noConversion"/>
  </si>
  <si>
    <t>경주 보안요원 근무복 구매</t>
    <phoneticPr fontId="3" type="noConversion"/>
  </si>
  <si>
    <t>240-21-0362-535</t>
    <phoneticPr fontId="3" type="noConversion"/>
  </si>
  <si>
    <t>20250401-0015</t>
    <phoneticPr fontId="3" type="noConversion"/>
  </si>
  <si>
    <t>무빙라이트 액정 교체</t>
    <phoneticPr fontId="3" type="noConversion"/>
  </si>
  <si>
    <t>ibk 기업</t>
    <phoneticPr fontId="3" type="noConversion"/>
  </si>
  <si>
    <t>20250814-0005</t>
    <phoneticPr fontId="3" type="noConversion"/>
  </si>
  <si>
    <t>상부공원 8월 물품</t>
    <phoneticPr fontId="3" type="noConversion"/>
  </si>
  <si>
    <t>상부공원 생수</t>
    <phoneticPr fontId="3" type="noConversion"/>
  </si>
  <si>
    <t>7901-49934-67796</t>
    <phoneticPr fontId="3" type="noConversion"/>
  </si>
  <si>
    <t>20250814-0003</t>
    <phoneticPr fontId="3" type="noConversion"/>
  </si>
  <si>
    <t>최영규</t>
    <phoneticPr fontId="3" type="noConversion"/>
  </si>
  <si>
    <t>천안 무대 대체인력 인건비</t>
    <phoneticPr fontId="3" type="noConversion"/>
  </si>
  <si>
    <t>신한투자증권</t>
    <phoneticPr fontId="3" type="noConversion"/>
  </si>
  <si>
    <t>2702-1886-646</t>
    <phoneticPr fontId="3" type="noConversion"/>
  </si>
  <si>
    <t>개별안내 (링크 클릭)</t>
    <phoneticPr fontId="3" type="noConversion"/>
  </si>
  <si>
    <t>20250818-0006</t>
    <phoneticPr fontId="3" type="noConversion"/>
  </si>
  <si>
    <t>김미영</t>
    <phoneticPr fontId="3" type="noConversion"/>
  </si>
  <si>
    <t>733-12-351397</t>
    <phoneticPr fontId="3" type="noConversion"/>
  </si>
  <si>
    <t>25년 하반기 저수조청소</t>
    <phoneticPr fontId="3" type="noConversion"/>
  </si>
  <si>
    <t>20250819-0005</t>
    <phoneticPr fontId="3" type="noConversion"/>
  </si>
  <si>
    <t>20250818-0014</t>
    <phoneticPr fontId="3" type="noConversion"/>
  </si>
  <si>
    <t>신동아전기</t>
    <phoneticPr fontId="3" type="noConversion"/>
  </si>
  <si>
    <t>우배수펌프 교체공사 계약금</t>
    <phoneticPr fontId="3" type="noConversion"/>
  </si>
  <si>
    <t>356-0726-0749-33</t>
    <phoneticPr fontId="3" type="noConversion"/>
  </si>
  <si>
    <t xml:space="preserve">1. 승인 된 계약금은 1,700만원 이나, 계약금액 조정되어 1,650만원 지급 예정 
2. 세금계산서는 준공 후 계약금+잔금 까지 일괄 발행 예정 </t>
    <phoneticPr fontId="3" type="noConversion"/>
  </si>
  <si>
    <t>20250819-0009</t>
    <phoneticPr fontId="3" type="noConversion"/>
  </si>
  <si>
    <t>6월 승강기 정기점검</t>
    <phoneticPr fontId="3" type="noConversion"/>
  </si>
  <si>
    <t>20250818-0004</t>
    <phoneticPr fontId="3" type="noConversion"/>
  </si>
  <si>
    <t>대야초 2층 하부판넬 보수</t>
    <phoneticPr fontId="3" type="noConversion"/>
  </si>
  <si>
    <t>대야초 2층 상부판넬 코킹</t>
    <phoneticPr fontId="3" type="noConversion"/>
  </si>
  <si>
    <t>대야초 3층 드레인관 보수</t>
    <phoneticPr fontId="3" type="noConversion"/>
  </si>
  <si>
    <t>1,670,350원</t>
    <phoneticPr fontId="3" type="noConversion"/>
  </si>
  <si>
    <t>이미애(명성실업)</t>
    <phoneticPr fontId="3" type="noConversion"/>
  </si>
  <si>
    <t>20250818-0003</t>
    <phoneticPr fontId="3" type="noConversion"/>
  </si>
  <si>
    <t>천일산업</t>
    <phoneticPr fontId="3" type="noConversion"/>
  </si>
  <si>
    <t>대야초 운동장 소금살포 작업</t>
    <phoneticPr fontId="3" type="noConversion"/>
  </si>
  <si>
    <t>301-0371-0029-21</t>
    <phoneticPr fontId="3" type="noConversion"/>
  </si>
  <si>
    <t>20250820-0007</t>
    <phoneticPr fontId="3" type="noConversion"/>
  </si>
  <si>
    <t>정호씨에스</t>
    <phoneticPr fontId="3" type="noConversion"/>
  </si>
  <si>
    <t>조명 제어시스템 교체공사</t>
    <phoneticPr fontId="3" type="noConversion"/>
  </si>
  <si>
    <t>ibk기업</t>
    <phoneticPr fontId="3" type="noConversion"/>
  </si>
  <si>
    <t>048-145833-04-012</t>
    <phoneticPr fontId="3" type="noConversion"/>
  </si>
  <si>
    <t>20250821-0001</t>
    <phoneticPr fontId="3" type="noConversion"/>
  </si>
  <si>
    <t>인터넷요금(54대)</t>
    <phoneticPr fontId="3" type="noConversion"/>
  </si>
  <si>
    <t>인터넷요금(3대)</t>
    <phoneticPr fontId="3" type="noConversion"/>
  </si>
  <si>
    <t>790230-50-130654</t>
    <phoneticPr fontId="3" type="noConversion"/>
  </si>
  <si>
    <t>SPC로 부터, 20일 지급 받음</t>
    <phoneticPr fontId="3" type="noConversion"/>
  </si>
  <si>
    <t>20250730-0026</t>
    <phoneticPr fontId="3" type="noConversion"/>
  </si>
  <si>
    <t>하이엠솔루텍주식회사</t>
    <phoneticPr fontId="3" type="noConversion"/>
  </si>
  <si>
    <t xml:space="preserve"> EHP 에어컨 통합 제어 모뎀 교체</t>
    <phoneticPr fontId="3" type="noConversion"/>
  </si>
  <si>
    <t>20250812-0017</t>
    <phoneticPr fontId="3" type="noConversion"/>
  </si>
  <si>
    <t>소방유도등 PCB 구매</t>
    <phoneticPr fontId="3" type="noConversion"/>
  </si>
  <si>
    <t>20250826-0010</t>
    <phoneticPr fontId="3" type="noConversion"/>
  </si>
  <si>
    <t>EHP 에어컨 실내기 PCB 교체</t>
    <phoneticPr fontId="3" type="noConversion"/>
  </si>
  <si>
    <t>20250826-0008</t>
    <phoneticPr fontId="3" type="noConversion"/>
  </si>
  <si>
    <t>윤덕환</t>
    <phoneticPr fontId="3" type="noConversion"/>
  </si>
  <si>
    <t>경조금(자녀결혼)</t>
    <phoneticPr fontId="3" type="noConversion"/>
  </si>
  <si>
    <t>302-7645-1741-91</t>
    <phoneticPr fontId="3" type="noConversion"/>
  </si>
  <si>
    <t>20250820-0015</t>
    <phoneticPr fontId="3" type="noConversion"/>
  </si>
  <si>
    <t>20250827-0017</t>
    <phoneticPr fontId="3" type="noConversion"/>
  </si>
  <si>
    <t>화장지 구매</t>
    <phoneticPr fontId="3" type="noConversion"/>
  </si>
  <si>
    <t>20250825-0017</t>
    <phoneticPr fontId="3" type="noConversion"/>
  </si>
  <si>
    <t>박선희(도선청사진)</t>
    <phoneticPr fontId="3" type="noConversion"/>
  </si>
  <si>
    <t>성과평가 자료</t>
    <phoneticPr fontId="3" type="noConversion"/>
  </si>
  <si>
    <t>20250825-0018</t>
    <phoneticPr fontId="3" type="noConversion"/>
  </si>
  <si>
    <t>경관조명 자재 구매</t>
    <phoneticPr fontId="3" type="noConversion"/>
  </si>
  <si>
    <t>20250827-0015</t>
    <phoneticPr fontId="3" type="noConversion"/>
  </si>
  <si>
    <t>김동수</t>
    <phoneticPr fontId="3" type="noConversion"/>
  </si>
  <si>
    <t>812-24-0459-316</t>
    <phoneticPr fontId="3" type="noConversion"/>
  </si>
  <si>
    <t>무통장입금이 되지않아, 다른 판매처에서 구매하려 했으나, 개당 3만원이 차이나 개인 경비로 구매하고, 지에스아이로 현금영수증 발행하였습니다.</t>
    <phoneticPr fontId="3" type="noConversion"/>
  </si>
  <si>
    <t>무통장입금이 되지않아, 다른 판매처에서 구매하려 했으나, 개당 12,000원이 차이나 개인 경비로 구매하고, 지에스아이로 현금영수증 발행하였습니다.</t>
    <phoneticPr fontId="3" type="noConversion"/>
  </si>
  <si>
    <t>천안 음향조정실 의자 구매 (2개)</t>
    <phoneticPr fontId="3" type="noConversion"/>
  </si>
  <si>
    <t>경주 재단 대표 부의품
(2개)</t>
    <phoneticPr fontId="3" type="noConversion"/>
  </si>
  <si>
    <t>20250826-0015</t>
    <phoneticPr fontId="3" type="noConversion"/>
  </si>
  <si>
    <t>경주 피난유도등 및 방화셔터 비상배터리 구매</t>
    <phoneticPr fontId="3" type="noConversion"/>
  </si>
  <si>
    <t>7900-44911-02102</t>
    <phoneticPr fontId="3" type="noConversion"/>
  </si>
  <si>
    <t>7900-44868-56643</t>
    <phoneticPr fontId="3" type="noConversion"/>
  </si>
  <si>
    <t>20250828-0012</t>
    <phoneticPr fontId="3" type="noConversion"/>
  </si>
  <si>
    <t>복합기 토너 구입</t>
    <phoneticPr fontId="3" type="noConversion"/>
  </si>
  <si>
    <t>20250828-0007</t>
    <phoneticPr fontId="3" type="noConversion"/>
  </si>
  <si>
    <t>경주 시설용품</t>
    <phoneticPr fontId="3" type="noConversion"/>
  </si>
  <si>
    <t>천안 시설용품</t>
    <phoneticPr fontId="3" type="noConversion"/>
  </si>
  <si>
    <t>7900-44911-14701</t>
    <phoneticPr fontId="3" type="noConversion"/>
  </si>
  <si>
    <t>7900-44911-29958</t>
    <phoneticPr fontId="3" type="noConversion"/>
  </si>
  <si>
    <t>20250827-0012</t>
    <phoneticPr fontId="3" type="noConversion"/>
  </si>
  <si>
    <t>경주 줄눈 구매</t>
    <phoneticPr fontId="3" type="noConversion"/>
  </si>
  <si>
    <t>7901-49913-04235</t>
    <phoneticPr fontId="3" type="noConversion"/>
  </si>
  <si>
    <t>20250526-0010</t>
    <phoneticPr fontId="3" type="noConversion"/>
  </si>
  <si>
    <t>이금식</t>
    <phoneticPr fontId="3" type="noConversion"/>
  </si>
  <si>
    <t>경주 저수조 청소 및 검사</t>
    <phoneticPr fontId="3" type="noConversion"/>
  </si>
  <si>
    <t>721015-51-300221</t>
    <phoneticPr fontId="3" type="noConversion"/>
  </si>
  <si>
    <t>20250820-0014</t>
  </si>
  <si>
    <t>권기현(고은테크)</t>
  </si>
  <si>
    <t>전기 팬넬 수리 및 부품 교체</t>
  </si>
  <si>
    <t>735701-01-446117</t>
  </si>
  <si>
    <t>20250826-0016</t>
  </si>
  <si>
    <t>조명신호용커넥터</t>
  </si>
  <si>
    <t>신한</t>
  </si>
  <si>
    <t>20250828-0017</t>
  </si>
  <si>
    <t>다과 구입</t>
  </si>
  <si>
    <t>110-587-436023</t>
  </si>
  <si>
    <t>사비로 선결제 후
실비 청구</t>
  </si>
  <si>
    <t>7900-44939-73300</t>
    <phoneticPr fontId="3" type="noConversion"/>
  </si>
  <si>
    <t>20250902-0019</t>
    <phoneticPr fontId="3" type="noConversion"/>
  </si>
  <si>
    <t>8월 신문구독료 및 주민세</t>
    <phoneticPr fontId="3" type="noConversion"/>
  </si>
  <si>
    <t>20250812-0024</t>
    <phoneticPr fontId="3" type="noConversion"/>
  </si>
  <si>
    <t>안동 2분기 성과금</t>
    <phoneticPr fontId="3" type="noConversion"/>
  </si>
  <si>
    <t>별도 안내</t>
    <phoneticPr fontId="3" type="noConversion"/>
  </si>
  <si>
    <t>안동문화예술의전당 25년 2분기 인센티브 명단 ( 7명 )</t>
    <phoneticPr fontId="3" type="noConversion"/>
  </si>
  <si>
    <t>전기과장</t>
    <phoneticPr fontId="3" type="noConversion"/>
  </si>
  <si>
    <t>류수복</t>
    <phoneticPr fontId="3" type="noConversion"/>
  </si>
  <si>
    <t>보안대원</t>
    <phoneticPr fontId="3" type="noConversion"/>
  </si>
  <si>
    <t>278-12-006601</t>
    <phoneticPr fontId="3" type="noConversion"/>
  </si>
  <si>
    <t>이교택</t>
    <phoneticPr fontId="3" type="noConversion"/>
  </si>
  <si>
    <t>미화반장</t>
    <phoneticPr fontId="3" type="noConversion"/>
  </si>
  <si>
    <t>우체국</t>
    <phoneticPr fontId="3" type="noConversion"/>
  </si>
  <si>
    <t>704502-02-030417</t>
    <phoneticPr fontId="3" type="noConversion"/>
  </si>
  <si>
    <t>미화반원</t>
    <phoneticPr fontId="3" type="noConversion"/>
  </si>
  <si>
    <t>안동 2분기 인센티브 명단 (계좌)</t>
    <phoneticPr fontId="3" type="noConversion"/>
  </si>
  <si>
    <t>← 클릭</t>
    <phoneticPr fontId="3" type="noConversion"/>
  </si>
  <si>
    <t>721015-52-339036</t>
  </si>
  <si>
    <t>240-21-0362-535</t>
  </si>
  <si>
    <t>새마을</t>
  </si>
  <si>
    <t>5302-10-011427-1</t>
  </si>
  <si>
    <t>110-241-575096</t>
  </si>
  <si>
    <t>황춘희</t>
  </si>
  <si>
    <t>황근수</t>
  </si>
  <si>
    <t>김순태</t>
  </si>
  <si>
    <t>김문숙</t>
  </si>
  <si>
    <t>경주예술의전당 25년 2분기 인센티브 명단 ( 7명 )</t>
    <phoneticPr fontId="3" type="noConversion"/>
  </si>
  <si>
    <t>경주 2분기 성과금</t>
    <phoneticPr fontId="3" type="noConversion"/>
  </si>
  <si>
    <t>경주 2분기 인센티브 명단 (계좌)</t>
    <phoneticPr fontId="3" type="noConversion"/>
  </si>
  <si>
    <t>20250902-0011</t>
    <phoneticPr fontId="3" type="noConversion"/>
  </si>
  <si>
    <t>신현중</t>
    <phoneticPr fontId="3" type="noConversion"/>
  </si>
  <si>
    <t>덕장초 텍스교체 작업비</t>
    <phoneticPr fontId="3" type="noConversion"/>
  </si>
  <si>
    <t>모락초 기계실 수위조절감지기 교체</t>
    <phoneticPr fontId="3" type="noConversion"/>
  </si>
  <si>
    <t>185-054985-01-012</t>
    <phoneticPr fontId="3" type="noConversion"/>
  </si>
  <si>
    <t>문서번호 20250902-0011호 건에 대하여, 1번 및 4번 항목의 결제를 요청</t>
    <phoneticPr fontId="3" type="noConversion"/>
  </si>
  <si>
    <t>20250619-0002</t>
    <phoneticPr fontId="3" type="noConversion"/>
  </si>
  <si>
    <t>이형구</t>
    <phoneticPr fontId="3" type="noConversion"/>
  </si>
  <si>
    <t>경주 성과평가 제본비</t>
    <phoneticPr fontId="3" type="noConversion"/>
  </si>
  <si>
    <t>302-0966-8959-21</t>
    <phoneticPr fontId="3" type="noConversion"/>
  </si>
  <si>
    <t>20250224-0014</t>
    <phoneticPr fontId="3" type="noConversion"/>
  </si>
  <si>
    <t>명진이엔씨</t>
    <phoneticPr fontId="3" type="noConversion"/>
  </si>
  <si>
    <t>스프링클러 버터플라이밸브 교체</t>
    <phoneticPr fontId="3" type="noConversion"/>
  </si>
  <si>
    <t>301-0256-4628-51</t>
    <phoneticPr fontId="3" type="noConversion"/>
  </si>
  <si>
    <t>20250115-0022</t>
    <phoneticPr fontId="3" type="noConversion"/>
  </si>
  <si>
    <t>경주 소방시설 작동점검</t>
    <phoneticPr fontId="3" type="noConversion"/>
  </si>
  <si>
    <t>20250905-0013</t>
    <phoneticPr fontId="3" type="noConversion"/>
  </si>
  <si>
    <t>전지현</t>
    <phoneticPr fontId="3" type="noConversion"/>
  </si>
  <si>
    <t>1831-2254-886</t>
    <phoneticPr fontId="3" type="noConversion"/>
  </si>
  <si>
    <t>20250904-0008</t>
    <phoneticPr fontId="3" type="noConversion"/>
  </si>
  <si>
    <t>황토힐링포인츠 시설용품</t>
    <phoneticPr fontId="3" type="noConversion"/>
  </si>
  <si>
    <t>7900-58897-76003</t>
    <phoneticPr fontId="3" type="noConversion"/>
  </si>
  <si>
    <t>20250904-0028</t>
    <phoneticPr fontId="3" type="noConversion"/>
  </si>
  <si>
    <t>김운미</t>
    <phoneticPr fontId="3" type="noConversion"/>
  </si>
  <si>
    <t>721013-56-030455</t>
    <phoneticPr fontId="3" type="noConversion"/>
  </si>
  <si>
    <t>구분</t>
    <phoneticPr fontId="3" type="noConversion"/>
  </si>
  <si>
    <t>이름</t>
    <phoneticPr fontId="3" type="noConversion"/>
  </si>
  <si>
    <t>금액</t>
    <phoneticPr fontId="3" type="noConversion"/>
  </si>
  <si>
    <t>김상오</t>
  </si>
  <si>
    <t>신협협동조합</t>
    <phoneticPr fontId="3" type="noConversion"/>
  </si>
  <si>
    <t>032-1513-221565</t>
    <phoneticPr fontId="3" type="noConversion"/>
  </si>
  <si>
    <t>권경순</t>
  </si>
  <si>
    <t>김문길</t>
  </si>
  <si>
    <t>박병규</t>
  </si>
  <si>
    <t>김경옥</t>
  </si>
  <si>
    <t>안영자</t>
  </si>
  <si>
    <t>한순자</t>
  </si>
  <si>
    <t>이순덕</t>
  </si>
  <si>
    <t>박경남</t>
  </si>
  <si>
    <t>신후자</t>
  </si>
  <si>
    <t>20250903-0013</t>
    <phoneticPr fontId="3" type="noConversion"/>
  </si>
  <si>
    <t>여비</t>
    <phoneticPr fontId="3" type="noConversion"/>
  </si>
  <si>
    <t>766-12-011703</t>
    <phoneticPr fontId="3" type="noConversion"/>
  </si>
  <si>
    <t>20250908-0028</t>
    <phoneticPr fontId="3" type="noConversion"/>
  </si>
  <si>
    <t>김경애</t>
    <phoneticPr fontId="3" type="noConversion"/>
  </si>
  <si>
    <t>361-075018-01-011</t>
    <phoneticPr fontId="3" type="noConversion"/>
  </si>
  <si>
    <t>20250908-0029</t>
    <phoneticPr fontId="3" type="noConversion"/>
  </si>
  <si>
    <t>김동근
(천안우리병원)</t>
    <phoneticPr fontId="3" type="noConversion"/>
  </si>
  <si>
    <t>특수검진비</t>
    <phoneticPr fontId="3" type="noConversion"/>
  </si>
  <si>
    <t>301-3420-1389-21</t>
    <phoneticPr fontId="3" type="noConversion"/>
  </si>
  <si>
    <t>20250908-0019</t>
    <phoneticPr fontId="3" type="noConversion"/>
  </si>
  <si>
    <t>LG전자㈜</t>
    <phoneticPr fontId="3" type="noConversion"/>
  </si>
  <si>
    <t>PCB 교체</t>
    <phoneticPr fontId="3" type="noConversion"/>
  </si>
  <si>
    <t>2801-6255-7181-28</t>
    <phoneticPr fontId="3" type="noConversion"/>
  </si>
  <si>
    <t>제초 인건비</t>
    <phoneticPr fontId="3" type="noConversion"/>
  </si>
  <si>
    <t>032-1513-551565</t>
    <phoneticPr fontId="3" type="noConversion"/>
  </si>
  <si>
    <t>기안 3번</t>
    <phoneticPr fontId="3" type="noConversion"/>
  </si>
  <si>
    <t>20250909-0019</t>
    <phoneticPr fontId="3" type="noConversion"/>
  </si>
  <si>
    <t>20250725-0025</t>
    <phoneticPr fontId="3" type="noConversion"/>
  </si>
  <si>
    <t>소방시설 종합점검</t>
    <phoneticPr fontId="3" type="noConversion"/>
  </si>
  <si>
    <t>3010-2564-62851</t>
    <phoneticPr fontId="3" type="noConversion"/>
  </si>
  <si>
    <t>20250909-0021</t>
    <phoneticPr fontId="3" type="noConversion"/>
  </si>
  <si>
    <t>tke엘리베이터</t>
    <phoneticPr fontId="3" type="noConversion"/>
  </si>
  <si>
    <t>7월 승강기 정기점검</t>
    <phoneticPr fontId="3" type="noConversion"/>
  </si>
  <si>
    <t>20250910-0034</t>
    <phoneticPr fontId="3" type="noConversion"/>
  </si>
  <si>
    <t>N Pay</t>
    <phoneticPr fontId="3" type="noConversion"/>
  </si>
  <si>
    <t>사무실 개선공사 1</t>
    <phoneticPr fontId="3" type="noConversion"/>
  </si>
  <si>
    <t>사무실 개선공사 2</t>
    <phoneticPr fontId="3" type="noConversion"/>
  </si>
  <si>
    <t>7900-48850-32055</t>
    <phoneticPr fontId="3" type="noConversion"/>
  </si>
  <si>
    <t>7900-44926-51555</t>
    <phoneticPr fontId="3" type="noConversion"/>
  </si>
  <si>
    <t>개인경비 청구</t>
    <phoneticPr fontId="3" type="noConversion"/>
  </si>
  <si>
    <t>20250910-0035</t>
    <phoneticPr fontId="3" type="noConversion"/>
  </si>
  <si>
    <t>20250910-0031</t>
    <phoneticPr fontId="3" type="noConversion"/>
  </si>
  <si>
    <t>점자블럭 구매</t>
    <phoneticPr fontId="3" type="noConversion"/>
  </si>
  <si>
    <t>7900-44928-24451</t>
    <phoneticPr fontId="3" type="noConversion"/>
  </si>
  <si>
    <t>20250916-0001</t>
    <phoneticPr fontId="3" type="noConversion"/>
  </si>
  <si>
    <t>n pay</t>
    <phoneticPr fontId="3" type="noConversion"/>
  </si>
  <si>
    <t>파티션 구매</t>
    <phoneticPr fontId="3" type="noConversion"/>
  </si>
  <si>
    <t>7900-44928-70060</t>
    <phoneticPr fontId="3" type="noConversion"/>
  </si>
  <si>
    <t>20250910-0019</t>
    <phoneticPr fontId="3" type="noConversion"/>
  </si>
  <si>
    <t>천안 제어 시스템 백업</t>
    <phoneticPr fontId="3" type="noConversion"/>
  </si>
  <si>
    <t>20250912-0006</t>
  </si>
  <si>
    <t>덕장초 승강기 안전검사</t>
    <phoneticPr fontId="3" type="noConversion"/>
  </si>
  <si>
    <t>79023-02046-4256</t>
    <phoneticPr fontId="3" type="noConversion"/>
  </si>
  <si>
    <t>20250912-0008</t>
  </si>
  <si>
    <t>순천향대학교부속천안병원</t>
    <phoneticPr fontId="3" type="noConversion"/>
  </si>
  <si>
    <t>361-071856-04-106</t>
  </si>
  <si>
    <t>타이슨 특수건강검진</t>
    <phoneticPr fontId="3" type="noConversion"/>
  </si>
  <si>
    <t>20250911-0011</t>
  </si>
  <si>
    <t>유리교체</t>
    <phoneticPr fontId="3" type="noConversion"/>
  </si>
  <si>
    <t>822001-01-022468</t>
  </si>
  <si>
    <t>20250909-0019</t>
  </si>
  <si>
    <t>대한승강기안전재단 또는 한국정보통신</t>
    <phoneticPr fontId="3" type="noConversion"/>
  </si>
  <si>
    <t>585-810007-41305</t>
  </si>
  <si>
    <t>20250911-0001</t>
  </si>
  <si>
    <t>디엠지씨앤엘</t>
    <phoneticPr fontId="3" type="noConversion"/>
  </si>
  <si>
    <t>317-0012-4385-41</t>
  </si>
  <si>
    <t>크레인 장비료</t>
    <phoneticPr fontId="3" type="noConversion"/>
  </si>
  <si>
    <t>20250911-0014</t>
  </si>
  <si>
    <t>경주 콘센트 구매</t>
    <phoneticPr fontId="3" type="noConversion"/>
  </si>
  <si>
    <t>7900-44883-08023</t>
    <phoneticPr fontId="3" type="noConversion"/>
  </si>
  <si>
    <t>7900-44883-23267</t>
    <phoneticPr fontId="3" type="noConversion"/>
  </si>
  <si>
    <t>7900-44882-60816</t>
    <phoneticPr fontId="3" type="noConversion"/>
  </si>
  <si>
    <t>20250916-0002</t>
    <phoneticPr fontId="3" type="noConversion"/>
  </si>
  <si>
    <t xml:space="preserve">1일 크레인 장비료 </t>
    <phoneticPr fontId="3" type="noConversion"/>
  </si>
  <si>
    <t>20250908-0022</t>
    <phoneticPr fontId="3" type="noConversion"/>
  </si>
  <si>
    <t>옥션</t>
    <phoneticPr fontId="3" type="noConversion"/>
  </si>
  <si>
    <t>우산 비닐 포장기</t>
    <phoneticPr fontId="3" type="noConversion"/>
  </si>
  <si>
    <t>790150-69-234059</t>
    <phoneticPr fontId="3" type="noConversion"/>
  </si>
  <si>
    <t>20250828-0018</t>
    <phoneticPr fontId="3" type="noConversion"/>
  </si>
  <si>
    <t>이필인</t>
    <phoneticPr fontId="3" type="noConversion"/>
  </si>
  <si>
    <t>천안 2분기 인센티브 지급</t>
    <phoneticPr fontId="3" type="noConversion"/>
  </si>
  <si>
    <t>732802-01-012680</t>
    <phoneticPr fontId="3" type="noConversion"/>
  </si>
  <si>
    <t>토스</t>
    <phoneticPr fontId="3" type="noConversion"/>
  </si>
  <si>
    <t>1000-1174-2909</t>
    <phoneticPr fontId="3" type="noConversion"/>
  </si>
  <si>
    <t>결재승인 된 기안 입금 요청  (GSI/KN자산관리)</t>
    <phoneticPr fontId="3" type="noConversion"/>
  </si>
  <si>
    <t>긴급건 여부 (O / X)</t>
    <phoneticPr fontId="3" type="noConversion"/>
  </si>
  <si>
    <t>입금요청일</t>
    <phoneticPr fontId="3" type="noConversion"/>
  </si>
  <si>
    <t>343-02-008044</t>
  </si>
  <si>
    <t>110-509-516566</t>
  </si>
  <si>
    <t>KEB하나</t>
  </si>
  <si>
    <t>169-19-24723-5</t>
  </si>
  <si>
    <t>110-407-315604</t>
  </si>
  <si>
    <t>우리</t>
  </si>
  <si>
    <t>1002-565-187074</t>
  </si>
  <si>
    <t>1002-460-182646</t>
  </si>
  <si>
    <t>549-910200-98107</t>
  </si>
  <si>
    <t>714002-01-631988</t>
  </si>
  <si>
    <t>766-12-011703</t>
  </si>
  <si>
    <t>472-12-062776</t>
  </si>
  <si>
    <t>732802-01-012680</t>
  </si>
  <si>
    <t>234-000050-12-001</t>
  </si>
  <si>
    <t>438-12-131838</t>
  </si>
  <si>
    <t>토스</t>
  </si>
  <si>
    <t>1000-1174-2909</t>
  </si>
  <si>
    <t>352-1679-5114-93</t>
  </si>
  <si>
    <t>692-910156-81707</t>
  </si>
  <si>
    <t>352-0958-3382-33</t>
  </si>
  <si>
    <t>1002-133-266769</t>
  </si>
  <si>
    <t>162-02-280726</t>
  </si>
  <si>
    <t>352-2179-6575-53</t>
  </si>
  <si>
    <t>기업</t>
  </si>
  <si>
    <t>270-091184-02-019</t>
  </si>
  <si>
    <t>352-2250-4047-63</t>
  </si>
  <si>
    <t>485047-52-049201</t>
  </si>
  <si>
    <t>1116-02-031751</t>
  </si>
  <si>
    <t>144-079512-02-015</t>
  </si>
  <si>
    <t>714002-01-431935</t>
  </si>
  <si>
    <t>361-075018-01-011</t>
  </si>
  <si>
    <t>485047-52-096672</t>
  </si>
  <si>
    <t>310508-02-464262</t>
  </si>
  <si>
    <t>110-159-973313</t>
  </si>
  <si>
    <t>174444-52-087139</t>
  </si>
  <si>
    <t>20260821-0013</t>
    <phoneticPr fontId="3" type="noConversion"/>
  </si>
  <si>
    <t>타라그래픽스</t>
    <phoneticPr fontId="3" type="noConversion"/>
  </si>
  <si>
    <t>명함</t>
    <phoneticPr fontId="3" type="noConversion"/>
  </si>
  <si>
    <t>o</t>
    <phoneticPr fontId="3" type="noConversion"/>
  </si>
  <si>
    <t>우리은행</t>
    <phoneticPr fontId="3" type="noConversion"/>
  </si>
  <si>
    <t>1005-004-254650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</si>
</sst>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₩&quot;#,##0;[Red]\-&quot;₩&quot;#,##0"/>
    <numFmt numFmtId="41" formatCode="_-* #,##0_-;\-* #,##0_-;_-* &quot;-&quot;_-;_-@_-"/>
    <numFmt numFmtId="176" formatCode="0_ "/>
    <numFmt numFmtId="177" formatCode="#,##0_);[Red]\(#,##0\)"/>
    <numFmt numFmtId="178" formatCode="0_);[Red]\(0\)"/>
  </numFmts>
  <fonts count="4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36"/>
      <color theme="1"/>
      <name val="KoPubWorld돋움체 Bold"/>
      <family val="3"/>
      <charset val="129"/>
    </font>
    <font>
      <sz val="8"/>
      <name val="맑은 고딕"/>
      <family val="2"/>
      <charset val="129"/>
      <scheme val="minor"/>
    </font>
    <font>
      <b/>
      <sz val="12"/>
      <color theme="1"/>
      <name val="KoPubWorld돋움체 Medium"/>
      <family val="3"/>
      <charset val="129"/>
    </font>
    <font>
      <b/>
      <sz val="11"/>
      <color theme="1"/>
      <name val="KoPubWorld돋움체 Light"/>
      <family val="3"/>
      <charset val="129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b/>
      <sz val="16"/>
      <color theme="1"/>
      <name val="KoPubWorld돋움체 Medium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KoPubWorld돋움체 Medium"/>
      <family val="3"/>
      <charset val="129"/>
    </font>
    <font>
      <b/>
      <sz val="10"/>
      <color theme="1"/>
      <name val="KoPubWorld돋움체 Medium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</font>
    <font>
      <strike/>
      <sz val="11"/>
      <color theme="1"/>
      <name val="맑은 고딕"/>
      <family val="3"/>
      <charset val="129"/>
    </font>
    <font>
      <b/>
      <strike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20"/>
      <color theme="1"/>
      <name val="KoPubWorld돋움체 Medium"/>
      <family val="3"/>
      <charset val="129"/>
    </font>
    <font>
      <sz val="12"/>
      <name val="KoPubWorld돋움체 Medium"/>
      <family val="3"/>
      <charset val="129"/>
    </font>
    <font>
      <sz val="12"/>
      <color theme="1"/>
      <name val="KoPubWorld돋움체 Medium"/>
      <family val="3"/>
      <charset val="129"/>
    </font>
    <font>
      <b/>
      <sz val="11"/>
      <name val="KoPubWorld돋움체 Light"/>
      <family val="3"/>
      <charset val="129"/>
    </font>
    <font>
      <sz val="11"/>
      <name val="KoPubWorld돋움체 Medium"/>
      <family val="3"/>
      <charset val="129"/>
    </font>
    <font>
      <b/>
      <sz val="11"/>
      <name val="KoPubWorld돋움체 Medium"/>
      <family val="3"/>
      <charset val="129"/>
    </font>
    <font>
      <b/>
      <sz val="18"/>
      <color theme="1"/>
      <name val="KoPubWorld돋움체 Medium"/>
      <family val="3"/>
      <charset val="129"/>
    </font>
    <font>
      <strike/>
      <sz val="11"/>
      <color theme="1"/>
      <name val="KoPubWorld돋움체 Medium"/>
      <family val="3"/>
      <charset val="129"/>
    </font>
    <font>
      <strike/>
      <sz val="11"/>
      <color rgb="FF000000"/>
      <name val="KoPubWorld돋움체 Medium"/>
      <family val="3"/>
      <charset val="129"/>
    </font>
    <font>
      <strike/>
      <sz val="11"/>
      <color theme="1"/>
      <name val="맑은 고딕"/>
      <family val="2"/>
      <charset val="129"/>
      <scheme val="minor"/>
    </font>
    <font>
      <sz val="11"/>
      <color rgb="FF000000"/>
      <name val="KoPubWorld돋움체 Medium"/>
      <family val="3"/>
      <charset val="129"/>
    </font>
    <font>
      <sz val="10"/>
      <color rgb="FF000000"/>
      <name val="KoPubWorld돋움체 Medium"/>
      <family val="3"/>
      <charset val="129"/>
    </font>
    <font>
      <b/>
      <sz val="11"/>
      <color theme="8" tint="0.59999389629810485"/>
      <name val="KoPubWorld돋움체 Medium"/>
      <family val="3"/>
      <charset val="129"/>
    </font>
    <font>
      <b/>
      <sz val="11"/>
      <color theme="5" tint="0.59999389629810485"/>
      <name val="KoPubWorld돋움체 Medium"/>
      <family val="3"/>
      <charset val="129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돋움"/>
      <family val="3"/>
      <charset val="129"/>
    </font>
    <font>
      <sz val="14"/>
      <color theme="1"/>
      <name val="KoPubWorld돋움체 Medium"/>
      <family val="3"/>
      <charset val="129"/>
    </font>
    <font>
      <sz val="14"/>
      <name val="KoPubWorld돋움체 Medium"/>
      <family val="3"/>
      <charset val="129"/>
    </font>
    <font>
      <b/>
      <sz val="11"/>
      <color rgb="FFFF0000"/>
      <name val="KoPubWorld돋움체 Medium"/>
      <family val="3"/>
      <charset val="129"/>
    </font>
    <font>
      <sz val="11"/>
      <color theme="1"/>
      <name val="KoPubWorld돋움체 Light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Dashed">
        <color rgb="FFFF0000"/>
      </bottom>
      <diagonal/>
    </border>
    <border>
      <left style="mediumDashed">
        <color rgb="FFFF0000"/>
      </left>
      <right/>
      <top style="mediumDashed">
        <color rgb="FFFF0000"/>
      </top>
      <bottom/>
      <diagonal/>
    </border>
    <border>
      <left style="mediumDashed">
        <color rgb="FFFF0000"/>
      </left>
      <right/>
      <top/>
      <bottom/>
      <diagonal/>
    </border>
    <border>
      <left/>
      <right style="mediumDashed">
        <color rgb="FFFF0000"/>
      </right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Dashed">
        <color rgb="FFFF0000"/>
      </left>
      <right/>
      <top style="mediumDashed">
        <color rgb="FFFF0000"/>
      </top>
      <bottom style="mediumDashed">
        <color rgb="FFFF0000"/>
      </bottom>
      <diagonal/>
    </border>
    <border>
      <left/>
      <right/>
      <top style="mediumDashed">
        <color rgb="FFFF0000"/>
      </top>
      <bottom style="mediumDashed">
        <color rgb="FFFF0000"/>
      </bottom>
      <diagonal/>
    </border>
    <border>
      <left/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mediumDashed">
        <color rgb="FFFF0000"/>
      </top>
      <bottom/>
      <diagonal/>
    </border>
    <border>
      <left/>
      <right style="mediumDashed">
        <color rgb="FFFF0000"/>
      </right>
      <top style="mediumDashed">
        <color rgb="FFFF0000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1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</cellStyleXfs>
  <cellXfs count="3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1" fontId="6" fillId="0" borderId="2" xfId="1" applyFont="1" applyBorder="1" applyAlignment="1">
      <alignment horizontal="center" vertical="center"/>
    </xf>
    <xf numFmtId="41" fontId="7" fillId="4" borderId="2" xfId="1" applyFont="1" applyFill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176" fontId="4" fillId="0" borderId="3" xfId="0" applyNumberFormat="1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3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3" borderId="17" xfId="0" applyFill="1" applyBorder="1">
      <alignment vertical="center"/>
    </xf>
    <xf numFmtId="0" fontId="13" fillId="0" borderId="18" xfId="0" applyFont="1" applyBorder="1">
      <alignment vertical="center"/>
    </xf>
    <xf numFmtId="0" fontId="0" fillId="6" borderId="17" xfId="0" applyFill="1" applyBorder="1">
      <alignment vertical="center"/>
    </xf>
    <xf numFmtId="0" fontId="13" fillId="0" borderId="19" xfId="0" applyFont="1" applyBorder="1">
      <alignment vertical="center"/>
    </xf>
    <xf numFmtId="41" fontId="7" fillId="4" borderId="2" xfId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41" fontId="15" fillId="4" borderId="2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/>
    </xf>
    <xf numFmtId="3" fontId="14" fillId="0" borderId="2" xfId="0" applyNumberFormat="1" applyFont="1" applyBorder="1" applyAlignment="1">
      <alignment horizontal="center" vertical="center" wrapText="1"/>
    </xf>
    <xf numFmtId="41" fontId="7" fillId="4" borderId="8" xfId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6" xfId="0" applyFont="1" applyBorder="1">
      <alignment vertical="center"/>
    </xf>
    <xf numFmtId="0" fontId="19" fillId="0" borderId="19" xfId="0" applyFont="1" applyBorder="1">
      <alignment vertical="center"/>
    </xf>
    <xf numFmtId="0" fontId="19" fillId="0" borderId="18" xfId="0" applyFont="1" applyBorder="1">
      <alignment vertical="center"/>
    </xf>
    <xf numFmtId="0" fontId="13" fillId="0" borderId="0" xfId="0" applyFont="1">
      <alignment vertical="center"/>
    </xf>
    <xf numFmtId="0" fontId="18" fillId="0" borderId="0" xfId="0" applyFont="1">
      <alignment vertical="center"/>
    </xf>
    <xf numFmtId="0" fontId="20" fillId="3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1" fillId="0" borderId="2" xfId="0" applyNumberFormat="1" applyFont="1" applyBorder="1" applyAlignment="1">
      <alignment horizontal="center" vertical="center" wrapText="1"/>
    </xf>
    <xf numFmtId="41" fontId="22" fillId="4" borderId="2" xfId="1" applyFont="1" applyFill="1" applyBorder="1" applyAlignment="1">
      <alignment horizontal="center" vertical="center"/>
    </xf>
    <xf numFmtId="41" fontId="20" fillId="4" borderId="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3" fontId="6" fillId="0" borderId="2" xfId="1" applyNumberFormat="1" applyFont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0" fillId="0" borderId="27" xfId="0" applyBorder="1">
      <alignment vertical="center"/>
    </xf>
    <xf numFmtId="0" fontId="0" fillId="3" borderId="10" xfId="0" applyFill="1" applyBorder="1">
      <alignment vertical="center"/>
    </xf>
    <xf numFmtId="0" fontId="19" fillId="0" borderId="28" xfId="0" applyFont="1" applyBorder="1">
      <alignment vertical="center"/>
    </xf>
    <xf numFmtId="0" fontId="0" fillId="6" borderId="10" xfId="0" applyFill="1" applyBorder="1">
      <alignment vertical="center"/>
    </xf>
    <xf numFmtId="0" fontId="19" fillId="0" borderId="29" xfId="0" applyFont="1" applyBorder="1">
      <alignment vertical="center"/>
    </xf>
    <xf numFmtId="0" fontId="5" fillId="0" borderId="2" xfId="0" applyFont="1" applyBorder="1">
      <alignment vertical="center"/>
    </xf>
    <xf numFmtId="0" fontId="27" fillId="7" borderId="2" xfId="0" applyFont="1" applyFill="1" applyBorder="1" applyAlignment="1">
      <alignment horizontal="center" vertical="center"/>
    </xf>
    <xf numFmtId="41" fontId="28" fillId="7" borderId="2" xfId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41" fontId="6" fillId="7" borderId="2" xfId="1" applyFont="1" applyFill="1" applyBorder="1" applyAlignment="1">
      <alignment horizontal="center" vertical="center"/>
    </xf>
    <xf numFmtId="41" fontId="29" fillId="4" borderId="2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177" fontId="6" fillId="0" borderId="0" xfId="1" applyNumberFormat="1" applyFont="1" applyBorder="1" applyAlignment="1">
      <alignment horizontal="center" vertical="center" shrinkToFit="1"/>
    </xf>
    <xf numFmtId="177" fontId="6" fillId="0" borderId="0" xfId="1" applyNumberFormat="1" applyFont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 shrinkToFit="1"/>
    </xf>
    <xf numFmtId="0" fontId="8" fillId="3" borderId="33" xfId="0" applyFont="1" applyFill="1" applyBorder="1" applyAlignment="1">
      <alignment horizontal="center" vertical="center" shrinkToFit="1"/>
    </xf>
    <xf numFmtId="177" fontId="8" fillId="3" borderId="34" xfId="1" applyNumberFormat="1" applyFont="1" applyFill="1" applyBorder="1" applyAlignment="1">
      <alignment horizontal="center" vertical="center" shrinkToFit="1"/>
    </xf>
    <xf numFmtId="177" fontId="8" fillId="3" borderId="35" xfId="1" applyNumberFormat="1" applyFont="1" applyFill="1" applyBorder="1" applyAlignment="1">
      <alignment horizontal="center" vertical="center" shrinkToFit="1"/>
    </xf>
    <xf numFmtId="177" fontId="8" fillId="3" borderId="36" xfId="1" applyNumberFormat="1" applyFont="1" applyFill="1" applyBorder="1" applyAlignment="1">
      <alignment horizontal="center" vertical="center" shrinkToFit="1"/>
    </xf>
    <xf numFmtId="0" fontId="8" fillId="6" borderId="32" xfId="0" applyFont="1" applyFill="1" applyBorder="1" applyAlignment="1">
      <alignment horizontal="center" vertical="center" shrinkToFit="1"/>
    </xf>
    <xf numFmtId="0" fontId="8" fillId="6" borderId="33" xfId="0" applyFont="1" applyFill="1" applyBorder="1" applyAlignment="1">
      <alignment horizontal="center" vertical="center" shrinkToFit="1"/>
    </xf>
    <xf numFmtId="177" fontId="8" fillId="6" borderId="34" xfId="1" applyNumberFormat="1" applyFont="1" applyFill="1" applyBorder="1" applyAlignment="1">
      <alignment horizontal="center" vertical="center"/>
    </xf>
    <xf numFmtId="0" fontId="31" fillId="8" borderId="37" xfId="0" applyFont="1" applyFill="1" applyBorder="1" applyAlignment="1">
      <alignment horizontal="center" vertical="center" shrinkToFit="1"/>
    </xf>
    <xf numFmtId="0" fontId="32" fillId="8" borderId="8" xfId="0" applyFont="1" applyFill="1" applyBorder="1" applyAlignment="1">
      <alignment horizontal="center" vertical="center" shrinkToFit="1"/>
    </xf>
    <xf numFmtId="177" fontId="31" fillId="8" borderId="8" xfId="1" applyNumberFormat="1" applyFont="1" applyFill="1" applyBorder="1" applyAlignment="1">
      <alignment horizontal="center" vertical="center" shrinkToFit="1"/>
    </xf>
    <xf numFmtId="0" fontId="33" fillId="8" borderId="8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/>
    </xf>
    <xf numFmtId="177" fontId="6" fillId="0" borderId="38" xfId="1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shrinkToFit="1"/>
    </xf>
    <xf numFmtId="177" fontId="6" fillId="0" borderId="2" xfId="1" applyNumberFormat="1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6" fillId="0" borderId="39" xfId="0" applyFont="1" applyBorder="1" applyAlignment="1">
      <alignment horizontal="center" vertical="center" shrinkToFit="1"/>
    </xf>
    <xf numFmtId="177" fontId="6" fillId="0" borderId="40" xfId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 shrinkToFit="1"/>
    </xf>
    <xf numFmtId="0" fontId="6" fillId="0" borderId="41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/>
    </xf>
    <xf numFmtId="177" fontId="6" fillId="0" borderId="42" xfId="1" applyNumberFormat="1" applyFont="1" applyBorder="1" applyAlignment="1">
      <alignment horizontal="center" vertical="center"/>
    </xf>
    <xf numFmtId="0" fontId="8" fillId="9" borderId="32" xfId="0" applyFont="1" applyFill="1" applyBorder="1" applyAlignment="1">
      <alignment horizontal="center" vertical="center" shrinkToFit="1"/>
    </xf>
    <xf numFmtId="0" fontId="8" fillId="9" borderId="33" xfId="0" applyFont="1" applyFill="1" applyBorder="1" applyAlignment="1">
      <alignment horizontal="center" vertical="center" shrinkToFit="1"/>
    </xf>
    <xf numFmtId="177" fontId="8" fillId="9" borderId="34" xfId="1" applyNumberFormat="1" applyFont="1" applyFill="1" applyBorder="1" applyAlignment="1">
      <alignment horizontal="center" vertical="center"/>
    </xf>
    <xf numFmtId="0" fontId="32" fillId="8" borderId="2" xfId="0" applyFont="1" applyFill="1" applyBorder="1" applyAlignment="1">
      <alignment horizontal="center" vertical="center" shrinkToFit="1"/>
    </xf>
    <xf numFmtId="177" fontId="31" fillId="8" borderId="2" xfId="1" applyNumberFormat="1" applyFont="1" applyFill="1" applyBorder="1" applyAlignment="1">
      <alignment horizontal="center" vertical="center" shrinkToFit="1"/>
    </xf>
    <xf numFmtId="0" fontId="0" fillId="8" borderId="2" xfId="0" applyFill="1" applyBorder="1" applyAlignment="1">
      <alignment horizontal="center" vertical="center"/>
    </xf>
    <xf numFmtId="177" fontId="6" fillId="0" borderId="38" xfId="1" applyNumberFormat="1" applyFont="1" applyBorder="1" applyAlignment="1">
      <alignment horizontal="center" vertical="center" shrinkToFit="1"/>
    </xf>
    <xf numFmtId="177" fontId="6" fillId="0" borderId="40" xfId="1" applyNumberFormat="1" applyFont="1" applyBorder="1" applyAlignment="1">
      <alignment horizontal="center" vertical="center" shrinkToFit="1"/>
    </xf>
    <xf numFmtId="0" fontId="6" fillId="0" borderId="43" xfId="0" applyFont="1" applyBorder="1" applyAlignment="1">
      <alignment horizontal="center" vertical="center" shrinkToFit="1"/>
    </xf>
    <xf numFmtId="0" fontId="6" fillId="0" borderId="44" xfId="0" applyFont="1" applyBorder="1" applyAlignment="1">
      <alignment horizontal="center" vertical="center" shrinkToFit="1"/>
    </xf>
    <xf numFmtId="0" fontId="8" fillId="10" borderId="31" xfId="0" applyFont="1" applyFill="1" applyBorder="1" applyAlignment="1">
      <alignment vertical="center" shrinkToFit="1"/>
    </xf>
    <xf numFmtId="41" fontId="16" fillId="4" borderId="2" xfId="2" applyNumberFormat="1" applyFill="1" applyBorder="1" applyAlignment="1">
      <alignment horizontal="center" vertical="center"/>
    </xf>
    <xf numFmtId="0" fontId="33" fillId="8" borderId="38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3" fillId="8" borderId="4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1" fontId="7" fillId="4" borderId="6" xfId="1" applyFont="1" applyFill="1" applyBorder="1" applyAlignment="1">
      <alignment horizontal="center" vertical="center"/>
    </xf>
    <xf numFmtId="41" fontId="6" fillId="0" borderId="6" xfId="1" applyFont="1" applyBorder="1" applyAlignment="1">
      <alignment horizontal="center" vertical="center"/>
    </xf>
    <xf numFmtId="3" fontId="38" fillId="0" borderId="2" xfId="0" applyNumberFormat="1" applyFont="1" applyBorder="1" applyAlignment="1">
      <alignment horizontal="center" vertical="center" wrapText="1"/>
    </xf>
    <xf numFmtId="41" fontId="39" fillId="4" borderId="2" xfId="1" applyFont="1" applyFill="1" applyBorder="1" applyAlignment="1">
      <alignment horizontal="center" vertical="center"/>
    </xf>
    <xf numFmtId="41" fontId="40" fillId="4" borderId="2" xfId="1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1" fontId="7" fillId="4" borderId="6" xfId="1" applyFont="1" applyFill="1" applyBorder="1" applyAlignment="1">
      <alignment horizontal="center" vertical="center" wrapText="1"/>
    </xf>
    <xf numFmtId="41" fontId="7" fillId="4" borderId="8" xfId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0" borderId="6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3" fontId="6" fillId="0" borderId="2" xfId="1" applyNumberFormat="1" applyFont="1" applyFill="1" applyBorder="1" applyAlignment="1">
      <alignment horizontal="center" vertical="center"/>
    </xf>
    <xf numFmtId="41" fontId="6" fillId="0" borderId="2" xfId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41" fontId="42" fillId="0" borderId="0" xfId="1" applyFont="1" applyAlignment="1">
      <alignment horizontal="center" vertical="center"/>
    </xf>
    <xf numFmtId="0" fontId="42" fillId="0" borderId="0" xfId="0" applyFont="1">
      <alignment vertical="center"/>
    </xf>
    <xf numFmtId="0" fontId="42" fillId="0" borderId="2" xfId="0" applyFont="1" applyBorder="1" applyAlignment="1">
      <alignment horizontal="center" vertical="center"/>
    </xf>
    <xf numFmtId="41" fontId="42" fillId="0" borderId="2" xfId="1" applyFont="1" applyBorder="1" applyAlignment="1">
      <alignment horizontal="center" vertical="center"/>
    </xf>
    <xf numFmtId="0" fontId="43" fillId="0" borderId="2" xfId="3" applyFont="1" applyBorder="1" applyAlignment="1">
      <alignment horizontal="center" vertical="center"/>
    </xf>
    <xf numFmtId="41" fontId="43" fillId="0" borderId="2" xfId="1" applyFont="1" applyBorder="1" applyAlignment="1">
      <alignment vertical="center"/>
    </xf>
    <xf numFmtId="41" fontId="0" fillId="0" borderId="0" xfId="0" applyNumberFormat="1">
      <alignment vertical="center"/>
    </xf>
    <xf numFmtId="0" fontId="5" fillId="12" borderId="2" xfId="0" applyFont="1" applyFill="1" applyBorder="1" applyAlignment="1">
      <alignment horizontal="left" vertical="center" wrapText="1"/>
    </xf>
    <xf numFmtId="178" fontId="5" fillId="4" borderId="2" xfId="0" applyNumberFormat="1" applyFont="1" applyFill="1" applyBorder="1" applyAlignment="1">
      <alignment horizontal="center" vertical="center"/>
    </xf>
    <xf numFmtId="178" fontId="5" fillId="4" borderId="2" xfId="1" applyNumberFormat="1" applyFont="1" applyFill="1" applyBorder="1" applyAlignment="1">
      <alignment horizontal="center" vertical="center"/>
    </xf>
    <xf numFmtId="178" fontId="5" fillId="4" borderId="2" xfId="1" applyNumberFormat="1" applyFont="1" applyFill="1" applyBorder="1" applyAlignment="1">
      <alignment horizontal="center" vertical="center" wrapText="1"/>
    </xf>
    <xf numFmtId="41" fontId="7" fillId="4" borderId="3" xfId="1" applyFont="1" applyFill="1" applyBorder="1" applyAlignment="1">
      <alignment horizontal="center" vertical="center" wrapText="1"/>
    </xf>
    <xf numFmtId="1" fontId="0" fillId="0" borderId="0" xfId="0" applyNumberFormat="1">
      <alignment vertical="center"/>
    </xf>
    <xf numFmtId="14" fontId="7" fillId="4" borderId="2" xfId="1" applyNumberFormat="1" applyFont="1" applyFill="1" applyBorder="1" applyAlignment="1">
      <alignment horizontal="center" vertical="center"/>
    </xf>
    <xf numFmtId="14" fontId="7" fillId="4" borderId="3" xfId="1" applyNumberFormat="1" applyFont="1" applyFill="1" applyBorder="1" applyAlignment="1">
      <alignment horizontal="center" vertical="center" wrapText="1"/>
    </xf>
    <xf numFmtId="178" fontId="7" fillId="4" borderId="2" xfId="1" applyNumberFormat="1" applyFont="1" applyFill="1" applyBorder="1" applyAlignment="1">
      <alignment horizontal="center" vertical="center" wrapText="1"/>
    </xf>
    <xf numFmtId="0" fontId="0" fillId="0" borderId="30" xfId="0" applyBorder="1">
      <alignment vertical="center"/>
    </xf>
    <xf numFmtId="0" fontId="0" fillId="0" borderId="48" xfId="0" applyBorder="1">
      <alignment vertical="center"/>
    </xf>
    <xf numFmtId="0" fontId="45" fillId="0" borderId="2" xfId="0" applyFont="1" applyBorder="1" applyAlignment="1">
      <alignment horizontal="center" vertical="center"/>
    </xf>
    <xf numFmtId="41" fontId="44" fillId="4" borderId="2" xfId="1" applyFont="1" applyFill="1" applyBorder="1" applyAlignment="1">
      <alignment horizontal="center" vertical="center"/>
    </xf>
    <xf numFmtId="178" fontId="16" fillId="4" borderId="2" xfId="2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41" fontId="6" fillId="0" borderId="2" xfId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3" fontId="6" fillId="0" borderId="3" xfId="0" quotePrefix="1" applyNumberFormat="1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3" fontId="14" fillId="0" borderId="3" xfId="0" applyNumberFormat="1" applyFont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 wrapText="1"/>
    </xf>
    <xf numFmtId="3" fontId="14" fillId="0" borderId="5" xfId="0" applyNumberFormat="1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 wrapText="1"/>
    </xf>
    <xf numFmtId="3" fontId="6" fillId="0" borderId="4" xfId="0" quotePrefix="1" applyNumberFormat="1" applyFont="1" applyBorder="1" applyAlignment="1">
      <alignment horizontal="center" vertical="center" wrapText="1"/>
    </xf>
    <xf numFmtId="3" fontId="6" fillId="0" borderId="5" xfId="0" quotePrefix="1" applyNumberFormat="1" applyFont="1" applyBorder="1" applyAlignment="1">
      <alignment horizontal="center" vertical="center" wrapText="1"/>
    </xf>
    <xf numFmtId="6" fontId="6" fillId="0" borderId="3" xfId="1" applyNumberFormat="1" applyFont="1" applyBorder="1" applyAlignment="1">
      <alignment horizontal="right" vertical="center"/>
    </xf>
    <xf numFmtId="6" fontId="6" fillId="0" borderId="4" xfId="1" applyNumberFormat="1" applyFont="1" applyBorder="1" applyAlignment="1">
      <alignment horizontal="right" vertical="center"/>
    </xf>
    <xf numFmtId="6" fontId="6" fillId="0" borderId="5" xfId="1" applyNumberFormat="1" applyFont="1" applyBorder="1" applyAlignment="1">
      <alignment horizontal="right" vertical="center"/>
    </xf>
    <xf numFmtId="41" fontId="6" fillId="0" borderId="3" xfId="1" applyFont="1" applyBorder="1" applyAlignment="1">
      <alignment horizontal="right" vertical="center"/>
    </xf>
    <xf numFmtId="41" fontId="6" fillId="0" borderId="4" xfId="1" applyFont="1" applyBorder="1" applyAlignment="1">
      <alignment horizontal="right" vertical="center"/>
    </xf>
    <xf numFmtId="41" fontId="6" fillId="0" borderId="5" xfId="1" applyFont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/>
    </xf>
    <xf numFmtId="177" fontId="9" fillId="5" borderId="2" xfId="0" applyNumberFormat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/>
    </xf>
    <xf numFmtId="3" fontId="14" fillId="0" borderId="2" xfId="0" applyNumberFormat="1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7" fontId="9" fillId="5" borderId="3" xfId="0" applyNumberFormat="1" applyFont="1" applyFill="1" applyBorder="1" applyAlignment="1">
      <alignment horizontal="center" vertical="center"/>
    </xf>
    <xf numFmtId="177" fontId="9" fillId="5" borderId="4" xfId="0" applyNumberFormat="1" applyFont="1" applyFill="1" applyBorder="1" applyAlignment="1">
      <alignment horizontal="center" vertical="center"/>
    </xf>
    <xf numFmtId="177" fontId="9" fillId="5" borderId="5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23" fillId="0" borderId="2" xfId="2" applyNumberFormat="1" applyFont="1" applyBorder="1" applyAlignment="1">
      <alignment horizontal="center" vertical="center" wrapText="1"/>
    </xf>
    <xf numFmtId="176" fontId="23" fillId="0" borderId="2" xfId="2" applyNumberFormat="1" applyFont="1" applyBorder="1" applyAlignment="1">
      <alignment horizontal="center" vertical="center"/>
    </xf>
    <xf numFmtId="176" fontId="23" fillId="0" borderId="3" xfId="2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6" fontId="28" fillId="7" borderId="2" xfId="0" applyNumberFormat="1" applyFont="1" applyFill="1" applyBorder="1" applyAlignment="1">
      <alignment horizontal="center" vertical="center" wrapText="1"/>
    </xf>
    <xf numFmtId="176" fontId="28" fillId="7" borderId="2" xfId="0" applyNumberFormat="1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3" fontId="14" fillId="7" borderId="2" xfId="0" applyNumberFormat="1" applyFont="1" applyFill="1" applyBorder="1" applyAlignment="1">
      <alignment horizontal="center" vertical="center" wrapText="1"/>
    </xf>
    <xf numFmtId="41" fontId="6" fillId="7" borderId="2" xfId="1" applyFont="1" applyFill="1" applyBorder="1" applyAlignment="1">
      <alignment horizontal="right" vertical="center"/>
    </xf>
    <xf numFmtId="176" fontId="6" fillId="7" borderId="2" xfId="0" applyNumberFormat="1" applyFont="1" applyFill="1" applyBorder="1" applyAlignment="1">
      <alignment horizontal="center" vertical="center" wrapText="1"/>
    </xf>
    <xf numFmtId="176" fontId="6" fillId="7" borderId="2" xfId="0" applyNumberFormat="1" applyFont="1" applyFill="1" applyBorder="1" applyAlignment="1">
      <alignment horizontal="center" vertical="center"/>
    </xf>
    <xf numFmtId="3" fontId="28" fillId="7" borderId="2" xfId="0" applyNumberFormat="1" applyFont="1" applyFill="1" applyBorder="1" applyAlignment="1">
      <alignment horizontal="center" vertical="center" wrapText="1"/>
    </xf>
    <xf numFmtId="176" fontId="16" fillId="0" borderId="2" xfId="2" applyNumberFormat="1" applyBorder="1" applyAlignment="1">
      <alignment horizontal="center" vertical="center" wrapText="1"/>
    </xf>
    <xf numFmtId="176" fontId="16" fillId="0" borderId="2" xfId="2" applyNumberFormat="1" applyBorder="1" applyAlignment="1">
      <alignment horizontal="center" vertical="center"/>
    </xf>
    <xf numFmtId="41" fontId="28" fillId="7" borderId="2" xfId="1" applyFont="1" applyFill="1" applyBorder="1" applyAlignment="1">
      <alignment horizontal="right" vertical="center"/>
    </xf>
    <xf numFmtId="176" fontId="23" fillId="0" borderId="20" xfId="2" applyNumberFormat="1" applyFont="1" applyBorder="1" applyAlignment="1">
      <alignment horizontal="center" vertical="center" wrapText="1"/>
    </xf>
    <xf numFmtId="176" fontId="23" fillId="0" borderId="21" xfId="2" applyNumberFormat="1" applyFont="1" applyBorder="1" applyAlignment="1">
      <alignment horizontal="center" vertical="center" wrapText="1"/>
    </xf>
    <xf numFmtId="176" fontId="23" fillId="0" borderId="14" xfId="2" applyNumberFormat="1" applyFont="1" applyBorder="1" applyAlignment="1">
      <alignment horizontal="center" vertical="center" wrapText="1"/>
    </xf>
    <xf numFmtId="176" fontId="16" fillId="0" borderId="20" xfId="2" applyNumberFormat="1" applyBorder="1" applyAlignment="1">
      <alignment horizontal="center" vertical="center" wrapText="1"/>
    </xf>
    <xf numFmtId="176" fontId="16" fillId="0" borderId="21" xfId="2" applyNumberFormat="1" applyBorder="1" applyAlignment="1">
      <alignment horizontal="center" vertical="center" wrapText="1"/>
    </xf>
    <xf numFmtId="176" fontId="16" fillId="0" borderId="14" xfId="2" applyNumberFormat="1" applyBorder="1" applyAlignment="1">
      <alignment horizontal="center" vertical="center" wrapText="1"/>
    </xf>
    <xf numFmtId="3" fontId="6" fillId="0" borderId="20" xfId="0" applyNumberFormat="1" applyFont="1" applyBorder="1" applyAlignment="1">
      <alignment horizontal="center" vertical="center" wrapText="1"/>
    </xf>
    <xf numFmtId="3" fontId="6" fillId="0" borderId="21" xfId="0" applyNumberFormat="1" applyFont="1" applyBorder="1" applyAlignment="1">
      <alignment horizontal="center" vertical="center" wrapText="1"/>
    </xf>
    <xf numFmtId="3" fontId="6" fillId="0" borderId="14" xfId="0" applyNumberFormat="1" applyFont="1" applyBorder="1" applyAlignment="1">
      <alignment horizontal="center" vertical="center" wrapText="1"/>
    </xf>
    <xf numFmtId="3" fontId="6" fillId="0" borderId="22" xfId="0" applyNumberFormat="1" applyFont="1" applyBorder="1" applyAlignment="1">
      <alignment horizontal="center" vertical="center" wrapText="1"/>
    </xf>
    <xf numFmtId="3" fontId="6" fillId="0" borderId="23" xfId="0" applyNumberFormat="1" applyFont="1" applyBorder="1" applyAlignment="1">
      <alignment horizontal="center" vertical="center" wrapText="1"/>
    </xf>
    <xf numFmtId="3" fontId="6" fillId="0" borderId="15" xfId="0" applyNumberFormat="1" applyFont="1" applyBorder="1" applyAlignment="1">
      <alignment horizontal="center" vertical="center" wrapText="1"/>
    </xf>
    <xf numFmtId="176" fontId="6" fillId="0" borderId="20" xfId="0" applyNumberFormat="1" applyFont="1" applyBorder="1" applyAlignment="1">
      <alignment horizontal="center" vertical="center" wrapText="1"/>
    </xf>
    <xf numFmtId="176" fontId="6" fillId="0" borderId="21" xfId="0" applyNumberFormat="1" applyFont="1" applyBorder="1" applyAlignment="1">
      <alignment horizontal="center" vertical="center" wrapText="1"/>
    </xf>
    <xf numFmtId="176" fontId="6" fillId="0" borderId="14" xfId="0" applyNumberFormat="1" applyFont="1" applyBorder="1" applyAlignment="1">
      <alignment horizontal="center" vertical="center" wrapText="1"/>
    </xf>
    <xf numFmtId="176" fontId="6" fillId="0" borderId="20" xfId="0" applyNumberFormat="1" applyFont="1" applyBorder="1" applyAlignment="1">
      <alignment horizontal="left" vertical="center" wrapText="1"/>
    </xf>
    <xf numFmtId="176" fontId="6" fillId="0" borderId="21" xfId="0" applyNumberFormat="1" applyFont="1" applyBorder="1" applyAlignment="1">
      <alignment horizontal="left" vertical="center" wrapText="1"/>
    </xf>
    <xf numFmtId="176" fontId="6" fillId="0" borderId="14" xfId="0" applyNumberFormat="1" applyFont="1" applyBorder="1" applyAlignment="1">
      <alignment horizontal="left" vertical="center" wrapText="1"/>
    </xf>
    <xf numFmtId="176" fontId="6" fillId="0" borderId="22" xfId="0" applyNumberFormat="1" applyFont="1" applyBorder="1" applyAlignment="1">
      <alignment horizontal="left" vertical="center" wrapText="1"/>
    </xf>
    <xf numFmtId="176" fontId="6" fillId="0" borderId="23" xfId="0" applyNumberFormat="1" applyFont="1" applyBorder="1" applyAlignment="1">
      <alignment horizontal="left" vertical="center" wrapText="1"/>
    </xf>
    <xf numFmtId="176" fontId="6" fillId="0" borderId="15" xfId="0" applyNumberFormat="1" applyFont="1" applyBorder="1" applyAlignment="1">
      <alignment horizontal="left" vertical="center" wrapText="1"/>
    </xf>
    <xf numFmtId="176" fontId="6" fillId="0" borderId="22" xfId="0" applyNumberFormat="1" applyFont="1" applyBorder="1" applyAlignment="1">
      <alignment horizontal="center" vertical="center" wrapText="1"/>
    </xf>
    <xf numFmtId="176" fontId="6" fillId="0" borderId="23" xfId="0" applyNumberFormat="1" applyFont="1" applyBorder="1" applyAlignment="1">
      <alignment horizontal="center" vertical="center" wrapText="1"/>
    </xf>
    <xf numFmtId="176" fontId="6" fillId="0" borderId="15" xfId="0" applyNumberFormat="1" applyFont="1" applyBorder="1" applyAlignment="1">
      <alignment horizontal="center" vertical="center" wrapText="1"/>
    </xf>
    <xf numFmtId="41" fontId="7" fillId="4" borderId="6" xfId="1" applyFont="1" applyFill="1" applyBorder="1" applyAlignment="1">
      <alignment horizontal="center" vertical="center"/>
    </xf>
    <xf numFmtId="41" fontId="7" fillId="4" borderId="8" xfId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6" fillId="0" borderId="20" xfId="1" applyFont="1" applyBorder="1" applyAlignment="1">
      <alignment horizontal="center" vertical="center"/>
    </xf>
    <xf numFmtId="41" fontId="6" fillId="0" borderId="21" xfId="1" applyFont="1" applyBorder="1" applyAlignment="1">
      <alignment horizontal="center" vertical="center"/>
    </xf>
    <xf numFmtId="41" fontId="6" fillId="0" borderId="14" xfId="1" applyFont="1" applyBorder="1" applyAlignment="1">
      <alignment horizontal="center" vertical="center"/>
    </xf>
    <xf numFmtId="41" fontId="6" fillId="0" borderId="22" xfId="1" applyFont="1" applyBorder="1" applyAlignment="1">
      <alignment horizontal="center" vertical="center"/>
    </xf>
    <xf numFmtId="41" fontId="6" fillId="0" borderId="23" xfId="1" applyFont="1" applyBorder="1" applyAlignment="1">
      <alignment horizontal="center" vertical="center"/>
    </xf>
    <xf numFmtId="41" fontId="6" fillId="0" borderId="15" xfId="1" applyFont="1" applyBorder="1" applyAlignment="1">
      <alignment horizontal="center" vertical="center"/>
    </xf>
    <xf numFmtId="41" fontId="6" fillId="0" borderId="6" xfId="1" applyFont="1" applyBorder="1" applyAlignment="1">
      <alignment horizontal="center" vertical="center"/>
    </xf>
    <xf numFmtId="41" fontId="6" fillId="0" borderId="8" xfId="1" applyFont="1" applyBorder="1" applyAlignment="1">
      <alignment horizontal="center" vertical="center"/>
    </xf>
    <xf numFmtId="176" fontId="6" fillId="6" borderId="20" xfId="0" applyNumberFormat="1" applyFont="1" applyFill="1" applyBorder="1" applyAlignment="1">
      <alignment horizontal="center" vertical="center" wrapText="1"/>
    </xf>
    <xf numFmtId="176" fontId="6" fillId="6" borderId="21" xfId="0" applyNumberFormat="1" applyFont="1" applyFill="1" applyBorder="1" applyAlignment="1">
      <alignment horizontal="center" vertical="center" wrapText="1"/>
    </xf>
    <xf numFmtId="176" fontId="6" fillId="6" borderId="14" xfId="0" applyNumberFormat="1" applyFont="1" applyFill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 wrapText="1"/>
    </xf>
    <xf numFmtId="41" fontId="6" fillId="0" borderId="6" xfId="1" applyFont="1" applyBorder="1" applyAlignment="1">
      <alignment horizontal="right" vertical="center"/>
    </xf>
    <xf numFmtId="176" fontId="6" fillId="0" borderId="6" xfId="0" applyNumberFormat="1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right" vertical="center" wrapText="1"/>
    </xf>
    <xf numFmtId="0" fontId="14" fillId="0" borderId="2" xfId="0" applyFont="1" applyBorder="1" applyAlignment="1">
      <alignment horizontal="center" vertical="center" wrapText="1"/>
    </xf>
    <xf numFmtId="3" fontId="6" fillId="0" borderId="8" xfId="0" applyNumberFormat="1" applyFont="1" applyBorder="1" applyAlignment="1">
      <alignment horizontal="center" vertical="center" wrapText="1"/>
    </xf>
    <xf numFmtId="41" fontId="6" fillId="0" borderId="8" xfId="1" applyFont="1" applyBorder="1" applyAlignment="1">
      <alignment horizontal="right" vertical="center"/>
    </xf>
    <xf numFmtId="176" fontId="6" fillId="0" borderId="8" xfId="0" applyNumberFormat="1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 wrapText="1"/>
    </xf>
    <xf numFmtId="0" fontId="18" fillId="0" borderId="30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3" fontId="38" fillId="0" borderId="2" xfId="0" applyNumberFormat="1" applyFont="1" applyBorder="1" applyAlignment="1">
      <alignment horizontal="center" vertical="center" wrapText="1"/>
    </xf>
    <xf numFmtId="41" fontId="38" fillId="0" borderId="2" xfId="1" applyFont="1" applyBorder="1" applyAlignment="1">
      <alignment horizontal="center" vertical="center"/>
    </xf>
    <xf numFmtId="41" fontId="6" fillId="0" borderId="2" xfId="1" applyFont="1" applyBorder="1" applyAlignment="1">
      <alignment horizontal="center" vertical="center"/>
    </xf>
    <xf numFmtId="41" fontId="6" fillId="0" borderId="3" xfId="1" applyFont="1" applyBorder="1" applyAlignment="1">
      <alignment horizontal="center" vertical="center"/>
    </xf>
    <xf numFmtId="41" fontId="6" fillId="0" borderId="4" xfId="1" applyFont="1" applyBorder="1" applyAlignment="1">
      <alignment horizontal="center" vertical="center"/>
    </xf>
    <xf numFmtId="41" fontId="6" fillId="0" borderId="5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4" fillId="0" borderId="20" xfId="0" applyNumberFormat="1" applyFont="1" applyBorder="1" applyAlignment="1">
      <alignment horizontal="center" vertical="center" wrapText="1"/>
    </xf>
    <xf numFmtId="3" fontId="14" fillId="0" borderId="21" xfId="0" applyNumberFormat="1" applyFont="1" applyBorder="1" applyAlignment="1">
      <alignment horizontal="center" vertical="center" wrapText="1"/>
    </xf>
    <xf numFmtId="3" fontId="14" fillId="0" borderId="14" xfId="0" applyNumberFormat="1" applyFont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3" fontId="6" fillId="0" borderId="30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3" fontId="6" fillId="0" borderId="48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3" fontId="14" fillId="0" borderId="22" xfId="0" applyNumberFormat="1" applyFont="1" applyBorder="1" applyAlignment="1">
      <alignment horizontal="center" vertical="center" wrapText="1"/>
    </xf>
    <xf numFmtId="3" fontId="14" fillId="0" borderId="23" xfId="0" applyNumberFormat="1" applyFont="1" applyBorder="1" applyAlignment="1">
      <alignment horizontal="center" vertical="center" wrapText="1"/>
    </xf>
    <xf numFmtId="3" fontId="14" fillId="0" borderId="15" xfId="0" applyNumberFormat="1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shrinkToFit="1"/>
    </xf>
    <xf numFmtId="176" fontId="6" fillId="0" borderId="4" xfId="0" applyNumberFormat="1" applyFont="1" applyBorder="1" applyAlignment="1">
      <alignment horizontal="center" vertical="center" shrinkToFit="1"/>
    </xf>
    <xf numFmtId="176" fontId="6" fillId="0" borderId="5" xfId="0" applyNumberFormat="1" applyFont="1" applyBorder="1" applyAlignment="1">
      <alignment horizontal="center" vertical="center" shrinkToFit="1"/>
    </xf>
    <xf numFmtId="0" fontId="30" fillId="0" borderId="31" xfId="0" applyFont="1" applyBorder="1" applyAlignment="1">
      <alignment horizontal="center" vertical="center" shrinkToFit="1"/>
    </xf>
    <xf numFmtId="0" fontId="9" fillId="0" borderId="31" xfId="0" applyFont="1" applyBorder="1" applyAlignment="1">
      <alignment horizontal="center" vertical="center" shrinkToFit="1"/>
    </xf>
    <xf numFmtId="0" fontId="15" fillId="0" borderId="31" xfId="0" applyFont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 shrinkToFit="1"/>
    </xf>
    <xf numFmtId="0" fontId="8" fillId="4" borderId="34" xfId="0" applyFont="1" applyFill="1" applyBorder="1" applyAlignment="1">
      <alignment horizontal="center" vertical="center" shrinkToFit="1"/>
    </xf>
    <xf numFmtId="0" fontId="8" fillId="10" borderId="45" xfId="0" applyFont="1" applyFill="1" applyBorder="1" applyAlignment="1">
      <alignment horizontal="center" vertical="center" shrinkToFit="1"/>
    </xf>
    <xf numFmtId="0" fontId="8" fillId="10" borderId="31" xfId="0" applyFont="1" applyFill="1" applyBorder="1" applyAlignment="1">
      <alignment horizontal="center" vertical="center" shrinkToFit="1"/>
    </xf>
    <xf numFmtId="177" fontId="8" fillId="10" borderId="46" xfId="1" applyNumberFormat="1" applyFont="1" applyFill="1" applyBorder="1" applyAlignment="1">
      <alignment horizontal="center" vertical="center" shrinkToFit="1"/>
    </xf>
    <xf numFmtId="177" fontId="8" fillId="10" borderId="47" xfId="1" applyNumberFormat="1" applyFont="1" applyFill="1" applyBorder="1" applyAlignment="1">
      <alignment horizontal="center" vertical="center" shrinkToFit="1"/>
    </xf>
    <xf numFmtId="3" fontId="14" fillId="0" borderId="3" xfId="0" quotePrefix="1" applyNumberFormat="1" applyFont="1" applyBorder="1" applyAlignment="1">
      <alignment horizontal="center" vertical="center" wrapText="1"/>
    </xf>
    <xf numFmtId="3" fontId="7" fillId="0" borderId="20" xfId="1" applyNumberFormat="1" applyFont="1" applyBorder="1" applyAlignment="1">
      <alignment horizontal="center" vertical="center" wrapText="1"/>
    </xf>
    <xf numFmtId="3" fontId="7" fillId="0" borderId="21" xfId="1" applyNumberFormat="1" applyFont="1" applyBorder="1" applyAlignment="1">
      <alignment horizontal="center" vertical="center" wrapText="1"/>
    </xf>
    <xf numFmtId="3" fontId="7" fillId="0" borderId="22" xfId="1" applyNumberFormat="1" applyFont="1" applyBorder="1" applyAlignment="1">
      <alignment horizontal="center" vertical="center" wrapText="1"/>
    </xf>
    <xf numFmtId="3" fontId="7" fillId="0" borderId="23" xfId="1" applyNumberFormat="1" applyFont="1" applyBorder="1" applyAlignment="1">
      <alignment horizontal="center" vertical="center" wrapText="1"/>
    </xf>
    <xf numFmtId="176" fontId="16" fillId="0" borderId="3" xfId="2" applyNumberFormat="1" applyBorder="1" applyAlignment="1">
      <alignment horizontal="center" vertical="center"/>
    </xf>
    <xf numFmtId="41" fontId="21" fillId="0" borderId="2" xfId="1" applyFont="1" applyBorder="1" applyAlignment="1">
      <alignment horizontal="center" vertical="center"/>
    </xf>
    <xf numFmtId="3" fontId="21" fillId="0" borderId="2" xfId="0" applyNumberFormat="1" applyFont="1" applyBorder="1" applyAlignment="1">
      <alignment horizontal="center" vertical="center" wrapText="1"/>
    </xf>
    <xf numFmtId="176" fontId="6" fillId="0" borderId="3" xfId="2" applyNumberFormat="1" applyFont="1" applyBorder="1" applyAlignment="1">
      <alignment horizontal="center" vertical="center" wrapText="1"/>
    </xf>
    <xf numFmtId="176" fontId="6" fillId="0" borderId="4" xfId="2" applyNumberFormat="1" applyFont="1" applyBorder="1" applyAlignment="1">
      <alignment horizontal="center" vertical="center" wrapText="1"/>
    </xf>
    <xf numFmtId="176" fontId="6" fillId="0" borderId="20" xfId="2" applyNumberFormat="1" applyFont="1" applyBorder="1" applyAlignment="1">
      <alignment horizontal="center" vertical="center" wrapText="1"/>
    </xf>
    <xf numFmtId="176" fontId="6" fillId="0" borderId="21" xfId="2" applyNumberFormat="1" applyFont="1" applyBorder="1" applyAlignment="1">
      <alignment horizontal="center" vertical="center" wrapText="1"/>
    </xf>
    <xf numFmtId="176" fontId="6" fillId="0" borderId="22" xfId="2" applyNumberFormat="1" applyFont="1" applyBorder="1" applyAlignment="1">
      <alignment horizontal="center" vertical="center" wrapText="1"/>
    </xf>
    <xf numFmtId="176" fontId="6" fillId="0" borderId="23" xfId="2" applyNumberFormat="1" applyFont="1" applyBorder="1" applyAlignment="1">
      <alignment horizontal="center" vertical="center" wrapText="1"/>
    </xf>
    <xf numFmtId="176" fontId="17" fillId="0" borderId="2" xfId="2" applyNumberFormat="1" applyFont="1" applyBorder="1" applyAlignment="1">
      <alignment horizontal="center" vertical="center" wrapText="1"/>
    </xf>
    <xf numFmtId="176" fontId="17" fillId="0" borderId="2" xfId="2" applyNumberFormat="1" applyFont="1" applyBorder="1" applyAlignment="1">
      <alignment horizontal="center" vertical="center"/>
    </xf>
    <xf numFmtId="176" fontId="17" fillId="0" borderId="3" xfId="2" applyNumberFormat="1" applyFont="1" applyBorder="1" applyAlignment="1">
      <alignment horizontal="center" vertical="center"/>
    </xf>
    <xf numFmtId="41" fontId="7" fillId="4" borderId="3" xfId="1" applyFont="1" applyFill="1" applyBorder="1" applyAlignment="1">
      <alignment horizontal="center" vertical="center"/>
    </xf>
    <xf numFmtId="41" fontId="7" fillId="4" borderId="5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</cellXfs>
  <cellStyles count="7">
    <cellStyle name="쉼표 [0]" xfId="1" builtinId="6"/>
    <cellStyle name="쉼표 [0] 2" xfId="5" xr:uid="{B420D6CD-AB15-421D-B9AC-1173572BBA86}"/>
    <cellStyle name="쉼표 [0] 3" xfId="6" xr:uid="{7DB82900-726C-4F38-AB34-E1D6EE1777DC}"/>
    <cellStyle name="표준" xfId="0" builtinId="0"/>
    <cellStyle name="표준 2" xfId="4" xr:uid="{42D7F4DF-5BA2-4ABC-A843-F31671E55133}"/>
    <cellStyle name="표준 3" xfId="3" xr:uid="{2CE1885E-57D3-404F-A1D8-75396898DB51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microsoft.com/office/2017/06/relationships/rdRichValue" Target="richData/rdrichvalu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65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</xdr:colOff>
      <xdr:row>12</xdr:row>
      <xdr:rowOff>0</xdr:rowOff>
    </xdr:from>
    <xdr:to>
      <xdr:col>8</xdr:col>
      <xdr:colOff>95249</xdr:colOff>
      <xdr:row>45</xdr:row>
      <xdr:rowOff>209550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6C3C79A-A825-2547-4819-E02F0220A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3200400"/>
          <a:ext cx="7096125" cy="806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</xdr:colOff>
      <xdr:row>12</xdr:row>
      <xdr:rowOff>0</xdr:rowOff>
    </xdr:from>
    <xdr:to>
      <xdr:col>14</xdr:col>
      <xdr:colOff>352077</xdr:colOff>
      <xdr:row>40</xdr:row>
      <xdr:rowOff>171450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6D4971E-9A72-7414-C59C-E84E6016E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3200400"/>
          <a:ext cx="11467753" cy="6838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8</xdr:col>
      <xdr:colOff>108136</xdr:colOff>
      <xdr:row>55</xdr:row>
      <xdr:rowOff>57150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977605D-8381-54BD-F56C-5C298DC9C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3438525"/>
          <a:ext cx="7109011" cy="100584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7.bin"/><Relationship Id="rId1" Type="http://schemas.openxmlformats.org/officeDocument/2006/relationships/hyperlink" Target="../../../../../Downloads/&#47928;&#49436;/&#52852;&#52852;&#50724;&#53665;%20&#48155;&#51008;%20&#54028;&#51068;/&#54889;&#53664;&#55184;&#47553;&#54252;&#51064;&#52768;%201&#50900;%20&#44277;&#44284;&#44552;%20&#45225;&#48512;%20&#45236;&#50669;&#49436;_25.02.18.xlsx" TargetMode="Externa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C75B-5411-46A2-9E57-F51CD5E8BE36}">
  <sheetPr>
    <pageSetUpPr fitToPage="1"/>
  </sheetPr>
  <dimension ref="A2:AC13"/>
  <sheetViews>
    <sheetView zoomScaleNormal="100" workbookViewId="0">
      <selection activeCell="Q17" sqref="Q17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0.87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151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9" ht="3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9" ht="39.950000000000003" customHeight="1" x14ac:dyDescent="0.3">
      <c r="B5" s="4">
        <v>1</v>
      </c>
      <c r="C5" s="5" t="s">
        <v>206</v>
      </c>
      <c r="D5" s="170" t="s">
        <v>207</v>
      </c>
      <c r="E5" s="170"/>
      <c r="F5" s="170"/>
      <c r="G5" s="170" t="s">
        <v>208</v>
      </c>
      <c r="H5" s="170"/>
      <c r="I5" s="170"/>
      <c r="J5" s="144">
        <v>95455</v>
      </c>
      <c r="K5" s="144"/>
      <c r="L5" s="144"/>
      <c r="M5" s="144"/>
      <c r="N5" s="144">
        <v>9545</v>
      </c>
      <c r="O5" s="144"/>
      <c r="P5" s="144"/>
      <c r="Q5" s="6"/>
      <c r="R5" s="144">
        <f>SUM(J5:Q5)</f>
        <v>105000</v>
      </c>
      <c r="S5" s="144"/>
      <c r="T5" s="144"/>
      <c r="U5" s="144"/>
      <c r="V5" s="7" t="s">
        <v>16</v>
      </c>
      <c r="W5" s="7" t="s">
        <v>209</v>
      </c>
      <c r="X5" s="172"/>
      <c r="Y5" s="173"/>
      <c r="Z5" s="173"/>
      <c r="AA5" s="173"/>
      <c r="AB5" s="174"/>
    </row>
    <row r="6" spans="2:29" ht="39.950000000000003" customHeight="1" x14ac:dyDescent="0.3">
      <c r="B6" s="4">
        <v>2</v>
      </c>
      <c r="C6" s="5" t="s">
        <v>210</v>
      </c>
      <c r="D6" s="170" t="s">
        <v>211</v>
      </c>
      <c r="E6" s="170"/>
      <c r="F6" s="170"/>
      <c r="G6" s="170" t="s">
        <v>212</v>
      </c>
      <c r="H6" s="170"/>
      <c r="I6" s="170"/>
      <c r="J6" s="144">
        <v>81818</v>
      </c>
      <c r="K6" s="144"/>
      <c r="L6" s="144"/>
      <c r="M6" s="144"/>
      <c r="N6" s="144">
        <v>8182</v>
      </c>
      <c r="O6" s="144"/>
      <c r="P6" s="144"/>
      <c r="Q6" s="6"/>
      <c r="R6" s="144">
        <f t="shared" ref="R6:R12" si="0">SUM(J6:Q6)</f>
        <v>90000</v>
      </c>
      <c r="S6" s="144"/>
      <c r="T6" s="144"/>
      <c r="U6" s="144"/>
      <c r="V6" s="7" t="s">
        <v>16</v>
      </c>
      <c r="W6" s="7" t="s">
        <v>213</v>
      </c>
      <c r="X6" s="172"/>
      <c r="Y6" s="173"/>
      <c r="Z6" s="173"/>
      <c r="AA6" s="173"/>
      <c r="AB6" s="174"/>
    </row>
    <row r="7" spans="2:29" ht="39.950000000000003" customHeight="1" x14ac:dyDescent="0.3">
      <c r="B7" s="4">
        <v>3</v>
      </c>
      <c r="C7" s="5" t="s">
        <v>214</v>
      </c>
      <c r="D7" s="170" t="s">
        <v>215</v>
      </c>
      <c r="E7" s="170"/>
      <c r="F7" s="170"/>
      <c r="G7" s="170" t="s">
        <v>216</v>
      </c>
      <c r="H7" s="170"/>
      <c r="I7" s="170"/>
      <c r="J7" s="144">
        <v>2727273</v>
      </c>
      <c r="K7" s="144"/>
      <c r="L7" s="144"/>
      <c r="M7" s="144"/>
      <c r="N7" s="144">
        <v>272727</v>
      </c>
      <c r="O7" s="144"/>
      <c r="P7" s="144"/>
      <c r="Q7" s="6"/>
      <c r="R7" s="144">
        <f t="shared" si="0"/>
        <v>3000000</v>
      </c>
      <c r="S7" s="144"/>
      <c r="T7" s="144"/>
      <c r="U7" s="144"/>
      <c r="V7" s="7" t="s">
        <v>16</v>
      </c>
      <c r="W7" s="7" t="s">
        <v>217</v>
      </c>
      <c r="X7" s="172"/>
      <c r="Y7" s="173"/>
      <c r="Z7" s="173"/>
      <c r="AA7" s="173"/>
      <c r="AB7" s="174"/>
    </row>
    <row r="8" spans="2:29" ht="39.950000000000003" hidden="1" customHeight="1" x14ac:dyDescent="0.3">
      <c r="B8" s="4">
        <v>4</v>
      </c>
      <c r="C8" s="5"/>
      <c r="D8" s="170"/>
      <c r="E8" s="170"/>
      <c r="F8" s="170"/>
      <c r="G8" s="170"/>
      <c r="H8" s="170"/>
      <c r="I8" s="170"/>
      <c r="J8" s="144"/>
      <c r="K8" s="144"/>
      <c r="L8" s="144"/>
      <c r="M8" s="144"/>
      <c r="N8" s="144"/>
      <c r="O8" s="144"/>
      <c r="P8" s="144"/>
      <c r="Q8" s="6"/>
      <c r="R8" s="144">
        <f t="shared" si="0"/>
        <v>0</v>
      </c>
      <c r="S8" s="144"/>
      <c r="T8" s="144"/>
      <c r="U8" s="144"/>
      <c r="V8" s="7"/>
      <c r="W8" s="7"/>
      <c r="X8" s="172"/>
      <c r="Y8" s="173"/>
      <c r="Z8" s="173"/>
      <c r="AA8" s="173"/>
      <c r="AB8" s="174"/>
    </row>
    <row r="9" spans="2:29" ht="39.950000000000003" hidden="1" customHeight="1" x14ac:dyDescent="0.3">
      <c r="B9" s="4">
        <v>5</v>
      </c>
      <c r="C9" s="5"/>
      <c r="D9" s="170"/>
      <c r="E9" s="170"/>
      <c r="F9" s="170"/>
      <c r="G9" s="170"/>
      <c r="H9" s="170"/>
      <c r="I9" s="170"/>
      <c r="J9" s="144"/>
      <c r="K9" s="144"/>
      <c r="L9" s="144"/>
      <c r="M9" s="144"/>
      <c r="N9" s="144"/>
      <c r="O9" s="144"/>
      <c r="P9" s="144"/>
      <c r="Q9" s="6"/>
      <c r="R9" s="144">
        <f t="shared" si="0"/>
        <v>0</v>
      </c>
      <c r="S9" s="144"/>
      <c r="T9" s="144"/>
      <c r="U9" s="144"/>
      <c r="V9" s="7"/>
      <c r="W9" s="7"/>
      <c r="X9" s="172"/>
      <c r="Y9" s="173"/>
      <c r="Z9" s="173"/>
      <c r="AA9" s="173"/>
      <c r="AB9" s="174"/>
    </row>
    <row r="10" spans="2:29" ht="39.950000000000003" hidden="1" customHeight="1" x14ac:dyDescent="0.3">
      <c r="B10" s="21">
        <v>6</v>
      </c>
      <c r="C10" s="5"/>
      <c r="D10" s="170"/>
      <c r="E10" s="170"/>
      <c r="F10" s="170"/>
      <c r="G10" s="170"/>
      <c r="H10" s="170"/>
      <c r="I10" s="170"/>
      <c r="J10" s="144"/>
      <c r="K10" s="144"/>
      <c r="L10" s="144"/>
      <c r="M10" s="144"/>
      <c r="N10" s="144"/>
      <c r="O10" s="144"/>
      <c r="P10" s="144"/>
      <c r="Q10" s="6"/>
      <c r="R10" s="144"/>
      <c r="S10" s="144"/>
      <c r="T10" s="144"/>
      <c r="U10" s="144"/>
      <c r="V10" s="7"/>
      <c r="W10" s="7"/>
      <c r="X10" s="172"/>
      <c r="Y10" s="173"/>
      <c r="Z10" s="173"/>
      <c r="AA10" s="173"/>
      <c r="AB10" s="174"/>
      <c r="AC10" s="178" t="s">
        <v>176</v>
      </c>
    </row>
    <row r="11" spans="2:29" ht="39.950000000000003" hidden="1" customHeight="1" x14ac:dyDescent="0.3">
      <c r="B11" s="21">
        <v>7</v>
      </c>
      <c r="C11" s="5"/>
      <c r="D11" s="170"/>
      <c r="E11" s="170"/>
      <c r="F11" s="170"/>
      <c r="G11" s="170"/>
      <c r="H11" s="170"/>
      <c r="I11" s="170"/>
      <c r="J11" s="144"/>
      <c r="K11" s="144"/>
      <c r="L11" s="144"/>
      <c r="M11" s="144"/>
      <c r="N11" s="144"/>
      <c r="O11" s="144"/>
      <c r="P11" s="144"/>
      <c r="Q11" s="6"/>
      <c r="R11" s="144">
        <f t="shared" si="0"/>
        <v>0</v>
      </c>
      <c r="S11" s="144"/>
      <c r="T11" s="144"/>
      <c r="U11" s="144"/>
      <c r="V11" s="7"/>
      <c r="W11" s="7"/>
      <c r="X11" s="172"/>
      <c r="Y11" s="173"/>
      <c r="Z11" s="173"/>
      <c r="AA11" s="173"/>
      <c r="AB11" s="174"/>
      <c r="AC11" s="179"/>
    </row>
    <row r="12" spans="2:29" ht="39.950000000000003" hidden="1" customHeight="1" x14ac:dyDescent="0.3">
      <c r="B12" s="21">
        <v>8</v>
      </c>
      <c r="C12" s="5"/>
      <c r="D12" s="170"/>
      <c r="E12" s="170"/>
      <c r="F12" s="170"/>
      <c r="G12" s="170"/>
      <c r="H12" s="170"/>
      <c r="I12" s="170"/>
      <c r="J12" s="144"/>
      <c r="K12" s="144"/>
      <c r="L12" s="144"/>
      <c r="M12" s="144"/>
      <c r="N12" s="144"/>
      <c r="O12" s="144"/>
      <c r="P12" s="144"/>
      <c r="Q12" s="6"/>
      <c r="R12" s="144">
        <f t="shared" si="0"/>
        <v>0</v>
      </c>
      <c r="S12" s="144"/>
      <c r="T12" s="144"/>
      <c r="U12" s="144"/>
      <c r="V12" s="7"/>
      <c r="W12" s="7"/>
      <c r="X12" s="172"/>
      <c r="Y12" s="173"/>
      <c r="Z12" s="173"/>
      <c r="AA12" s="173"/>
      <c r="AB12" s="174"/>
      <c r="AC12" s="180"/>
    </row>
    <row r="13" spans="2:29" ht="37.5" customHeight="1" x14ac:dyDescent="0.3">
      <c r="B13" s="168" t="s">
        <v>7</v>
      </c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75">
        <f>SUM(R5:U12)</f>
        <v>3195000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7"/>
    </row>
  </sheetData>
  <mergeCells count="58"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  <mergeCell ref="X7:AB7"/>
    <mergeCell ref="D6:F6"/>
    <mergeCell ref="G6:I6"/>
    <mergeCell ref="J6:M6"/>
    <mergeCell ref="N6:P6"/>
    <mergeCell ref="R6:U6"/>
    <mergeCell ref="X6:AB6"/>
    <mergeCell ref="D7:F7"/>
    <mergeCell ref="G7:I7"/>
    <mergeCell ref="J7:M7"/>
    <mergeCell ref="N7:P7"/>
    <mergeCell ref="R7:U7"/>
    <mergeCell ref="X9:AB9"/>
    <mergeCell ref="D8:F8"/>
    <mergeCell ref="G8:I8"/>
    <mergeCell ref="J8:M8"/>
    <mergeCell ref="N8:P8"/>
    <mergeCell ref="R8:U8"/>
    <mergeCell ref="X8:AB8"/>
    <mergeCell ref="D9:F9"/>
    <mergeCell ref="G9:I9"/>
    <mergeCell ref="J9:M9"/>
    <mergeCell ref="N9:P9"/>
    <mergeCell ref="R9:U9"/>
    <mergeCell ref="AC10:AC12"/>
    <mergeCell ref="D11:F11"/>
    <mergeCell ref="G11:I11"/>
    <mergeCell ref="J11:M11"/>
    <mergeCell ref="N11:P11"/>
    <mergeCell ref="R11:U11"/>
    <mergeCell ref="X11:AB11"/>
    <mergeCell ref="D12:F12"/>
    <mergeCell ref="G12:I12"/>
    <mergeCell ref="J12:M12"/>
    <mergeCell ref="D10:F10"/>
    <mergeCell ref="G10:I10"/>
    <mergeCell ref="J10:M10"/>
    <mergeCell ref="N10:P10"/>
    <mergeCell ref="R10:U10"/>
    <mergeCell ref="X10:AB10"/>
    <mergeCell ref="N12:P12"/>
    <mergeCell ref="R12:U12"/>
    <mergeCell ref="X12:AB12"/>
    <mergeCell ref="B13:Q13"/>
    <mergeCell ref="R13:AB13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F89B-5178-46D2-8699-E26E75CA2A53}">
  <sheetPr>
    <pageSetUpPr fitToPage="1"/>
  </sheetPr>
  <dimension ref="A2:AC13"/>
  <sheetViews>
    <sheetView zoomScaleNormal="100" workbookViewId="0">
      <selection activeCell="Q17" sqref="Q17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0.87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151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9" ht="3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9" ht="39.950000000000003" customHeight="1" x14ac:dyDescent="0.3">
      <c r="B5" s="4">
        <v>1</v>
      </c>
      <c r="C5" s="5" t="s">
        <v>177</v>
      </c>
      <c r="D5" s="170" t="s">
        <v>178</v>
      </c>
      <c r="E5" s="170"/>
      <c r="F5" s="170"/>
      <c r="G5" s="170" t="s">
        <v>180</v>
      </c>
      <c r="H5" s="170"/>
      <c r="I5" s="170"/>
      <c r="J5" s="144">
        <v>50000</v>
      </c>
      <c r="K5" s="144"/>
      <c r="L5" s="144"/>
      <c r="M5" s="144"/>
      <c r="N5" s="144"/>
      <c r="O5" s="144"/>
      <c r="P5" s="144"/>
      <c r="Q5" s="6"/>
      <c r="R5" s="144">
        <f>SUM(J5:Q5)</f>
        <v>50000</v>
      </c>
      <c r="S5" s="144"/>
      <c r="T5" s="144"/>
      <c r="U5" s="144"/>
      <c r="V5" s="7" t="s">
        <v>36</v>
      </c>
      <c r="W5" s="7" t="s">
        <v>179</v>
      </c>
      <c r="X5" s="172" t="s">
        <v>181</v>
      </c>
      <c r="Y5" s="173"/>
      <c r="Z5" s="173"/>
      <c r="AA5" s="173"/>
      <c r="AB5" s="174"/>
    </row>
    <row r="6" spans="2:29" ht="39.950000000000003" customHeight="1" x14ac:dyDescent="0.3">
      <c r="B6" s="4">
        <v>2</v>
      </c>
      <c r="C6" s="5" t="s">
        <v>186</v>
      </c>
      <c r="D6" s="170" t="s">
        <v>187</v>
      </c>
      <c r="E6" s="170"/>
      <c r="F6" s="170"/>
      <c r="G6" s="170" t="s">
        <v>188</v>
      </c>
      <c r="H6" s="170"/>
      <c r="I6" s="170"/>
      <c r="J6" s="144">
        <v>552300</v>
      </c>
      <c r="K6" s="144"/>
      <c r="L6" s="144"/>
      <c r="M6" s="144"/>
      <c r="N6" s="144">
        <v>55230</v>
      </c>
      <c r="O6" s="144"/>
      <c r="P6" s="144"/>
      <c r="Q6" s="6"/>
      <c r="R6" s="144">
        <f t="shared" ref="R6:R12" si="0">SUM(J6:Q6)</f>
        <v>607530</v>
      </c>
      <c r="S6" s="144"/>
      <c r="T6" s="144"/>
      <c r="U6" s="144"/>
      <c r="V6" s="7" t="s">
        <v>16</v>
      </c>
      <c r="W6" s="7" t="s">
        <v>189</v>
      </c>
      <c r="X6" s="172"/>
      <c r="Y6" s="173"/>
      <c r="Z6" s="173"/>
      <c r="AA6" s="173"/>
      <c r="AB6" s="174"/>
    </row>
    <row r="7" spans="2:29" ht="39.950000000000003" customHeight="1" x14ac:dyDescent="0.3">
      <c r="B7" s="4">
        <v>3</v>
      </c>
      <c r="C7" s="5" t="s">
        <v>190</v>
      </c>
      <c r="D7" s="170" t="s">
        <v>96</v>
      </c>
      <c r="E7" s="170"/>
      <c r="F7" s="170"/>
      <c r="G7" s="170" t="s">
        <v>184</v>
      </c>
      <c r="H7" s="170"/>
      <c r="I7" s="170"/>
      <c r="J7" s="144">
        <v>201300</v>
      </c>
      <c r="K7" s="144"/>
      <c r="L7" s="144"/>
      <c r="M7" s="144"/>
      <c r="N7" s="144"/>
      <c r="O7" s="144"/>
      <c r="P7" s="144"/>
      <c r="Q7" s="6"/>
      <c r="R7" s="144">
        <f t="shared" si="0"/>
        <v>201300</v>
      </c>
      <c r="S7" s="144"/>
      <c r="T7" s="144"/>
      <c r="U7" s="144"/>
      <c r="V7" s="7" t="s">
        <v>16</v>
      </c>
      <c r="W7" s="7" t="s">
        <v>191</v>
      </c>
      <c r="X7" s="172"/>
      <c r="Y7" s="173"/>
      <c r="Z7" s="173"/>
      <c r="AA7" s="173"/>
      <c r="AB7" s="174"/>
    </row>
    <row r="8" spans="2:29" ht="39.950000000000003" customHeight="1" x14ac:dyDescent="0.3">
      <c r="B8" s="4">
        <v>4</v>
      </c>
      <c r="C8" s="5" t="s">
        <v>192</v>
      </c>
      <c r="D8" s="170" t="s">
        <v>193</v>
      </c>
      <c r="E8" s="170"/>
      <c r="F8" s="170"/>
      <c r="G8" s="170" t="s">
        <v>194</v>
      </c>
      <c r="H8" s="170"/>
      <c r="I8" s="170"/>
      <c r="J8" s="144">
        <v>27000</v>
      </c>
      <c r="K8" s="144"/>
      <c r="L8" s="144"/>
      <c r="M8" s="144"/>
      <c r="N8" s="144"/>
      <c r="O8" s="144"/>
      <c r="P8" s="144"/>
      <c r="Q8" s="6"/>
      <c r="R8" s="144">
        <f t="shared" si="0"/>
        <v>27000</v>
      </c>
      <c r="S8" s="144"/>
      <c r="T8" s="144"/>
      <c r="U8" s="144"/>
      <c r="V8" s="7" t="s">
        <v>31</v>
      </c>
      <c r="W8" s="7" t="s">
        <v>195</v>
      </c>
      <c r="X8" s="172"/>
      <c r="Y8" s="173"/>
      <c r="Z8" s="173"/>
      <c r="AA8" s="173"/>
      <c r="AB8" s="174"/>
    </row>
    <row r="9" spans="2:29" ht="39.950000000000003" customHeight="1" x14ac:dyDescent="0.3">
      <c r="B9" s="4">
        <v>5</v>
      </c>
      <c r="C9" s="5" t="s">
        <v>202</v>
      </c>
      <c r="D9" s="170" t="s">
        <v>203</v>
      </c>
      <c r="E9" s="170"/>
      <c r="F9" s="170"/>
      <c r="G9" s="170" t="s">
        <v>204</v>
      </c>
      <c r="H9" s="170"/>
      <c r="I9" s="170"/>
      <c r="J9" s="144">
        <v>1090909</v>
      </c>
      <c r="K9" s="144"/>
      <c r="L9" s="144"/>
      <c r="M9" s="144"/>
      <c r="N9" s="144">
        <v>109091</v>
      </c>
      <c r="O9" s="144"/>
      <c r="P9" s="144"/>
      <c r="Q9" s="6"/>
      <c r="R9" s="144">
        <f t="shared" si="0"/>
        <v>1200000</v>
      </c>
      <c r="S9" s="144"/>
      <c r="T9" s="144"/>
      <c r="U9" s="144"/>
      <c r="V9" s="7" t="s">
        <v>16</v>
      </c>
      <c r="W9" s="7" t="s">
        <v>65</v>
      </c>
      <c r="X9" s="172" t="s">
        <v>205</v>
      </c>
      <c r="Y9" s="173"/>
      <c r="Z9" s="173"/>
      <c r="AA9" s="173"/>
      <c r="AB9" s="174"/>
    </row>
    <row r="10" spans="2:29" ht="39.950000000000003" customHeight="1" x14ac:dyDescent="0.3">
      <c r="B10" s="21">
        <v>6</v>
      </c>
      <c r="C10" s="5" t="s">
        <v>182</v>
      </c>
      <c r="D10" s="170" t="s">
        <v>96</v>
      </c>
      <c r="E10" s="170"/>
      <c r="F10" s="170"/>
      <c r="G10" s="170" t="s">
        <v>184</v>
      </c>
      <c r="H10" s="170"/>
      <c r="I10" s="170"/>
      <c r="J10" s="144">
        <v>125180</v>
      </c>
      <c r="K10" s="144"/>
      <c r="L10" s="144"/>
      <c r="M10" s="144"/>
      <c r="N10" s="144"/>
      <c r="O10" s="144"/>
      <c r="P10" s="144"/>
      <c r="Q10" s="6"/>
      <c r="R10" s="144">
        <f t="shared" si="0"/>
        <v>125180</v>
      </c>
      <c r="S10" s="144"/>
      <c r="T10" s="144"/>
      <c r="U10" s="144"/>
      <c r="V10" s="7" t="s">
        <v>16</v>
      </c>
      <c r="W10" s="7" t="s">
        <v>183</v>
      </c>
      <c r="X10" s="172" t="s">
        <v>185</v>
      </c>
      <c r="Y10" s="173"/>
      <c r="Z10" s="173"/>
      <c r="AA10" s="173"/>
      <c r="AB10" s="174"/>
      <c r="AC10" s="178" t="s">
        <v>176</v>
      </c>
    </row>
    <row r="11" spans="2:29" ht="39.950000000000003" customHeight="1" x14ac:dyDescent="0.3">
      <c r="B11" s="21">
        <v>7</v>
      </c>
      <c r="C11" s="5" t="s">
        <v>200</v>
      </c>
      <c r="D11" s="170" t="s">
        <v>44</v>
      </c>
      <c r="E11" s="170"/>
      <c r="F11" s="170"/>
      <c r="G11" s="170" t="s">
        <v>201</v>
      </c>
      <c r="H11" s="170"/>
      <c r="I11" s="170"/>
      <c r="J11" s="144">
        <v>840000</v>
      </c>
      <c r="K11" s="144"/>
      <c r="L11" s="144"/>
      <c r="M11" s="144"/>
      <c r="N11" s="144"/>
      <c r="O11" s="144"/>
      <c r="P11" s="144"/>
      <c r="Q11" s="6"/>
      <c r="R11" s="144">
        <f t="shared" ref="R11" si="1">SUM(J11:Q11)</f>
        <v>840000</v>
      </c>
      <c r="S11" s="144"/>
      <c r="T11" s="144"/>
      <c r="U11" s="144"/>
      <c r="V11" s="7" t="s">
        <v>42</v>
      </c>
      <c r="W11" s="7" t="s">
        <v>45</v>
      </c>
      <c r="X11" s="172"/>
      <c r="Y11" s="173"/>
      <c r="Z11" s="173"/>
      <c r="AA11" s="173"/>
      <c r="AB11" s="174"/>
      <c r="AC11" s="179"/>
    </row>
    <row r="12" spans="2:29" ht="39.950000000000003" customHeight="1" x14ac:dyDescent="0.3">
      <c r="B12" s="21">
        <v>8</v>
      </c>
      <c r="C12" s="5" t="s">
        <v>196</v>
      </c>
      <c r="D12" s="170" t="s">
        <v>197</v>
      </c>
      <c r="E12" s="170"/>
      <c r="F12" s="170"/>
      <c r="G12" s="170" t="s">
        <v>198</v>
      </c>
      <c r="H12" s="170"/>
      <c r="I12" s="170"/>
      <c r="J12" s="144">
        <v>29182</v>
      </c>
      <c r="K12" s="144"/>
      <c r="L12" s="144"/>
      <c r="M12" s="144"/>
      <c r="N12" s="144">
        <v>2918</v>
      </c>
      <c r="O12" s="144"/>
      <c r="P12" s="144"/>
      <c r="Q12" s="6"/>
      <c r="R12" s="144">
        <f t="shared" si="0"/>
        <v>32100</v>
      </c>
      <c r="S12" s="144"/>
      <c r="T12" s="144"/>
      <c r="U12" s="144"/>
      <c r="V12" s="7" t="s">
        <v>16</v>
      </c>
      <c r="W12" s="7" t="s">
        <v>199</v>
      </c>
      <c r="X12" s="172"/>
      <c r="Y12" s="173"/>
      <c r="Z12" s="173"/>
      <c r="AA12" s="173"/>
      <c r="AB12" s="174"/>
      <c r="AC12" s="180"/>
    </row>
    <row r="13" spans="2:29" ht="37.5" customHeight="1" x14ac:dyDescent="0.3">
      <c r="B13" s="168" t="s">
        <v>7</v>
      </c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75">
        <f>SUM(R5:U12)</f>
        <v>3083110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7"/>
    </row>
  </sheetData>
  <mergeCells count="58"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  <mergeCell ref="X7:AB7"/>
    <mergeCell ref="D6:F6"/>
    <mergeCell ref="G6:I6"/>
    <mergeCell ref="J6:M6"/>
    <mergeCell ref="N6:P6"/>
    <mergeCell ref="R6:U6"/>
    <mergeCell ref="X6:AB6"/>
    <mergeCell ref="D7:F7"/>
    <mergeCell ref="G7:I7"/>
    <mergeCell ref="J7:M7"/>
    <mergeCell ref="N7:P7"/>
    <mergeCell ref="R7:U7"/>
    <mergeCell ref="X9:AB9"/>
    <mergeCell ref="D8:F8"/>
    <mergeCell ref="G8:I8"/>
    <mergeCell ref="J8:M8"/>
    <mergeCell ref="N8:P8"/>
    <mergeCell ref="R8:U8"/>
    <mergeCell ref="X8:AB8"/>
    <mergeCell ref="D9:F9"/>
    <mergeCell ref="G9:I9"/>
    <mergeCell ref="J9:M9"/>
    <mergeCell ref="N9:P9"/>
    <mergeCell ref="R9:U9"/>
    <mergeCell ref="AC10:AC12"/>
    <mergeCell ref="D12:F12"/>
    <mergeCell ref="G12:I12"/>
    <mergeCell ref="J12:M12"/>
    <mergeCell ref="N12:P12"/>
    <mergeCell ref="R12:U12"/>
    <mergeCell ref="X12:AB12"/>
    <mergeCell ref="D10:F10"/>
    <mergeCell ref="G10:I10"/>
    <mergeCell ref="J10:M10"/>
    <mergeCell ref="N10:P10"/>
    <mergeCell ref="R10:U10"/>
    <mergeCell ref="X10:AB10"/>
    <mergeCell ref="B13:Q13"/>
    <mergeCell ref="R13:AB13"/>
    <mergeCell ref="D11:F11"/>
    <mergeCell ref="G11:I11"/>
    <mergeCell ref="J11:M11"/>
    <mergeCell ref="N11:P11"/>
    <mergeCell ref="R11:U11"/>
    <mergeCell ref="X11:AB11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8833-5827-4D38-B982-DF6E0273F1BD}">
  <sheetPr>
    <pageSetUpPr fitToPage="1"/>
  </sheetPr>
  <dimension ref="A2:AC9"/>
  <sheetViews>
    <sheetView topLeftCell="A2" zoomScaleNormal="100" workbookViewId="0">
      <selection activeCell="I21" sqref="I21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thickBot="1" x14ac:dyDescent="0.35">
      <c r="W3" s="15"/>
      <c r="X3" s="16"/>
      <c r="Y3" s="32" t="s">
        <v>110</v>
      </c>
      <c r="Z3" s="18"/>
      <c r="AA3" s="3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9" ht="39.950000000000003" customHeight="1" x14ac:dyDescent="0.3">
      <c r="B5" s="4">
        <v>1</v>
      </c>
      <c r="C5" s="30" t="s">
        <v>559</v>
      </c>
      <c r="D5" s="170" t="s">
        <v>562</v>
      </c>
      <c r="E5" s="170"/>
      <c r="F5" s="170"/>
      <c r="G5" s="171" t="s">
        <v>560</v>
      </c>
      <c r="H5" s="171"/>
      <c r="I5" s="171"/>
      <c r="J5" s="144">
        <v>26000000</v>
      </c>
      <c r="K5" s="144"/>
      <c r="L5" s="144"/>
      <c r="M5" s="144"/>
      <c r="N5" s="144">
        <v>2600000</v>
      </c>
      <c r="O5" s="144"/>
      <c r="P5" s="144"/>
      <c r="Q5" s="6"/>
      <c r="R5" s="144">
        <f>J5+N5+Q5</f>
        <v>28600000</v>
      </c>
      <c r="S5" s="144"/>
      <c r="T5" s="144"/>
      <c r="U5" s="144"/>
      <c r="V5" s="7" t="s">
        <v>493</v>
      </c>
      <c r="W5" s="7" t="s">
        <v>561</v>
      </c>
      <c r="X5" s="172"/>
      <c r="Y5" s="173"/>
      <c r="Z5" s="173"/>
      <c r="AA5" s="173"/>
      <c r="AB5" s="174"/>
    </row>
    <row r="6" spans="2:29" ht="39.950000000000003" customHeight="1" x14ac:dyDescent="0.3">
      <c r="B6" s="4">
        <v>2</v>
      </c>
      <c r="C6" s="30" t="s">
        <v>656</v>
      </c>
      <c r="D6" s="170" t="s">
        <v>25</v>
      </c>
      <c r="E6" s="170"/>
      <c r="F6" s="170"/>
      <c r="G6" s="171" t="s">
        <v>657</v>
      </c>
      <c r="H6" s="171"/>
      <c r="I6" s="171"/>
      <c r="J6" s="144">
        <v>125455</v>
      </c>
      <c r="K6" s="144"/>
      <c r="L6" s="144"/>
      <c r="M6" s="144"/>
      <c r="N6" s="144">
        <v>12545</v>
      </c>
      <c r="O6" s="144"/>
      <c r="P6" s="144"/>
      <c r="Q6" s="6">
        <v>3000</v>
      </c>
      <c r="R6" s="144">
        <f t="shared" ref="R6:R8" si="0">J6+N6+Q6</f>
        <v>141000</v>
      </c>
      <c r="S6" s="144"/>
      <c r="T6" s="144"/>
      <c r="U6" s="144"/>
      <c r="V6" s="7" t="s">
        <v>493</v>
      </c>
      <c r="W6" s="7" t="s">
        <v>658</v>
      </c>
      <c r="X6" s="172"/>
      <c r="Y6" s="173"/>
      <c r="Z6" s="173"/>
      <c r="AA6" s="173"/>
      <c r="AB6" s="174"/>
    </row>
    <row r="7" spans="2:29" ht="39.950000000000003" customHeight="1" x14ac:dyDescent="0.3">
      <c r="B7" s="21">
        <v>3</v>
      </c>
      <c r="C7" s="188" t="s">
        <v>553</v>
      </c>
      <c r="D7" s="170" t="s">
        <v>554</v>
      </c>
      <c r="E7" s="170"/>
      <c r="F7" s="170"/>
      <c r="G7" s="171" t="s">
        <v>556</v>
      </c>
      <c r="H7" s="171"/>
      <c r="I7" s="171"/>
      <c r="J7" s="144">
        <v>270000</v>
      </c>
      <c r="K7" s="144"/>
      <c r="L7" s="144"/>
      <c r="M7" s="144"/>
      <c r="N7" s="144">
        <v>27000</v>
      </c>
      <c r="O7" s="144"/>
      <c r="P7" s="144"/>
      <c r="Q7" s="6"/>
      <c r="R7" s="144">
        <f t="shared" si="0"/>
        <v>297000</v>
      </c>
      <c r="S7" s="144"/>
      <c r="T7" s="144"/>
      <c r="U7" s="144"/>
      <c r="V7" s="7" t="s">
        <v>19</v>
      </c>
      <c r="W7" s="7" t="s">
        <v>423</v>
      </c>
      <c r="X7" s="185" t="s">
        <v>558</v>
      </c>
      <c r="Y7" s="186"/>
      <c r="Z7" s="186"/>
      <c r="AA7" s="186"/>
      <c r="AB7" s="187"/>
      <c r="AC7" s="33"/>
    </row>
    <row r="8" spans="2:29" ht="39.950000000000003" customHeight="1" x14ac:dyDescent="0.3">
      <c r="B8" s="21">
        <v>4</v>
      </c>
      <c r="C8" s="189"/>
      <c r="D8" s="170" t="s">
        <v>555</v>
      </c>
      <c r="E8" s="170"/>
      <c r="F8" s="170"/>
      <c r="G8" s="171" t="s">
        <v>557</v>
      </c>
      <c r="H8" s="171"/>
      <c r="I8" s="171"/>
      <c r="J8" s="144">
        <v>855000</v>
      </c>
      <c r="K8" s="144"/>
      <c r="L8" s="144"/>
      <c r="M8" s="144"/>
      <c r="N8" s="144">
        <v>85500</v>
      </c>
      <c r="O8" s="144"/>
      <c r="P8" s="144"/>
      <c r="Q8" s="6"/>
      <c r="R8" s="144">
        <f t="shared" si="0"/>
        <v>940500</v>
      </c>
      <c r="S8" s="144"/>
      <c r="T8" s="144"/>
      <c r="U8" s="144"/>
      <c r="V8" s="7" t="s">
        <v>16</v>
      </c>
      <c r="W8" s="7" t="s">
        <v>311</v>
      </c>
      <c r="X8" s="185" t="s">
        <v>558</v>
      </c>
      <c r="Y8" s="186"/>
      <c r="Z8" s="186"/>
      <c r="AA8" s="186"/>
      <c r="AB8" s="187"/>
      <c r="AC8" s="33"/>
    </row>
    <row r="9" spans="2:29" ht="39.950000000000003" customHeight="1" x14ac:dyDescent="0.3">
      <c r="B9" s="168" t="s">
        <v>7</v>
      </c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75">
        <f>SUM(R5:U8)</f>
        <v>29978500</v>
      </c>
      <c r="S9" s="176"/>
      <c r="T9" s="176"/>
      <c r="U9" s="176"/>
      <c r="V9" s="176"/>
      <c r="W9" s="176"/>
      <c r="X9" s="176"/>
      <c r="Y9" s="176"/>
      <c r="Z9" s="176"/>
      <c r="AA9" s="176"/>
      <c r="AB9" s="177"/>
    </row>
  </sheetData>
  <mergeCells count="34">
    <mergeCell ref="B2:AB2"/>
    <mergeCell ref="D4:F4"/>
    <mergeCell ref="G4:I4"/>
    <mergeCell ref="J4:M4"/>
    <mergeCell ref="N4:P4"/>
    <mergeCell ref="R4:U4"/>
    <mergeCell ref="X4:AB4"/>
    <mergeCell ref="X6:AB6"/>
    <mergeCell ref="D5:F5"/>
    <mergeCell ref="G5:I5"/>
    <mergeCell ref="J5:M5"/>
    <mergeCell ref="N5:P5"/>
    <mergeCell ref="R5:U5"/>
    <mergeCell ref="X5:AB5"/>
    <mergeCell ref="D6:F6"/>
    <mergeCell ref="G6:I6"/>
    <mergeCell ref="J6:M6"/>
    <mergeCell ref="N6:P6"/>
    <mergeCell ref="R6:U6"/>
    <mergeCell ref="B9:Q9"/>
    <mergeCell ref="R9:AB9"/>
    <mergeCell ref="X7:AB7"/>
    <mergeCell ref="D8:F8"/>
    <mergeCell ref="G8:I8"/>
    <mergeCell ref="J8:M8"/>
    <mergeCell ref="N8:P8"/>
    <mergeCell ref="R8:U8"/>
    <mergeCell ref="X8:AB8"/>
    <mergeCell ref="C7:C8"/>
    <mergeCell ref="D7:F7"/>
    <mergeCell ref="G7:I7"/>
    <mergeCell ref="J7:M7"/>
    <mergeCell ref="N7:P7"/>
    <mergeCell ref="R7:U7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A293-49D1-494C-8D9B-34BDBFA818D7}">
  <sheetPr>
    <pageSetUpPr fitToPage="1"/>
  </sheetPr>
  <dimension ref="A2:AC16"/>
  <sheetViews>
    <sheetView topLeftCell="A5" zoomScaleNormal="100" workbookViewId="0">
      <selection activeCell="AD8" sqref="AD8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2" t="s">
        <v>575</v>
      </c>
      <c r="D5" s="170" t="s">
        <v>562</v>
      </c>
      <c r="E5" s="170"/>
      <c r="F5" s="170"/>
      <c r="G5" s="171" t="s">
        <v>576</v>
      </c>
      <c r="H5" s="171"/>
      <c r="I5" s="171"/>
      <c r="J5" s="144">
        <v>7990000</v>
      </c>
      <c r="K5" s="144"/>
      <c r="L5" s="144"/>
      <c r="M5" s="144"/>
      <c r="N5" s="144">
        <v>799000</v>
      </c>
      <c r="O5" s="144"/>
      <c r="P5" s="144"/>
      <c r="Q5" s="6"/>
      <c r="R5" s="144">
        <f>J5+N5+Q5</f>
        <v>8789000</v>
      </c>
      <c r="S5" s="144"/>
      <c r="T5" s="144"/>
      <c r="U5" s="144"/>
      <c r="V5" s="7" t="s">
        <v>493</v>
      </c>
      <c r="W5" s="7" t="s">
        <v>561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52" t="s">
        <v>563</v>
      </c>
      <c r="D6" s="170" t="s">
        <v>76</v>
      </c>
      <c r="E6" s="170"/>
      <c r="F6" s="170"/>
      <c r="G6" s="171" t="s">
        <v>570</v>
      </c>
      <c r="H6" s="171"/>
      <c r="I6" s="171"/>
      <c r="J6" s="144">
        <v>66000</v>
      </c>
      <c r="K6" s="144"/>
      <c r="L6" s="144"/>
      <c r="M6" s="144"/>
      <c r="N6" s="144"/>
      <c r="O6" s="144"/>
      <c r="P6" s="144"/>
      <c r="Q6" s="6"/>
      <c r="R6" s="144">
        <f t="shared" ref="R6:R9" si="0">J6+N6+Q6</f>
        <v>66000</v>
      </c>
      <c r="S6" s="144"/>
      <c r="T6" s="144"/>
      <c r="U6" s="144"/>
      <c r="V6" s="7" t="s">
        <v>16</v>
      </c>
      <c r="W6" s="7" t="s">
        <v>77</v>
      </c>
      <c r="X6" s="172" t="s">
        <v>574</v>
      </c>
      <c r="Y6" s="173"/>
      <c r="Z6" s="173"/>
      <c r="AA6" s="173"/>
      <c r="AB6" s="173"/>
    </row>
    <row r="7" spans="2:29" ht="39.950000000000003" customHeight="1" x14ac:dyDescent="0.3">
      <c r="B7" s="4">
        <v>3</v>
      </c>
      <c r="C7" s="52" t="s">
        <v>564</v>
      </c>
      <c r="D7" s="170" t="s">
        <v>571</v>
      </c>
      <c r="E7" s="170"/>
      <c r="F7" s="170"/>
      <c r="G7" s="171" t="s">
        <v>572</v>
      </c>
      <c r="H7" s="171"/>
      <c r="I7" s="171"/>
      <c r="J7" s="144">
        <v>44000</v>
      </c>
      <c r="K7" s="144"/>
      <c r="L7" s="144"/>
      <c r="M7" s="144"/>
      <c r="N7" s="144"/>
      <c r="O7" s="144"/>
      <c r="P7" s="144"/>
      <c r="Q7" s="6"/>
      <c r="R7" s="144">
        <f t="shared" si="0"/>
        <v>44000</v>
      </c>
      <c r="S7" s="144"/>
      <c r="T7" s="144"/>
      <c r="U7" s="144"/>
      <c r="V7" s="7" t="s">
        <v>396</v>
      </c>
      <c r="W7" s="7" t="s">
        <v>573</v>
      </c>
      <c r="X7" s="172" t="s">
        <v>574</v>
      </c>
      <c r="Y7" s="173"/>
      <c r="Z7" s="173"/>
      <c r="AA7" s="173"/>
      <c r="AB7" s="173"/>
    </row>
    <row r="8" spans="2:29" ht="39.950000000000003" customHeight="1" x14ac:dyDescent="0.3">
      <c r="B8" s="4">
        <v>4</v>
      </c>
      <c r="C8" s="52" t="s">
        <v>565</v>
      </c>
      <c r="D8" s="170" t="s">
        <v>566</v>
      </c>
      <c r="E8" s="170"/>
      <c r="F8" s="170"/>
      <c r="G8" s="171" t="s">
        <v>567</v>
      </c>
      <c r="H8" s="171"/>
      <c r="I8" s="171"/>
      <c r="J8" s="144">
        <v>18300000</v>
      </c>
      <c r="K8" s="144"/>
      <c r="L8" s="144"/>
      <c r="M8" s="144"/>
      <c r="N8" s="144">
        <v>1830000</v>
      </c>
      <c r="O8" s="144"/>
      <c r="P8" s="144"/>
      <c r="Q8" s="6"/>
      <c r="R8" s="144">
        <f t="shared" si="0"/>
        <v>20130000</v>
      </c>
      <c r="S8" s="144"/>
      <c r="T8" s="144"/>
      <c r="U8" s="144"/>
      <c r="V8" s="7" t="s">
        <v>19</v>
      </c>
      <c r="W8" s="7" t="s">
        <v>568</v>
      </c>
      <c r="X8" s="172" t="s">
        <v>659</v>
      </c>
      <c r="Y8" s="173"/>
      <c r="Z8" s="173"/>
      <c r="AA8" s="173"/>
      <c r="AB8" s="173"/>
    </row>
    <row r="9" spans="2:29" ht="39.950000000000003" customHeight="1" x14ac:dyDescent="0.3">
      <c r="B9" s="4">
        <v>5</v>
      </c>
      <c r="C9" s="52" t="s">
        <v>577</v>
      </c>
      <c r="D9" s="170" t="s">
        <v>578</v>
      </c>
      <c r="E9" s="170"/>
      <c r="F9" s="170"/>
      <c r="G9" s="171" t="s">
        <v>579</v>
      </c>
      <c r="H9" s="171"/>
      <c r="I9" s="171"/>
      <c r="J9" s="144">
        <v>9000000</v>
      </c>
      <c r="K9" s="144"/>
      <c r="L9" s="144"/>
      <c r="M9" s="144"/>
      <c r="N9" s="144">
        <v>900000</v>
      </c>
      <c r="O9" s="144"/>
      <c r="P9" s="144"/>
      <c r="Q9" s="6"/>
      <c r="R9" s="144">
        <f t="shared" si="0"/>
        <v>9900000</v>
      </c>
      <c r="S9" s="144"/>
      <c r="T9" s="144"/>
      <c r="U9" s="144"/>
      <c r="V9" s="7" t="s">
        <v>408</v>
      </c>
      <c r="W9" s="7" t="s">
        <v>580</v>
      </c>
      <c r="X9" s="172"/>
      <c r="Y9" s="173"/>
      <c r="Z9" s="173"/>
      <c r="AA9" s="173"/>
      <c r="AB9" s="173"/>
    </row>
    <row r="10" spans="2:29" ht="39.950000000000003" customHeight="1" x14ac:dyDescent="0.3">
      <c r="B10" s="4">
        <v>6</v>
      </c>
      <c r="C10" s="55" t="s">
        <v>639</v>
      </c>
      <c r="D10" s="193" t="s">
        <v>640</v>
      </c>
      <c r="E10" s="193"/>
      <c r="F10" s="193"/>
      <c r="G10" s="193" t="s">
        <v>641</v>
      </c>
      <c r="H10" s="193"/>
      <c r="I10" s="193"/>
      <c r="J10" s="194">
        <v>250000</v>
      </c>
      <c r="K10" s="194"/>
      <c r="L10" s="194"/>
      <c r="M10" s="194"/>
      <c r="N10" s="194">
        <v>25000</v>
      </c>
      <c r="O10" s="194"/>
      <c r="P10" s="194"/>
      <c r="Q10" s="56">
        <v>0</v>
      </c>
      <c r="R10" s="194">
        <f>SUM(J10:Q10)</f>
        <v>275000</v>
      </c>
      <c r="S10" s="194"/>
      <c r="T10" s="194"/>
      <c r="U10" s="194"/>
      <c r="V10" s="57" t="s">
        <v>16</v>
      </c>
      <c r="W10" s="57" t="s">
        <v>642</v>
      </c>
      <c r="X10" s="195" t="s">
        <v>643</v>
      </c>
      <c r="Y10" s="196"/>
      <c r="Z10" s="196"/>
      <c r="AA10" s="196"/>
      <c r="AB10" s="196"/>
    </row>
    <row r="11" spans="2:29" ht="39.950000000000003" customHeight="1" x14ac:dyDescent="0.3">
      <c r="B11" s="4">
        <v>7</v>
      </c>
      <c r="C11" s="53" t="s">
        <v>644</v>
      </c>
      <c r="D11" s="197" t="s">
        <v>645</v>
      </c>
      <c r="E11" s="197"/>
      <c r="F11" s="197"/>
      <c r="G11" s="197" t="s">
        <v>646</v>
      </c>
      <c r="H11" s="197"/>
      <c r="I11" s="197"/>
      <c r="J11" s="200">
        <v>750000</v>
      </c>
      <c r="K11" s="200"/>
      <c r="L11" s="200"/>
      <c r="M11" s="200"/>
      <c r="N11" s="200">
        <v>75000</v>
      </c>
      <c r="O11" s="200"/>
      <c r="P11" s="200"/>
      <c r="Q11" s="54">
        <v>0</v>
      </c>
      <c r="R11" s="200">
        <f>SUM(J11:Q11)</f>
        <v>825000</v>
      </c>
      <c r="S11" s="200"/>
      <c r="T11" s="200"/>
      <c r="U11" s="200"/>
      <c r="V11" s="57" t="s">
        <v>396</v>
      </c>
      <c r="W11" s="57" t="s">
        <v>647</v>
      </c>
      <c r="X11" s="190" t="s">
        <v>643</v>
      </c>
      <c r="Y11" s="191"/>
      <c r="Z11" s="191"/>
      <c r="AA11" s="191"/>
      <c r="AB11" s="191"/>
    </row>
    <row r="12" spans="2:29" ht="39.950000000000003" customHeight="1" x14ac:dyDescent="0.3">
      <c r="B12" s="4">
        <v>8</v>
      </c>
      <c r="C12" s="5" t="s">
        <v>648</v>
      </c>
      <c r="D12" s="151" t="s">
        <v>649</v>
      </c>
      <c r="E12" s="152"/>
      <c r="F12" s="153"/>
      <c r="G12" s="151" t="s">
        <v>650</v>
      </c>
      <c r="H12" s="152"/>
      <c r="I12" s="153"/>
      <c r="J12" s="165">
        <v>3200000</v>
      </c>
      <c r="K12" s="166"/>
      <c r="L12" s="166"/>
      <c r="M12" s="167"/>
      <c r="N12" s="165">
        <v>320000</v>
      </c>
      <c r="O12" s="166"/>
      <c r="P12" s="167"/>
      <c r="Q12" s="6">
        <v>0</v>
      </c>
      <c r="R12" s="165">
        <f>SUM(J12:Q12)</f>
        <v>3520000</v>
      </c>
      <c r="S12" s="166"/>
      <c r="T12" s="166"/>
      <c r="U12" s="167"/>
      <c r="V12" s="7" t="s">
        <v>16</v>
      </c>
      <c r="W12" s="7" t="s">
        <v>651</v>
      </c>
      <c r="X12" s="172" t="s">
        <v>643</v>
      </c>
      <c r="Y12" s="172"/>
      <c r="Z12" s="172"/>
      <c r="AA12" s="172"/>
      <c r="AB12" s="172"/>
    </row>
    <row r="13" spans="2:29" ht="39.950000000000003" customHeight="1" x14ac:dyDescent="0.3">
      <c r="B13" s="4">
        <v>9</v>
      </c>
      <c r="C13" s="5" t="s">
        <v>652</v>
      </c>
      <c r="D13" s="159" t="s">
        <v>653</v>
      </c>
      <c r="E13" s="149"/>
      <c r="F13" s="150"/>
      <c r="G13" s="159" t="s">
        <v>654</v>
      </c>
      <c r="H13" s="149"/>
      <c r="I13" s="150"/>
      <c r="J13" s="165">
        <v>495000</v>
      </c>
      <c r="K13" s="166"/>
      <c r="L13" s="166"/>
      <c r="M13" s="167"/>
      <c r="N13" s="165">
        <v>49500</v>
      </c>
      <c r="O13" s="166"/>
      <c r="P13" s="167"/>
      <c r="Q13" s="6">
        <v>0</v>
      </c>
      <c r="R13" s="165">
        <f t="shared" ref="R13" si="1">SUM(J13:Q13)</f>
        <v>544500</v>
      </c>
      <c r="S13" s="166"/>
      <c r="T13" s="166"/>
      <c r="U13" s="167"/>
      <c r="V13" s="7" t="s">
        <v>493</v>
      </c>
      <c r="W13" s="7" t="s">
        <v>655</v>
      </c>
      <c r="X13" s="172" t="s">
        <v>643</v>
      </c>
      <c r="Y13" s="172"/>
      <c r="Z13" s="172"/>
      <c r="AA13" s="172"/>
      <c r="AB13" s="172"/>
    </row>
    <row r="14" spans="2:29" ht="39.950000000000003" customHeight="1" x14ac:dyDescent="0.3">
      <c r="B14" s="4">
        <v>10</v>
      </c>
      <c r="C14" s="52" t="s">
        <v>581</v>
      </c>
      <c r="D14" s="170"/>
      <c r="E14" s="170"/>
      <c r="F14" s="170"/>
      <c r="G14" s="171" t="s">
        <v>582</v>
      </c>
      <c r="H14" s="171"/>
      <c r="I14" s="171"/>
      <c r="J14" s="144">
        <v>1500000</v>
      </c>
      <c r="K14" s="144"/>
      <c r="L14" s="144"/>
      <c r="M14" s="144"/>
      <c r="N14" s="144"/>
      <c r="O14" s="144"/>
      <c r="P14" s="144"/>
      <c r="Q14" s="6"/>
      <c r="R14" s="144">
        <f t="shared" ref="R14" si="2">J14+N14+Q14</f>
        <v>1500000</v>
      </c>
      <c r="S14" s="144"/>
      <c r="T14" s="144"/>
      <c r="U14" s="144"/>
      <c r="V14" s="7"/>
      <c r="W14" s="7"/>
      <c r="X14" s="198" t="s">
        <v>584</v>
      </c>
      <c r="Y14" s="199"/>
      <c r="Z14" s="199"/>
      <c r="AA14" s="199"/>
      <c r="AB14" s="199"/>
      <c r="AC14" s="192" t="s">
        <v>637</v>
      </c>
    </row>
    <row r="15" spans="2:29" ht="39.950000000000003" customHeight="1" x14ac:dyDescent="0.3">
      <c r="B15" s="4">
        <v>11</v>
      </c>
      <c r="C15" s="52" t="s">
        <v>638</v>
      </c>
      <c r="D15" s="170"/>
      <c r="E15" s="170"/>
      <c r="F15" s="170"/>
      <c r="G15" s="171" t="s">
        <v>583</v>
      </c>
      <c r="H15" s="171"/>
      <c r="I15" s="171"/>
      <c r="J15" s="144">
        <v>1500000</v>
      </c>
      <c r="K15" s="144"/>
      <c r="L15" s="144"/>
      <c r="M15" s="144"/>
      <c r="N15" s="144"/>
      <c r="O15" s="144"/>
      <c r="P15" s="144"/>
      <c r="Q15" s="6"/>
      <c r="R15" s="144">
        <f t="shared" ref="R15" si="3">J15+N15+Q15</f>
        <v>1500000</v>
      </c>
      <c r="S15" s="144"/>
      <c r="T15" s="144"/>
      <c r="U15" s="144"/>
      <c r="V15" s="7"/>
      <c r="W15" s="7"/>
      <c r="X15" s="198" t="s">
        <v>584</v>
      </c>
      <c r="Y15" s="199"/>
      <c r="Z15" s="199"/>
      <c r="AA15" s="199"/>
      <c r="AB15" s="199"/>
      <c r="AC15" s="192"/>
    </row>
    <row r="16" spans="2:29" ht="39.950000000000003" customHeight="1" x14ac:dyDescent="0.3">
      <c r="B16" s="168" t="s">
        <v>7</v>
      </c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9">
        <f>SUM(R5:U15)</f>
        <v>47093500</v>
      </c>
      <c r="S16" s="169"/>
      <c r="T16" s="169"/>
      <c r="U16" s="169"/>
      <c r="V16" s="169"/>
      <c r="W16" s="169"/>
      <c r="X16" s="169"/>
      <c r="Y16" s="169"/>
      <c r="Z16" s="169"/>
      <c r="AA16" s="169"/>
      <c r="AB16" s="169"/>
    </row>
  </sheetData>
  <mergeCells count="76">
    <mergeCell ref="B2:AB2"/>
    <mergeCell ref="D4:F4"/>
    <mergeCell ref="G4:I4"/>
    <mergeCell ref="J4:M4"/>
    <mergeCell ref="N4:P4"/>
    <mergeCell ref="R4:U4"/>
    <mergeCell ref="X4:AB4"/>
    <mergeCell ref="X6:AB6"/>
    <mergeCell ref="D5:F5"/>
    <mergeCell ref="G5:I5"/>
    <mergeCell ref="J5:M5"/>
    <mergeCell ref="N5:P5"/>
    <mergeCell ref="R5:U5"/>
    <mergeCell ref="X5:AB5"/>
    <mergeCell ref="D6:F6"/>
    <mergeCell ref="G6:I6"/>
    <mergeCell ref="J6:M6"/>
    <mergeCell ref="N6:P6"/>
    <mergeCell ref="R6:U6"/>
    <mergeCell ref="X8:AB8"/>
    <mergeCell ref="D7:F7"/>
    <mergeCell ref="G7:I7"/>
    <mergeCell ref="J7:M7"/>
    <mergeCell ref="N7:P7"/>
    <mergeCell ref="R7:U7"/>
    <mergeCell ref="X7:AB7"/>
    <mergeCell ref="D8:F8"/>
    <mergeCell ref="G8:I8"/>
    <mergeCell ref="J8:M8"/>
    <mergeCell ref="N8:P8"/>
    <mergeCell ref="R8:U8"/>
    <mergeCell ref="X14:AB14"/>
    <mergeCell ref="D9:F9"/>
    <mergeCell ref="G9:I9"/>
    <mergeCell ref="J9:M9"/>
    <mergeCell ref="N9:P9"/>
    <mergeCell ref="R9:U9"/>
    <mergeCell ref="X9:AB9"/>
    <mergeCell ref="D14:F14"/>
    <mergeCell ref="G14:I14"/>
    <mergeCell ref="J14:M14"/>
    <mergeCell ref="N14:P14"/>
    <mergeCell ref="R14:U14"/>
    <mergeCell ref="G11:I11"/>
    <mergeCell ref="J11:M11"/>
    <mergeCell ref="N11:P11"/>
    <mergeCell ref="R11:U11"/>
    <mergeCell ref="B16:Q16"/>
    <mergeCell ref="R16:AB16"/>
    <mergeCell ref="AC14:AC15"/>
    <mergeCell ref="D10:F10"/>
    <mergeCell ref="G10:I10"/>
    <mergeCell ref="J10:M10"/>
    <mergeCell ref="N10:P10"/>
    <mergeCell ref="R10:U10"/>
    <mergeCell ref="X10:AB10"/>
    <mergeCell ref="D11:F11"/>
    <mergeCell ref="D15:F15"/>
    <mergeCell ref="G15:I15"/>
    <mergeCell ref="J15:M15"/>
    <mergeCell ref="N15:P15"/>
    <mergeCell ref="R15:U15"/>
    <mergeCell ref="X15:AB15"/>
    <mergeCell ref="X11:AB11"/>
    <mergeCell ref="X12:AB12"/>
    <mergeCell ref="D13:F13"/>
    <mergeCell ref="G13:I13"/>
    <mergeCell ref="J13:M13"/>
    <mergeCell ref="N13:P13"/>
    <mergeCell ref="R13:U13"/>
    <mergeCell ref="X13:AB13"/>
    <mergeCell ref="D12:F12"/>
    <mergeCell ref="G12:I12"/>
    <mergeCell ref="J12:M12"/>
    <mergeCell ref="N12:P12"/>
    <mergeCell ref="R12:U12"/>
  </mergeCells>
  <phoneticPr fontId="3" type="noConversion"/>
  <hyperlinks>
    <hyperlink ref="X14:AB14" location="'안동 1분기 인센티브 명단'!A1" display="개별안내" xr:uid="{979604BD-DFC1-4057-BBE5-E1A0684BCD84}"/>
    <hyperlink ref="X15:AB15" location="'경주 1분기 인센티브 명단'!A1" display="개별안내" xr:uid="{B0F7B618-8A61-4D95-A035-5E1201342517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CDE5-0125-4E07-B25A-488B2573D35D}">
  <sheetPr>
    <pageSetUpPr fitToPage="1"/>
  </sheetPr>
  <dimension ref="A2:AC16"/>
  <sheetViews>
    <sheetView topLeftCell="A2" zoomScaleNormal="100" workbookViewId="0">
      <selection activeCell="W16" sqref="W16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30" t="s">
        <v>961</v>
      </c>
      <c r="D5" s="170" t="s">
        <v>962</v>
      </c>
      <c r="E5" s="170"/>
      <c r="F5" s="170"/>
      <c r="G5" s="170" t="s">
        <v>963</v>
      </c>
      <c r="H5" s="170"/>
      <c r="I5" s="170"/>
      <c r="J5" s="144">
        <v>14000000</v>
      </c>
      <c r="K5" s="144"/>
      <c r="L5" s="144"/>
      <c r="M5" s="144"/>
      <c r="N5" s="144">
        <v>1400000</v>
      </c>
      <c r="O5" s="144"/>
      <c r="P5" s="144"/>
      <c r="Q5" s="6"/>
      <c r="R5" s="144">
        <f t="shared" ref="R5" si="0">J5+N5+Q5</f>
        <v>15400000</v>
      </c>
      <c r="S5" s="144"/>
      <c r="T5" s="144"/>
      <c r="U5" s="144"/>
      <c r="V5" s="7" t="s">
        <v>964</v>
      </c>
      <c r="W5" s="7" t="s">
        <v>965</v>
      </c>
      <c r="X5" s="201" t="s">
        <v>970</v>
      </c>
      <c r="Y5" s="202"/>
      <c r="Z5" s="202"/>
      <c r="AA5" s="202"/>
      <c r="AB5" s="203"/>
    </row>
    <row r="6" spans="2:29" ht="39.950000000000003" customHeight="1" x14ac:dyDescent="0.3">
      <c r="B6" s="4">
        <v>2</v>
      </c>
      <c r="C6" s="188" t="s">
        <v>966</v>
      </c>
      <c r="D6" s="207" t="s">
        <v>500</v>
      </c>
      <c r="E6" s="208"/>
      <c r="F6" s="209"/>
      <c r="G6" s="170" t="s">
        <v>967</v>
      </c>
      <c r="H6" s="170"/>
      <c r="I6" s="170"/>
      <c r="J6" s="144">
        <v>501600</v>
      </c>
      <c r="K6" s="144"/>
      <c r="L6" s="144"/>
      <c r="M6" s="144"/>
      <c r="N6" s="144"/>
      <c r="O6" s="144"/>
      <c r="P6" s="144"/>
      <c r="Q6" s="6"/>
      <c r="R6" s="144">
        <f t="shared" ref="R6:R7" si="1">J6+N6+Q6</f>
        <v>501600</v>
      </c>
      <c r="S6" s="144"/>
      <c r="T6" s="144"/>
      <c r="U6" s="144"/>
      <c r="V6" s="7" t="s">
        <v>16</v>
      </c>
      <c r="W6" s="7" t="s">
        <v>505</v>
      </c>
      <c r="X6" s="204"/>
      <c r="Y6" s="205"/>
      <c r="Z6" s="205"/>
      <c r="AA6" s="205"/>
      <c r="AB6" s="206"/>
    </row>
    <row r="7" spans="2:29" ht="39.950000000000003" customHeight="1" x14ac:dyDescent="0.3">
      <c r="B7" s="4">
        <v>3</v>
      </c>
      <c r="C7" s="189"/>
      <c r="D7" s="210"/>
      <c r="E7" s="211"/>
      <c r="F7" s="212"/>
      <c r="G7" s="170" t="s">
        <v>968</v>
      </c>
      <c r="H7" s="170"/>
      <c r="I7" s="170"/>
      <c r="J7" s="144">
        <v>50600</v>
      </c>
      <c r="K7" s="144"/>
      <c r="L7" s="144"/>
      <c r="M7" s="144"/>
      <c r="N7" s="144"/>
      <c r="O7" s="144"/>
      <c r="P7" s="144"/>
      <c r="Q7" s="6"/>
      <c r="R7" s="144">
        <f t="shared" si="1"/>
        <v>50600</v>
      </c>
      <c r="S7" s="144"/>
      <c r="T7" s="144"/>
      <c r="U7" s="144"/>
      <c r="V7" s="7" t="s">
        <v>16</v>
      </c>
      <c r="W7" s="7" t="s">
        <v>969</v>
      </c>
      <c r="X7" s="204"/>
      <c r="Y7" s="205"/>
      <c r="Z7" s="205"/>
      <c r="AA7" s="205"/>
      <c r="AB7" s="206"/>
    </row>
    <row r="8" spans="2:29" ht="39.950000000000003" customHeight="1" x14ac:dyDescent="0.3">
      <c r="B8" s="168" t="s">
        <v>7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9">
        <f>SUM(R5:U7)</f>
        <v>15952200</v>
      </c>
      <c r="S8" s="169"/>
      <c r="T8" s="169"/>
      <c r="U8" s="169"/>
      <c r="V8" s="169"/>
      <c r="W8" s="169"/>
      <c r="X8" s="169"/>
      <c r="Y8" s="169"/>
      <c r="Z8" s="169"/>
      <c r="AA8" s="169"/>
      <c r="AB8" s="169"/>
    </row>
    <row r="16" spans="2:29" x14ac:dyDescent="0.3">
      <c r="AA16" t="s">
        <v>709</v>
      </c>
    </row>
  </sheetData>
  <mergeCells count="27">
    <mergeCell ref="D6:F7"/>
    <mergeCell ref="G6:I6"/>
    <mergeCell ref="J6:M6"/>
    <mergeCell ref="N6:P6"/>
    <mergeCell ref="B2:AB2"/>
    <mergeCell ref="D4:F4"/>
    <mergeCell ref="G4:I4"/>
    <mergeCell ref="J4:M4"/>
    <mergeCell ref="N4:P4"/>
    <mergeCell ref="R4:U4"/>
    <mergeCell ref="X4:AB4"/>
    <mergeCell ref="B8:Q8"/>
    <mergeCell ref="R8:AB8"/>
    <mergeCell ref="D5:F5"/>
    <mergeCell ref="G5:I5"/>
    <mergeCell ref="J5:M5"/>
    <mergeCell ref="N5:P5"/>
    <mergeCell ref="R5:U5"/>
    <mergeCell ref="X5:AB5"/>
    <mergeCell ref="R6:U6"/>
    <mergeCell ref="X6:AB6"/>
    <mergeCell ref="G7:I7"/>
    <mergeCell ref="J7:M7"/>
    <mergeCell ref="N7:P7"/>
    <mergeCell ref="R7:U7"/>
    <mergeCell ref="X7:AB7"/>
    <mergeCell ref="C6:C7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D160-9663-4529-BA77-699D04AE8C43}">
  <sheetPr>
    <pageSetUpPr fitToPage="1"/>
  </sheetPr>
  <dimension ref="A2:AC23"/>
  <sheetViews>
    <sheetView topLeftCell="A2" zoomScaleNormal="100" workbookViewId="0">
      <selection activeCell="AC11" sqref="AC11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228">
        <f t="shared" ref="B5" si="0">ROW()-4</f>
        <v>1</v>
      </c>
      <c r="C5" s="188" t="s">
        <v>944</v>
      </c>
      <c r="D5" s="207" t="s">
        <v>945</v>
      </c>
      <c r="E5" s="208"/>
      <c r="F5" s="209"/>
      <c r="G5" s="207" t="s">
        <v>946</v>
      </c>
      <c r="H5" s="208"/>
      <c r="I5" s="209"/>
      <c r="J5" s="230">
        <v>15000000</v>
      </c>
      <c r="K5" s="231"/>
      <c r="L5" s="231"/>
      <c r="M5" s="232"/>
      <c r="N5" s="230">
        <v>1500000</v>
      </c>
      <c r="O5" s="231"/>
      <c r="P5" s="232"/>
      <c r="Q5" s="236"/>
      <c r="R5" s="230">
        <f t="shared" ref="R5:R14" si="1">J5+N5+Q5</f>
        <v>16500000</v>
      </c>
      <c r="S5" s="231"/>
      <c r="T5" s="231"/>
      <c r="U5" s="232"/>
      <c r="V5" s="225" t="s">
        <v>16</v>
      </c>
      <c r="W5" s="225" t="s">
        <v>947</v>
      </c>
      <c r="X5" s="216" t="s">
        <v>948</v>
      </c>
      <c r="Y5" s="217"/>
      <c r="Z5" s="217"/>
      <c r="AA5" s="217"/>
      <c r="AB5" s="218"/>
    </row>
    <row r="6" spans="2:29" ht="39.950000000000003" customHeight="1" x14ac:dyDescent="0.3">
      <c r="B6" s="229"/>
      <c r="C6" s="189"/>
      <c r="D6" s="210"/>
      <c r="E6" s="211"/>
      <c r="F6" s="212"/>
      <c r="G6" s="210"/>
      <c r="H6" s="211"/>
      <c r="I6" s="212"/>
      <c r="J6" s="233"/>
      <c r="K6" s="234"/>
      <c r="L6" s="234"/>
      <c r="M6" s="235"/>
      <c r="N6" s="233"/>
      <c r="O6" s="234"/>
      <c r="P6" s="235"/>
      <c r="Q6" s="237"/>
      <c r="R6" s="233"/>
      <c r="S6" s="234"/>
      <c r="T6" s="234"/>
      <c r="U6" s="235"/>
      <c r="V6" s="226"/>
      <c r="W6" s="226"/>
      <c r="X6" s="219"/>
      <c r="Y6" s="220"/>
      <c r="Z6" s="220"/>
      <c r="AA6" s="220"/>
      <c r="AB6" s="221"/>
    </row>
    <row r="7" spans="2:29" ht="39.950000000000003" customHeight="1" x14ac:dyDescent="0.3">
      <c r="B7" s="4">
        <v>2</v>
      </c>
      <c r="C7" s="188" t="s">
        <v>949</v>
      </c>
      <c r="D7" s="170" t="s">
        <v>426</v>
      </c>
      <c r="E7" s="170"/>
      <c r="F7" s="170"/>
      <c r="G7" s="207" t="s">
        <v>950</v>
      </c>
      <c r="H7" s="208"/>
      <c r="I7" s="209"/>
      <c r="J7" s="144">
        <v>709091</v>
      </c>
      <c r="K7" s="144"/>
      <c r="L7" s="144"/>
      <c r="M7" s="144"/>
      <c r="N7" s="144">
        <v>70909</v>
      </c>
      <c r="O7" s="144"/>
      <c r="P7" s="144"/>
      <c r="Q7" s="6"/>
      <c r="R7" s="144">
        <f t="shared" si="1"/>
        <v>780000</v>
      </c>
      <c r="S7" s="144"/>
      <c r="T7" s="144"/>
      <c r="U7" s="144"/>
      <c r="V7" s="7" t="s">
        <v>16</v>
      </c>
      <c r="W7" s="7" t="s">
        <v>430</v>
      </c>
      <c r="X7" s="213"/>
      <c r="Y7" s="214"/>
      <c r="Z7" s="214"/>
      <c r="AA7" s="214"/>
      <c r="AB7" s="215"/>
    </row>
    <row r="8" spans="2:29" ht="39.950000000000003" customHeight="1" x14ac:dyDescent="0.3">
      <c r="B8" s="4">
        <v>3</v>
      </c>
      <c r="C8" s="189"/>
      <c r="D8" s="170" t="s">
        <v>487</v>
      </c>
      <c r="E8" s="170"/>
      <c r="F8" s="170"/>
      <c r="G8" s="210"/>
      <c r="H8" s="211"/>
      <c r="I8" s="212"/>
      <c r="J8" s="144">
        <v>381818</v>
      </c>
      <c r="K8" s="144"/>
      <c r="L8" s="144"/>
      <c r="M8" s="144"/>
      <c r="N8" s="144">
        <v>38182</v>
      </c>
      <c r="O8" s="144"/>
      <c r="P8" s="144"/>
      <c r="Q8" s="6"/>
      <c r="R8" s="144">
        <f t="shared" si="1"/>
        <v>420000</v>
      </c>
      <c r="S8" s="144"/>
      <c r="T8" s="144"/>
      <c r="U8" s="144"/>
      <c r="V8" s="7" t="s">
        <v>16</v>
      </c>
      <c r="W8" s="7" t="s">
        <v>65</v>
      </c>
      <c r="X8" s="213"/>
      <c r="Y8" s="214"/>
      <c r="Z8" s="214"/>
      <c r="AA8" s="214"/>
      <c r="AB8" s="215"/>
    </row>
    <row r="9" spans="2:29" ht="39.950000000000003" customHeight="1" x14ac:dyDescent="0.3">
      <c r="B9" s="4">
        <v>4</v>
      </c>
      <c r="C9" s="30" t="s">
        <v>939</v>
      </c>
      <c r="D9" s="170" t="s">
        <v>940</v>
      </c>
      <c r="E9" s="170"/>
      <c r="F9" s="170"/>
      <c r="G9" s="170" t="s">
        <v>484</v>
      </c>
      <c r="H9" s="170"/>
      <c r="I9" s="170"/>
      <c r="J9" s="144">
        <v>50000</v>
      </c>
      <c r="K9" s="144"/>
      <c r="L9" s="144"/>
      <c r="M9" s="144"/>
      <c r="N9" s="144"/>
      <c r="O9" s="144"/>
      <c r="P9" s="144"/>
      <c r="Q9" s="6"/>
      <c r="R9" s="144">
        <f t="shared" si="1"/>
        <v>50000</v>
      </c>
      <c r="S9" s="144"/>
      <c r="T9" s="144"/>
      <c r="U9" s="144"/>
      <c r="V9" s="7" t="s">
        <v>16</v>
      </c>
      <c r="W9" s="7" t="s">
        <v>941</v>
      </c>
      <c r="X9" s="204"/>
      <c r="Y9" s="205"/>
      <c r="Z9" s="205"/>
      <c r="AA9" s="205"/>
      <c r="AB9" s="206"/>
    </row>
    <row r="10" spans="2:29" ht="39.950000000000003" customHeight="1" x14ac:dyDescent="0.3">
      <c r="B10" s="21">
        <v>5</v>
      </c>
      <c r="C10" s="30" t="s">
        <v>943</v>
      </c>
      <c r="D10" s="170" t="s">
        <v>44</v>
      </c>
      <c r="E10" s="170"/>
      <c r="F10" s="170"/>
      <c r="G10" s="171" t="s">
        <v>942</v>
      </c>
      <c r="H10" s="171"/>
      <c r="I10" s="171"/>
      <c r="J10" s="144">
        <v>840000</v>
      </c>
      <c r="K10" s="144"/>
      <c r="L10" s="144"/>
      <c r="M10" s="144"/>
      <c r="N10" s="144">
        <v>84000</v>
      </c>
      <c r="O10" s="144"/>
      <c r="P10" s="144"/>
      <c r="Q10" s="6"/>
      <c r="R10" s="144">
        <f t="shared" si="1"/>
        <v>924000</v>
      </c>
      <c r="S10" s="144"/>
      <c r="T10" s="144"/>
      <c r="U10" s="144"/>
      <c r="V10" s="7" t="s">
        <v>42</v>
      </c>
      <c r="W10" s="7" t="s">
        <v>45</v>
      </c>
      <c r="X10" s="172" t="s">
        <v>111</v>
      </c>
      <c r="Y10" s="173"/>
      <c r="Z10" s="173"/>
      <c r="AA10" s="173"/>
      <c r="AB10" s="173"/>
    </row>
    <row r="11" spans="2:29" ht="39.950000000000003" customHeight="1" x14ac:dyDescent="0.3">
      <c r="B11" s="21">
        <v>6</v>
      </c>
      <c r="C11" s="188" t="s">
        <v>951</v>
      </c>
      <c r="D11" s="207" t="s">
        <v>887</v>
      </c>
      <c r="E11" s="208"/>
      <c r="F11" s="209"/>
      <c r="G11" s="170" t="s">
        <v>952</v>
      </c>
      <c r="H11" s="170"/>
      <c r="I11" s="170"/>
      <c r="J11" s="144">
        <v>816000</v>
      </c>
      <c r="K11" s="144"/>
      <c r="L11" s="144"/>
      <c r="M11" s="144"/>
      <c r="N11" s="144">
        <v>81600</v>
      </c>
      <c r="O11" s="144"/>
      <c r="P11" s="144"/>
      <c r="Q11" s="6"/>
      <c r="R11" s="144">
        <f t="shared" si="1"/>
        <v>897600</v>
      </c>
      <c r="S11" s="144"/>
      <c r="T11" s="144"/>
      <c r="U11" s="144"/>
      <c r="V11" s="225" t="s">
        <v>19</v>
      </c>
      <c r="W11" s="225" t="s">
        <v>144</v>
      </c>
      <c r="X11" s="213" t="s">
        <v>955</v>
      </c>
      <c r="Y11" s="214"/>
      <c r="Z11" s="214"/>
      <c r="AA11" s="214"/>
      <c r="AB11" s="215"/>
    </row>
    <row r="12" spans="2:29" ht="39.950000000000003" customHeight="1" x14ac:dyDescent="0.3">
      <c r="B12" s="21">
        <v>7</v>
      </c>
      <c r="C12" s="227"/>
      <c r="D12" s="210"/>
      <c r="E12" s="211"/>
      <c r="F12" s="212"/>
      <c r="G12" s="170" t="s">
        <v>953</v>
      </c>
      <c r="H12" s="170"/>
      <c r="I12" s="170"/>
      <c r="J12" s="144">
        <v>702500</v>
      </c>
      <c r="K12" s="144"/>
      <c r="L12" s="144"/>
      <c r="M12" s="144"/>
      <c r="N12" s="144">
        <v>70250</v>
      </c>
      <c r="O12" s="144"/>
      <c r="P12" s="144"/>
      <c r="Q12" s="6"/>
      <c r="R12" s="144">
        <f t="shared" ref="R12:R13" si="2">J12+N12+Q12</f>
        <v>772750</v>
      </c>
      <c r="S12" s="144"/>
      <c r="T12" s="144"/>
      <c r="U12" s="144"/>
      <c r="V12" s="226"/>
      <c r="W12" s="226"/>
      <c r="X12" s="222"/>
      <c r="Y12" s="223"/>
      <c r="Z12" s="223"/>
      <c r="AA12" s="223"/>
      <c r="AB12" s="224"/>
    </row>
    <row r="13" spans="2:29" ht="39.950000000000003" customHeight="1" x14ac:dyDescent="0.3">
      <c r="B13" s="21">
        <v>8</v>
      </c>
      <c r="C13" s="189"/>
      <c r="D13" s="170" t="s">
        <v>956</v>
      </c>
      <c r="E13" s="170"/>
      <c r="F13" s="170"/>
      <c r="G13" s="170" t="s">
        <v>954</v>
      </c>
      <c r="H13" s="170"/>
      <c r="I13" s="170"/>
      <c r="J13" s="144">
        <v>650000</v>
      </c>
      <c r="K13" s="144"/>
      <c r="L13" s="144"/>
      <c r="M13" s="144"/>
      <c r="N13" s="144">
        <v>65000</v>
      </c>
      <c r="O13" s="144"/>
      <c r="P13" s="144"/>
      <c r="Q13" s="6"/>
      <c r="R13" s="144">
        <f t="shared" si="2"/>
        <v>715000</v>
      </c>
      <c r="S13" s="144"/>
      <c r="T13" s="144"/>
      <c r="U13" s="144"/>
      <c r="V13" s="7" t="s">
        <v>16</v>
      </c>
      <c r="W13" s="7" t="s">
        <v>851</v>
      </c>
      <c r="X13" s="213"/>
      <c r="Y13" s="214"/>
      <c r="Z13" s="214"/>
      <c r="AA13" s="214"/>
      <c r="AB13" s="215"/>
    </row>
    <row r="14" spans="2:29" ht="39.950000000000003" customHeight="1" x14ac:dyDescent="0.3">
      <c r="B14" s="21">
        <v>9</v>
      </c>
      <c r="C14" s="30" t="s">
        <v>957</v>
      </c>
      <c r="D14" s="170" t="s">
        <v>958</v>
      </c>
      <c r="E14" s="170"/>
      <c r="F14" s="170"/>
      <c r="G14" s="170" t="s">
        <v>959</v>
      </c>
      <c r="H14" s="170"/>
      <c r="I14" s="170"/>
      <c r="J14" s="144">
        <v>1500000</v>
      </c>
      <c r="K14" s="144"/>
      <c r="L14" s="144"/>
      <c r="M14" s="144"/>
      <c r="N14" s="144">
        <v>150000</v>
      </c>
      <c r="O14" s="144"/>
      <c r="P14" s="144"/>
      <c r="Q14" s="6"/>
      <c r="R14" s="144">
        <f t="shared" si="1"/>
        <v>1650000</v>
      </c>
      <c r="S14" s="144"/>
      <c r="T14" s="144"/>
      <c r="U14" s="144"/>
      <c r="V14" s="7" t="s">
        <v>16</v>
      </c>
      <c r="W14" s="7" t="s">
        <v>960</v>
      </c>
      <c r="X14" s="213"/>
      <c r="Y14" s="214"/>
      <c r="Z14" s="214"/>
      <c r="AA14" s="214"/>
      <c r="AB14" s="215"/>
    </row>
    <row r="15" spans="2:29" ht="39.950000000000003" customHeight="1" x14ac:dyDescent="0.3">
      <c r="B15" s="168" t="s">
        <v>7</v>
      </c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9">
        <f>SUM(R5:U14)</f>
        <v>22709350</v>
      </c>
      <c r="S15" s="169"/>
      <c r="T15" s="169"/>
      <c r="U15" s="169"/>
      <c r="V15" s="169"/>
      <c r="W15" s="169"/>
      <c r="X15" s="169"/>
      <c r="Y15" s="169"/>
      <c r="Z15" s="169"/>
      <c r="AA15" s="169"/>
      <c r="AB15" s="169"/>
    </row>
    <row r="23" spans="27:27" x14ac:dyDescent="0.3">
      <c r="AA23" t="s">
        <v>709</v>
      </c>
    </row>
  </sheetData>
  <mergeCells count="69">
    <mergeCell ref="B5:B6"/>
    <mergeCell ref="J5:M6"/>
    <mergeCell ref="N5:P6"/>
    <mergeCell ref="Q5:Q6"/>
    <mergeCell ref="R5:U6"/>
    <mergeCell ref="C5:C6"/>
    <mergeCell ref="V5:V6"/>
    <mergeCell ref="C11:C13"/>
    <mergeCell ref="D11:F12"/>
    <mergeCell ref="V11:V12"/>
    <mergeCell ref="W11:W12"/>
    <mergeCell ref="D9:F9"/>
    <mergeCell ref="G9:I9"/>
    <mergeCell ref="J9:M9"/>
    <mergeCell ref="N9:P9"/>
    <mergeCell ref="R9:U9"/>
    <mergeCell ref="D10:F10"/>
    <mergeCell ref="G10:I10"/>
    <mergeCell ref="J10:M10"/>
    <mergeCell ref="N10:P10"/>
    <mergeCell ref="D8:F8"/>
    <mergeCell ref="J8:M8"/>
    <mergeCell ref="X11:AB12"/>
    <mergeCell ref="D5:F6"/>
    <mergeCell ref="G5:I6"/>
    <mergeCell ref="W5:W6"/>
    <mergeCell ref="D13:F13"/>
    <mergeCell ref="G13:I13"/>
    <mergeCell ref="J13:M13"/>
    <mergeCell ref="N13:P13"/>
    <mergeCell ref="R13:U13"/>
    <mergeCell ref="X13:AB13"/>
    <mergeCell ref="X10:AB10"/>
    <mergeCell ref="G11:I11"/>
    <mergeCell ref="J11:M11"/>
    <mergeCell ref="N11:P11"/>
    <mergeCell ref="R11:U11"/>
    <mergeCell ref="X9:AB9"/>
    <mergeCell ref="B15:Q15"/>
    <mergeCell ref="R15:AB15"/>
    <mergeCell ref="X5:AB6"/>
    <mergeCell ref="C7:C8"/>
    <mergeCell ref="G7:I8"/>
    <mergeCell ref="G12:I12"/>
    <mergeCell ref="J12:M12"/>
    <mergeCell ref="N12:P12"/>
    <mergeCell ref="R12:U12"/>
    <mergeCell ref="D14:F14"/>
    <mergeCell ref="G14:I14"/>
    <mergeCell ref="J14:M14"/>
    <mergeCell ref="N14:P14"/>
    <mergeCell ref="R14:U14"/>
    <mergeCell ref="X14:AB14"/>
    <mergeCell ref="R10:U10"/>
    <mergeCell ref="N8:P8"/>
    <mergeCell ref="R8:U8"/>
    <mergeCell ref="X8:AB8"/>
    <mergeCell ref="D7:F7"/>
    <mergeCell ref="J7:M7"/>
    <mergeCell ref="N7:P7"/>
    <mergeCell ref="R7:U7"/>
    <mergeCell ref="X7:AB7"/>
    <mergeCell ref="B2:AB2"/>
    <mergeCell ref="D4:F4"/>
    <mergeCell ref="G4:I4"/>
    <mergeCell ref="J4:M4"/>
    <mergeCell ref="N4:P4"/>
    <mergeCell ref="R4:U4"/>
    <mergeCell ref="X4:AB4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EA74-2105-4D54-B080-69BD09993B4C}">
  <sheetPr>
    <pageSetUpPr fitToPage="1"/>
  </sheetPr>
  <dimension ref="A2:AC22"/>
  <sheetViews>
    <sheetView zoomScaleNormal="100" workbookViewId="0">
      <selection activeCell="T21" sqref="T21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f t="shared" ref="B5:B7" si="0">ROW()-4</f>
        <v>1</v>
      </c>
      <c r="C5" s="188" t="s">
        <v>906</v>
      </c>
      <c r="D5" s="170" t="s">
        <v>907</v>
      </c>
      <c r="E5" s="170"/>
      <c r="F5" s="170"/>
      <c r="G5" s="170" t="s">
        <v>909</v>
      </c>
      <c r="H5" s="170"/>
      <c r="I5" s="170"/>
      <c r="J5" s="144">
        <v>4125000</v>
      </c>
      <c r="K5" s="144"/>
      <c r="L5" s="144"/>
      <c r="M5" s="144"/>
      <c r="N5" s="144">
        <v>412500</v>
      </c>
      <c r="O5" s="144"/>
      <c r="P5" s="144"/>
      <c r="Q5" s="6">
        <v>192500</v>
      </c>
      <c r="R5" s="144">
        <f t="shared" ref="R5:R6" si="1">J5+N5+Q5</f>
        <v>4730000</v>
      </c>
      <c r="S5" s="144"/>
      <c r="T5" s="144"/>
      <c r="U5" s="144"/>
      <c r="V5" s="7" t="s">
        <v>910</v>
      </c>
      <c r="W5" s="7" t="s">
        <v>911</v>
      </c>
      <c r="X5" s="213"/>
      <c r="Y5" s="214"/>
      <c r="Z5" s="214"/>
      <c r="AA5" s="214"/>
      <c r="AB5" s="215"/>
    </row>
    <row r="6" spans="2:29" ht="39.950000000000003" customHeight="1" x14ac:dyDescent="0.3">
      <c r="B6" s="4">
        <f t="shared" si="0"/>
        <v>2</v>
      </c>
      <c r="C6" s="189"/>
      <c r="D6" s="170" t="s">
        <v>908</v>
      </c>
      <c r="E6" s="170"/>
      <c r="F6" s="170"/>
      <c r="G6" s="170" t="s">
        <v>699</v>
      </c>
      <c r="H6" s="170"/>
      <c r="I6" s="170"/>
      <c r="J6" s="144">
        <v>1305000</v>
      </c>
      <c r="K6" s="144"/>
      <c r="L6" s="144"/>
      <c r="M6" s="144"/>
      <c r="N6" s="144">
        <v>130500</v>
      </c>
      <c r="O6" s="144"/>
      <c r="P6" s="144"/>
      <c r="Q6" s="6">
        <v>110000</v>
      </c>
      <c r="R6" s="144">
        <f t="shared" si="1"/>
        <v>1545500</v>
      </c>
      <c r="S6" s="144"/>
      <c r="T6" s="144"/>
      <c r="U6" s="144"/>
      <c r="V6" s="7" t="s">
        <v>493</v>
      </c>
      <c r="W6" s="7" t="s">
        <v>700</v>
      </c>
      <c r="X6" s="213"/>
      <c r="Y6" s="214"/>
      <c r="Z6" s="214"/>
      <c r="AA6" s="214"/>
      <c r="AB6" s="215"/>
    </row>
    <row r="7" spans="2:29" ht="39.950000000000003" hidden="1" customHeight="1" x14ac:dyDescent="0.3">
      <c r="B7" s="4">
        <f t="shared" si="0"/>
        <v>3</v>
      </c>
      <c r="C7" s="30"/>
      <c r="D7" s="170"/>
      <c r="E7" s="170"/>
      <c r="F7" s="170"/>
      <c r="G7" s="170"/>
      <c r="H7" s="170"/>
      <c r="I7" s="170"/>
      <c r="J7" s="144"/>
      <c r="K7" s="144"/>
      <c r="L7" s="144"/>
      <c r="M7" s="144"/>
      <c r="N7" s="144"/>
      <c r="O7" s="144"/>
      <c r="P7" s="144"/>
      <c r="Q7" s="6"/>
      <c r="R7" s="144">
        <f t="shared" ref="R7:R13" si="2">J7+N7+Q7</f>
        <v>0</v>
      </c>
      <c r="S7" s="144"/>
      <c r="T7" s="144"/>
      <c r="U7" s="144"/>
      <c r="V7" s="7"/>
      <c r="W7" s="7"/>
      <c r="X7" s="213"/>
      <c r="Y7" s="214"/>
      <c r="Z7" s="214"/>
      <c r="AA7" s="214"/>
      <c r="AB7" s="215"/>
    </row>
    <row r="8" spans="2:29" ht="39.950000000000003" hidden="1" customHeight="1" x14ac:dyDescent="0.3">
      <c r="B8" s="4">
        <f>ROW()-4</f>
        <v>4</v>
      </c>
      <c r="C8" s="30"/>
      <c r="D8" s="170"/>
      <c r="E8" s="170"/>
      <c r="F8" s="170"/>
      <c r="G8" s="170"/>
      <c r="H8" s="170"/>
      <c r="I8" s="170"/>
      <c r="J8" s="144"/>
      <c r="K8" s="144"/>
      <c r="L8" s="144"/>
      <c r="M8" s="144"/>
      <c r="N8" s="144"/>
      <c r="O8" s="144"/>
      <c r="P8" s="144"/>
      <c r="Q8" s="6"/>
      <c r="R8" s="144">
        <f t="shared" si="2"/>
        <v>0</v>
      </c>
      <c r="S8" s="144"/>
      <c r="T8" s="144"/>
      <c r="U8" s="144"/>
      <c r="V8" s="7"/>
      <c r="W8" s="7"/>
      <c r="X8" s="213"/>
      <c r="Y8" s="214"/>
      <c r="Z8" s="214"/>
      <c r="AA8" s="214"/>
      <c r="AB8" s="215"/>
    </row>
    <row r="9" spans="2:29" ht="39.950000000000003" hidden="1" customHeight="1" x14ac:dyDescent="0.3">
      <c r="B9" s="4">
        <f t="shared" ref="B9:B13" si="3">ROW()-4</f>
        <v>5</v>
      </c>
      <c r="C9" s="188"/>
      <c r="D9" s="170"/>
      <c r="E9" s="170"/>
      <c r="F9" s="170"/>
      <c r="G9" s="170"/>
      <c r="H9" s="170"/>
      <c r="I9" s="170"/>
      <c r="J9" s="144"/>
      <c r="K9" s="144"/>
      <c r="L9" s="144"/>
      <c r="M9" s="144"/>
      <c r="N9" s="144"/>
      <c r="O9" s="144"/>
      <c r="P9" s="144"/>
      <c r="Q9" s="6"/>
      <c r="R9" s="144">
        <f t="shared" si="2"/>
        <v>0</v>
      </c>
      <c r="S9" s="144"/>
      <c r="T9" s="144"/>
      <c r="U9" s="144"/>
      <c r="V9" s="7"/>
      <c r="W9" s="7"/>
      <c r="X9" s="204"/>
      <c r="Y9" s="205"/>
      <c r="Z9" s="205"/>
      <c r="AA9" s="205"/>
      <c r="AB9" s="206"/>
    </row>
    <row r="10" spans="2:29" ht="39.950000000000003" hidden="1" customHeight="1" x14ac:dyDescent="0.3">
      <c r="B10" s="21">
        <f t="shared" si="3"/>
        <v>6</v>
      </c>
      <c r="C10" s="227"/>
      <c r="D10" s="170"/>
      <c r="E10" s="170"/>
      <c r="F10" s="170"/>
      <c r="G10" s="170"/>
      <c r="H10" s="170"/>
      <c r="I10" s="170"/>
      <c r="J10" s="230"/>
      <c r="K10" s="231"/>
      <c r="L10" s="231"/>
      <c r="M10" s="232"/>
      <c r="N10" s="230"/>
      <c r="O10" s="231"/>
      <c r="P10" s="232"/>
      <c r="Q10" s="103"/>
      <c r="R10" s="230">
        <f t="shared" si="2"/>
        <v>0</v>
      </c>
      <c r="S10" s="231"/>
      <c r="T10" s="231"/>
      <c r="U10" s="232"/>
      <c r="V10" s="7"/>
      <c r="W10" s="102"/>
      <c r="X10" s="238"/>
      <c r="Y10" s="239"/>
      <c r="Z10" s="239"/>
      <c r="AA10" s="239"/>
      <c r="AB10" s="240"/>
    </row>
    <row r="11" spans="2:29" ht="39.950000000000003" hidden="1" customHeight="1" x14ac:dyDescent="0.3">
      <c r="B11" s="4">
        <f t="shared" si="3"/>
        <v>7</v>
      </c>
      <c r="C11" s="189"/>
      <c r="D11" s="170"/>
      <c r="E11" s="170"/>
      <c r="F11" s="170"/>
      <c r="G11" s="171"/>
      <c r="H11" s="171"/>
      <c r="I11" s="171"/>
      <c r="J11" s="144"/>
      <c r="K11" s="144"/>
      <c r="L11" s="144"/>
      <c r="M11" s="144"/>
      <c r="N11" s="144"/>
      <c r="O11" s="144"/>
      <c r="P11" s="144"/>
      <c r="Q11" s="6"/>
      <c r="R11" s="144">
        <f t="shared" si="2"/>
        <v>0</v>
      </c>
      <c r="S11" s="144"/>
      <c r="T11" s="144"/>
      <c r="U11" s="144"/>
      <c r="V11" s="7"/>
      <c r="W11" s="7"/>
      <c r="X11" s="172"/>
      <c r="Y11" s="173"/>
      <c r="Z11" s="173"/>
      <c r="AA11" s="173"/>
      <c r="AB11" s="173"/>
    </row>
    <row r="12" spans="2:29" ht="39.950000000000003" hidden="1" customHeight="1" x14ac:dyDescent="0.3">
      <c r="B12" s="4">
        <f>ROW()-4</f>
        <v>8</v>
      </c>
      <c r="C12" s="30"/>
      <c r="D12" s="170"/>
      <c r="E12" s="170"/>
      <c r="F12" s="170"/>
      <c r="G12" s="170"/>
      <c r="H12" s="170"/>
      <c r="I12" s="170"/>
      <c r="J12" s="144"/>
      <c r="K12" s="144"/>
      <c r="L12" s="144"/>
      <c r="M12" s="144"/>
      <c r="N12" s="144"/>
      <c r="O12" s="144"/>
      <c r="P12" s="144"/>
      <c r="Q12" s="6"/>
      <c r="R12" s="144">
        <f t="shared" si="2"/>
        <v>0</v>
      </c>
      <c r="S12" s="144"/>
      <c r="T12" s="144"/>
      <c r="U12" s="144"/>
      <c r="V12" s="7"/>
      <c r="W12" s="7"/>
      <c r="X12" s="213"/>
      <c r="Y12" s="214"/>
      <c r="Z12" s="214"/>
      <c r="AA12" s="214"/>
      <c r="AB12" s="215"/>
    </row>
    <row r="13" spans="2:29" ht="39.950000000000003" hidden="1" customHeight="1" x14ac:dyDescent="0.3">
      <c r="B13" s="4">
        <f t="shared" si="3"/>
        <v>9</v>
      </c>
      <c r="C13" s="30"/>
      <c r="D13" s="170"/>
      <c r="E13" s="170"/>
      <c r="F13" s="170"/>
      <c r="G13" s="170"/>
      <c r="H13" s="170"/>
      <c r="I13" s="170"/>
      <c r="J13" s="144"/>
      <c r="K13" s="144"/>
      <c r="L13" s="144"/>
      <c r="M13" s="144"/>
      <c r="N13" s="144"/>
      <c r="O13" s="144"/>
      <c r="P13" s="144"/>
      <c r="Q13" s="6"/>
      <c r="R13" s="144">
        <f t="shared" si="2"/>
        <v>0</v>
      </c>
      <c r="S13" s="144"/>
      <c r="T13" s="144"/>
      <c r="U13" s="144"/>
      <c r="V13" s="7"/>
      <c r="W13" s="7"/>
      <c r="X13" s="213"/>
      <c r="Y13" s="214"/>
      <c r="Z13" s="214"/>
      <c r="AA13" s="214"/>
      <c r="AB13" s="215"/>
    </row>
    <row r="14" spans="2:29" ht="39.950000000000003" customHeight="1" x14ac:dyDescent="0.3">
      <c r="B14" s="168" t="s">
        <v>7</v>
      </c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>
        <f>SUM(R5:U13)</f>
        <v>6275500</v>
      </c>
      <c r="S14" s="169"/>
      <c r="T14" s="169"/>
      <c r="U14" s="169"/>
      <c r="V14" s="169"/>
      <c r="W14" s="169"/>
      <c r="X14" s="169"/>
      <c r="Y14" s="169"/>
      <c r="Z14" s="169"/>
      <c r="AA14" s="169"/>
      <c r="AB14" s="169"/>
    </row>
    <row r="22" spans="27:27" x14ac:dyDescent="0.3">
      <c r="AA22" t="s">
        <v>709</v>
      </c>
    </row>
  </sheetData>
  <mergeCells count="65">
    <mergeCell ref="B2:AB2"/>
    <mergeCell ref="D4:F4"/>
    <mergeCell ref="G4:I4"/>
    <mergeCell ref="J4:M4"/>
    <mergeCell ref="N4:P4"/>
    <mergeCell ref="R4:U4"/>
    <mergeCell ref="X4:AB4"/>
    <mergeCell ref="C5:C6"/>
    <mergeCell ref="D5:F5"/>
    <mergeCell ref="G5:I5"/>
    <mergeCell ref="J5:M5"/>
    <mergeCell ref="N5:P5"/>
    <mergeCell ref="X5:AB5"/>
    <mergeCell ref="D6:F6"/>
    <mergeCell ref="G6:I6"/>
    <mergeCell ref="J6:M6"/>
    <mergeCell ref="N6:P6"/>
    <mergeCell ref="R6:U6"/>
    <mergeCell ref="X6:AB6"/>
    <mergeCell ref="R5:U5"/>
    <mergeCell ref="X8:AB8"/>
    <mergeCell ref="D7:F7"/>
    <mergeCell ref="G7:I7"/>
    <mergeCell ref="J7:M7"/>
    <mergeCell ref="N7:P7"/>
    <mergeCell ref="R7:U7"/>
    <mergeCell ref="X7:AB7"/>
    <mergeCell ref="D8:F8"/>
    <mergeCell ref="G8:I8"/>
    <mergeCell ref="J8:M8"/>
    <mergeCell ref="N8:P8"/>
    <mergeCell ref="R8:U8"/>
    <mergeCell ref="C9:C11"/>
    <mergeCell ref="D9:F9"/>
    <mergeCell ref="G9:I9"/>
    <mergeCell ref="J9:M9"/>
    <mergeCell ref="N9:P9"/>
    <mergeCell ref="D11:F11"/>
    <mergeCell ref="G11:I11"/>
    <mergeCell ref="J11:M11"/>
    <mergeCell ref="N11:P11"/>
    <mergeCell ref="X9:AB9"/>
    <mergeCell ref="D10:F10"/>
    <mergeCell ref="G10:I10"/>
    <mergeCell ref="J10:M10"/>
    <mergeCell ref="N10:P10"/>
    <mergeCell ref="R10:U10"/>
    <mergeCell ref="X10:AB10"/>
    <mergeCell ref="R9:U9"/>
    <mergeCell ref="R11:U11"/>
    <mergeCell ref="X11:AB11"/>
    <mergeCell ref="D12:F12"/>
    <mergeCell ref="G12:I12"/>
    <mergeCell ref="J12:M12"/>
    <mergeCell ref="N12:P12"/>
    <mergeCell ref="R12:U12"/>
    <mergeCell ref="X12:AB12"/>
    <mergeCell ref="B14:Q14"/>
    <mergeCell ref="R14:AB14"/>
    <mergeCell ref="D13:F13"/>
    <mergeCell ref="G13:I13"/>
    <mergeCell ref="J13:M13"/>
    <mergeCell ref="N13:P13"/>
    <mergeCell ref="R13:U13"/>
    <mergeCell ref="X13:AB13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F72C-43F8-471C-BC0A-89EBF36B92C8}">
  <sheetPr>
    <pageSetUpPr fitToPage="1"/>
  </sheetPr>
  <dimension ref="A2:AC14"/>
  <sheetViews>
    <sheetView topLeftCell="A2" zoomScaleNormal="100" workbookViewId="0">
      <selection activeCell="B2" sqref="B2:AB6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f t="shared" ref="B5" si="0">ROW()-4</f>
        <v>1</v>
      </c>
      <c r="C5" s="113" t="s">
        <v>1062</v>
      </c>
      <c r="D5" s="241" t="s">
        <v>1063</v>
      </c>
      <c r="E5" s="241"/>
      <c r="F5" s="241"/>
      <c r="G5" s="241" t="s">
        <v>1064</v>
      </c>
      <c r="H5" s="241"/>
      <c r="I5" s="241"/>
      <c r="J5" s="242">
        <v>358182</v>
      </c>
      <c r="K5" s="242"/>
      <c r="L5" s="242"/>
      <c r="M5" s="242"/>
      <c r="N5" s="242">
        <v>35818</v>
      </c>
      <c r="O5" s="242"/>
      <c r="P5" s="242"/>
      <c r="Q5" s="112"/>
      <c r="R5" s="242">
        <f t="shared" ref="R5" si="1">SUM(J5:Q5)</f>
        <v>394000</v>
      </c>
      <c r="S5" s="242"/>
      <c r="T5" s="242"/>
      <c r="U5" s="242"/>
      <c r="V5" s="110" t="s">
        <v>16</v>
      </c>
      <c r="W5" s="110" t="s">
        <v>1065</v>
      </c>
      <c r="X5" s="243"/>
      <c r="Y5" s="244"/>
      <c r="Z5" s="244"/>
      <c r="AA5" s="244"/>
      <c r="AB5" s="244"/>
    </row>
    <row r="6" spans="2:29" ht="39.950000000000003" customHeight="1" x14ac:dyDescent="0.3">
      <c r="B6" s="168" t="s">
        <v>7</v>
      </c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9">
        <f>SUM(R5:U5)</f>
        <v>394000</v>
      </c>
      <c r="S6" s="169"/>
      <c r="T6" s="169"/>
      <c r="U6" s="169"/>
      <c r="V6" s="169"/>
      <c r="W6" s="169"/>
      <c r="X6" s="169"/>
      <c r="Y6" s="169"/>
      <c r="Z6" s="169"/>
      <c r="AA6" s="169"/>
      <c r="AB6" s="169"/>
    </row>
    <row r="14" spans="2:29" x14ac:dyDescent="0.3">
      <c r="AA14" t="s">
        <v>709</v>
      </c>
    </row>
  </sheetData>
  <mergeCells count="15">
    <mergeCell ref="B2:AB2"/>
    <mergeCell ref="D4:F4"/>
    <mergeCell ref="G4:I4"/>
    <mergeCell ref="J4:M4"/>
    <mergeCell ref="N4:P4"/>
    <mergeCell ref="R4:U4"/>
    <mergeCell ref="X4:AB4"/>
    <mergeCell ref="B6:Q6"/>
    <mergeCell ref="R6:AB6"/>
    <mergeCell ref="D5:F5"/>
    <mergeCell ref="G5:I5"/>
    <mergeCell ref="J5:M5"/>
    <mergeCell ref="N5:P5"/>
    <mergeCell ref="R5:U5"/>
    <mergeCell ref="X5:AB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063A-2D7E-455E-808D-D38E1AC40822}">
  <sheetPr>
    <pageSetUpPr fitToPage="1"/>
  </sheetPr>
  <dimension ref="A2:AC22"/>
  <sheetViews>
    <sheetView topLeftCell="A2" zoomScaleNormal="100" workbookViewId="0">
      <selection activeCell="B2" sqref="B2:AB6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f t="shared" ref="B5:B10" si="0">ROW()-4</f>
        <v>1</v>
      </c>
      <c r="C5" s="113" t="s">
        <v>1011</v>
      </c>
      <c r="D5" s="241" t="s">
        <v>1012</v>
      </c>
      <c r="E5" s="241"/>
      <c r="F5" s="241"/>
      <c r="G5" s="241" t="s">
        <v>1013</v>
      </c>
      <c r="H5" s="241"/>
      <c r="I5" s="241"/>
      <c r="J5" s="242">
        <v>713800</v>
      </c>
      <c r="K5" s="242"/>
      <c r="L5" s="242"/>
      <c r="M5" s="242"/>
      <c r="N5" s="242">
        <v>66200</v>
      </c>
      <c r="O5" s="242"/>
      <c r="P5" s="242"/>
      <c r="Q5" s="112"/>
      <c r="R5" s="242">
        <f t="shared" ref="R5" si="1">SUM(J5:Q5)</f>
        <v>780000</v>
      </c>
      <c r="S5" s="242"/>
      <c r="T5" s="242"/>
      <c r="U5" s="242"/>
      <c r="V5" s="110" t="s">
        <v>16</v>
      </c>
      <c r="W5" s="110" t="s">
        <v>1014</v>
      </c>
      <c r="X5" s="243"/>
      <c r="Y5" s="244"/>
      <c r="Z5" s="244"/>
      <c r="AA5" s="244"/>
      <c r="AB5" s="244"/>
    </row>
    <row r="6" spans="2:29" ht="39.950000000000003" customHeight="1" x14ac:dyDescent="0.3">
      <c r="B6" s="109">
        <f t="shared" si="0"/>
        <v>2</v>
      </c>
      <c r="C6" s="114" t="s">
        <v>1015</v>
      </c>
      <c r="D6" s="245" t="s">
        <v>1016</v>
      </c>
      <c r="E6" s="245"/>
      <c r="F6" s="245"/>
      <c r="G6" s="245" t="s">
        <v>1017</v>
      </c>
      <c r="H6" s="245"/>
      <c r="I6" s="245"/>
      <c r="J6" s="246">
        <v>1450000</v>
      </c>
      <c r="K6" s="246"/>
      <c r="L6" s="246"/>
      <c r="M6" s="246"/>
      <c r="N6" s="246">
        <v>145000</v>
      </c>
      <c r="O6" s="246"/>
      <c r="P6" s="246"/>
      <c r="Q6" s="112"/>
      <c r="R6" s="242">
        <f t="shared" ref="R6:R13" si="2">SUM(J6:Q6)</f>
        <v>1595000</v>
      </c>
      <c r="S6" s="242"/>
      <c r="T6" s="242"/>
      <c r="U6" s="242"/>
      <c r="V6" s="115" t="s">
        <v>628</v>
      </c>
      <c r="W6" s="115" t="s">
        <v>1018</v>
      </c>
      <c r="X6" s="245"/>
      <c r="Y6" s="245"/>
      <c r="Z6" s="245"/>
      <c r="AA6" s="245"/>
      <c r="AB6" s="245"/>
    </row>
    <row r="7" spans="2:29" ht="39.950000000000003" customHeight="1" x14ac:dyDescent="0.3">
      <c r="B7" s="109">
        <f t="shared" si="0"/>
        <v>3</v>
      </c>
      <c r="C7" s="114" t="s">
        <v>1019</v>
      </c>
      <c r="D7" s="245" t="s">
        <v>25</v>
      </c>
      <c r="E7" s="245"/>
      <c r="F7" s="245"/>
      <c r="G7" s="245" t="s">
        <v>1020</v>
      </c>
      <c r="H7" s="245"/>
      <c r="I7" s="245"/>
      <c r="J7" s="246">
        <v>409091</v>
      </c>
      <c r="K7" s="246"/>
      <c r="L7" s="246"/>
      <c r="M7" s="246"/>
      <c r="N7" s="246">
        <v>40909</v>
      </c>
      <c r="O7" s="246"/>
      <c r="P7" s="246"/>
      <c r="Q7" s="112">
        <v>3500</v>
      </c>
      <c r="R7" s="242">
        <f t="shared" si="2"/>
        <v>453500</v>
      </c>
      <c r="S7" s="242"/>
      <c r="T7" s="242"/>
      <c r="U7" s="242"/>
      <c r="V7" s="115" t="s">
        <v>16</v>
      </c>
      <c r="W7" s="115" t="s">
        <v>1026</v>
      </c>
      <c r="X7" s="245"/>
      <c r="Y7" s="245"/>
      <c r="Z7" s="245"/>
      <c r="AA7" s="245"/>
      <c r="AB7" s="245"/>
    </row>
    <row r="8" spans="2:29" ht="39.950000000000003" customHeight="1" x14ac:dyDescent="0.3">
      <c r="B8" s="109">
        <f t="shared" si="0"/>
        <v>4</v>
      </c>
      <c r="C8" s="114" t="s">
        <v>1022</v>
      </c>
      <c r="D8" s="245" t="s">
        <v>740</v>
      </c>
      <c r="E8" s="245"/>
      <c r="F8" s="245"/>
      <c r="G8" s="247" t="s">
        <v>1023</v>
      </c>
      <c r="H8" s="247"/>
      <c r="I8" s="247"/>
      <c r="J8" s="246">
        <v>65540</v>
      </c>
      <c r="K8" s="246"/>
      <c r="L8" s="246"/>
      <c r="M8" s="246"/>
      <c r="N8" s="246"/>
      <c r="O8" s="246"/>
      <c r="P8" s="246"/>
      <c r="Q8" s="112"/>
      <c r="R8" s="242">
        <f t="shared" si="2"/>
        <v>65540</v>
      </c>
      <c r="S8" s="242"/>
      <c r="T8" s="242"/>
      <c r="U8" s="242"/>
      <c r="V8" s="115" t="s">
        <v>1021</v>
      </c>
      <c r="W8" s="115" t="s">
        <v>1024</v>
      </c>
      <c r="X8" s="245" t="s">
        <v>1025</v>
      </c>
      <c r="Y8" s="245"/>
      <c r="Z8" s="245"/>
      <c r="AA8" s="245"/>
      <c r="AB8" s="245"/>
    </row>
    <row r="9" spans="2:29" ht="39.950000000000003" customHeight="1" x14ac:dyDescent="0.3">
      <c r="B9" s="4">
        <f t="shared" si="0"/>
        <v>5</v>
      </c>
      <c r="C9" s="116" t="s">
        <v>1027</v>
      </c>
      <c r="D9" s="248" t="s">
        <v>883</v>
      </c>
      <c r="E9" s="248"/>
      <c r="F9" s="248"/>
      <c r="G9" s="248" t="s">
        <v>1028</v>
      </c>
      <c r="H9" s="248"/>
      <c r="I9" s="248"/>
      <c r="J9" s="249">
        <v>70000</v>
      </c>
      <c r="K9" s="249"/>
      <c r="L9" s="249"/>
      <c r="M9" s="249"/>
      <c r="N9" s="246"/>
      <c r="O9" s="246"/>
      <c r="P9" s="246"/>
      <c r="Q9" s="112"/>
      <c r="R9" s="242">
        <f t="shared" si="2"/>
        <v>70000</v>
      </c>
      <c r="S9" s="242"/>
      <c r="T9" s="242"/>
      <c r="U9" s="242"/>
      <c r="V9" s="111" t="s">
        <v>530</v>
      </c>
      <c r="W9" s="111" t="s">
        <v>885</v>
      </c>
      <c r="X9" s="250"/>
      <c r="Y9" s="251"/>
      <c r="Z9" s="251"/>
      <c r="AA9" s="251"/>
      <c r="AB9" s="251"/>
    </row>
    <row r="10" spans="2:29" ht="39.950000000000003" customHeight="1" x14ac:dyDescent="0.3">
      <c r="B10" s="4">
        <f t="shared" si="0"/>
        <v>6</v>
      </c>
      <c r="C10" s="117" t="s">
        <v>1029</v>
      </c>
      <c r="D10" s="170"/>
      <c r="E10" s="170"/>
      <c r="F10" s="170"/>
      <c r="G10" s="170" t="s">
        <v>1030</v>
      </c>
      <c r="H10" s="170"/>
      <c r="I10" s="170"/>
      <c r="J10" s="144">
        <v>1500000</v>
      </c>
      <c r="K10" s="144"/>
      <c r="L10" s="144"/>
      <c r="M10" s="144"/>
      <c r="N10" s="246"/>
      <c r="O10" s="246"/>
      <c r="P10" s="246"/>
      <c r="Q10" s="112"/>
      <c r="R10" s="242">
        <f t="shared" si="2"/>
        <v>1500000</v>
      </c>
      <c r="S10" s="242"/>
      <c r="T10" s="242"/>
      <c r="U10" s="242"/>
      <c r="V10" s="20"/>
      <c r="W10" s="20" t="s">
        <v>1031</v>
      </c>
      <c r="X10" s="198" t="s">
        <v>1042</v>
      </c>
      <c r="Y10" s="199"/>
      <c r="Z10" s="199"/>
      <c r="AA10" s="199"/>
      <c r="AB10" s="199"/>
      <c r="AC10" s="255" t="s">
        <v>1043</v>
      </c>
    </row>
    <row r="11" spans="2:29" ht="39.950000000000003" customHeight="1" x14ac:dyDescent="0.3">
      <c r="B11" s="4">
        <f t="shared" ref="B11" si="3">ROW()-4</f>
        <v>7</v>
      </c>
      <c r="C11" s="117" t="s">
        <v>900</v>
      </c>
      <c r="D11" s="170"/>
      <c r="E11" s="170"/>
      <c r="F11" s="170"/>
      <c r="G11" s="170" t="s">
        <v>1054</v>
      </c>
      <c r="H11" s="170"/>
      <c r="I11" s="170"/>
      <c r="J11" s="144">
        <v>1500000</v>
      </c>
      <c r="K11" s="144"/>
      <c r="L11" s="144"/>
      <c r="M11" s="144"/>
      <c r="N11" s="246"/>
      <c r="O11" s="246"/>
      <c r="P11" s="246"/>
      <c r="Q11" s="112"/>
      <c r="R11" s="242">
        <f t="shared" si="2"/>
        <v>1500000</v>
      </c>
      <c r="S11" s="242"/>
      <c r="T11" s="242"/>
      <c r="U11" s="242"/>
      <c r="V11" s="20"/>
      <c r="W11" s="20" t="s">
        <v>1031</v>
      </c>
      <c r="X11" s="198" t="s">
        <v>1055</v>
      </c>
      <c r="Y11" s="199"/>
      <c r="Z11" s="199"/>
      <c r="AA11" s="199"/>
      <c r="AB11" s="199"/>
      <c r="AC11" s="255"/>
    </row>
    <row r="12" spans="2:29" ht="39.950000000000003" customHeight="1" x14ac:dyDescent="0.3">
      <c r="B12" s="21">
        <f t="shared" ref="B12:B13" si="4">ROW()-4</f>
        <v>8</v>
      </c>
      <c r="C12" s="252" t="s">
        <v>1056</v>
      </c>
      <c r="D12" s="159" t="s">
        <v>861</v>
      </c>
      <c r="E12" s="149"/>
      <c r="F12" s="150"/>
      <c r="G12" s="159" t="s">
        <v>1058</v>
      </c>
      <c r="H12" s="149"/>
      <c r="I12" s="150"/>
      <c r="J12" s="165">
        <v>880000</v>
      </c>
      <c r="K12" s="166"/>
      <c r="L12" s="166"/>
      <c r="M12" s="167"/>
      <c r="N12" s="246">
        <v>88000</v>
      </c>
      <c r="O12" s="246"/>
      <c r="P12" s="246"/>
      <c r="Q12" s="112"/>
      <c r="R12" s="242">
        <f t="shared" ref="R12" si="5">SUM(J12:Q12)</f>
        <v>968000</v>
      </c>
      <c r="S12" s="242"/>
      <c r="T12" s="242"/>
      <c r="U12" s="242"/>
      <c r="V12" s="7" t="s">
        <v>19</v>
      </c>
      <c r="W12" s="7" t="s">
        <v>144</v>
      </c>
      <c r="X12" s="254" t="s">
        <v>1061</v>
      </c>
      <c r="Y12" s="214"/>
      <c r="Z12" s="214"/>
      <c r="AA12" s="214"/>
      <c r="AB12" s="215"/>
      <c r="AC12" s="120"/>
    </row>
    <row r="13" spans="2:29" ht="39.950000000000003" customHeight="1" x14ac:dyDescent="0.3">
      <c r="B13" s="21">
        <f t="shared" si="4"/>
        <v>9</v>
      </c>
      <c r="C13" s="253"/>
      <c r="D13" s="159" t="s">
        <v>1057</v>
      </c>
      <c r="E13" s="149"/>
      <c r="F13" s="150"/>
      <c r="G13" s="159" t="s">
        <v>1059</v>
      </c>
      <c r="H13" s="149"/>
      <c r="I13" s="150"/>
      <c r="J13" s="165">
        <v>150000</v>
      </c>
      <c r="K13" s="166"/>
      <c r="L13" s="166"/>
      <c r="M13" s="167"/>
      <c r="N13" s="246">
        <v>15000</v>
      </c>
      <c r="O13" s="246"/>
      <c r="P13" s="246"/>
      <c r="Q13" s="112"/>
      <c r="R13" s="242">
        <f t="shared" si="2"/>
        <v>165000</v>
      </c>
      <c r="S13" s="242"/>
      <c r="T13" s="242"/>
      <c r="U13" s="242"/>
      <c r="V13" s="7" t="s">
        <v>530</v>
      </c>
      <c r="W13" s="7" t="s">
        <v>1060</v>
      </c>
      <c r="X13" s="222"/>
      <c r="Y13" s="223"/>
      <c r="Z13" s="223"/>
      <c r="AA13" s="223"/>
      <c r="AB13" s="224"/>
    </row>
    <row r="14" spans="2:29" ht="39.950000000000003" customHeight="1" x14ac:dyDescent="0.3">
      <c r="B14" s="168" t="s">
        <v>7</v>
      </c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>
        <f>SUM(R5:U13)</f>
        <v>7097040</v>
      </c>
      <c r="S14" s="169"/>
      <c r="T14" s="169"/>
      <c r="U14" s="169"/>
      <c r="V14" s="169"/>
      <c r="W14" s="169"/>
      <c r="X14" s="169"/>
      <c r="Y14" s="169"/>
      <c r="Z14" s="169"/>
      <c r="AA14" s="169"/>
      <c r="AB14" s="169"/>
    </row>
    <row r="22" spans="27:27" x14ac:dyDescent="0.3">
      <c r="AA22" t="s">
        <v>709</v>
      </c>
    </row>
  </sheetData>
  <mergeCells count="64">
    <mergeCell ref="AC10:AC11"/>
    <mergeCell ref="D12:F12"/>
    <mergeCell ref="G12:I12"/>
    <mergeCell ref="J12:M12"/>
    <mergeCell ref="N12:P12"/>
    <mergeCell ref="R12:U12"/>
    <mergeCell ref="C12:C13"/>
    <mergeCell ref="X12:AB13"/>
    <mergeCell ref="D10:F10"/>
    <mergeCell ref="G10:I10"/>
    <mergeCell ref="J10:M10"/>
    <mergeCell ref="N10:P10"/>
    <mergeCell ref="R10:U10"/>
    <mergeCell ref="X10:AB10"/>
    <mergeCell ref="D11:F11"/>
    <mergeCell ref="G11:I11"/>
    <mergeCell ref="J11:M11"/>
    <mergeCell ref="N11:P11"/>
    <mergeCell ref="R11:U11"/>
    <mergeCell ref="X11:AB11"/>
    <mergeCell ref="J8:M8"/>
    <mergeCell ref="N8:P8"/>
    <mergeCell ref="R8:U8"/>
    <mergeCell ref="X8:AB8"/>
    <mergeCell ref="D9:F9"/>
    <mergeCell ref="G9:I9"/>
    <mergeCell ref="J9:M9"/>
    <mergeCell ref="N9:P9"/>
    <mergeCell ref="R9:U9"/>
    <mergeCell ref="X9:AB9"/>
    <mergeCell ref="B14:Q14"/>
    <mergeCell ref="R14:AB14"/>
    <mergeCell ref="D5:F5"/>
    <mergeCell ref="G5:I5"/>
    <mergeCell ref="J5:M5"/>
    <mergeCell ref="N5:P5"/>
    <mergeCell ref="R5:U5"/>
    <mergeCell ref="X5:AB5"/>
    <mergeCell ref="D8:F8"/>
    <mergeCell ref="G8:I8"/>
    <mergeCell ref="D13:F13"/>
    <mergeCell ref="G13:I13"/>
    <mergeCell ref="J13:M13"/>
    <mergeCell ref="N13:P13"/>
    <mergeCell ref="R13:U13"/>
    <mergeCell ref="X6:AB6"/>
    <mergeCell ref="X7:AB7"/>
    <mergeCell ref="D6:F6"/>
    <mergeCell ref="G6:I6"/>
    <mergeCell ref="J6:M6"/>
    <mergeCell ref="N6:P6"/>
    <mergeCell ref="R6:U6"/>
    <mergeCell ref="D7:F7"/>
    <mergeCell ref="G7:I7"/>
    <mergeCell ref="J7:M7"/>
    <mergeCell ref="N7:P7"/>
    <mergeCell ref="R7:U7"/>
    <mergeCell ref="B2:AB2"/>
    <mergeCell ref="D4:F4"/>
    <mergeCell ref="G4:I4"/>
    <mergeCell ref="J4:M4"/>
    <mergeCell ref="N4:P4"/>
    <mergeCell ref="R4:U4"/>
    <mergeCell ref="X4:AB4"/>
  </mergeCells>
  <phoneticPr fontId="3" type="noConversion"/>
  <hyperlinks>
    <hyperlink ref="X10:AB10" location="'안동 2분기 인센티브 명단'!A1" display="안동 2분기 인센티브 명단 (계좌)" xr:uid="{EE49D143-B22D-4674-AF11-423A6C142617}"/>
    <hyperlink ref="X11:AB11" location="'경주 2분기 인센티브 명단'!A1" display="경주 2분기 인센티브 명단 (계좌)" xr:uid="{E1C2BED8-312E-4DD9-B837-1F3CA6D5309F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1F4A-530C-46D2-8DE9-67CD70145FA4}">
  <dimension ref="B1:H20"/>
  <sheetViews>
    <sheetView workbookViewId="0">
      <selection activeCell="B2" sqref="B2:AB6"/>
    </sheetView>
  </sheetViews>
  <sheetFormatPr defaultColWidth="9" defaultRowHeight="18.75" x14ac:dyDescent="0.3"/>
  <cols>
    <col min="1" max="1" width="1.625" style="40" customWidth="1"/>
    <col min="2" max="5" width="9" style="40"/>
    <col min="6" max="7" width="14" style="40" customWidth="1"/>
    <col min="8" max="8" width="27.875" style="40" customWidth="1"/>
    <col min="9" max="16384" width="9" style="40"/>
  </cols>
  <sheetData>
    <row r="1" spans="2:8" ht="9.9499999999999993" customHeight="1" x14ac:dyDescent="0.3"/>
    <row r="2" spans="2:8" ht="31.5" customHeight="1" x14ac:dyDescent="0.3">
      <c r="B2" s="256" t="s">
        <v>1032</v>
      </c>
      <c r="C2" s="256"/>
      <c r="D2" s="256"/>
      <c r="E2" s="256"/>
      <c r="F2" s="256"/>
      <c r="G2" s="256"/>
      <c r="H2" s="256"/>
    </row>
    <row r="3" spans="2:8" ht="31.5" customHeight="1" x14ac:dyDescent="0.3">
      <c r="B3" s="41" t="s">
        <v>585</v>
      </c>
      <c r="C3" s="41" t="s">
        <v>586</v>
      </c>
      <c r="D3" s="41" t="s">
        <v>587</v>
      </c>
      <c r="E3" s="41" t="s">
        <v>588</v>
      </c>
      <c r="F3" s="41" t="s">
        <v>590</v>
      </c>
      <c r="G3" s="41" t="s">
        <v>594</v>
      </c>
      <c r="H3" s="41" t="s">
        <v>589</v>
      </c>
    </row>
    <row r="4" spans="2:8" ht="20.25" customHeight="1" x14ac:dyDescent="0.3">
      <c r="B4" s="41">
        <v>1</v>
      </c>
      <c r="C4" s="41" t="s">
        <v>591</v>
      </c>
      <c r="D4" s="41" t="s">
        <v>592</v>
      </c>
      <c r="E4" s="41" t="s">
        <v>593</v>
      </c>
      <c r="F4" s="118">
        <v>150000</v>
      </c>
      <c r="G4" s="119" t="s">
        <v>16</v>
      </c>
      <c r="H4" s="41" t="s">
        <v>596</v>
      </c>
    </row>
    <row r="5" spans="2:8" ht="20.25" customHeight="1" x14ac:dyDescent="0.3">
      <c r="B5" s="41">
        <v>2</v>
      </c>
      <c r="C5" s="41" t="s">
        <v>591</v>
      </c>
      <c r="D5" s="41" t="s">
        <v>76</v>
      </c>
      <c r="E5" s="41" t="s">
        <v>1033</v>
      </c>
      <c r="F5" s="118">
        <v>300000</v>
      </c>
      <c r="G5" s="119" t="s">
        <v>16</v>
      </c>
      <c r="H5" s="41" t="s">
        <v>77</v>
      </c>
    </row>
    <row r="6" spans="2:8" ht="20.25" customHeight="1" x14ac:dyDescent="0.3">
      <c r="B6" s="41">
        <v>3</v>
      </c>
      <c r="C6" s="41" t="s">
        <v>602</v>
      </c>
      <c r="D6" s="41" t="s">
        <v>603</v>
      </c>
      <c r="E6" s="41" t="s">
        <v>605</v>
      </c>
      <c r="F6" s="118">
        <v>300000</v>
      </c>
      <c r="G6" s="119" t="s">
        <v>16</v>
      </c>
      <c r="H6" s="41" t="s">
        <v>606</v>
      </c>
    </row>
    <row r="7" spans="2:8" ht="20.25" customHeight="1" x14ac:dyDescent="0.3">
      <c r="B7" s="41">
        <v>4</v>
      </c>
      <c r="C7" s="41" t="s">
        <v>602</v>
      </c>
      <c r="D7" s="41" t="s">
        <v>1034</v>
      </c>
      <c r="E7" s="41" t="s">
        <v>1035</v>
      </c>
      <c r="F7" s="118">
        <v>150000</v>
      </c>
      <c r="G7" s="119" t="s">
        <v>16</v>
      </c>
      <c r="H7" s="41" t="s">
        <v>1036</v>
      </c>
    </row>
    <row r="8" spans="2:8" ht="20.25" customHeight="1" x14ac:dyDescent="0.3">
      <c r="B8" s="41">
        <v>5</v>
      </c>
      <c r="C8" s="41" t="s">
        <v>607</v>
      </c>
      <c r="D8" s="41" t="s">
        <v>1037</v>
      </c>
      <c r="E8" s="41" t="s">
        <v>1038</v>
      </c>
      <c r="F8" s="118">
        <v>300000</v>
      </c>
      <c r="G8" s="119" t="s">
        <v>1039</v>
      </c>
      <c r="H8" s="41" t="s">
        <v>1040</v>
      </c>
    </row>
    <row r="9" spans="2:8" ht="20.25" customHeight="1" x14ac:dyDescent="0.3">
      <c r="B9" s="41">
        <v>6</v>
      </c>
      <c r="C9" s="41" t="s">
        <v>607</v>
      </c>
      <c r="D9" s="41" t="s">
        <v>940</v>
      </c>
      <c r="E9" s="41" t="s">
        <v>1041</v>
      </c>
      <c r="F9" s="118">
        <v>150000</v>
      </c>
      <c r="G9" s="119" t="s">
        <v>16</v>
      </c>
      <c r="H9" s="41" t="s">
        <v>941</v>
      </c>
    </row>
    <row r="10" spans="2:8" ht="20.25" customHeight="1" x14ac:dyDescent="0.3">
      <c r="B10" s="41">
        <v>7</v>
      </c>
      <c r="C10" s="41" t="s">
        <v>607</v>
      </c>
      <c r="D10" s="41" t="s">
        <v>483</v>
      </c>
      <c r="E10" s="41" t="s">
        <v>1041</v>
      </c>
      <c r="F10" s="118">
        <v>150000</v>
      </c>
      <c r="G10" s="119" t="s">
        <v>16</v>
      </c>
      <c r="H10" s="41" t="s">
        <v>485</v>
      </c>
    </row>
    <row r="11" spans="2:8" x14ac:dyDescent="0.3">
      <c r="B11" s="257" t="s">
        <v>7</v>
      </c>
      <c r="C11" s="257"/>
      <c r="D11" s="257"/>
      <c r="E11" s="257"/>
      <c r="F11" s="43">
        <f>SUM(F4:F10)</f>
        <v>1500000</v>
      </c>
      <c r="G11" s="257"/>
      <c r="H11" s="257"/>
    </row>
    <row r="12" spans="2:8" x14ac:dyDescent="0.3">
      <c r="C12" s="44"/>
      <c r="D12" s="44"/>
      <c r="E12" s="44"/>
      <c r="F12" s="44"/>
      <c r="G12" s="44"/>
      <c r="H12" s="44"/>
    </row>
    <row r="13" spans="2:8" x14ac:dyDescent="0.3">
      <c r="C13" s="44"/>
      <c r="D13" s="44"/>
      <c r="E13" s="44"/>
      <c r="F13" s="44"/>
      <c r="G13" s="44"/>
      <c r="H13" s="44"/>
    </row>
    <row r="14" spans="2:8" x14ac:dyDescent="0.3">
      <c r="C14" s="44"/>
      <c r="D14" s="44"/>
      <c r="E14" s="44"/>
      <c r="F14" s="44"/>
      <c r="G14" s="44"/>
      <c r="H14" s="44"/>
    </row>
    <row r="15" spans="2:8" x14ac:dyDescent="0.3">
      <c r="C15" s="44"/>
      <c r="D15" s="44"/>
      <c r="E15" s="44"/>
      <c r="F15" s="44"/>
      <c r="G15" s="44"/>
      <c r="H15" s="44"/>
    </row>
    <row r="16" spans="2:8" x14ac:dyDescent="0.3">
      <c r="C16" s="44"/>
      <c r="D16" s="44"/>
      <c r="E16" s="44"/>
      <c r="F16" s="44"/>
      <c r="G16" s="44"/>
      <c r="H16" s="44"/>
    </row>
    <row r="17" spans="3:7" x14ac:dyDescent="0.3">
      <c r="C17" s="44"/>
      <c r="D17" s="44"/>
      <c r="E17" s="44"/>
      <c r="F17" s="44"/>
      <c r="G17" s="44"/>
    </row>
    <row r="18" spans="3:7" x14ac:dyDescent="0.3">
      <c r="C18" s="44"/>
      <c r="D18" s="44"/>
      <c r="E18" s="44"/>
      <c r="F18" s="44"/>
    </row>
    <row r="19" spans="3:7" x14ac:dyDescent="0.3">
      <c r="C19" s="44"/>
      <c r="D19" s="44"/>
      <c r="E19" s="44"/>
      <c r="F19" s="44"/>
    </row>
    <row r="20" spans="3:7" x14ac:dyDescent="0.3">
      <c r="C20" s="44"/>
      <c r="D20" s="44"/>
      <c r="E20" s="44"/>
      <c r="F20" s="44"/>
    </row>
  </sheetData>
  <mergeCells count="3">
    <mergeCell ref="B2:H2"/>
    <mergeCell ref="B11:E11"/>
    <mergeCell ref="G11:H11"/>
  </mergeCells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C59F-7BFC-44DA-AF81-078B613CAADE}">
  <dimension ref="B1:H20"/>
  <sheetViews>
    <sheetView workbookViewId="0">
      <selection activeCell="B2" sqref="B2:AB6"/>
    </sheetView>
  </sheetViews>
  <sheetFormatPr defaultColWidth="9" defaultRowHeight="18.75" x14ac:dyDescent="0.3"/>
  <cols>
    <col min="1" max="1" width="1.625" style="40" customWidth="1"/>
    <col min="2" max="5" width="9" style="40"/>
    <col min="6" max="7" width="14" style="40" customWidth="1"/>
    <col min="8" max="8" width="27.875" style="40" customWidth="1"/>
    <col min="9" max="16384" width="9" style="40"/>
  </cols>
  <sheetData>
    <row r="1" spans="2:8" ht="9.9499999999999993" customHeight="1" x14ac:dyDescent="0.3"/>
    <row r="2" spans="2:8" ht="31.5" customHeight="1" x14ac:dyDescent="0.3">
      <c r="B2" s="256" t="s">
        <v>1053</v>
      </c>
      <c r="C2" s="256"/>
      <c r="D2" s="256"/>
      <c r="E2" s="256"/>
      <c r="F2" s="256"/>
      <c r="G2" s="256"/>
      <c r="H2" s="256"/>
    </row>
    <row r="3" spans="2:8" ht="31.5" customHeight="1" x14ac:dyDescent="0.3">
      <c r="B3" s="41" t="s">
        <v>585</v>
      </c>
      <c r="C3" s="41" t="s">
        <v>586</v>
      </c>
      <c r="D3" s="41" t="s">
        <v>587</v>
      </c>
      <c r="E3" s="41" t="s">
        <v>588</v>
      </c>
      <c r="F3" s="41" t="s">
        <v>590</v>
      </c>
      <c r="G3" s="41" t="s">
        <v>594</v>
      </c>
      <c r="H3" s="41" t="s">
        <v>589</v>
      </c>
    </row>
    <row r="4" spans="2:8" ht="20.25" customHeight="1" x14ac:dyDescent="0.3">
      <c r="B4" s="41">
        <v>1</v>
      </c>
      <c r="C4" s="41" t="s">
        <v>607</v>
      </c>
      <c r="D4" s="45" t="s">
        <v>618</v>
      </c>
      <c r="E4" s="46" t="s">
        <v>619</v>
      </c>
      <c r="F4" s="42">
        <v>300000</v>
      </c>
      <c r="G4" s="6" t="s">
        <v>595</v>
      </c>
      <c r="H4" s="41" t="s">
        <v>630</v>
      </c>
    </row>
    <row r="5" spans="2:8" ht="20.25" customHeight="1" x14ac:dyDescent="0.3">
      <c r="B5" s="41">
        <v>2</v>
      </c>
      <c r="C5" s="41" t="s">
        <v>607</v>
      </c>
      <c r="D5" s="45" t="s">
        <v>1049</v>
      </c>
      <c r="E5" s="46" t="s">
        <v>625</v>
      </c>
      <c r="F5" s="42">
        <v>300000</v>
      </c>
      <c r="G5" s="6" t="s">
        <v>595</v>
      </c>
      <c r="H5" s="41" t="s">
        <v>1044</v>
      </c>
    </row>
    <row r="6" spans="2:8" ht="20.25" customHeight="1" x14ac:dyDescent="0.3">
      <c r="B6" s="41">
        <v>3</v>
      </c>
      <c r="C6" s="41" t="s">
        <v>602</v>
      </c>
      <c r="D6" s="45" t="s">
        <v>1050</v>
      </c>
      <c r="E6" s="46" t="s">
        <v>622</v>
      </c>
      <c r="F6" s="42">
        <v>300000</v>
      </c>
      <c r="G6" s="6" t="s">
        <v>628</v>
      </c>
      <c r="H6" s="41" t="s">
        <v>1045</v>
      </c>
    </row>
    <row r="7" spans="2:8" ht="20.25" customHeight="1" x14ac:dyDescent="0.3">
      <c r="B7" s="41">
        <v>4</v>
      </c>
      <c r="C7" s="41" t="s">
        <v>602</v>
      </c>
      <c r="D7" s="45" t="s">
        <v>617</v>
      </c>
      <c r="E7" s="46" t="s">
        <v>604</v>
      </c>
      <c r="F7" s="42">
        <v>150000</v>
      </c>
      <c r="G7" s="6" t="s">
        <v>628</v>
      </c>
      <c r="H7" s="41" t="s">
        <v>629</v>
      </c>
    </row>
    <row r="8" spans="2:8" ht="20.25" customHeight="1" x14ac:dyDescent="0.3">
      <c r="B8" s="41">
        <v>5</v>
      </c>
      <c r="C8" s="41" t="s">
        <v>602</v>
      </c>
      <c r="D8" s="45" t="s">
        <v>621</v>
      </c>
      <c r="E8" s="46" t="s">
        <v>622</v>
      </c>
      <c r="F8" s="42">
        <v>150000</v>
      </c>
      <c r="G8" s="6" t="s">
        <v>595</v>
      </c>
      <c r="H8" s="41" t="s">
        <v>632</v>
      </c>
    </row>
    <row r="9" spans="2:8" ht="20.25" customHeight="1" x14ac:dyDescent="0.3">
      <c r="B9" s="41">
        <v>6</v>
      </c>
      <c r="C9" s="41" t="s">
        <v>607</v>
      </c>
      <c r="D9" s="45" t="s">
        <v>1051</v>
      </c>
      <c r="E9" s="46" t="s">
        <v>625</v>
      </c>
      <c r="F9" s="42">
        <v>150000</v>
      </c>
      <c r="G9" s="6" t="s">
        <v>1046</v>
      </c>
      <c r="H9" s="41" t="s">
        <v>1047</v>
      </c>
    </row>
    <row r="10" spans="2:8" ht="20.25" customHeight="1" x14ac:dyDescent="0.3">
      <c r="B10" s="41">
        <v>7</v>
      </c>
      <c r="C10" s="41" t="s">
        <v>607</v>
      </c>
      <c r="D10" s="45" t="s">
        <v>1052</v>
      </c>
      <c r="E10" s="46" t="s">
        <v>625</v>
      </c>
      <c r="F10" s="42">
        <v>150000</v>
      </c>
      <c r="G10" s="6" t="s">
        <v>1021</v>
      </c>
      <c r="H10" s="41" t="s">
        <v>1048</v>
      </c>
    </row>
    <row r="11" spans="2:8" x14ac:dyDescent="0.3">
      <c r="B11" s="257" t="s">
        <v>7</v>
      </c>
      <c r="C11" s="257"/>
      <c r="D11" s="257"/>
      <c r="E11" s="257"/>
      <c r="F11" s="43">
        <f>SUM(F4:F10)</f>
        <v>1500000</v>
      </c>
      <c r="G11" s="257"/>
      <c r="H11" s="257"/>
    </row>
    <row r="12" spans="2:8" x14ac:dyDescent="0.3">
      <c r="C12" s="44"/>
      <c r="D12" s="44"/>
      <c r="E12" s="44"/>
      <c r="F12" s="44"/>
      <c r="G12" s="44"/>
      <c r="H12" s="44"/>
    </row>
    <row r="13" spans="2:8" x14ac:dyDescent="0.3">
      <c r="C13" s="44"/>
      <c r="D13" s="44"/>
      <c r="E13" s="44"/>
      <c r="F13" s="44"/>
      <c r="G13" s="44"/>
      <c r="H13" s="44"/>
    </row>
    <row r="14" spans="2:8" x14ac:dyDescent="0.3">
      <c r="C14" s="44"/>
      <c r="D14" s="44"/>
      <c r="E14" s="44"/>
      <c r="F14" s="44"/>
      <c r="G14" s="44"/>
      <c r="H14" s="44"/>
    </row>
    <row r="15" spans="2:8" x14ac:dyDescent="0.3">
      <c r="C15" s="44"/>
      <c r="D15" s="44"/>
      <c r="E15" s="44"/>
      <c r="F15" s="44"/>
      <c r="G15" s="44"/>
      <c r="H15" s="44"/>
    </row>
    <row r="16" spans="2:8" x14ac:dyDescent="0.3">
      <c r="C16" s="44"/>
      <c r="D16" s="44"/>
      <c r="E16" s="44"/>
      <c r="F16" s="44"/>
      <c r="G16" s="44"/>
      <c r="H16" s="44"/>
    </row>
    <row r="17" spans="3:7" x14ac:dyDescent="0.3">
      <c r="C17" s="44"/>
      <c r="D17" s="44"/>
      <c r="E17" s="44"/>
      <c r="F17" s="44"/>
      <c r="G17" s="44"/>
    </row>
    <row r="18" spans="3:7" x14ac:dyDescent="0.3">
      <c r="C18" s="44"/>
      <c r="D18" s="44"/>
      <c r="E18" s="44"/>
      <c r="F18" s="44"/>
    </row>
    <row r="19" spans="3:7" x14ac:dyDescent="0.3">
      <c r="C19" s="44"/>
      <c r="D19" s="44"/>
      <c r="E19" s="44"/>
      <c r="F19" s="44"/>
    </row>
    <row r="20" spans="3:7" x14ac:dyDescent="0.3">
      <c r="C20" s="44"/>
      <c r="D20" s="44"/>
      <c r="E20" s="44"/>
      <c r="F20" s="44"/>
    </row>
  </sheetData>
  <mergeCells count="3">
    <mergeCell ref="B2:H2"/>
    <mergeCell ref="B11:E11"/>
    <mergeCell ref="G11:H11"/>
  </mergeCells>
  <phoneticPr fontId="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1E78-824E-4E5C-B785-3C12179896B1}">
  <sheetPr>
    <pageSetUpPr fitToPage="1"/>
  </sheetPr>
  <dimension ref="A2:AC17"/>
  <sheetViews>
    <sheetView zoomScaleNormal="100" workbookViewId="0">
      <selection activeCell="P14" sqref="P14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f t="shared" ref="B5" si="0">ROW()-4</f>
        <v>1</v>
      </c>
      <c r="C5" s="5" t="s">
        <v>1001</v>
      </c>
      <c r="D5" s="170" t="s">
        <v>25</v>
      </c>
      <c r="E5" s="170"/>
      <c r="F5" s="170"/>
      <c r="G5" s="170" t="s">
        <v>1002</v>
      </c>
      <c r="H5" s="170"/>
      <c r="I5" s="170"/>
      <c r="J5" s="144">
        <v>368182</v>
      </c>
      <c r="K5" s="144"/>
      <c r="L5" s="144"/>
      <c r="M5" s="144"/>
      <c r="N5" s="144">
        <v>36818</v>
      </c>
      <c r="O5" s="144"/>
      <c r="P5" s="144"/>
      <c r="Q5" s="6">
        <v>3000</v>
      </c>
      <c r="R5" s="144">
        <f>SUM(J5:Q5)</f>
        <v>408000</v>
      </c>
      <c r="S5" s="144"/>
      <c r="T5" s="144"/>
      <c r="U5" s="144"/>
      <c r="V5" s="20" t="s">
        <v>16</v>
      </c>
      <c r="W5" s="20" t="s">
        <v>1000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f>ROW()-4</f>
        <v>2</v>
      </c>
      <c r="C6" s="188" t="s">
        <v>1003</v>
      </c>
      <c r="D6" s="170" t="s">
        <v>25</v>
      </c>
      <c r="E6" s="170"/>
      <c r="F6" s="170"/>
      <c r="G6" s="170" t="s">
        <v>1005</v>
      </c>
      <c r="H6" s="170"/>
      <c r="I6" s="170"/>
      <c r="J6" s="144">
        <v>137273</v>
      </c>
      <c r="K6" s="144"/>
      <c r="L6" s="144"/>
      <c r="M6" s="144"/>
      <c r="N6" s="144">
        <v>13727</v>
      </c>
      <c r="O6" s="144"/>
      <c r="P6" s="144"/>
      <c r="Q6" s="6"/>
      <c r="R6" s="144">
        <f>SUM(J6:Q6)</f>
        <v>151000</v>
      </c>
      <c r="S6" s="144"/>
      <c r="T6" s="144"/>
      <c r="U6" s="144"/>
      <c r="V6" s="7" t="s">
        <v>16</v>
      </c>
      <c r="W6" s="7" t="s">
        <v>1006</v>
      </c>
      <c r="X6" s="172"/>
      <c r="Y6" s="173"/>
      <c r="Z6" s="173"/>
      <c r="AA6" s="173"/>
      <c r="AB6" s="173"/>
    </row>
    <row r="7" spans="2:29" ht="39.950000000000003" customHeight="1" x14ac:dyDescent="0.3">
      <c r="B7" s="4">
        <f t="shared" ref="B7:B8" si="1">ROW()-4</f>
        <v>3</v>
      </c>
      <c r="C7" s="189"/>
      <c r="D7" s="159" t="s">
        <v>25</v>
      </c>
      <c r="E7" s="149"/>
      <c r="F7" s="150"/>
      <c r="G7" s="170" t="s">
        <v>1004</v>
      </c>
      <c r="H7" s="170"/>
      <c r="I7" s="170"/>
      <c r="J7" s="165">
        <v>487582</v>
      </c>
      <c r="K7" s="166"/>
      <c r="L7" s="166"/>
      <c r="M7" s="167"/>
      <c r="N7" s="165">
        <v>48758</v>
      </c>
      <c r="O7" s="166"/>
      <c r="P7" s="167"/>
      <c r="Q7" s="6"/>
      <c r="R7" s="165">
        <f>SUM(J7:Q7)</f>
        <v>536340</v>
      </c>
      <c r="S7" s="166"/>
      <c r="T7" s="166"/>
      <c r="U7" s="167"/>
      <c r="V7" s="7" t="s">
        <v>16</v>
      </c>
      <c r="W7" s="20" t="s">
        <v>1007</v>
      </c>
      <c r="X7" s="172"/>
      <c r="Y7" s="172"/>
      <c r="Z7" s="172"/>
      <c r="AA7" s="172"/>
      <c r="AB7" s="172"/>
    </row>
    <row r="8" spans="2:29" ht="39.950000000000003" customHeight="1" x14ac:dyDescent="0.3">
      <c r="B8" s="4">
        <f t="shared" si="1"/>
        <v>4</v>
      </c>
      <c r="C8" s="5" t="s">
        <v>1008</v>
      </c>
      <c r="D8" s="159" t="s">
        <v>908</v>
      </c>
      <c r="E8" s="149"/>
      <c r="F8" s="150"/>
      <c r="G8" s="159" t="s">
        <v>1009</v>
      </c>
      <c r="H8" s="149"/>
      <c r="I8" s="150"/>
      <c r="J8" s="165">
        <v>2352000</v>
      </c>
      <c r="K8" s="166"/>
      <c r="L8" s="166"/>
      <c r="M8" s="167"/>
      <c r="N8" s="165">
        <v>235200</v>
      </c>
      <c r="O8" s="166"/>
      <c r="P8" s="167"/>
      <c r="Q8" s="6">
        <v>209000</v>
      </c>
      <c r="R8" s="165">
        <f>SUM(J8:Q8)</f>
        <v>2796200</v>
      </c>
      <c r="S8" s="166"/>
      <c r="T8" s="166"/>
      <c r="U8" s="167"/>
      <c r="V8" s="7" t="s">
        <v>493</v>
      </c>
      <c r="W8" s="7" t="s">
        <v>700</v>
      </c>
      <c r="X8" s="172"/>
      <c r="Y8" s="172"/>
      <c r="Z8" s="172"/>
      <c r="AA8" s="172"/>
      <c r="AB8" s="172"/>
    </row>
    <row r="9" spans="2:29" ht="39.950000000000003" customHeight="1" x14ac:dyDescent="0.3">
      <c r="B9" s="168" t="s">
        <v>7</v>
      </c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9">
        <f>SUM(R5:U8)</f>
        <v>3891540</v>
      </c>
      <c r="S9" s="169"/>
      <c r="T9" s="169"/>
      <c r="U9" s="169"/>
      <c r="V9" s="169"/>
      <c r="W9" s="169"/>
      <c r="X9" s="169"/>
      <c r="Y9" s="169"/>
      <c r="Z9" s="169"/>
      <c r="AA9" s="169"/>
      <c r="AB9" s="169"/>
    </row>
    <row r="17" spans="27:27" x14ac:dyDescent="0.3">
      <c r="AA17" t="s">
        <v>709</v>
      </c>
    </row>
  </sheetData>
  <mergeCells count="34">
    <mergeCell ref="B9:Q9"/>
    <mergeCell ref="R9:AB9"/>
    <mergeCell ref="C6:C7"/>
    <mergeCell ref="D8:F8"/>
    <mergeCell ref="G8:I8"/>
    <mergeCell ref="J8:M8"/>
    <mergeCell ref="N8:P8"/>
    <mergeCell ref="R8:U8"/>
    <mergeCell ref="X8:AB8"/>
    <mergeCell ref="D7:F7"/>
    <mergeCell ref="G7:I7"/>
    <mergeCell ref="J7:M7"/>
    <mergeCell ref="N7:P7"/>
    <mergeCell ref="R7:U7"/>
    <mergeCell ref="X7:AB7"/>
    <mergeCell ref="D6:F6"/>
    <mergeCell ref="G6:I6"/>
    <mergeCell ref="J6:M6"/>
    <mergeCell ref="N6:P6"/>
    <mergeCell ref="R6:U6"/>
    <mergeCell ref="X6:AB6"/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C68A-B17E-428A-918B-1B838D47D086}">
  <sheetPr>
    <pageSetUpPr fitToPage="1"/>
  </sheetPr>
  <dimension ref="A2:AC23"/>
  <sheetViews>
    <sheetView topLeftCell="A4" zoomScaleNormal="100" workbookViewId="0">
      <selection activeCell="C13" sqref="C13:W14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f t="shared" ref="B5" si="0">ROW()-4</f>
        <v>1</v>
      </c>
      <c r="C5" s="5" t="s">
        <v>971</v>
      </c>
      <c r="D5" s="170" t="s">
        <v>972</v>
      </c>
      <c r="E5" s="170"/>
      <c r="F5" s="170"/>
      <c r="G5" s="170" t="s">
        <v>973</v>
      </c>
      <c r="H5" s="170"/>
      <c r="I5" s="170"/>
      <c r="J5" s="144">
        <v>2727273</v>
      </c>
      <c r="K5" s="144"/>
      <c r="L5" s="144"/>
      <c r="M5" s="144"/>
      <c r="N5" s="144">
        <v>272727</v>
      </c>
      <c r="O5" s="144"/>
      <c r="P5" s="144"/>
      <c r="Q5" s="6">
        <v>0</v>
      </c>
      <c r="R5" s="144">
        <f>SUM(J5:Q5)</f>
        <v>3000000</v>
      </c>
      <c r="S5" s="144"/>
      <c r="T5" s="144"/>
      <c r="U5" s="144"/>
      <c r="V5" s="20" t="s">
        <v>408</v>
      </c>
      <c r="W5" s="20" t="s">
        <v>472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f>ROW()-4</f>
        <v>2</v>
      </c>
      <c r="C6" s="5" t="s">
        <v>974</v>
      </c>
      <c r="D6" s="170" t="s">
        <v>12</v>
      </c>
      <c r="E6" s="170"/>
      <c r="F6" s="170"/>
      <c r="G6" s="170" t="s">
        <v>975</v>
      </c>
      <c r="H6" s="170"/>
      <c r="I6" s="170"/>
      <c r="J6" s="144">
        <v>160000</v>
      </c>
      <c r="K6" s="144"/>
      <c r="L6" s="144"/>
      <c r="M6" s="144"/>
      <c r="N6" s="144">
        <v>16000</v>
      </c>
      <c r="O6" s="144"/>
      <c r="P6" s="144"/>
      <c r="Q6" s="6">
        <v>3300</v>
      </c>
      <c r="R6" s="144">
        <f>SUM(J6:Q6)</f>
        <v>179300</v>
      </c>
      <c r="S6" s="144"/>
      <c r="T6" s="144"/>
      <c r="U6" s="144"/>
      <c r="V6" s="7" t="s">
        <v>530</v>
      </c>
      <c r="W6" s="7" t="s">
        <v>33</v>
      </c>
      <c r="X6" s="172"/>
      <c r="Y6" s="173"/>
      <c r="Z6" s="173"/>
      <c r="AA6" s="173"/>
      <c r="AB6" s="173"/>
    </row>
    <row r="7" spans="2:29" ht="39.950000000000003" customHeight="1" x14ac:dyDescent="0.3">
      <c r="B7" s="4">
        <f t="shared" ref="B7:B13" si="1">ROW()-4</f>
        <v>3</v>
      </c>
      <c r="C7" s="5" t="s">
        <v>976</v>
      </c>
      <c r="D7" s="159" t="s">
        <v>972</v>
      </c>
      <c r="E7" s="149"/>
      <c r="F7" s="150"/>
      <c r="G7" s="151" t="s">
        <v>977</v>
      </c>
      <c r="H7" s="152"/>
      <c r="I7" s="153"/>
      <c r="J7" s="165">
        <v>238182</v>
      </c>
      <c r="K7" s="166"/>
      <c r="L7" s="166"/>
      <c r="M7" s="167"/>
      <c r="N7" s="165">
        <v>23818</v>
      </c>
      <c r="O7" s="166"/>
      <c r="P7" s="167"/>
      <c r="Q7" s="6">
        <v>0</v>
      </c>
      <c r="R7" s="165">
        <f>SUM(J7:Q7)</f>
        <v>262000</v>
      </c>
      <c r="S7" s="166"/>
      <c r="T7" s="166"/>
      <c r="U7" s="167"/>
      <c r="V7" s="20" t="s">
        <v>408</v>
      </c>
      <c r="W7" s="20" t="s">
        <v>472</v>
      </c>
      <c r="X7" s="172"/>
      <c r="Y7" s="172"/>
      <c r="Z7" s="172"/>
      <c r="AA7" s="172"/>
      <c r="AB7" s="172"/>
    </row>
    <row r="8" spans="2:29" ht="39.950000000000003" customHeight="1" x14ac:dyDescent="0.3">
      <c r="B8" s="4">
        <f t="shared" si="1"/>
        <v>4</v>
      </c>
      <c r="C8" s="5" t="s">
        <v>978</v>
      </c>
      <c r="D8" s="159" t="s">
        <v>979</v>
      </c>
      <c r="E8" s="149"/>
      <c r="F8" s="150"/>
      <c r="G8" s="159" t="s">
        <v>980</v>
      </c>
      <c r="H8" s="149"/>
      <c r="I8" s="150"/>
      <c r="J8" s="165">
        <v>50000</v>
      </c>
      <c r="K8" s="166"/>
      <c r="L8" s="166"/>
      <c r="M8" s="167"/>
      <c r="N8" s="165">
        <v>0</v>
      </c>
      <c r="O8" s="166"/>
      <c r="P8" s="167"/>
      <c r="Q8" s="6">
        <v>0</v>
      </c>
      <c r="R8" s="165">
        <f>SUM(J8:Q8)</f>
        <v>50000</v>
      </c>
      <c r="S8" s="166"/>
      <c r="T8" s="166"/>
      <c r="U8" s="167"/>
      <c r="V8" s="7" t="s">
        <v>16</v>
      </c>
      <c r="W8" s="7" t="s">
        <v>981</v>
      </c>
      <c r="X8" s="172"/>
      <c r="Y8" s="172"/>
      <c r="Z8" s="172"/>
      <c r="AA8" s="172"/>
      <c r="AB8" s="172"/>
    </row>
    <row r="9" spans="2:29" ht="39.950000000000003" customHeight="1" x14ac:dyDescent="0.3">
      <c r="B9" s="4">
        <f t="shared" si="1"/>
        <v>5</v>
      </c>
      <c r="C9" s="5" t="s">
        <v>985</v>
      </c>
      <c r="D9" s="171" t="s">
        <v>986</v>
      </c>
      <c r="E9" s="171"/>
      <c r="F9" s="171"/>
      <c r="G9" s="170" t="s">
        <v>987</v>
      </c>
      <c r="H9" s="170"/>
      <c r="I9" s="170"/>
      <c r="J9" s="144">
        <v>557900</v>
      </c>
      <c r="K9" s="144"/>
      <c r="L9" s="144"/>
      <c r="M9" s="144"/>
      <c r="N9" s="144">
        <v>55790</v>
      </c>
      <c r="O9" s="144"/>
      <c r="P9" s="144"/>
      <c r="Q9" s="6"/>
      <c r="R9" s="165">
        <f>SUM(J9:Q9)</f>
        <v>613690</v>
      </c>
      <c r="S9" s="166"/>
      <c r="T9" s="166"/>
      <c r="U9" s="167"/>
      <c r="V9" s="7" t="s">
        <v>16</v>
      </c>
      <c r="W9" s="7" t="s">
        <v>189</v>
      </c>
      <c r="X9" s="172"/>
      <c r="Y9" s="172"/>
      <c r="Z9" s="172"/>
      <c r="AA9" s="172"/>
      <c r="AB9" s="172"/>
    </row>
    <row r="10" spans="2:29" ht="39.950000000000003" customHeight="1" x14ac:dyDescent="0.3">
      <c r="B10" s="4">
        <f t="shared" si="1"/>
        <v>6</v>
      </c>
      <c r="C10" s="30" t="s">
        <v>988</v>
      </c>
      <c r="D10" s="170" t="s">
        <v>82</v>
      </c>
      <c r="E10" s="170"/>
      <c r="F10" s="170"/>
      <c r="G10" s="170" t="s">
        <v>989</v>
      </c>
      <c r="H10" s="170"/>
      <c r="I10" s="170"/>
      <c r="J10" s="144">
        <v>181000</v>
      </c>
      <c r="K10" s="144"/>
      <c r="L10" s="144"/>
      <c r="M10" s="144"/>
      <c r="N10" s="144"/>
      <c r="O10" s="144"/>
      <c r="P10" s="144"/>
      <c r="Q10" s="6">
        <v>3000</v>
      </c>
      <c r="R10" s="144">
        <f t="shared" ref="R10:R12" si="2">J10+N10+Q10</f>
        <v>184000</v>
      </c>
      <c r="S10" s="144"/>
      <c r="T10" s="144"/>
      <c r="U10" s="144"/>
      <c r="V10" s="7" t="s">
        <v>19</v>
      </c>
      <c r="W10" s="7" t="s">
        <v>84</v>
      </c>
      <c r="X10" s="213"/>
      <c r="Y10" s="214"/>
      <c r="Z10" s="214"/>
      <c r="AA10" s="214"/>
      <c r="AB10" s="215"/>
    </row>
    <row r="11" spans="2:29" ht="70.5" customHeight="1" x14ac:dyDescent="0.3">
      <c r="B11" s="4">
        <f t="shared" si="1"/>
        <v>7</v>
      </c>
      <c r="C11" s="30" t="s">
        <v>982</v>
      </c>
      <c r="D11" s="159" t="s">
        <v>991</v>
      </c>
      <c r="E11" s="149"/>
      <c r="F11" s="150"/>
      <c r="G11" s="170" t="s">
        <v>995</v>
      </c>
      <c r="H11" s="170"/>
      <c r="I11" s="170"/>
      <c r="J11" s="144">
        <v>157818</v>
      </c>
      <c r="K11" s="144"/>
      <c r="L11" s="144"/>
      <c r="M11" s="144"/>
      <c r="N11" s="144">
        <v>15782</v>
      </c>
      <c r="O11" s="144"/>
      <c r="P11" s="144"/>
      <c r="Q11" s="6"/>
      <c r="R11" s="144">
        <f t="shared" ref="R11" si="3">J11+N11+Q11</f>
        <v>173600</v>
      </c>
      <c r="S11" s="144"/>
      <c r="T11" s="144"/>
      <c r="U11" s="144"/>
      <c r="V11" s="7" t="s">
        <v>19</v>
      </c>
      <c r="W11" s="7" t="s">
        <v>992</v>
      </c>
      <c r="X11" s="213" t="s">
        <v>994</v>
      </c>
      <c r="Y11" s="214"/>
      <c r="Z11" s="214"/>
      <c r="AA11" s="214"/>
      <c r="AB11" s="215"/>
    </row>
    <row r="12" spans="2:29" ht="78.75" customHeight="1" x14ac:dyDescent="0.3">
      <c r="B12" s="4">
        <f t="shared" si="1"/>
        <v>8</v>
      </c>
      <c r="C12" s="30" t="s">
        <v>990</v>
      </c>
      <c r="D12" s="159" t="s">
        <v>991</v>
      </c>
      <c r="E12" s="149"/>
      <c r="F12" s="150"/>
      <c r="G12" s="170" t="s">
        <v>996</v>
      </c>
      <c r="H12" s="170"/>
      <c r="I12" s="170"/>
      <c r="J12" s="144">
        <v>166364</v>
      </c>
      <c r="K12" s="144"/>
      <c r="L12" s="144"/>
      <c r="M12" s="144"/>
      <c r="N12" s="144">
        <v>16636</v>
      </c>
      <c r="O12" s="144"/>
      <c r="P12" s="144"/>
      <c r="Q12" s="6"/>
      <c r="R12" s="144">
        <f t="shared" si="2"/>
        <v>183000</v>
      </c>
      <c r="S12" s="144"/>
      <c r="T12" s="144"/>
      <c r="U12" s="144"/>
      <c r="V12" s="7" t="s">
        <v>19</v>
      </c>
      <c r="W12" s="7" t="s">
        <v>992</v>
      </c>
      <c r="X12" s="213" t="s">
        <v>993</v>
      </c>
      <c r="Y12" s="214"/>
      <c r="Z12" s="214"/>
      <c r="AA12" s="214"/>
      <c r="AB12" s="215"/>
    </row>
    <row r="13" spans="2:29" ht="78.75" customHeight="1" x14ac:dyDescent="0.3">
      <c r="B13" s="4">
        <f t="shared" si="1"/>
        <v>9</v>
      </c>
      <c r="C13" s="30" t="s">
        <v>997</v>
      </c>
      <c r="D13" s="159" t="s">
        <v>25</v>
      </c>
      <c r="E13" s="149"/>
      <c r="F13" s="150"/>
      <c r="G13" s="170" t="s">
        <v>998</v>
      </c>
      <c r="H13" s="170"/>
      <c r="I13" s="170"/>
      <c r="J13" s="144">
        <v>921400</v>
      </c>
      <c r="K13" s="144"/>
      <c r="L13" s="144"/>
      <c r="M13" s="144"/>
      <c r="N13" s="144"/>
      <c r="O13" s="144"/>
      <c r="P13" s="144"/>
      <c r="Q13" s="6"/>
      <c r="R13" s="144">
        <f t="shared" ref="R13" si="4">J13+N13+Q13</f>
        <v>921400</v>
      </c>
      <c r="S13" s="144"/>
      <c r="T13" s="144"/>
      <c r="U13" s="144"/>
      <c r="V13" s="7" t="s">
        <v>16</v>
      </c>
      <c r="W13" s="7" t="s">
        <v>999</v>
      </c>
      <c r="X13" s="213"/>
      <c r="Y13" s="214"/>
      <c r="Z13" s="214"/>
      <c r="AA13" s="214"/>
      <c r="AB13" s="215"/>
    </row>
    <row r="14" spans="2:29" ht="39.950000000000003" customHeight="1" x14ac:dyDescent="0.3">
      <c r="B14" s="21">
        <f t="shared" ref="B14" si="5">ROW()-4</f>
        <v>10</v>
      </c>
      <c r="C14" s="30" t="s">
        <v>983</v>
      </c>
      <c r="D14" s="170" t="s">
        <v>128</v>
      </c>
      <c r="E14" s="170"/>
      <c r="F14" s="170"/>
      <c r="G14" s="170" t="s">
        <v>984</v>
      </c>
      <c r="H14" s="170"/>
      <c r="I14" s="170"/>
      <c r="J14" s="144">
        <v>9991</v>
      </c>
      <c r="K14" s="144"/>
      <c r="L14" s="144"/>
      <c r="M14" s="144"/>
      <c r="N14" s="144">
        <v>999</v>
      </c>
      <c r="O14" s="144"/>
      <c r="P14" s="144"/>
      <c r="Q14" s="6"/>
      <c r="R14" s="144">
        <f t="shared" ref="R14" si="6">J14+N14+Q14</f>
        <v>10990</v>
      </c>
      <c r="S14" s="144"/>
      <c r="T14" s="144"/>
      <c r="U14" s="144"/>
      <c r="V14" s="7" t="s">
        <v>16</v>
      </c>
      <c r="W14" s="7" t="s">
        <v>1010</v>
      </c>
      <c r="X14" s="213"/>
      <c r="Y14" s="214"/>
      <c r="Z14" s="214"/>
      <c r="AA14" s="214"/>
      <c r="AB14" s="215"/>
    </row>
    <row r="15" spans="2:29" ht="39.950000000000003" customHeight="1" x14ac:dyDescent="0.3">
      <c r="B15" s="168" t="s">
        <v>7</v>
      </c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9">
        <f>SUM(R5:U14)</f>
        <v>5577980</v>
      </c>
      <c r="S15" s="169"/>
      <c r="T15" s="169"/>
      <c r="U15" s="169"/>
      <c r="V15" s="169"/>
      <c r="W15" s="169"/>
      <c r="X15" s="169"/>
      <c r="Y15" s="169"/>
      <c r="Z15" s="169"/>
      <c r="AA15" s="169"/>
      <c r="AB15" s="169"/>
    </row>
    <row r="23" spans="27:27" x14ac:dyDescent="0.3">
      <c r="AA23" t="s">
        <v>709</v>
      </c>
    </row>
  </sheetData>
  <mergeCells count="69">
    <mergeCell ref="B2:AB2"/>
    <mergeCell ref="D4:F4"/>
    <mergeCell ref="G4:I4"/>
    <mergeCell ref="J4:M4"/>
    <mergeCell ref="N4:P4"/>
    <mergeCell ref="R4:U4"/>
    <mergeCell ref="X4:AB4"/>
    <mergeCell ref="R6:U6"/>
    <mergeCell ref="X6:AB6"/>
    <mergeCell ref="D5:F5"/>
    <mergeCell ref="G5:I5"/>
    <mergeCell ref="J5:M5"/>
    <mergeCell ref="N5:P5"/>
    <mergeCell ref="R5:U5"/>
    <mergeCell ref="X5:AB5"/>
    <mergeCell ref="D9:F9"/>
    <mergeCell ref="G9:I9"/>
    <mergeCell ref="J9:M9"/>
    <mergeCell ref="N9:P9"/>
    <mergeCell ref="D6:F6"/>
    <mergeCell ref="G6:I6"/>
    <mergeCell ref="J6:M6"/>
    <mergeCell ref="N6:P6"/>
    <mergeCell ref="D7:F7"/>
    <mergeCell ref="G7:I7"/>
    <mergeCell ref="J7:M7"/>
    <mergeCell ref="N7:P7"/>
    <mergeCell ref="D8:F8"/>
    <mergeCell ref="G8:I8"/>
    <mergeCell ref="J8:M8"/>
    <mergeCell ref="N8:P8"/>
    <mergeCell ref="R8:U8"/>
    <mergeCell ref="R9:U9"/>
    <mergeCell ref="X9:AB9"/>
    <mergeCell ref="J12:M12"/>
    <mergeCell ref="N12:P12"/>
    <mergeCell ref="X11:AB11"/>
    <mergeCell ref="R12:U12"/>
    <mergeCell ref="X12:AB12"/>
    <mergeCell ref="R11:U11"/>
    <mergeCell ref="X7:AB7"/>
    <mergeCell ref="X8:AB8"/>
    <mergeCell ref="R7:U7"/>
    <mergeCell ref="B15:Q15"/>
    <mergeCell ref="R15:AB15"/>
    <mergeCell ref="D10:F10"/>
    <mergeCell ref="G10:I10"/>
    <mergeCell ref="J10:M10"/>
    <mergeCell ref="N10:P10"/>
    <mergeCell ref="R10:U10"/>
    <mergeCell ref="X10:AB10"/>
    <mergeCell ref="D12:F12"/>
    <mergeCell ref="G12:I12"/>
    <mergeCell ref="D14:F14"/>
    <mergeCell ref="G14:I14"/>
    <mergeCell ref="J14:M14"/>
    <mergeCell ref="D13:F13"/>
    <mergeCell ref="G13:I13"/>
    <mergeCell ref="J13:M13"/>
    <mergeCell ref="N13:P13"/>
    <mergeCell ref="D11:F11"/>
    <mergeCell ref="G11:I11"/>
    <mergeCell ref="J11:M11"/>
    <mergeCell ref="N11:P11"/>
    <mergeCell ref="R13:U13"/>
    <mergeCell ref="N14:P14"/>
    <mergeCell ref="R14:U14"/>
    <mergeCell ref="X14:AB14"/>
    <mergeCell ref="X13:AB13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B530-20D1-4916-9DF7-9DE0075F18B9}">
  <sheetPr>
    <pageSetUpPr fitToPage="1"/>
  </sheetPr>
  <dimension ref="A2:AC22"/>
  <sheetViews>
    <sheetView zoomScaleNormal="100" workbookViewId="0">
      <selection activeCell="AC11" sqref="AC11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f t="shared" ref="B5:B7" si="0">ROW()-4</f>
        <v>1</v>
      </c>
      <c r="C5" s="188" t="s">
        <v>929</v>
      </c>
      <c r="D5" s="170" t="s">
        <v>128</v>
      </c>
      <c r="E5" s="170"/>
      <c r="F5" s="170"/>
      <c r="G5" s="170" t="s">
        <v>930</v>
      </c>
      <c r="H5" s="170"/>
      <c r="I5" s="170"/>
      <c r="J5" s="144">
        <v>59380</v>
      </c>
      <c r="K5" s="144"/>
      <c r="L5" s="144"/>
      <c r="M5" s="144"/>
      <c r="N5" s="144"/>
      <c r="O5" s="144"/>
      <c r="P5" s="144"/>
      <c r="Q5" s="6"/>
      <c r="R5" s="144">
        <f t="shared" ref="R5:R6" si="1">J5+N5+Q5</f>
        <v>59380</v>
      </c>
      <c r="S5" s="144"/>
      <c r="T5" s="144"/>
      <c r="U5" s="144"/>
      <c r="V5" s="7" t="s">
        <v>16</v>
      </c>
      <c r="W5" s="7" t="s">
        <v>932</v>
      </c>
      <c r="X5" s="213"/>
      <c r="Y5" s="214"/>
      <c r="Z5" s="214"/>
      <c r="AA5" s="214"/>
      <c r="AB5" s="215"/>
    </row>
    <row r="6" spans="2:29" ht="39.950000000000003" customHeight="1" x14ac:dyDescent="0.3">
      <c r="B6" s="4">
        <f t="shared" si="0"/>
        <v>2</v>
      </c>
      <c r="C6" s="189"/>
      <c r="D6" s="170" t="s">
        <v>450</v>
      </c>
      <c r="E6" s="170"/>
      <c r="F6" s="170"/>
      <c r="G6" s="170" t="s">
        <v>931</v>
      </c>
      <c r="H6" s="170"/>
      <c r="I6" s="170"/>
      <c r="J6" s="144">
        <v>152000</v>
      </c>
      <c r="K6" s="144"/>
      <c r="L6" s="144"/>
      <c r="M6" s="144"/>
      <c r="N6" s="144">
        <v>15200</v>
      </c>
      <c r="O6" s="144"/>
      <c r="P6" s="144"/>
      <c r="Q6" s="6"/>
      <c r="R6" s="144">
        <f t="shared" si="1"/>
        <v>167200</v>
      </c>
      <c r="S6" s="144"/>
      <c r="T6" s="144"/>
      <c r="U6" s="144"/>
      <c r="V6" s="7" t="s">
        <v>408</v>
      </c>
      <c r="W6" s="7" t="s">
        <v>452</v>
      </c>
      <c r="X6" s="213"/>
      <c r="Y6" s="214"/>
      <c r="Z6" s="214"/>
      <c r="AA6" s="214"/>
      <c r="AB6" s="215"/>
    </row>
    <row r="7" spans="2:29" ht="39.950000000000003" customHeight="1" x14ac:dyDescent="0.3">
      <c r="B7" s="4">
        <f t="shared" si="0"/>
        <v>3</v>
      </c>
      <c r="C7" s="30" t="s">
        <v>933</v>
      </c>
      <c r="D7" s="170" t="s">
        <v>934</v>
      </c>
      <c r="E7" s="170"/>
      <c r="F7" s="170"/>
      <c r="G7" s="170" t="s">
        <v>935</v>
      </c>
      <c r="H7" s="170"/>
      <c r="I7" s="170"/>
      <c r="J7" s="144">
        <v>1208750</v>
      </c>
      <c r="K7" s="144"/>
      <c r="L7" s="144"/>
      <c r="M7" s="144"/>
      <c r="N7" s="144"/>
      <c r="O7" s="144"/>
      <c r="P7" s="144"/>
      <c r="Q7" s="6"/>
      <c r="R7" s="144">
        <f t="shared" ref="R7" si="2">J7+N7+Q7</f>
        <v>1208750</v>
      </c>
      <c r="S7" s="144"/>
      <c r="T7" s="144"/>
      <c r="U7" s="144"/>
      <c r="V7" s="7" t="s">
        <v>936</v>
      </c>
      <c r="W7" s="7" t="s">
        <v>937</v>
      </c>
      <c r="X7" s="213"/>
      <c r="Y7" s="214"/>
      <c r="Z7" s="214"/>
      <c r="AA7" s="214"/>
      <c r="AB7" s="215"/>
    </row>
    <row r="8" spans="2:29" ht="39.950000000000003" customHeight="1" x14ac:dyDescent="0.3">
      <c r="B8" s="4">
        <f>ROW()-4</f>
        <v>4</v>
      </c>
      <c r="C8" s="30" t="s">
        <v>914</v>
      </c>
      <c r="D8" s="170" t="s">
        <v>915</v>
      </c>
      <c r="E8" s="170"/>
      <c r="F8" s="170"/>
      <c r="G8" s="170" t="s">
        <v>916</v>
      </c>
      <c r="H8" s="170"/>
      <c r="I8" s="170"/>
      <c r="J8" s="144">
        <v>1727273</v>
      </c>
      <c r="K8" s="144"/>
      <c r="L8" s="144"/>
      <c r="M8" s="144"/>
      <c r="N8" s="144">
        <v>172727</v>
      </c>
      <c r="O8" s="144"/>
      <c r="P8" s="144"/>
      <c r="Q8" s="6"/>
      <c r="R8" s="144">
        <f t="shared" ref="R8:R13" si="3">J8+N8+Q8</f>
        <v>1900000</v>
      </c>
      <c r="S8" s="144"/>
      <c r="T8" s="144"/>
      <c r="U8" s="144"/>
      <c r="V8" s="7" t="s">
        <v>16</v>
      </c>
      <c r="W8" s="7" t="s">
        <v>917</v>
      </c>
      <c r="X8" s="213"/>
      <c r="Y8" s="214"/>
      <c r="Z8" s="214"/>
      <c r="AA8" s="214"/>
      <c r="AB8" s="215"/>
    </row>
    <row r="9" spans="2:29" ht="39.950000000000003" customHeight="1" x14ac:dyDescent="0.3">
      <c r="B9" s="4">
        <f t="shared" ref="B9:B13" si="4">ROW()-4</f>
        <v>5</v>
      </c>
      <c r="C9" s="188" t="s">
        <v>918</v>
      </c>
      <c r="D9" s="170" t="s">
        <v>257</v>
      </c>
      <c r="E9" s="170"/>
      <c r="F9" s="170"/>
      <c r="G9" s="170" t="s">
        <v>256</v>
      </c>
      <c r="H9" s="170"/>
      <c r="I9" s="170"/>
      <c r="J9" s="144">
        <v>2814950</v>
      </c>
      <c r="K9" s="144"/>
      <c r="L9" s="144"/>
      <c r="M9" s="144"/>
      <c r="N9" s="144"/>
      <c r="O9" s="144"/>
      <c r="P9" s="144"/>
      <c r="Q9" s="6"/>
      <c r="R9" s="144">
        <f t="shared" si="3"/>
        <v>2814950</v>
      </c>
      <c r="S9" s="144"/>
      <c r="T9" s="144"/>
      <c r="U9" s="144"/>
      <c r="V9" s="7"/>
      <c r="W9" s="7"/>
      <c r="X9" s="204" t="s">
        <v>938</v>
      </c>
      <c r="Y9" s="205"/>
      <c r="Z9" s="205"/>
      <c r="AA9" s="205"/>
      <c r="AB9" s="206"/>
    </row>
    <row r="10" spans="2:29" ht="39.950000000000003" customHeight="1" x14ac:dyDescent="0.3">
      <c r="B10" s="21">
        <f t="shared" si="4"/>
        <v>6</v>
      </c>
      <c r="C10" s="227"/>
      <c r="D10" s="170" t="s">
        <v>239</v>
      </c>
      <c r="E10" s="170"/>
      <c r="F10" s="170"/>
      <c r="G10" s="170" t="s">
        <v>920</v>
      </c>
      <c r="H10" s="170"/>
      <c r="I10" s="170"/>
      <c r="J10" s="230">
        <v>180000</v>
      </c>
      <c r="K10" s="231"/>
      <c r="L10" s="231"/>
      <c r="M10" s="232"/>
      <c r="N10" s="230">
        <v>18000</v>
      </c>
      <c r="O10" s="231"/>
      <c r="P10" s="232"/>
      <c r="Q10" s="103"/>
      <c r="R10" s="230">
        <f t="shared" si="3"/>
        <v>198000</v>
      </c>
      <c r="S10" s="231"/>
      <c r="T10" s="231"/>
      <c r="U10" s="232"/>
      <c r="V10" s="7" t="s">
        <v>16</v>
      </c>
      <c r="W10" s="102" t="s">
        <v>241</v>
      </c>
      <c r="X10" s="238" t="s">
        <v>558</v>
      </c>
      <c r="Y10" s="239"/>
      <c r="Z10" s="239"/>
      <c r="AA10" s="239"/>
      <c r="AB10" s="240"/>
    </row>
    <row r="11" spans="2:29" ht="39.950000000000003" customHeight="1" x14ac:dyDescent="0.3">
      <c r="B11" s="4">
        <f t="shared" si="4"/>
        <v>7</v>
      </c>
      <c r="C11" s="189"/>
      <c r="D11" s="170" t="s">
        <v>919</v>
      </c>
      <c r="E11" s="170"/>
      <c r="F11" s="170"/>
      <c r="G11" s="171" t="s">
        <v>921</v>
      </c>
      <c r="H11" s="171"/>
      <c r="I11" s="171"/>
      <c r="J11" s="144">
        <v>915320</v>
      </c>
      <c r="K11" s="144"/>
      <c r="L11" s="144"/>
      <c r="M11" s="144"/>
      <c r="N11" s="144"/>
      <c r="O11" s="144"/>
      <c r="P11" s="144"/>
      <c r="Q11" s="6"/>
      <c r="R11" s="144">
        <f t="shared" si="3"/>
        <v>915320</v>
      </c>
      <c r="S11" s="144"/>
      <c r="T11" s="144"/>
      <c r="U11" s="144"/>
      <c r="V11" s="7" t="s">
        <v>16</v>
      </c>
      <c r="W11" s="7" t="s">
        <v>246</v>
      </c>
      <c r="X11" s="172"/>
      <c r="Y11" s="173"/>
      <c r="Z11" s="173"/>
      <c r="AA11" s="173"/>
      <c r="AB11" s="173"/>
    </row>
    <row r="12" spans="2:29" ht="39.950000000000003" customHeight="1" x14ac:dyDescent="0.3">
      <c r="B12" s="4">
        <f>ROW()-4</f>
        <v>8</v>
      </c>
      <c r="C12" s="30" t="s">
        <v>922</v>
      </c>
      <c r="D12" s="170" t="s">
        <v>923</v>
      </c>
      <c r="E12" s="170"/>
      <c r="F12" s="170"/>
      <c r="G12" s="170" t="s">
        <v>924</v>
      </c>
      <c r="H12" s="170"/>
      <c r="I12" s="170"/>
      <c r="J12" s="144">
        <v>150000</v>
      </c>
      <c r="K12" s="144"/>
      <c r="L12" s="144"/>
      <c r="M12" s="144"/>
      <c r="N12" s="144"/>
      <c r="O12" s="144"/>
      <c r="P12" s="144"/>
      <c r="Q12" s="6"/>
      <c r="R12" s="144">
        <f t="shared" si="3"/>
        <v>150000</v>
      </c>
      <c r="S12" s="144"/>
      <c r="T12" s="144"/>
      <c r="U12" s="144"/>
      <c r="V12" s="7" t="s">
        <v>19</v>
      </c>
      <c r="W12" s="7" t="s">
        <v>925</v>
      </c>
      <c r="X12" s="213"/>
      <c r="Y12" s="214"/>
      <c r="Z12" s="214"/>
      <c r="AA12" s="214"/>
      <c r="AB12" s="215"/>
    </row>
    <row r="13" spans="2:29" ht="39.950000000000003" customHeight="1" x14ac:dyDescent="0.3">
      <c r="B13" s="4">
        <f t="shared" si="4"/>
        <v>9</v>
      </c>
      <c r="C13" s="30" t="s">
        <v>926</v>
      </c>
      <c r="D13" s="170" t="s">
        <v>92</v>
      </c>
      <c r="E13" s="170"/>
      <c r="F13" s="170"/>
      <c r="G13" s="170" t="s">
        <v>927</v>
      </c>
      <c r="H13" s="170"/>
      <c r="I13" s="170"/>
      <c r="J13" s="144">
        <v>400000</v>
      </c>
      <c r="K13" s="144"/>
      <c r="L13" s="144"/>
      <c r="M13" s="144"/>
      <c r="N13" s="144">
        <v>40000</v>
      </c>
      <c r="O13" s="144"/>
      <c r="P13" s="144"/>
      <c r="Q13" s="6"/>
      <c r="R13" s="144">
        <f t="shared" si="3"/>
        <v>440000</v>
      </c>
      <c r="S13" s="144"/>
      <c r="T13" s="144"/>
      <c r="U13" s="144"/>
      <c r="V13" s="7" t="s">
        <v>928</v>
      </c>
      <c r="W13" s="7" t="s">
        <v>93</v>
      </c>
      <c r="X13" s="213"/>
      <c r="Y13" s="214"/>
      <c r="Z13" s="214"/>
      <c r="AA13" s="214"/>
      <c r="AB13" s="215"/>
    </row>
    <row r="14" spans="2:29" ht="39.950000000000003" customHeight="1" x14ac:dyDescent="0.3">
      <c r="B14" s="168" t="s">
        <v>7</v>
      </c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>
        <f>SUM(R5:U13)</f>
        <v>7853600</v>
      </c>
      <c r="S14" s="169"/>
      <c r="T14" s="169"/>
      <c r="U14" s="169"/>
      <c r="V14" s="169"/>
      <c r="W14" s="169"/>
      <c r="X14" s="169"/>
      <c r="Y14" s="169"/>
      <c r="Z14" s="169"/>
      <c r="AA14" s="169"/>
      <c r="AB14" s="169"/>
    </row>
    <row r="22" spans="27:27" x14ac:dyDescent="0.3">
      <c r="AA22" t="s">
        <v>709</v>
      </c>
    </row>
  </sheetData>
  <mergeCells count="65">
    <mergeCell ref="C5:C6"/>
    <mergeCell ref="D7:F7"/>
    <mergeCell ref="G7:I7"/>
    <mergeCell ref="J7:M7"/>
    <mergeCell ref="N7:P7"/>
    <mergeCell ref="D5:F5"/>
    <mergeCell ref="G5:I5"/>
    <mergeCell ref="J5:M5"/>
    <mergeCell ref="N5:P5"/>
    <mergeCell ref="R5:U5"/>
    <mergeCell ref="X5:AB5"/>
    <mergeCell ref="D6:F6"/>
    <mergeCell ref="G6:I6"/>
    <mergeCell ref="J6:M6"/>
    <mergeCell ref="N6:P6"/>
    <mergeCell ref="R6:U6"/>
    <mergeCell ref="X6:AB6"/>
    <mergeCell ref="R7:U7"/>
    <mergeCell ref="X7:AB7"/>
    <mergeCell ref="B14:Q14"/>
    <mergeCell ref="R14:AB14"/>
    <mergeCell ref="C9:C11"/>
    <mergeCell ref="X12:AB12"/>
    <mergeCell ref="D13:F13"/>
    <mergeCell ref="G13:I13"/>
    <mergeCell ref="J13:M13"/>
    <mergeCell ref="N13:P13"/>
    <mergeCell ref="R13:U13"/>
    <mergeCell ref="X13:AB13"/>
    <mergeCell ref="D12:F12"/>
    <mergeCell ref="G12:I12"/>
    <mergeCell ref="J12:M12"/>
    <mergeCell ref="N12:P12"/>
    <mergeCell ref="R12:U12"/>
    <mergeCell ref="X11:AB11"/>
    <mergeCell ref="D10:F10"/>
    <mergeCell ref="G10:I10"/>
    <mergeCell ref="J10:M10"/>
    <mergeCell ref="N10:P10"/>
    <mergeCell ref="R10:U10"/>
    <mergeCell ref="X10:AB10"/>
    <mergeCell ref="D11:F11"/>
    <mergeCell ref="G11:I11"/>
    <mergeCell ref="J11:M11"/>
    <mergeCell ref="N11:P11"/>
    <mergeCell ref="R11:U11"/>
    <mergeCell ref="X8:AB8"/>
    <mergeCell ref="D9:F9"/>
    <mergeCell ref="G9:I9"/>
    <mergeCell ref="J9:M9"/>
    <mergeCell ref="N9:P9"/>
    <mergeCell ref="R9:U9"/>
    <mergeCell ref="X9:AB9"/>
    <mergeCell ref="D8:F8"/>
    <mergeCell ref="G8:I8"/>
    <mergeCell ref="J8:M8"/>
    <mergeCell ref="N8:P8"/>
    <mergeCell ref="R8:U8"/>
    <mergeCell ref="B2:AB2"/>
    <mergeCell ref="D4:F4"/>
    <mergeCell ref="G4:I4"/>
    <mergeCell ref="J4:M4"/>
    <mergeCell ref="N4:P4"/>
    <mergeCell ref="R4:U4"/>
    <mergeCell ref="X4:AB4"/>
  </mergeCells>
  <phoneticPr fontId="3" type="noConversion"/>
  <hyperlinks>
    <hyperlink ref="X9:AB9" location="'5월~7월 전기 공과금 내역서'!Print_Area" display="개별안내 (링크 클릭)" xr:uid="{C7F006E7-188C-4FF5-9F4E-2537490E942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FE91-4AD1-4A52-BA37-16B40AC8AF7C}">
  <sheetPr>
    <pageSetUpPr fitToPage="1"/>
  </sheetPr>
  <dimension ref="A2:U23"/>
  <sheetViews>
    <sheetView topLeftCell="A4" zoomScale="115" zoomScaleNormal="115" workbookViewId="0">
      <selection activeCell="W12" sqref="W12"/>
    </sheetView>
  </sheetViews>
  <sheetFormatPr defaultRowHeight="16.5" x14ac:dyDescent="0.3"/>
  <cols>
    <col min="1" max="1" width="4" style="1" customWidth="1"/>
    <col min="2" max="2" width="4.625" customWidth="1"/>
    <col min="3" max="3" width="16.25" customWidth="1"/>
    <col min="4" max="9" width="5.625" customWidth="1"/>
    <col min="10" max="10" width="16.875" customWidth="1"/>
    <col min="11" max="14" width="3.625" style="1" customWidth="1"/>
    <col min="15" max="15" width="10.875" customWidth="1"/>
    <col min="16" max="16" width="26.625" customWidth="1"/>
    <col min="17" max="21" width="5" customWidth="1"/>
    <col min="22" max="22" width="8.125" customWidth="1"/>
    <col min="23" max="23" width="21" customWidth="1"/>
  </cols>
  <sheetData>
    <row r="2" spans="2:21" ht="51" customHeight="1" thickBot="1" x14ac:dyDescent="0.35">
      <c r="B2" s="181" t="s">
        <v>904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</row>
    <row r="3" spans="2:21" ht="17.25" thickTop="1" x14ac:dyDescent="0.3">
      <c r="Q3" s="264" t="s">
        <v>903</v>
      </c>
      <c r="R3" s="264"/>
      <c r="S3" s="264"/>
      <c r="T3" s="264"/>
      <c r="U3" s="264"/>
    </row>
    <row r="4" spans="2:21" ht="33" customHeight="1" x14ac:dyDescent="0.3">
      <c r="B4" s="2" t="s">
        <v>0</v>
      </c>
      <c r="C4" s="2" t="s">
        <v>234</v>
      </c>
      <c r="D4" s="158" t="s">
        <v>235</v>
      </c>
      <c r="E4" s="158"/>
      <c r="F4" s="158"/>
      <c r="G4" s="158" t="s">
        <v>2</v>
      </c>
      <c r="H4" s="158"/>
      <c r="I4" s="158"/>
      <c r="J4" s="3" t="s">
        <v>236</v>
      </c>
      <c r="K4" s="158" t="s">
        <v>7</v>
      </c>
      <c r="L4" s="158"/>
      <c r="M4" s="158"/>
      <c r="N4" s="158"/>
      <c r="O4" s="3" t="s">
        <v>8</v>
      </c>
      <c r="P4" s="3" t="s">
        <v>9</v>
      </c>
      <c r="Q4" s="158" t="s">
        <v>10</v>
      </c>
      <c r="R4" s="158"/>
      <c r="S4" s="158"/>
      <c r="T4" s="158"/>
      <c r="U4" s="184"/>
    </row>
    <row r="5" spans="2:21" ht="30" hidden="1" customHeight="1" x14ac:dyDescent="0.3">
      <c r="B5" s="4">
        <v>1</v>
      </c>
      <c r="C5" s="5" t="s">
        <v>256</v>
      </c>
      <c r="D5" s="170" t="s">
        <v>249</v>
      </c>
      <c r="E5" s="170"/>
      <c r="F5" s="170"/>
      <c r="G5" s="170" t="s">
        <v>257</v>
      </c>
      <c r="H5" s="170"/>
      <c r="I5" s="170"/>
      <c r="J5" s="23" t="s">
        <v>258</v>
      </c>
      <c r="K5" s="260"/>
      <c r="L5" s="260"/>
      <c r="M5" s="260"/>
      <c r="N5" s="260"/>
      <c r="O5" s="22" t="s">
        <v>16</v>
      </c>
      <c r="P5" s="7" t="s">
        <v>259</v>
      </c>
      <c r="Q5" s="172"/>
      <c r="R5" s="173"/>
      <c r="S5" s="173"/>
      <c r="T5" s="173"/>
      <c r="U5" s="174"/>
    </row>
    <row r="6" spans="2:21" ht="30" hidden="1" customHeight="1" x14ac:dyDescent="0.3">
      <c r="B6" s="4">
        <v>2</v>
      </c>
      <c r="C6" s="5" t="s">
        <v>256</v>
      </c>
      <c r="D6" s="170" t="s">
        <v>260</v>
      </c>
      <c r="E6" s="170"/>
      <c r="F6" s="170"/>
      <c r="G6" s="170" t="s">
        <v>257</v>
      </c>
      <c r="H6" s="170"/>
      <c r="I6" s="170"/>
      <c r="J6" s="23" t="s">
        <v>245</v>
      </c>
      <c r="K6" s="260"/>
      <c r="L6" s="260"/>
      <c r="M6" s="260"/>
      <c r="N6" s="260"/>
      <c r="O6" s="22" t="s">
        <v>16</v>
      </c>
      <c r="P6" s="20" t="s">
        <v>261</v>
      </c>
      <c r="Q6" s="172"/>
      <c r="R6" s="173"/>
      <c r="S6" s="173"/>
      <c r="T6" s="173"/>
      <c r="U6" s="174"/>
    </row>
    <row r="7" spans="2:21" ht="30" hidden="1" customHeight="1" x14ac:dyDescent="0.3">
      <c r="B7" s="4">
        <v>3</v>
      </c>
      <c r="C7" s="5" t="s">
        <v>256</v>
      </c>
      <c r="D7" s="170" t="s">
        <v>262</v>
      </c>
      <c r="E7" s="170"/>
      <c r="F7" s="170"/>
      <c r="G7" s="170" t="s">
        <v>257</v>
      </c>
      <c r="H7" s="170"/>
      <c r="I7" s="170"/>
      <c r="J7" s="23" t="s">
        <v>245</v>
      </c>
      <c r="K7" s="260"/>
      <c r="L7" s="260"/>
      <c r="M7" s="260"/>
      <c r="N7" s="260"/>
      <c r="O7" s="22" t="s">
        <v>16</v>
      </c>
      <c r="P7" s="7" t="s">
        <v>263</v>
      </c>
      <c r="Q7" s="172"/>
      <c r="R7" s="173"/>
      <c r="S7" s="173"/>
      <c r="T7" s="173"/>
      <c r="U7" s="174"/>
    </row>
    <row r="8" spans="2:21" ht="32.25" customHeight="1" x14ac:dyDescent="0.3">
      <c r="B8" s="4">
        <f>ROW()-7</f>
        <v>1</v>
      </c>
      <c r="C8" s="5" t="s">
        <v>256</v>
      </c>
      <c r="D8" s="171" t="s">
        <v>264</v>
      </c>
      <c r="E8" s="171"/>
      <c r="F8" s="171"/>
      <c r="G8" s="170" t="s">
        <v>257</v>
      </c>
      <c r="H8" s="170"/>
      <c r="I8" s="170"/>
      <c r="J8" s="23" t="s">
        <v>265</v>
      </c>
      <c r="K8" s="261">
        <v>131790</v>
      </c>
      <c r="L8" s="262"/>
      <c r="M8" s="262"/>
      <c r="N8" s="263"/>
      <c r="O8" s="22" t="s">
        <v>16</v>
      </c>
      <c r="P8" s="7" t="s">
        <v>266</v>
      </c>
      <c r="Q8" s="172"/>
      <c r="R8" s="173"/>
      <c r="S8" s="173"/>
      <c r="T8" s="173"/>
      <c r="U8" s="174"/>
    </row>
    <row r="9" spans="2:21" ht="32.25" customHeight="1" x14ac:dyDescent="0.3">
      <c r="B9" s="4">
        <f t="shared" ref="B9:B17" si="0">ROW()-7</f>
        <v>2</v>
      </c>
      <c r="C9" s="5" t="s">
        <v>256</v>
      </c>
      <c r="D9" s="151" t="s">
        <v>267</v>
      </c>
      <c r="E9" s="152"/>
      <c r="F9" s="153"/>
      <c r="G9" s="170" t="s">
        <v>257</v>
      </c>
      <c r="H9" s="170"/>
      <c r="I9" s="170"/>
      <c r="J9" s="23" t="s">
        <v>265</v>
      </c>
      <c r="K9" s="260">
        <v>194100</v>
      </c>
      <c r="L9" s="260"/>
      <c r="M9" s="260"/>
      <c r="N9" s="260"/>
      <c r="O9" s="22" t="s">
        <v>16</v>
      </c>
      <c r="P9" s="25" t="s">
        <v>268</v>
      </c>
      <c r="Q9" s="172"/>
      <c r="R9" s="173"/>
      <c r="S9" s="173"/>
      <c r="T9" s="173"/>
      <c r="U9" s="174"/>
    </row>
    <row r="10" spans="2:21" ht="32.25" customHeight="1" x14ac:dyDescent="0.3">
      <c r="B10" s="4">
        <f t="shared" si="0"/>
        <v>3</v>
      </c>
      <c r="C10" s="5" t="s">
        <v>256</v>
      </c>
      <c r="D10" s="151" t="s">
        <v>269</v>
      </c>
      <c r="E10" s="152"/>
      <c r="F10" s="153"/>
      <c r="G10" s="170" t="s">
        <v>257</v>
      </c>
      <c r="H10" s="170"/>
      <c r="I10" s="170"/>
      <c r="J10" s="23" t="s">
        <v>245</v>
      </c>
      <c r="K10" s="260">
        <v>22610</v>
      </c>
      <c r="L10" s="260"/>
      <c r="M10" s="260"/>
      <c r="N10" s="260"/>
      <c r="O10" s="22" t="s">
        <v>16</v>
      </c>
      <c r="P10" s="7" t="s">
        <v>270</v>
      </c>
      <c r="Q10" s="172"/>
      <c r="R10" s="173"/>
      <c r="S10" s="173"/>
      <c r="T10" s="173"/>
      <c r="U10" s="174"/>
    </row>
    <row r="11" spans="2:21" ht="32.25" customHeight="1" x14ac:dyDescent="0.3">
      <c r="B11" s="4">
        <f t="shared" si="0"/>
        <v>4</v>
      </c>
      <c r="C11" s="5" t="s">
        <v>256</v>
      </c>
      <c r="D11" s="151" t="s">
        <v>271</v>
      </c>
      <c r="E11" s="152"/>
      <c r="F11" s="153"/>
      <c r="G11" s="170" t="s">
        <v>257</v>
      </c>
      <c r="H11" s="170"/>
      <c r="I11" s="170"/>
      <c r="J11" s="23" t="s">
        <v>272</v>
      </c>
      <c r="K11" s="260">
        <v>289720</v>
      </c>
      <c r="L11" s="260"/>
      <c r="M11" s="260"/>
      <c r="N11" s="260"/>
      <c r="O11" s="22" t="s">
        <v>16</v>
      </c>
      <c r="P11" s="7" t="s">
        <v>273</v>
      </c>
      <c r="Q11" s="172"/>
      <c r="R11" s="173"/>
      <c r="S11" s="173"/>
      <c r="T11" s="173"/>
      <c r="U11" s="174"/>
    </row>
    <row r="12" spans="2:21" ht="32.25" customHeight="1" x14ac:dyDescent="0.3">
      <c r="B12" s="4">
        <f t="shared" si="0"/>
        <v>5</v>
      </c>
      <c r="C12" s="5" t="s">
        <v>256</v>
      </c>
      <c r="D12" s="151" t="s">
        <v>274</v>
      </c>
      <c r="E12" s="152"/>
      <c r="F12" s="153"/>
      <c r="G12" s="170" t="s">
        <v>257</v>
      </c>
      <c r="H12" s="170"/>
      <c r="I12" s="170"/>
      <c r="J12" s="23" t="s">
        <v>258</v>
      </c>
      <c r="K12" s="260">
        <v>246500</v>
      </c>
      <c r="L12" s="260"/>
      <c r="M12" s="260"/>
      <c r="N12" s="260"/>
      <c r="O12" s="22" t="s">
        <v>16</v>
      </c>
      <c r="P12" s="7" t="s">
        <v>275</v>
      </c>
      <c r="Q12" s="172"/>
      <c r="R12" s="173"/>
      <c r="S12" s="173"/>
      <c r="T12" s="173"/>
      <c r="U12" s="174"/>
    </row>
    <row r="13" spans="2:21" ht="32.25" customHeight="1" x14ac:dyDescent="0.3">
      <c r="B13" s="4">
        <f t="shared" si="0"/>
        <v>6</v>
      </c>
      <c r="C13" s="5" t="s">
        <v>256</v>
      </c>
      <c r="D13" s="151" t="s">
        <v>276</v>
      </c>
      <c r="E13" s="152"/>
      <c r="F13" s="153"/>
      <c r="G13" s="170" t="s">
        <v>257</v>
      </c>
      <c r="H13" s="170"/>
      <c r="I13" s="170"/>
      <c r="J13" s="23" t="s">
        <v>251</v>
      </c>
      <c r="K13" s="260">
        <v>241120</v>
      </c>
      <c r="L13" s="260"/>
      <c r="M13" s="260"/>
      <c r="N13" s="260"/>
      <c r="O13" s="22" t="s">
        <v>16</v>
      </c>
      <c r="P13" s="7" t="s">
        <v>277</v>
      </c>
      <c r="Q13" s="172"/>
      <c r="R13" s="173"/>
      <c r="S13" s="173"/>
      <c r="T13" s="173"/>
      <c r="U13" s="174"/>
    </row>
    <row r="14" spans="2:21" ht="32.25" customHeight="1" x14ac:dyDescent="0.3">
      <c r="B14" s="4">
        <f t="shared" si="0"/>
        <v>7</v>
      </c>
      <c r="C14" s="5" t="s">
        <v>256</v>
      </c>
      <c r="D14" s="151" t="s">
        <v>278</v>
      </c>
      <c r="E14" s="152"/>
      <c r="F14" s="153"/>
      <c r="G14" s="170" t="s">
        <v>257</v>
      </c>
      <c r="H14" s="170"/>
      <c r="I14" s="170"/>
      <c r="J14" s="23" t="s">
        <v>251</v>
      </c>
      <c r="K14" s="260">
        <v>396130</v>
      </c>
      <c r="L14" s="260"/>
      <c r="M14" s="260"/>
      <c r="N14" s="260"/>
      <c r="O14" s="22" t="s">
        <v>16</v>
      </c>
      <c r="P14" s="7" t="s">
        <v>279</v>
      </c>
      <c r="Q14" s="172"/>
      <c r="R14" s="173"/>
      <c r="S14" s="173"/>
      <c r="T14" s="173"/>
      <c r="U14" s="174"/>
    </row>
    <row r="15" spans="2:21" ht="32.25" customHeight="1" x14ac:dyDescent="0.3">
      <c r="B15" s="4">
        <f t="shared" si="0"/>
        <v>8</v>
      </c>
      <c r="C15" s="5" t="s">
        <v>256</v>
      </c>
      <c r="D15" s="151" t="s">
        <v>280</v>
      </c>
      <c r="E15" s="152"/>
      <c r="F15" s="153"/>
      <c r="G15" s="170" t="s">
        <v>257</v>
      </c>
      <c r="H15" s="170"/>
      <c r="I15" s="170"/>
      <c r="J15" s="23" t="s">
        <v>251</v>
      </c>
      <c r="K15" s="260">
        <v>235140</v>
      </c>
      <c r="L15" s="260"/>
      <c r="M15" s="260"/>
      <c r="N15" s="260"/>
      <c r="O15" s="22" t="s">
        <v>16</v>
      </c>
      <c r="P15" s="7" t="s">
        <v>281</v>
      </c>
      <c r="Q15" s="172"/>
      <c r="R15" s="173"/>
      <c r="S15" s="173"/>
      <c r="T15" s="173"/>
      <c r="U15" s="174"/>
    </row>
    <row r="16" spans="2:21" ht="32.25" customHeight="1" x14ac:dyDescent="0.3">
      <c r="B16" s="4">
        <f t="shared" si="0"/>
        <v>9</v>
      </c>
      <c r="C16" s="5" t="s">
        <v>256</v>
      </c>
      <c r="D16" s="151" t="s">
        <v>282</v>
      </c>
      <c r="E16" s="152"/>
      <c r="F16" s="153"/>
      <c r="G16" s="170" t="s">
        <v>257</v>
      </c>
      <c r="H16" s="170"/>
      <c r="I16" s="170"/>
      <c r="J16" s="23" t="s">
        <v>251</v>
      </c>
      <c r="K16" s="260">
        <v>308020</v>
      </c>
      <c r="L16" s="260"/>
      <c r="M16" s="260"/>
      <c r="N16" s="260"/>
      <c r="O16" s="22" t="s">
        <v>16</v>
      </c>
      <c r="P16" s="7" t="s">
        <v>283</v>
      </c>
      <c r="Q16" s="172"/>
      <c r="R16" s="173"/>
      <c r="S16" s="173"/>
      <c r="T16" s="173"/>
      <c r="U16" s="174"/>
    </row>
    <row r="17" spans="2:21" ht="32.25" hidden="1" customHeight="1" x14ac:dyDescent="0.3">
      <c r="B17" s="4">
        <f t="shared" si="0"/>
        <v>10</v>
      </c>
      <c r="C17" s="5" t="s">
        <v>256</v>
      </c>
      <c r="D17" s="151" t="s">
        <v>284</v>
      </c>
      <c r="E17" s="152"/>
      <c r="F17" s="153"/>
      <c r="G17" s="170" t="s">
        <v>257</v>
      </c>
      <c r="H17" s="170"/>
      <c r="I17" s="170"/>
      <c r="J17" s="23" t="s">
        <v>285</v>
      </c>
      <c r="K17" s="260"/>
      <c r="L17" s="260"/>
      <c r="M17" s="260"/>
      <c r="N17" s="260"/>
      <c r="O17" s="22" t="s">
        <v>16</v>
      </c>
      <c r="P17" s="7" t="s">
        <v>286</v>
      </c>
      <c r="Q17" s="172"/>
      <c r="R17" s="173"/>
      <c r="S17" s="173"/>
      <c r="T17" s="173"/>
      <c r="U17" s="174"/>
    </row>
    <row r="18" spans="2:21" ht="32.25" customHeight="1" x14ac:dyDescent="0.3">
      <c r="B18" s="4">
        <v>10</v>
      </c>
      <c r="C18" s="5" t="s">
        <v>256</v>
      </c>
      <c r="D18" s="151" t="s">
        <v>287</v>
      </c>
      <c r="E18" s="152"/>
      <c r="F18" s="153"/>
      <c r="G18" s="170" t="s">
        <v>257</v>
      </c>
      <c r="H18" s="170"/>
      <c r="I18" s="170"/>
      <c r="J18" s="23" t="s">
        <v>251</v>
      </c>
      <c r="K18" s="260">
        <v>221980</v>
      </c>
      <c r="L18" s="260"/>
      <c r="M18" s="260"/>
      <c r="N18" s="260"/>
      <c r="O18" s="22" t="s">
        <v>16</v>
      </c>
      <c r="P18" s="7" t="s">
        <v>288</v>
      </c>
      <c r="Q18" s="172"/>
      <c r="R18" s="173"/>
      <c r="S18" s="173"/>
      <c r="T18" s="173"/>
      <c r="U18" s="174"/>
    </row>
    <row r="19" spans="2:21" ht="32.25" customHeight="1" x14ac:dyDescent="0.3">
      <c r="B19" s="4">
        <v>11</v>
      </c>
      <c r="C19" s="5" t="s">
        <v>256</v>
      </c>
      <c r="D19" s="151" t="s">
        <v>289</v>
      </c>
      <c r="E19" s="152"/>
      <c r="F19" s="153"/>
      <c r="G19" s="170" t="s">
        <v>257</v>
      </c>
      <c r="H19" s="170"/>
      <c r="I19" s="170"/>
      <c r="J19" s="23" t="s">
        <v>251</v>
      </c>
      <c r="K19" s="260">
        <v>209170</v>
      </c>
      <c r="L19" s="260"/>
      <c r="M19" s="260"/>
      <c r="N19" s="260"/>
      <c r="O19" s="22" t="s">
        <v>16</v>
      </c>
      <c r="P19" s="7" t="s">
        <v>290</v>
      </c>
      <c r="Q19" s="172"/>
      <c r="R19" s="173"/>
      <c r="S19" s="173"/>
      <c r="T19" s="173"/>
      <c r="U19" s="174"/>
    </row>
    <row r="20" spans="2:21" ht="30" hidden="1" customHeight="1" x14ac:dyDescent="0.3">
      <c r="B20" s="4">
        <v>14</v>
      </c>
      <c r="C20" s="5" t="s">
        <v>256</v>
      </c>
      <c r="D20" s="170" t="s">
        <v>291</v>
      </c>
      <c r="E20" s="170"/>
      <c r="F20" s="170"/>
      <c r="G20" s="170" t="s">
        <v>257</v>
      </c>
      <c r="H20" s="170"/>
      <c r="I20" s="170"/>
      <c r="J20" s="23" t="s">
        <v>251</v>
      </c>
      <c r="K20" s="260"/>
      <c r="L20" s="260"/>
      <c r="M20" s="260"/>
      <c r="N20" s="260"/>
      <c r="O20" s="22" t="s">
        <v>16</v>
      </c>
      <c r="P20" s="7" t="s">
        <v>292</v>
      </c>
      <c r="Q20" s="172"/>
      <c r="R20" s="173"/>
      <c r="S20" s="173"/>
      <c r="T20" s="173"/>
      <c r="U20" s="174"/>
    </row>
    <row r="21" spans="2:21" ht="30" hidden="1" customHeight="1" x14ac:dyDescent="0.3">
      <c r="B21" s="35">
        <v>15</v>
      </c>
      <c r="C21" s="107" t="s">
        <v>256</v>
      </c>
      <c r="D21" s="258" t="s">
        <v>508</v>
      </c>
      <c r="E21" s="258"/>
      <c r="F21" s="258"/>
      <c r="G21" s="258" t="s">
        <v>257</v>
      </c>
      <c r="H21" s="258"/>
      <c r="I21" s="258"/>
      <c r="J21" s="104" t="s">
        <v>251</v>
      </c>
      <c r="K21" s="259"/>
      <c r="L21" s="259"/>
      <c r="M21" s="259"/>
      <c r="N21" s="259"/>
      <c r="O21" s="105" t="s">
        <v>19</v>
      </c>
      <c r="P21" s="106" t="s">
        <v>509</v>
      </c>
      <c r="Q21" s="172"/>
      <c r="R21" s="173"/>
      <c r="S21" s="173"/>
      <c r="T21" s="173"/>
      <c r="U21" s="174"/>
    </row>
    <row r="22" spans="2:21" ht="30" customHeight="1" x14ac:dyDescent="0.3">
      <c r="B22" s="108">
        <v>12</v>
      </c>
      <c r="C22" s="107" t="s">
        <v>256</v>
      </c>
      <c r="D22" s="151" t="s">
        <v>291</v>
      </c>
      <c r="E22" s="152"/>
      <c r="F22" s="153"/>
      <c r="G22" s="258" t="s">
        <v>257</v>
      </c>
      <c r="H22" s="258"/>
      <c r="I22" s="258"/>
      <c r="J22" s="104" t="s">
        <v>251</v>
      </c>
      <c r="K22" s="260">
        <v>318670</v>
      </c>
      <c r="L22" s="260"/>
      <c r="M22" s="260"/>
      <c r="N22" s="260"/>
      <c r="O22" s="22" t="s">
        <v>16</v>
      </c>
      <c r="P22" s="7" t="s">
        <v>905</v>
      </c>
      <c r="Q22" s="172"/>
      <c r="R22" s="173"/>
      <c r="S22" s="173"/>
      <c r="T22" s="173"/>
      <c r="U22" s="174"/>
    </row>
    <row r="23" spans="2:21" ht="37.5" customHeight="1" x14ac:dyDescent="0.3">
      <c r="B23" s="168" t="s">
        <v>7</v>
      </c>
      <c r="C23" s="168"/>
      <c r="D23" s="168"/>
      <c r="E23" s="168"/>
      <c r="F23" s="168"/>
      <c r="G23" s="168"/>
      <c r="H23" s="168"/>
      <c r="I23" s="168"/>
      <c r="J23" s="26"/>
      <c r="K23" s="175">
        <f>SUM(K5:N22)</f>
        <v>2814950</v>
      </c>
      <c r="L23" s="176"/>
      <c r="M23" s="176"/>
      <c r="N23" s="176"/>
      <c r="O23" s="176"/>
      <c r="P23" s="176"/>
      <c r="Q23" s="176"/>
      <c r="R23" s="176"/>
      <c r="S23" s="176"/>
      <c r="T23" s="176"/>
      <c r="U23" s="177"/>
    </row>
  </sheetData>
  <mergeCells count="80">
    <mergeCell ref="B2:U2"/>
    <mergeCell ref="Q3:U3"/>
    <mergeCell ref="D4:F4"/>
    <mergeCell ref="G4:I4"/>
    <mergeCell ref="K4:N4"/>
    <mergeCell ref="Q4:U4"/>
    <mergeCell ref="D5:F5"/>
    <mergeCell ref="G5:I5"/>
    <mergeCell ref="K5:N5"/>
    <mergeCell ref="Q5:U5"/>
    <mergeCell ref="D6:F6"/>
    <mergeCell ref="G6:I6"/>
    <mergeCell ref="K6:N6"/>
    <mergeCell ref="Q6:U6"/>
    <mergeCell ref="D7:F7"/>
    <mergeCell ref="G7:I7"/>
    <mergeCell ref="K7:N7"/>
    <mergeCell ref="Q7:U7"/>
    <mergeCell ref="D8:F8"/>
    <mergeCell ref="G8:I8"/>
    <mergeCell ref="K8:N8"/>
    <mergeCell ref="Q8:U8"/>
    <mergeCell ref="D9:F9"/>
    <mergeCell ref="G9:I9"/>
    <mergeCell ref="K9:N9"/>
    <mergeCell ref="Q9:U9"/>
    <mergeCell ref="D10:F10"/>
    <mergeCell ref="G10:I10"/>
    <mergeCell ref="K10:N10"/>
    <mergeCell ref="Q10:U10"/>
    <mergeCell ref="D11:F11"/>
    <mergeCell ref="G11:I11"/>
    <mergeCell ref="K11:N11"/>
    <mergeCell ref="Q11:U11"/>
    <mergeCell ref="D12:F12"/>
    <mergeCell ref="G12:I12"/>
    <mergeCell ref="K12:N12"/>
    <mergeCell ref="Q12:U12"/>
    <mergeCell ref="D13:F13"/>
    <mergeCell ref="G13:I13"/>
    <mergeCell ref="K13:N13"/>
    <mergeCell ref="Q13:U13"/>
    <mergeCell ref="D14:F14"/>
    <mergeCell ref="G14:I14"/>
    <mergeCell ref="K14:N14"/>
    <mergeCell ref="Q14:U14"/>
    <mergeCell ref="D15:F15"/>
    <mergeCell ref="G15:I15"/>
    <mergeCell ref="K15:N15"/>
    <mergeCell ref="Q15:U15"/>
    <mergeCell ref="D16:F16"/>
    <mergeCell ref="G16:I16"/>
    <mergeCell ref="K16:N16"/>
    <mergeCell ref="Q16:U16"/>
    <mergeCell ref="D17:F17"/>
    <mergeCell ref="G17:I17"/>
    <mergeCell ref="K17:N17"/>
    <mergeCell ref="Q17:U17"/>
    <mergeCell ref="D18:F18"/>
    <mergeCell ref="G18:I18"/>
    <mergeCell ref="K18:N18"/>
    <mergeCell ref="Q18:U18"/>
    <mergeCell ref="D19:F19"/>
    <mergeCell ref="G19:I19"/>
    <mergeCell ref="K19:N19"/>
    <mergeCell ref="Q19:U19"/>
    <mergeCell ref="D20:F20"/>
    <mergeCell ref="G20:I20"/>
    <mergeCell ref="K20:N20"/>
    <mergeCell ref="Q20:U20"/>
    <mergeCell ref="B23:I23"/>
    <mergeCell ref="K23:U23"/>
    <mergeCell ref="D21:F21"/>
    <mergeCell ref="G21:I21"/>
    <mergeCell ref="K21:N21"/>
    <mergeCell ref="Q21:U21"/>
    <mergeCell ref="D22:F22"/>
    <mergeCell ref="G22:I22"/>
    <mergeCell ref="K22:N22"/>
    <mergeCell ref="Q22:U22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62C0-C622-4DE4-BF8A-FC1B59527485}">
  <sheetPr>
    <pageSetUpPr fitToPage="1"/>
  </sheetPr>
  <dimension ref="A2:AC20"/>
  <sheetViews>
    <sheetView topLeftCell="A2" zoomScaleNormal="100" workbookViewId="0">
      <selection activeCell="C5" sqref="C5:W6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f>ROW()-4</f>
        <v>1</v>
      </c>
      <c r="C5" s="188" t="s">
        <v>906</v>
      </c>
      <c r="D5" s="170" t="s">
        <v>907</v>
      </c>
      <c r="E5" s="170"/>
      <c r="F5" s="170"/>
      <c r="G5" s="170" t="s">
        <v>909</v>
      </c>
      <c r="H5" s="170"/>
      <c r="I5" s="170"/>
      <c r="J5" s="144">
        <v>5566000</v>
      </c>
      <c r="K5" s="144"/>
      <c r="L5" s="144"/>
      <c r="M5" s="144"/>
      <c r="N5" s="144"/>
      <c r="O5" s="144"/>
      <c r="P5" s="144"/>
      <c r="Q5" s="6"/>
      <c r="R5" s="144">
        <f t="shared" ref="R5:R11" si="0">J5+N5+Q5</f>
        <v>5566000</v>
      </c>
      <c r="S5" s="144"/>
      <c r="T5" s="144"/>
      <c r="U5" s="144"/>
      <c r="V5" s="7" t="s">
        <v>910</v>
      </c>
      <c r="W5" s="7" t="s">
        <v>911</v>
      </c>
      <c r="X5" s="213"/>
      <c r="Y5" s="214"/>
      <c r="Z5" s="214"/>
      <c r="AA5" s="214"/>
      <c r="AB5" s="215"/>
    </row>
    <row r="6" spans="2:29" ht="39.950000000000003" customHeight="1" x14ac:dyDescent="0.3">
      <c r="B6" s="4">
        <f t="shared" ref="B6:B11" si="1">ROW()-4</f>
        <v>2</v>
      </c>
      <c r="C6" s="189"/>
      <c r="D6" s="170" t="s">
        <v>908</v>
      </c>
      <c r="E6" s="170"/>
      <c r="F6" s="170"/>
      <c r="G6" s="170" t="s">
        <v>699</v>
      </c>
      <c r="H6" s="170"/>
      <c r="I6" s="170"/>
      <c r="J6" s="144">
        <v>1226500</v>
      </c>
      <c r="K6" s="144"/>
      <c r="L6" s="144"/>
      <c r="M6" s="144"/>
      <c r="N6" s="144"/>
      <c r="O6" s="144"/>
      <c r="P6" s="144"/>
      <c r="Q6" s="6"/>
      <c r="R6" s="144">
        <f t="shared" si="0"/>
        <v>1226500</v>
      </c>
      <c r="S6" s="144"/>
      <c r="T6" s="144"/>
      <c r="U6" s="144"/>
      <c r="V6" s="7" t="s">
        <v>493</v>
      </c>
      <c r="W6" s="7" t="s">
        <v>700</v>
      </c>
      <c r="X6" s="213"/>
      <c r="Y6" s="214"/>
      <c r="Z6" s="214"/>
      <c r="AA6" s="214"/>
      <c r="AB6" s="215"/>
    </row>
    <row r="7" spans="2:29" ht="39.950000000000003" customHeight="1" x14ac:dyDescent="0.3">
      <c r="B7" s="4">
        <f t="shared" si="1"/>
        <v>3</v>
      </c>
      <c r="C7" s="30" t="s">
        <v>912</v>
      </c>
      <c r="D7" s="170" t="s">
        <v>705</v>
      </c>
      <c r="E7" s="170"/>
      <c r="F7" s="170"/>
      <c r="G7" s="170" t="s">
        <v>913</v>
      </c>
      <c r="H7" s="170"/>
      <c r="I7" s="170"/>
      <c r="J7" s="230">
        <v>30000000</v>
      </c>
      <c r="K7" s="231"/>
      <c r="L7" s="231"/>
      <c r="M7" s="232"/>
      <c r="N7" s="230"/>
      <c r="O7" s="231"/>
      <c r="P7" s="232"/>
      <c r="Q7" s="103"/>
      <c r="R7" s="230">
        <f t="shared" si="0"/>
        <v>30000000</v>
      </c>
      <c r="S7" s="231"/>
      <c r="T7" s="231"/>
      <c r="U7" s="232"/>
      <c r="V7" s="7" t="s">
        <v>19</v>
      </c>
      <c r="W7" s="102" t="s">
        <v>707</v>
      </c>
      <c r="X7" s="213"/>
      <c r="Y7" s="214"/>
      <c r="Z7" s="214"/>
      <c r="AA7" s="214"/>
      <c r="AB7" s="215"/>
    </row>
    <row r="8" spans="2:29" ht="39.950000000000003" customHeight="1" x14ac:dyDescent="0.3">
      <c r="B8" s="4">
        <f t="shared" si="1"/>
        <v>4</v>
      </c>
      <c r="C8" s="52" t="s">
        <v>898</v>
      </c>
      <c r="D8" s="170" t="s">
        <v>883</v>
      </c>
      <c r="E8" s="170"/>
      <c r="F8" s="170"/>
      <c r="G8" s="171" t="s">
        <v>899</v>
      </c>
      <c r="H8" s="171"/>
      <c r="I8" s="171"/>
      <c r="J8" s="144">
        <v>30000</v>
      </c>
      <c r="K8" s="144"/>
      <c r="L8" s="144"/>
      <c r="M8" s="144"/>
      <c r="N8" s="144"/>
      <c r="O8" s="144"/>
      <c r="P8" s="144"/>
      <c r="Q8" s="6"/>
      <c r="R8" s="144">
        <f t="shared" si="0"/>
        <v>30000</v>
      </c>
      <c r="S8" s="144"/>
      <c r="T8" s="144"/>
      <c r="U8" s="144"/>
      <c r="V8" s="7" t="s">
        <v>530</v>
      </c>
      <c r="W8" s="7" t="s">
        <v>885</v>
      </c>
      <c r="X8" s="172"/>
      <c r="Y8" s="173"/>
      <c r="Z8" s="173"/>
      <c r="AA8" s="173"/>
      <c r="AB8" s="173"/>
    </row>
    <row r="9" spans="2:29" ht="39.950000000000003" customHeight="1" x14ac:dyDescent="0.3">
      <c r="B9" s="4">
        <f>ROW()-4</f>
        <v>5</v>
      </c>
      <c r="C9" s="188" t="s">
        <v>892</v>
      </c>
      <c r="D9" s="170" t="s">
        <v>893</v>
      </c>
      <c r="E9" s="170"/>
      <c r="F9" s="170"/>
      <c r="G9" s="170" t="s">
        <v>894</v>
      </c>
      <c r="H9" s="170"/>
      <c r="I9" s="170"/>
      <c r="J9" s="144">
        <v>125000</v>
      </c>
      <c r="K9" s="144"/>
      <c r="L9" s="144"/>
      <c r="M9" s="144"/>
      <c r="N9" s="144"/>
      <c r="O9" s="144"/>
      <c r="P9" s="144"/>
      <c r="Q9" s="6"/>
      <c r="R9" s="144">
        <f t="shared" si="0"/>
        <v>125000</v>
      </c>
      <c r="S9" s="144"/>
      <c r="T9" s="144"/>
      <c r="U9" s="144"/>
      <c r="V9" s="7" t="s">
        <v>16</v>
      </c>
      <c r="W9" s="7" t="s">
        <v>895</v>
      </c>
      <c r="X9" s="213" t="s">
        <v>415</v>
      </c>
      <c r="Y9" s="214"/>
      <c r="Z9" s="214"/>
      <c r="AA9" s="214"/>
      <c r="AB9" s="215"/>
    </row>
    <row r="10" spans="2:29" ht="39.950000000000003" customHeight="1" x14ac:dyDescent="0.3">
      <c r="B10" s="4">
        <f t="shared" si="1"/>
        <v>6</v>
      </c>
      <c r="C10" s="227"/>
      <c r="D10" s="170" t="s">
        <v>893</v>
      </c>
      <c r="E10" s="170"/>
      <c r="F10" s="170"/>
      <c r="G10" s="170" t="s">
        <v>894</v>
      </c>
      <c r="H10" s="170"/>
      <c r="I10" s="170"/>
      <c r="J10" s="144">
        <v>250000</v>
      </c>
      <c r="K10" s="144"/>
      <c r="L10" s="144"/>
      <c r="M10" s="144"/>
      <c r="N10" s="144"/>
      <c r="O10" s="144"/>
      <c r="P10" s="144"/>
      <c r="Q10" s="6"/>
      <c r="R10" s="144">
        <f t="shared" si="0"/>
        <v>250000</v>
      </c>
      <c r="S10" s="144"/>
      <c r="T10" s="144"/>
      <c r="U10" s="144"/>
      <c r="V10" s="7" t="s">
        <v>16</v>
      </c>
      <c r="W10" s="7" t="s">
        <v>896</v>
      </c>
      <c r="X10" s="213" t="s">
        <v>105</v>
      </c>
      <c r="Y10" s="214"/>
      <c r="Z10" s="214"/>
      <c r="AA10" s="214"/>
      <c r="AB10" s="215"/>
    </row>
    <row r="11" spans="2:29" ht="39.950000000000003" customHeight="1" x14ac:dyDescent="0.3">
      <c r="B11" s="4">
        <f t="shared" si="1"/>
        <v>7</v>
      </c>
      <c r="C11" s="227"/>
      <c r="D11" s="170" t="s">
        <v>893</v>
      </c>
      <c r="E11" s="170"/>
      <c r="F11" s="170"/>
      <c r="G11" s="170" t="s">
        <v>894</v>
      </c>
      <c r="H11" s="170"/>
      <c r="I11" s="170"/>
      <c r="J11" s="230">
        <v>125000</v>
      </c>
      <c r="K11" s="231"/>
      <c r="L11" s="231"/>
      <c r="M11" s="232"/>
      <c r="N11" s="230"/>
      <c r="O11" s="231"/>
      <c r="P11" s="232"/>
      <c r="Q11" s="103"/>
      <c r="R11" s="230">
        <f t="shared" si="0"/>
        <v>125000</v>
      </c>
      <c r="S11" s="231"/>
      <c r="T11" s="231"/>
      <c r="U11" s="232"/>
      <c r="V11" s="7" t="s">
        <v>16</v>
      </c>
      <c r="W11" s="102" t="s">
        <v>897</v>
      </c>
      <c r="X11" s="213" t="s">
        <v>104</v>
      </c>
      <c r="Y11" s="214"/>
      <c r="Z11" s="214"/>
      <c r="AA11" s="214"/>
      <c r="AB11" s="215"/>
    </row>
    <row r="12" spans="2:29" ht="39.950000000000003" customHeight="1" x14ac:dyDescent="0.3">
      <c r="B12" s="168" t="s">
        <v>7</v>
      </c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9">
        <f>SUM(R5:U11)</f>
        <v>37322500</v>
      </c>
      <c r="S12" s="169"/>
      <c r="T12" s="169"/>
      <c r="U12" s="169"/>
      <c r="V12" s="169"/>
      <c r="W12" s="169"/>
      <c r="X12" s="169"/>
      <c r="Y12" s="169"/>
      <c r="Z12" s="169"/>
      <c r="AA12" s="169"/>
      <c r="AB12" s="169"/>
    </row>
    <row r="20" spans="27:27" x14ac:dyDescent="0.3">
      <c r="AA20" t="s">
        <v>709</v>
      </c>
    </row>
  </sheetData>
  <mergeCells count="53">
    <mergeCell ref="B2:AB2"/>
    <mergeCell ref="D4:F4"/>
    <mergeCell ref="G4:I4"/>
    <mergeCell ref="J4:M4"/>
    <mergeCell ref="N4:P4"/>
    <mergeCell ref="R4:U4"/>
    <mergeCell ref="X4:AB4"/>
    <mergeCell ref="X5:AB5"/>
    <mergeCell ref="D6:F6"/>
    <mergeCell ref="G6:I6"/>
    <mergeCell ref="J6:M6"/>
    <mergeCell ref="N6:P6"/>
    <mergeCell ref="R6:U6"/>
    <mergeCell ref="X6:AB6"/>
    <mergeCell ref="D5:F5"/>
    <mergeCell ref="G5:I5"/>
    <mergeCell ref="J5:M5"/>
    <mergeCell ref="N5:P5"/>
    <mergeCell ref="R5:U5"/>
    <mergeCell ref="R7:U7"/>
    <mergeCell ref="X7:AB7"/>
    <mergeCell ref="D8:F8"/>
    <mergeCell ref="G8:I8"/>
    <mergeCell ref="J8:M8"/>
    <mergeCell ref="N8:P8"/>
    <mergeCell ref="R8:U8"/>
    <mergeCell ref="X8:AB8"/>
    <mergeCell ref="D7:F7"/>
    <mergeCell ref="G7:I7"/>
    <mergeCell ref="J7:M7"/>
    <mergeCell ref="N7:P7"/>
    <mergeCell ref="C5:C6"/>
    <mergeCell ref="C9:C11"/>
    <mergeCell ref="D11:F11"/>
    <mergeCell ref="G11:I11"/>
    <mergeCell ref="J11:M11"/>
    <mergeCell ref="D10:F10"/>
    <mergeCell ref="G10:I10"/>
    <mergeCell ref="J10:M10"/>
    <mergeCell ref="D9:F9"/>
    <mergeCell ref="G9:I9"/>
    <mergeCell ref="J9:M9"/>
    <mergeCell ref="R10:U10"/>
    <mergeCell ref="X10:AB10"/>
    <mergeCell ref="N9:P9"/>
    <mergeCell ref="R9:U9"/>
    <mergeCell ref="B12:Q12"/>
    <mergeCell ref="R12:AB12"/>
    <mergeCell ref="N11:P11"/>
    <mergeCell ref="R11:U11"/>
    <mergeCell ref="X11:AB11"/>
    <mergeCell ref="N10:P10"/>
    <mergeCell ref="X9:AB9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2614-954B-4907-BED3-D3828B368CA3}">
  <sheetPr>
    <pageSetUpPr fitToPage="1"/>
  </sheetPr>
  <dimension ref="A2:AC21"/>
  <sheetViews>
    <sheetView topLeftCell="A2" zoomScaleNormal="100" workbookViewId="0">
      <selection activeCell="C5" sqref="C5:AB7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f>ROW()-4</f>
        <v>1</v>
      </c>
      <c r="C5" s="188" t="s">
        <v>892</v>
      </c>
      <c r="D5" s="170" t="s">
        <v>893</v>
      </c>
      <c r="E5" s="170"/>
      <c r="F5" s="170"/>
      <c r="G5" s="170" t="s">
        <v>894</v>
      </c>
      <c r="H5" s="170"/>
      <c r="I5" s="170"/>
      <c r="J5" s="144">
        <v>125000</v>
      </c>
      <c r="K5" s="144"/>
      <c r="L5" s="144"/>
      <c r="M5" s="144"/>
      <c r="N5" s="144"/>
      <c r="O5" s="144"/>
      <c r="P5" s="144"/>
      <c r="Q5" s="6"/>
      <c r="R5" s="144">
        <f t="shared" ref="R5:R12" si="0">J5+N5+Q5</f>
        <v>125000</v>
      </c>
      <c r="S5" s="144"/>
      <c r="T5" s="144"/>
      <c r="U5" s="144"/>
      <c r="V5" s="7" t="s">
        <v>16</v>
      </c>
      <c r="W5" s="7" t="s">
        <v>895</v>
      </c>
      <c r="X5" s="213" t="s">
        <v>415</v>
      </c>
      <c r="Y5" s="214"/>
      <c r="Z5" s="214"/>
      <c r="AA5" s="214"/>
      <c r="AB5" s="215"/>
    </row>
    <row r="6" spans="2:29" ht="39.950000000000003" customHeight="1" x14ac:dyDescent="0.3">
      <c r="B6" s="4">
        <f t="shared" ref="B6:B12" si="1">ROW()-4</f>
        <v>2</v>
      </c>
      <c r="C6" s="227"/>
      <c r="D6" s="170" t="s">
        <v>893</v>
      </c>
      <c r="E6" s="170"/>
      <c r="F6" s="170"/>
      <c r="G6" s="170" t="s">
        <v>894</v>
      </c>
      <c r="H6" s="170"/>
      <c r="I6" s="170"/>
      <c r="J6" s="144">
        <v>250000</v>
      </c>
      <c r="K6" s="144"/>
      <c r="L6" s="144"/>
      <c r="M6" s="144"/>
      <c r="N6" s="144"/>
      <c r="O6" s="144"/>
      <c r="P6" s="144"/>
      <c r="Q6" s="6"/>
      <c r="R6" s="144">
        <f t="shared" si="0"/>
        <v>250000</v>
      </c>
      <c r="S6" s="144"/>
      <c r="T6" s="144"/>
      <c r="U6" s="144"/>
      <c r="V6" s="7" t="s">
        <v>16</v>
      </c>
      <c r="W6" s="7" t="s">
        <v>896</v>
      </c>
      <c r="X6" s="213" t="s">
        <v>105</v>
      </c>
      <c r="Y6" s="214"/>
      <c r="Z6" s="214"/>
      <c r="AA6" s="214"/>
      <c r="AB6" s="215"/>
    </row>
    <row r="7" spans="2:29" ht="39.950000000000003" customHeight="1" x14ac:dyDescent="0.3">
      <c r="B7" s="4">
        <f t="shared" si="1"/>
        <v>3</v>
      </c>
      <c r="C7" s="227"/>
      <c r="D7" s="170" t="s">
        <v>893</v>
      </c>
      <c r="E7" s="170"/>
      <c r="F7" s="170"/>
      <c r="G7" s="170" t="s">
        <v>894</v>
      </c>
      <c r="H7" s="170"/>
      <c r="I7" s="170"/>
      <c r="J7" s="230">
        <v>125000</v>
      </c>
      <c r="K7" s="231"/>
      <c r="L7" s="231"/>
      <c r="M7" s="232"/>
      <c r="N7" s="230"/>
      <c r="O7" s="231"/>
      <c r="P7" s="232"/>
      <c r="Q7" s="103"/>
      <c r="R7" s="230">
        <f t="shared" ref="R7" si="2">J7+N7+Q7</f>
        <v>125000</v>
      </c>
      <c r="S7" s="231"/>
      <c r="T7" s="231"/>
      <c r="U7" s="232"/>
      <c r="V7" s="7" t="s">
        <v>16</v>
      </c>
      <c r="W7" s="102" t="s">
        <v>897</v>
      </c>
      <c r="X7" s="213" t="s">
        <v>104</v>
      </c>
      <c r="Y7" s="214"/>
      <c r="Z7" s="214"/>
      <c r="AA7" s="214"/>
      <c r="AB7" s="215"/>
    </row>
    <row r="8" spans="2:29" ht="39.950000000000003" customHeight="1" x14ac:dyDescent="0.3">
      <c r="B8" s="4">
        <f t="shared" si="1"/>
        <v>4</v>
      </c>
      <c r="C8" s="52" t="s">
        <v>898</v>
      </c>
      <c r="D8" s="170" t="s">
        <v>883</v>
      </c>
      <c r="E8" s="170"/>
      <c r="F8" s="170"/>
      <c r="G8" s="171" t="s">
        <v>899</v>
      </c>
      <c r="H8" s="171"/>
      <c r="I8" s="171"/>
      <c r="J8" s="144">
        <v>30000</v>
      </c>
      <c r="K8" s="144"/>
      <c r="L8" s="144"/>
      <c r="M8" s="144"/>
      <c r="N8" s="144"/>
      <c r="O8" s="144"/>
      <c r="P8" s="144"/>
      <c r="Q8" s="6"/>
      <c r="R8" s="144">
        <f t="shared" ref="R8:R9" si="3">J8+N8+Q8</f>
        <v>30000</v>
      </c>
      <c r="S8" s="144"/>
      <c r="T8" s="144"/>
      <c r="U8" s="144"/>
      <c r="V8" s="7" t="s">
        <v>530</v>
      </c>
      <c r="W8" s="7" t="s">
        <v>885</v>
      </c>
      <c r="X8" s="172"/>
      <c r="Y8" s="173"/>
      <c r="Z8" s="173"/>
      <c r="AA8" s="173"/>
      <c r="AB8" s="173"/>
    </row>
    <row r="9" spans="2:29" ht="39.950000000000003" customHeight="1" x14ac:dyDescent="0.3">
      <c r="B9" s="4">
        <f>ROW()-4</f>
        <v>5</v>
      </c>
      <c r="C9" s="101" t="s">
        <v>900</v>
      </c>
      <c r="D9" s="170" t="s">
        <v>901</v>
      </c>
      <c r="E9" s="170"/>
      <c r="F9" s="170"/>
      <c r="G9" s="170"/>
      <c r="H9" s="170"/>
      <c r="I9" s="170"/>
      <c r="J9" s="144"/>
      <c r="K9" s="144"/>
      <c r="L9" s="144"/>
      <c r="M9" s="144"/>
      <c r="N9" s="144"/>
      <c r="O9" s="144"/>
      <c r="P9" s="144"/>
      <c r="Q9" s="6"/>
      <c r="R9" s="144">
        <f t="shared" si="3"/>
        <v>0</v>
      </c>
      <c r="S9" s="144"/>
      <c r="T9" s="144"/>
      <c r="U9" s="144"/>
      <c r="V9" s="7"/>
      <c r="W9" s="7"/>
      <c r="X9" s="213" t="s">
        <v>902</v>
      </c>
      <c r="Y9" s="214"/>
      <c r="Z9" s="214"/>
      <c r="AA9" s="214"/>
      <c r="AB9" s="215"/>
    </row>
    <row r="10" spans="2:29" ht="39.950000000000003" customHeight="1" x14ac:dyDescent="0.3">
      <c r="B10" s="4">
        <f t="shared" si="1"/>
        <v>6</v>
      </c>
      <c r="C10" s="52"/>
      <c r="D10" s="170"/>
      <c r="E10" s="170"/>
      <c r="F10" s="170"/>
      <c r="G10" s="171"/>
      <c r="H10" s="171"/>
      <c r="I10" s="171"/>
      <c r="J10" s="144"/>
      <c r="K10" s="144"/>
      <c r="L10" s="144"/>
      <c r="M10" s="144"/>
      <c r="N10" s="144"/>
      <c r="O10" s="144"/>
      <c r="P10" s="144"/>
      <c r="Q10" s="6"/>
      <c r="R10" s="144"/>
      <c r="S10" s="144"/>
      <c r="T10" s="144"/>
      <c r="U10" s="144"/>
      <c r="V10" s="7"/>
      <c r="W10" s="7"/>
      <c r="X10" s="172"/>
      <c r="Y10" s="173"/>
      <c r="Z10" s="173"/>
      <c r="AA10" s="173"/>
      <c r="AB10" s="173"/>
    </row>
    <row r="11" spans="2:29" ht="39.950000000000003" customHeight="1" x14ac:dyDescent="0.3">
      <c r="B11" s="21">
        <f t="shared" si="1"/>
        <v>7</v>
      </c>
      <c r="C11" s="52"/>
      <c r="D11" s="170"/>
      <c r="E11" s="170"/>
      <c r="F11" s="170"/>
      <c r="G11" s="171"/>
      <c r="H11" s="171"/>
      <c r="I11" s="171"/>
      <c r="J11" s="144"/>
      <c r="K11" s="144"/>
      <c r="L11" s="144"/>
      <c r="M11" s="144"/>
      <c r="N11" s="144"/>
      <c r="O11" s="144"/>
      <c r="P11" s="144"/>
      <c r="Q11" s="6"/>
      <c r="R11" s="144">
        <f t="shared" si="0"/>
        <v>0</v>
      </c>
      <c r="S11" s="144"/>
      <c r="T11" s="144"/>
      <c r="U11" s="144"/>
      <c r="V11" s="7"/>
      <c r="W11" s="7"/>
      <c r="X11" s="172"/>
      <c r="Y11" s="173"/>
      <c r="Z11" s="173"/>
      <c r="AA11" s="173"/>
      <c r="AB11" s="173"/>
    </row>
    <row r="12" spans="2:29" ht="39.950000000000003" customHeight="1" x14ac:dyDescent="0.3">
      <c r="B12" s="21">
        <f t="shared" si="1"/>
        <v>8</v>
      </c>
      <c r="C12" s="30"/>
      <c r="D12" s="170"/>
      <c r="E12" s="170"/>
      <c r="F12" s="170"/>
      <c r="G12" s="265"/>
      <c r="H12" s="266"/>
      <c r="I12" s="267"/>
      <c r="J12" s="144"/>
      <c r="K12" s="144"/>
      <c r="L12" s="144"/>
      <c r="M12" s="144"/>
      <c r="N12" s="144"/>
      <c r="O12" s="144"/>
      <c r="P12" s="144"/>
      <c r="Q12" s="6"/>
      <c r="R12" s="144">
        <f t="shared" si="0"/>
        <v>0</v>
      </c>
      <c r="S12" s="144"/>
      <c r="T12" s="144"/>
      <c r="U12" s="144"/>
      <c r="V12" s="7"/>
      <c r="W12" s="7"/>
      <c r="X12" s="172"/>
      <c r="Y12" s="173"/>
      <c r="Z12" s="173"/>
      <c r="AA12" s="173"/>
      <c r="AB12" s="173"/>
    </row>
    <row r="13" spans="2:29" ht="39.950000000000003" customHeight="1" x14ac:dyDescent="0.3">
      <c r="B13" s="168" t="s">
        <v>7</v>
      </c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9">
        <f>SUM(R5:U12)</f>
        <v>530000</v>
      </c>
      <c r="S13" s="169"/>
      <c r="T13" s="169"/>
      <c r="U13" s="169"/>
      <c r="V13" s="169"/>
      <c r="W13" s="169"/>
      <c r="X13" s="169"/>
      <c r="Y13" s="169"/>
      <c r="Z13" s="169"/>
      <c r="AA13" s="169"/>
      <c r="AB13" s="169"/>
    </row>
    <row r="21" spans="27:27" x14ac:dyDescent="0.3">
      <c r="AA21" t="s">
        <v>709</v>
      </c>
    </row>
  </sheetData>
  <mergeCells count="58">
    <mergeCell ref="X9:AB9"/>
    <mergeCell ref="D9:F9"/>
    <mergeCell ref="G9:I9"/>
    <mergeCell ref="J9:M9"/>
    <mergeCell ref="N9:P9"/>
    <mergeCell ref="R9:U9"/>
    <mergeCell ref="J5:M5"/>
    <mergeCell ref="N5:P5"/>
    <mergeCell ref="R5:U5"/>
    <mergeCell ref="B2:AB2"/>
    <mergeCell ref="D4:F4"/>
    <mergeCell ref="G4:I4"/>
    <mergeCell ref="J4:M4"/>
    <mergeCell ref="N4:P4"/>
    <mergeCell ref="R4:U4"/>
    <mergeCell ref="X4:AB4"/>
    <mergeCell ref="G10:I10"/>
    <mergeCell ref="J10:M10"/>
    <mergeCell ref="N10:P10"/>
    <mergeCell ref="R10:U10"/>
    <mergeCell ref="X10:AB10"/>
    <mergeCell ref="X8:AB8"/>
    <mergeCell ref="B13:Q13"/>
    <mergeCell ref="R13:AB13"/>
    <mergeCell ref="D12:F12"/>
    <mergeCell ref="G12:I12"/>
    <mergeCell ref="J12:M12"/>
    <mergeCell ref="N12:P12"/>
    <mergeCell ref="R12:U12"/>
    <mergeCell ref="X12:AB12"/>
    <mergeCell ref="D11:F11"/>
    <mergeCell ref="G11:I11"/>
    <mergeCell ref="J11:M11"/>
    <mergeCell ref="N11:P11"/>
    <mergeCell ref="R11:U11"/>
    <mergeCell ref="X11:AB11"/>
    <mergeCell ref="D10:F10"/>
    <mergeCell ref="D8:F8"/>
    <mergeCell ref="G8:I8"/>
    <mergeCell ref="J8:M8"/>
    <mergeCell ref="N8:P8"/>
    <mergeCell ref="R8:U8"/>
    <mergeCell ref="J7:M7"/>
    <mergeCell ref="C5:C7"/>
    <mergeCell ref="X7:AB7"/>
    <mergeCell ref="D7:F7"/>
    <mergeCell ref="N7:P7"/>
    <mergeCell ref="R7:U7"/>
    <mergeCell ref="G7:I7"/>
    <mergeCell ref="D6:F6"/>
    <mergeCell ref="G6:I6"/>
    <mergeCell ref="J6:M6"/>
    <mergeCell ref="N6:P6"/>
    <mergeCell ref="R6:U6"/>
    <mergeCell ref="X5:AB5"/>
    <mergeCell ref="X6:AB6"/>
    <mergeCell ref="D5:F5"/>
    <mergeCell ref="G5:I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E522-2DF1-4606-AE53-556B46C8FA7E}">
  <sheetPr>
    <pageSetUpPr fitToPage="1"/>
  </sheetPr>
  <dimension ref="A2:AE18"/>
  <sheetViews>
    <sheetView showGridLines="0" tabSelected="1" zoomScale="70" zoomScaleNormal="70" workbookViewId="0">
      <selection activeCell="X15" sqref="X15"/>
    </sheetView>
  </sheetViews>
  <sheetFormatPr defaultRowHeight="16.5" x14ac:dyDescent="0.3"/>
  <cols>
    <col min="1" max="1" width="4" style="1" customWidth="1"/>
    <col min="2" max="2" width="4.625" customWidth="1"/>
    <col min="3" max="3" width="16.625" customWidth="1"/>
    <col min="4" max="5" width="5.625" customWidth="1"/>
    <col min="6" max="6" width="18.75" customWidth="1"/>
    <col min="7" max="8" width="5.625" customWidth="1"/>
    <col min="9" max="9" width="26" customWidth="1"/>
    <col min="10" max="10" width="18.5" customWidth="1"/>
    <col min="11" max="16" width="3.625" customWidth="1"/>
    <col min="17" max="17" width="11.5" style="1" bestFit="1" customWidth="1"/>
    <col min="18" max="20" width="3.125" customWidth="1"/>
    <col min="21" max="21" width="4.5" customWidth="1"/>
    <col min="22" max="22" width="11.25" customWidth="1"/>
    <col min="23" max="25" width="26.625" customWidth="1"/>
    <col min="26" max="29" width="6.25" customWidth="1"/>
    <col min="30" max="30" width="18" customWidth="1"/>
    <col min="31" max="31" width="23.25" customWidth="1"/>
    <col min="32" max="32" width="21" customWidth="1"/>
  </cols>
  <sheetData>
    <row r="2" spans="2:31" ht="51" customHeight="1" thickBot="1" x14ac:dyDescent="0.35">
      <c r="B2" s="154" t="s">
        <v>1171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6"/>
      <c r="Y2" s="156"/>
      <c r="Z2" s="156"/>
      <c r="AA2" s="156"/>
      <c r="AB2" s="156"/>
      <c r="AC2" s="156"/>
      <c r="AD2" s="157"/>
    </row>
    <row r="3" spans="2:31" ht="31.5" customHeight="1" thickTop="1" x14ac:dyDescent="0.3">
      <c r="B3" s="138"/>
      <c r="W3" s="47"/>
      <c r="X3" s="47"/>
      <c r="Y3" s="47"/>
      <c r="Z3" s="143" t="s">
        <v>1212</v>
      </c>
      <c r="AA3" s="49" t="s">
        <v>110</v>
      </c>
      <c r="AB3" s="50"/>
      <c r="AC3" s="51" t="s">
        <v>111</v>
      </c>
      <c r="AD3" s="139"/>
      <c r="AE3" s="34" t="s">
        <v>547</v>
      </c>
    </row>
    <row r="4" spans="2:31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3" t="s">
        <v>1173</v>
      </c>
      <c r="Y4" s="3" t="s">
        <v>1172</v>
      </c>
      <c r="Z4" s="158" t="s">
        <v>10</v>
      </c>
      <c r="AA4" s="158"/>
      <c r="AB4" s="158"/>
      <c r="AC4" s="158"/>
      <c r="AD4" s="158"/>
    </row>
    <row r="5" spans="2:31" ht="105" customHeight="1" x14ac:dyDescent="0.3">
      <c r="B5" s="4">
        <v>1</v>
      </c>
      <c r="C5" s="140" t="s">
        <v>1209</v>
      </c>
      <c r="D5" s="159" t="s">
        <v>1210</v>
      </c>
      <c r="E5" s="149"/>
      <c r="F5" s="150"/>
      <c r="G5" s="148" t="s">
        <v>1211</v>
      </c>
      <c r="H5" s="160"/>
      <c r="I5" s="161"/>
      <c r="J5" s="162">
        <v>418000</v>
      </c>
      <c r="K5" s="163"/>
      <c r="L5" s="163"/>
      <c r="M5" s="164"/>
      <c r="N5" s="165">
        <v>41800</v>
      </c>
      <c r="O5" s="166"/>
      <c r="P5" s="167"/>
      <c r="Q5" s="6"/>
      <c r="R5" s="162">
        <f>SUM(J5:Q5)</f>
        <v>459800</v>
      </c>
      <c r="S5" s="166"/>
      <c r="T5" s="166"/>
      <c r="U5" s="167"/>
      <c r="V5" s="7" t="s">
        <v>1213</v>
      </c>
      <c r="W5" s="142" t="s">
        <v>1214</v>
      </c>
      <c r="X5" s="135">
        <f ca="1">TODAY()</f>
        <v>46260</v>
      </c>
      <c r="Y5" s="141" t="s">
        <v>1212</v>
      </c>
      <c r="Z5" s="145" t="s">
        <v>110</v>
      </c>
      <c r="AA5" s="146"/>
      <c r="AB5" s="146"/>
      <c r="AC5" s="146"/>
      <c r="AD5" s="147"/>
    </row>
    <row r="6" spans="2:31" ht="105" hidden="1" customHeight="1" x14ac:dyDescent="0.3">
      <c r="B6" s="4">
        <v>3</v>
      </c>
      <c r="C6" s="140"/>
      <c r="D6" s="159"/>
      <c r="E6" s="149"/>
      <c r="F6" s="150"/>
      <c r="G6" s="148"/>
      <c r="H6" s="149"/>
      <c r="I6" s="150"/>
      <c r="J6" s="162"/>
      <c r="K6" s="166"/>
      <c r="L6" s="166"/>
      <c r="M6" s="167"/>
      <c r="N6" s="165">
        <v>0</v>
      </c>
      <c r="O6" s="166"/>
      <c r="P6" s="167"/>
      <c r="Q6" s="6">
        <v>0</v>
      </c>
      <c r="R6" s="165">
        <f>SUM(J6:Q6)</f>
        <v>0</v>
      </c>
      <c r="S6" s="166"/>
      <c r="T6" s="166"/>
      <c r="U6" s="167"/>
      <c r="V6" s="7"/>
      <c r="W6" s="142"/>
      <c r="X6" s="135"/>
      <c r="Y6" s="141"/>
      <c r="Z6" s="145"/>
      <c r="AA6" s="146"/>
      <c r="AB6" s="146"/>
      <c r="AC6" s="146"/>
      <c r="AD6" s="147"/>
    </row>
    <row r="7" spans="2:31" ht="39.950000000000003" hidden="1" customHeight="1" x14ac:dyDescent="0.3">
      <c r="B7" s="4">
        <v>4</v>
      </c>
      <c r="C7" s="52"/>
      <c r="D7" s="170"/>
      <c r="E7" s="170"/>
      <c r="F7" s="170"/>
      <c r="G7" s="151"/>
      <c r="H7" s="152"/>
      <c r="I7" s="153"/>
      <c r="J7" s="144"/>
      <c r="K7" s="144"/>
      <c r="L7" s="144"/>
      <c r="M7" s="144"/>
      <c r="N7" s="144">
        <v>0</v>
      </c>
      <c r="O7" s="144"/>
      <c r="P7" s="144"/>
      <c r="Q7" s="6">
        <v>0</v>
      </c>
      <c r="R7" s="144">
        <f t="shared" ref="R7" si="0">SUM(J7:Q7)</f>
        <v>0</v>
      </c>
      <c r="S7" s="144"/>
      <c r="T7" s="144"/>
      <c r="U7" s="144"/>
      <c r="V7" s="20"/>
      <c r="W7" s="137"/>
      <c r="X7" s="136"/>
      <c r="Y7" s="7"/>
      <c r="Z7" s="145"/>
      <c r="AA7" s="146"/>
      <c r="AB7" s="146"/>
      <c r="AC7" s="146"/>
      <c r="AD7" s="147"/>
    </row>
    <row r="8" spans="2:31" ht="39.950000000000003" hidden="1" customHeight="1" x14ac:dyDescent="0.3">
      <c r="B8" s="4">
        <v>5</v>
      </c>
      <c r="C8" s="5"/>
      <c r="D8" s="170"/>
      <c r="E8" s="170"/>
      <c r="F8" s="170"/>
      <c r="G8" s="171"/>
      <c r="H8" s="171"/>
      <c r="I8" s="171"/>
      <c r="J8" s="144"/>
      <c r="K8" s="144"/>
      <c r="L8" s="144"/>
      <c r="M8" s="144"/>
      <c r="N8" s="144">
        <v>0</v>
      </c>
      <c r="O8" s="144"/>
      <c r="P8" s="144"/>
      <c r="Q8" s="6">
        <v>0</v>
      </c>
      <c r="R8" s="144">
        <f t="shared" ref="R8:R9" si="1">SUM(J8:Q8)</f>
        <v>0</v>
      </c>
      <c r="S8" s="144"/>
      <c r="T8" s="144"/>
      <c r="U8" s="144"/>
      <c r="V8" s="20"/>
      <c r="W8" s="20"/>
      <c r="X8" s="133"/>
      <c r="Y8" s="7"/>
      <c r="Z8" s="145"/>
      <c r="AA8" s="146"/>
      <c r="AB8" s="146"/>
      <c r="AC8" s="146"/>
      <c r="AD8" s="147"/>
    </row>
    <row r="9" spans="2:31" ht="39.950000000000003" hidden="1" customHeight="1" x14ac:dyDescent="0.3">
      <c r="B9" s="4">
        <v>6</v>
      </c>
      <c r="C9" s="5"/>
      <c r="D9" s="170"/>
      <c r="E9" s="170"/>
      <c r="F9" s="170"/>
      <c r="G9" s="171"/>
      <c r="H9" s="171"/>
      <c r="I9" s="171"/>
      <c r="J9" s="144"/>
      <c r="K9" s="144"/>
      <c r="L9" s="144"/>
      <c r="M9" s="144"/>
      <c r="N9" s="144">
        <v>0</v>
      </c>
      <c r="O9" s="144"/>
      <c r="P9" s="144"/>
      <c r="Q9" s="6">
        <v>0</v>
      </c>
      <c r="R9" s="144">
        <f t="shared" si="1"/>
        <v>0</v>
      </c>
      <c r="S9" s="144"/>
      <c r="T9" s="144"/>
      <c r="U9" s="144"/>
      <c r="V9" s="20"/>
      <c r="W9" s="20"/>
      <c r="X9" s="133"/>
      <c r="Y9" s="7"/>
      <c r="Z9" s="145"/>
      <c r="AA9" s="146"/>
      <c r="AB9" s="146"/>
      <c r="AC9" s="146"/>
      <c r="AD9" s="147"/>
    </row>
    <row r="10" spans="2:31" ht="39.950000000000003" customHeight="1" x14ac:dyDescent="0.3">
      <c r="B10" s="168" t="s">
        <v>7</v>
      </c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9">
        <f>SUM(R5:U9)</f>
        <v>459800</v>
      </c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</row>
    <row r="12" spans="2:31" x14ac:dyDescent="0.3">
      <c r="W12" s="134"/>
    </row>
    <row r="13" spans="2:31" x14ac:dyDescent="0.3">
      <c r="Q13" s="28"/>
      <c r="W13" s="134"/>
    </row>
    <row r="14" spans="2:31" x14ac:dyDescent="0.3">
      <c r="Q14" s="28"/>
    </row>
    <row r="18" spans="29:29" x14ac:dyDescent="0.3">
      <c r="AC18" t="s">
        <v>709</v>
      </c>
    </row>
  </sheetData>
  <mergeCells count="39">
    <mergeCell ref="J9:M9"/>
    <mergeCell ref="N9:P9"/>
    <mergeCell ref="R9:U9"/>
    <mergeCell ref="Z9:AD9"/>
    <mergeCell ref="B10:Q10"/>
    <mergeCell ref="R10:AD10"/>
    <mergeCell ref="D6:F6"/>
    <mergeCell ref="J6:M6"/>
    <mergeCell ref="N6:P6"/>
    <mergeCell ref="R6:U6"/>
    <mergeCell ref="D7:F7"/>
    <mergeCell ref="D8:F8"/>
    <mergeCell ref="J8:M8"/>
    <mergeCell ref="J7:M7"/>
    <mergeCell ref="N8:P8"/>
    <mergeCell ref="R8:U8"/>
    <mergeCell ref="G8:I8"/>
    <mergeCell ref="Z8:AD8"/>
    <mergeCell ref="D9:F9"/>
    <mergeCell ref="G9:I9"/>
    <mergeCell ref="Z5:AD5"/>
    <mergeCell ref="D5:F5"/>
    <mergeCell ref="G5:I5"/>
    <mergeCell ref="J5:M5"/>
    <mergeCell ref="N5:P5"/>
    <mergeCell ref="R5:U5"/>
    <mergeCell ref="B2:AD2"/>
    <mergeCell ref="D4:F4"/>
    <mergeCell ref="G4:I4"/>
    <mergeCell ref="J4:M4"/>
    <mergeCell ref="N4:P4"/>
    <mergeCell ref="R4:U4"/>
    <mergeCell ref="Z4:AD4"/>
    <mergeCell ref="N7:P7"/>
    <mergeCell ref="R7:U7"/>
    <mergeCell ref="Z6:AD6"/>
    <mergeCell ref="Z7:AD7"/>
    <mergeCell ref="G6:I6"/>
    <mergeCell ref="G7:I7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70F5-BD64-40A9-AD48-EF8FCCC5D6C0}">
  <sheetPr>
    <pageSetUpPr fitToPage="1"/>
  </sheetPr>
  <dimension ref="A2:AC18"/>
  <sheetViews>
    <sheetView zoomScaleNormal="100" workbookViewId="0">
      <selection activeCell="AC9" sqref="AC9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" t="s">
        <v>1159</v>
      </c>
      <c r="D5" s="170" t="s">
        <v>1151</v>
      </c>
      <c r="E5" s="170"/>
      <c r="F5" s="170"/>
      <c r="G5" s="170" t="s">
        <v>1160</v>
      </c>
      <c r="H5" s="170"/>
      <c r="I5" s="170"/>
      <c r="J5" s="144">
        <v>1300000</v>
      </c>
      <c r="K5" s="144"/>
      <c r="L5" s="144"/>
      <c r="M5" s="144"/>
      <c r="N5" s="144">
        <v>130000</v>
      </c>
      <c r="O5" s="144"/>
      <c r="P5" s="144"/>
      <c r="Q5" s="6"/>
      <c r="R5" s="144">
        <f t="shared" ref="R5" si="0">SUM(J5:Q5)</f>
        <v>1430000</v>
      </c>
      <c r="S5" s="144"/>
      <c r="T5" s="144"/>
      <c r="U5" s="144"/>
      <c r="V5" s="7" t="s">
        <v>16</v>
      </c>
      <c r="W5" s="130" t="s">
        <v>1152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52" t="s">
        <v>1161</v>
      </c>
      <c r="D6" s="170" t="s">
        <v>1162</v>
      </c>
      <c r="E6" s="170"/>
      <c r="F6" s="170"/>
      <c r="G6" s="170" t="s">
        <v>1163</v>
      </c>
      <c r="H6" s="170"/>
      <c r="I6" s="170"/>
      <c r="J6" s="144">
        <v>2126545</v>
      </c>
      <c r="K6" s="144"/>
      <c r="L6" s="144"/>
      <c r="M6" s="144"/>
      <c r="N6" s="144">
        <v>212655</v>
      </c>
      <c r="O6" s="144"/>
      <c r="P6" s="144"/>
      <c r="Q6" s="6"/>
      <c r="R6" s="144">
        <f t="shared" ref="R6:R8" si="1">SUM(J6:Q6)</f>
        <v>2339200</v>
      </c>
      <c r="S6" s="144"/>
      <c r="T6" s="144"/>
      <c r="U6" s="144"/>
      <c r="V6" s="7" t="s">
        <v>16</v>
      </c>
      <c r="W6" s="130" t="s">
        <v>1164</v>
      </c>
      <c r="X6" s="172"/>
      <c r="Y6" s="173"/>
      <c r="Z6" s="173"/>
      <c r="AA6" s="173"/>
      <c r="AB6" s="173"/>
    </row>
    <row r="7" spans="2:29" ht="39.950000000000003" customHeight="1" x14ac:dyDescent="0.3">
      <c r="B7" s="4">
        <v>3</v>
      </c>
      <c r="C7" s="268" t="s">
        <v>1165</v>
      </c>
      <c r="D7" s="170" t="s">
        <v>1166</v>
      </c>
      <c r="E7" s="170"/>
      <c r="F7" s="170"/>
      <c r="G7" s="207" t="s">
        <v>1167</v>
      </c>
      <c r="H7" s="208"/>
      <c r="I7" s="209"/>
      <c r="J7" s="144">
        <v>300000</v>
      </c>
      <c r="K7" s="144"/>
      <c r="L7" s="144"/>
      <c r="M7" s="144"/>
      <c r="N7" s="144"/>
      <c r="O7" s="144"/>
      <c r="P7" s="144"/>
      <c r="Q7" s="6"/>
      <c r="R7" s="144">
        <f t="shared" si="1"/>
        <v>300000</v>
      </c>
      <c r="S7" s="144"/>
      <c r="T7" s="144"/>
      <c r="U7" s="144"/>
      <c r="V7" s="7" t="s">
        <v>19</v>
      </c>
      <c r="W7" s="130" t="s">
        <v>1168</v>
      </c>
      <c r="X7" s="172"/>
      <c r="Y7" s="173"/>
      <c r="Z7" s="173"/>
      <c r="AA7" s="173"/>
      <c r="AB7" s="173"/>
    </row>
    <row r="8" spans="2:29" ht="39.950000000000003" customHeight="1" x14ac:dyDescent="0.3">
      <c r="B8" s="4">
        <v>4</v>
      </c>
      <c r="C8" s="269"/>
      <c r="D8" s="170" t="s">
        <v>772</v>
      </c>
      <c r="E8" s="170"/>
      <c r="F8" s="170"/>
      <c r="G8" s="271"/>
      <c r="H8" s="272"/>
      <c r="I8" s="273"/>
      <c r="J8" s="144">
        <v>300000</v>
      </c>
      <c r="K8" s="144"/>
      <c r="L8" s="144"/>
      <c r="M8" s="144"/>
      <c r="N8" s="144"/>
      <c r="O8" s="144"/>
      <c r="P8" s="144"/>
      <c r="Q8" s="6"/>
      <c r="R8" s="144">
        <f t="shared" si="1"/>
        <v>300000</v>
      </c>
      <c r="S8" s="144"/>
      <c r="T8" s="144"/>
      <c r="U8" s="144"/>
      <c r="V8" s="7" t="s">
        <v>1169</v>
      </c>
      <c r="W8" s="130" t="s">
        <v>1170</v>
      </c>
      <c r="X8" s="172"/>
      <c r="Y8" s="173"/>
      <c r="Z8" s="173"/>
      <c r="AA8" s="173"/>
      <c r="AB8" s="173"/>
    </row>
    <row r="9" spans="2:29" ht="39.950000000000003" customHeight="1" x14ac:dyDescent="0.3">
      <c r="B9" s="4">
        <v>5</v>
      </c>
      <c r="C9" s="270"/>
      <c r="D9" s="170" t="s">
        <v>762</v>
      </c>
      <c r="E9" s="170"/>
      <c r="F9" s="170"/>
      <c r="G9" s="210"/>
      <c r="H9" s="211"/>
      <c r="I9" s="212"/>
      <c r="J9" s="144">
        <v>300000</v>
      </c>
      <c r="K9" s="144"/>
      <c r="L9" s="144"/>
      <c r="M9" s="144"/>
      <c r="N9" s="144"/>
      <c r="O9" s="144"/>
      <c r="P9" s="144"/>
      <c r="Q9" s="6"/>
      <c r="R9" s="144">
        <f t="shared" ref="R9" si="2">SUM(J9:Q9)</f>
        <v>300000</v>
      </c>
      <c r="S9" s="144"/>
      <c r="T9" s="144"/>
      <c r="U9" s="144"/>
      <c r="V9" s="7" t="s">
        <v>16</v>
      </c>
      <c r="W9" s="131" t="s">
        <v>1098</v>
      </c>
      <c r="X9" s="172"/>
      <c r="Y9" s="173"/>
      <c r="Z9" s="173"/>
      <c r="AA9" s="173"/>
      <c r="AB9" s="173"/>
    </row>
    <row r="10" spans="2:29" ht="39.950000000000003" customHeight="1" x14ac:dyDescent="0.3">
      <c r="B10" s="168" t="s">
        <v>7</v>
      </c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9">
        <f>SUM(R5:U9)</f>
        <v>4669200</v>
      </c>
      <c r="S10" s="169"/>
      <c r="T10" s="169"/>
      <c r="U10" s="169"/>
      <c r="V10" s="169"/>
      <c r="W10" s="169"/>
      <c r="X10" s="169"/>
      <c r="Y10" s="169"/>
      <c r="Z10" s="169"/>
      <c r="AA10" s="169"/>
      <c r="AB10" s="169"/>
    </row>
    <row r="18" spans="27:27" x14ac:dyDescent="0.3">
      <c r="AA18" t="s">
        <v>709</v>
      </c>
    </row>
  </sheetData>
  <mergeCells count="38"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  <mergeCell ref="N7:P7"/>
    <mergeCell ref="R7:U7"/>
    <mergeCell ref="X7:AB7"/>
    <mergeCell ref="D6:F6"/>
    <mergeCell ref="G6:I6"/>
    <mergeCell ref="J6:M6"/>
    <mergeCell ref="N6:P6"/>
    <mergeCell ref="R6:U6"/>
    <mergeCell ref="X6:AB6"/>
    <mergeCell ref="B10:Q10"/>
    <mergeCell ref="R10:AB10"/>
    <mergeCell ref="C7:C9"/>
    <mergeCell ref="G7:I9"/>
    <mergeCell ref="D9:F9"/>
    <mergeCell ref="J9:M9"/>
    <mergeCell ref="N9:P9"/>
    <mergeCell ref="R9:U9"/>
    <mergeCell ref="X9:AB9"/>
    <mergeCell ref="D8:F8"/>
    <mergeCell ref="J8:M8"/>
    <mergeCell ref="N8:P8"/>
    <mergeCell ref="R8:U8"/>
    <mergeCell ref="X8:AB8"/>
    <mergeCell ref="D7:F7"/>
    <mergeCell ref="J7:M7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BB7C-3E65-48D2-B934-CAC70127C669}">
  <sheetPr>
    <pageSetUpPr fitToPage="1"/>
  </sheetPr>
  <dimension ref="A2:AC22"/>
  <sheetViews>
    <sheetView topLeftCell="A2" zoomScaleNormal="100" workbookViewId="0">
      <selection activeCell="AC11" sqref="AC11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" t="s">
        <v>1131</v>
      </c>
      <c r="D5" s="170" t="s">
        <v>1132</v>
      </c>
      <c r="E5" s="170"/>
      <c r="F5" s="170"/>
      <c r="G5" s="170" t="s">
        <v>1133</v>
      </c>
      <c r="H5" s="170"/>
      <c r="I5" s="170"/>
      <c r="J5" s="144">
        <v>301818</v>
      </c>
      <c r="K5" s="144"/>
      <c r="L5" s="144"/>
      <c r="M5" s="144"/>
      <c r="N5" s="144">
        <v>30182</v>
      </c>
      <c r="O5" s="144"/>
      <c r="P5" s="144"/>
      <c r="Q5" s="6">
        <v>42000</v>
      </c>
      <c r="R5" s="144">
        <f>SUM(J5:Q5)</f>
        <v>374000</v>
      </c>
      <c r="S5" s="144"/>
      <c r="T5" s="144"/>
      <c r="U5" s="144"/>
      <c r="V5" s="7" t="s">
        <v>16</v>
      </c>
      <c r="W5" s="130" t="s">
        <v>1134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274" t="s">
        <v>1135</v>
      </c>
      <c r="D6" s="170" t="s">
        <v>1132</v>
      </c>
      <c r="E6" s="170"/>
      <c r="F6" s="170"/>
      <c r="G6" s="170" t="s">
        <v>1136</v>
      </c>
      <c r="H6" s="170"/>
      <c r="I6" s="170"/>
      <c r="J6" s="144">
        <v>50000</v>
      </c>
      <c r="K6" s="144"/>
      <c r="L6" s="144"/>
      <c r="M6" s="144"/>
      <c r="N6" s="144"/>
      <c r="O6" s="144"/>
      <c r="P6" s="144"/>
      <c r="Q6" s="6">
        <v>3000</v>
      </c>
      <c r="R6" s="144">
        <f t="shared" ref="R6:R12" si="0">SUM(J6:Q6)</f>
        <v>53000</v>
      </c>
      <c r="S6" s="144"/>
      <c r="T6" s="144"/>
      <c r="U6" s="144"/>
      <c r="V6" s="7" t="s">
        <v>16</v>
      </c>
      <c r="W6" s="131" t="s">
        <v>1156</v>
      </c>
      <c r="X6" s="172"/>
      <c r="Y6" s="173"/>
      <c r="Z6" s="173"/>
      <c r="AA6" s="173"/>
      <c r="AB6" s="173"/>
    </row>
    <row r="7" spans="2:29" ht="39.950000000000003" customHeight="1" x14ac:dyDescent="0.3">
      <c r="B7" s="4">
        <v>3</v>
      </c>
      <c r="C7" s="274"/>
      <c r="D7" s="170" t="s">
        <v>1132</v>
      </c>
      <c r="E7" s="170"/>
      <c r="F7" s="170"/>
      <c r="G7" s="170" t="s">
        <v>1004</v>
      </c>
      <c r="H7" s="170"/>
      <c r="I7" s="170"/>
      <c r="J7" s="144">
        <v>72200</v>
      </c>
      <c r="K7" s="144"/>
      <c r="L7" s="144"/>
      <c r="M7" s="144"/>
      <c r="N7" s="144"/>
      <c r="O7" s="144"/>
      <c r="P7" s="144"/>
      <c r="Q7" s="6">
        <v>2500</v>
      </c>
      <c r="R7" s="144">
        <f t="shared" si="0"/>
        <v>74700</v>
      </c>
      <c r="S7" s="144"/>
      <c r="T7" s="144"/>
      <c r="U7" s="144"/>
      <c r="V7" s="20" t="s">
        <v>16</v>
      </c>
      <c r="W7" s="132" t="s">
        <v>1157</v>
      </c>
      <c r="X7" s="172"/>
      <c r="Y7" s="173"/>
      <c r="Z7" s="173"/>
      <c r="AA7" s="173"/>
      <c r="AB7" s="173"/>
    </row>
    <row r="8" spans="2:29" ht="39.950000000000003" customHeight="1" x14ac:dyDescent="0.3">
      <c r="B8" s="4">
        <v>4</v>
      </c>
      <c r="C8" s="52" t="s">
        <v>1140</v>
      </c>
      <c r="D8" s="170" t="s">
        <v>1141</v>
      </c>
      <c r="E8" s="170"/>
      <c r="F8" s="170"/>
      <c r="G8" s="170" t="s">
        <v>1143</v>
      </c>
      <c r="H8" s="170"/>
      <c r="I8" s="170"/>
      <c r="J8" s="144">
        <v>171480</v>
      </c>
      <c r="K8" s="144"/>
      <c r="L8" s="144"/>
      <c r="M8" s="144"/>
      <c r="N8" s="144"/>
      <c r="O8" s="144"/>
      <c r="P8" s="144"/>
      <c r="Q8" s="6">
        <v>0</v>
      </c>
      <c r="R8" s="144">
        <f t="shared" si="0"/>
        <v>171480</v>
      </c>
      <c r="S8" s="144"/>
      <c r="T8" s="144"/>
      <c r="U8" s="144"/>
      <c r="V8" s="7" t="s">
        <v>530</v>
      </c>
      <c r="W8" s="130" t="s">
        <v>1142</v>
      </c>
      <c r="X8" s="172"/>
      <c r="Y8" s="173"/>
      <c r="Z8" s="173"/>
      <c r="AA8" s="173"/>
      <c r="AB8" s="173"/>
    </row>
    <row r="9" spans="2:29" ht="39.950000000000003" customHeight="1" x14ac:dyDescent="0.3">
      <c r="B9" s="4">
        <v>5</v>
      </c>
      <c r="C9" s="129" t="s">
        <v>1144</v>
      </c>
      <c r="D9" s="170" t="s">
        <v>82</v>
      </c>
      <c r="E9" s="170"/>
      <c r="F9" s="170"/>
      <c r="G9" s="170" t="s">
        <v>1145</v>
      </c>
      <c r="H9" s="170"/>
      <c r="I9" s="170"/>
      <c r="J9" s="144">
        <v>300000</v>
      </c>
      <c r="K9" s="144"/>
      <c r="L9" s="144"/>
      <c r="M9" s="144"/>
      <c r="N9" s="144"/>
      <c r="O9" s="144"/>
      <c r="P9" s="144"/>
      <c r="Q9" s="6">
        <v>0</v>
      </c>
      <c r="R9" s="144">
        <f t="shared" si="0"/>
        <v>300000</v>
      </c>
      <c r="S9" s="144"/>
      <c r="T9" s="144"/>
      <c r="U9" s="144"/>
      <c r="V9" s="7" t="s">
        <v>19</v>
      </c>
      <c r="W9" s="130" t="s">
        <v>1146</v>
      </c>
      <c r="X9" s="172"/>
      <c r="Y9" s="173"/>
      <c r="Z9" s="173"/>
      <c r="AA9" s="173"/>
      <c r="AB9" s="173"/>
    </row>
    <row r="10" spans="2:29" ht="39.950000000000003" customHeight="1" x14ac:dyDescent="0.3">
      <c r="B10" s="4">
        <v>6</v>
      </c>
      <c r="C10" s="52" t="s">
        <v>1150</v>
      </c>
      <c r="D10" s="170" t="s">
        <v>1151</v>
      </c>
      <c r="E10" s="170"/>
      <c r="F10" s="170"/>
      <c r="G10" s="170" t="s">
        <v>1153</v>
      </c>
      <c r="H10" s="170"/>
      <c r="I10" s="170"/>
      <c r="J10" s="144">
        <v>5200000</v>
      </c>
      <c r="K10" s="144"/>
      <c r="L10" s="144"/>
      <c r="M10" s="144"/>
      <c r="N10" s="144">
        <v>520000</v>
      </c>
      <c r="O10" s="144"/>
      <c r="P10" s="144"/>
      <c r="Q10" s="6">
        <v>770000</v>
      </c>
      <c r="R10" s="144">
        <f t="shared" si="0"/>
        <v>6490000</v>
      </c>
      <c r="S10" s="144"/>
      <c r="T10" s="144"/>
      <c r="U10" s="144"/>
      <c r="V10" s="7" t="s">
        <v>16</v>
      </c>
      <c r="W10" s="130" t="s">
        <v>1152</v>
      </c>
      <c r="X10" s="172"/>
      <c r="Y10" s="173"/>
      <c r="Z10" s="173"/>
      <c r="AA10" s="173"/>
      <c r="AB10" s="173"/>
    </row>
    <row r="11" spans="2:29" ht="39.950000000000003" customHeight="1" x14ac:dyDescent="0.3">
      <c r="B11" s="4">
        <v>7</v>
      </c>
      <c r="C11" s="52" t="s">
        <v>1154</v>
      </c>
      <c r="D11" s="170" t="s">
        <v>1132</v>
      </c>
      <c r="E11" s="170"/>
      <c r="F11" s="170"/>
      <c r="G11" s="170" t="s">
        <v>1155</v>
      </c>
      <c r="H11" s="170"/>
      <c r="I11" s="170"/>
      <c r="J11" s="144">
        <v>480800</v>
      </c>
      <c r="K11" s="144"/>
      <c r="L11" s="144"/>
      <c r="M11" s="144"/>
      <c r="N11" s="144"/>
      <c r="O11" s="144"/>
      <c r="P11" s="144"/>
      <c r="Q11" s="6"/>
      <c r="R11" s="144">
        <f t="shared" si="0"/>
        <v>480800</v>
      </c>
      <c r="S11" s="144"/>
      <c r="T11" s="144"/>
      <c r="U11" s="144"/>
      <c r="V11" s="7" t="s">
        <v>16</v>
      </c>
      <c r="W11" s="131" t="s">
        <v>1158</v>
      </c>
      <c r="X11" s="172"/>
      <c r="Y11" s="173"/>
      <c r="Z11" s="173"/>
      <c r="AA11" s="173"/>
      <c r="AB11" s="173"/>
    </row>
    <row r="12" spans="2:29" ht="39.950000000000003" customHeight="1" x14ac:dyDescent="0.3">
      <c r="B12" s="21">
        <v>8</v>
      </c>
      <c r="C12" s="52" t="s">
        <v>1147</v>
      </c>
      <c r="D12" s="170" t="s">
        <v>44</v>
      </c>
      <c r="E12" s="170"/>
      <c r="F12" s="170"/>
      <c r="G12" s="170" t="s">
        <v>122</v>
      </c>
      <c r="H12" s="170"/>
      <c r="I12" s="170"/>
      <c r="J12" s="144">
        <v>510000</v>
      </c>
      <c r="K12" s="144"/>
      <c r="L12" s="144"/>
      <c r="M12" s="144"/>
      <c r="N12" s="144"/>
      <c r="O12" s="144"/>
      <c r="P12" s="144"/>
      <c r="Q12" s="6">
        <v>0</v>
      </c>
      <c r="R12" s="144">
        <f t="shared" si="0"/>
        <v>510000</v>
      </c>
      <c r="S12" s="144"/>
      <c r="T12" s="144"/>
      <c r="U12" s="144"/>
      <c r="V12" s="7" t="s">
        <v>396</v>
      </c>
      <c r="W12" s="130" t="s">
        <v>1149</v>
      </c>
      <c r="X12" s="172"/>
      <c r="Y12" s="173"/>
      <c r="Z12" s="173"/>
      <c r="AA12" s="173"/>
      <c r="AB12" s="173"/>
    </row>
    <row r="13" spans="2:29" ht="39.950000000000003" customHeight="1" x14ac:dyDescent="0.3">
      <c r="B13" s="21">
        <v>9</v>
      </c>
      <c r="C13" s="52" t="s">
        <v>1137</v>
      </c>
      <c r="D13" s="170" t="s">
        <v>1148</v>
      </c>
      <c r="E13" s="170"/>
      <c r="F13" s="170"/>
      <c r="G13" s="170" t="s">
        <v>1138</v>
      </c>
      <c r="H13" s="170"/>
      <c r="I13" s="170"/>
      <c r="J13" s="144">
        <v>133600</v>
      </c>
      <c r="K13" s="144"/>
      <c r="L13" s="144"/>
      <c r="M13" s="144"/>
      <c r="N13" s="144">
        <v>13360</v>
      </c>
      <c r="O13" s="144"/>
      <c r="P13" s="144"/>
      <c r="Q13" s="6">
        <v>0</v>
      </c>
      <c r="R13" s="144">
        <f t="shared" ref="R13" si="1">J13+N13+Q13</f>
        <v>146960</v>
      </c>
      <c r="S13" s="144"/>
      <c r="T13" s="144"/>
      <c r="U13" s="144"/>
      <c r="V13" s="7" t="s">
        <v>16</v>
      </c>
      <c r="W13" s="131" t="s">
        <v>1139</v>
      </c>
      <c r="X13" s="172"/>
      <c r="Y13" s="173"/>
      <c r="Z13" s="173"/>
      <c r="AA13" s="173"/>
      <c r="AB13" s="173"/>
    </row>
    <row r="14" spans="2:29" ht="39.950000000000003" customHeight="1" x14ac:dyDescent="0.3">
      <c r="B14" s="168" t="s">
        <v>7</v>
      </c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>
        <f>SUM(R5:U13)</f>
        <v>8600940</v>
      </c>
      <c r="S14" s="169"/>
      <c r="T14" s="169"/>
      <c r="U14" s="169"/>
      <c r="V14" s="169"/>
      <c r="W14" s="169"/>
      <c r="X14" s="169"/>
      <c r="Y14" s="169"/>
      <c r="Z14" s="169"/>
      <c r="AA14" s="169"/>
      <c r="AB14" s="169"/>
    </row>
    <row r="22" spans="27:27" x14ac:dyDescent="0.3">
      <c r="AA22" t="s">
        <v>709</v>
      </c>
    </row>
  </sheetData>
  <mergeCells count="64">
    <mergeCell ref="B14:Q14"/>
    <mergeCell ref="R14:AB14"/>
    <mergeCell ref="C6:C7"/>
    <mergeCell ref="D13:F13"/>
    <mergeCell ref="G13:I13"/>
    <mergeCell ref="J13:M13"/>
    <mergeCell ref="N13:P13"/>
    <mergeCell ref="R13:U13"/>
    <mergeCell ref="X13:AB13"/>
    <mergeCell ref="D12:F12"/>
    <mergeCell ref="G12:I12"/>
    <mergeCell ref="J12:M12"/>
    <mergeCell ref="N12:P12"/>
    <mergeCell ref="R12:U12"/>
    <mergeCell ref="X12:AB12"/>
    <mergeCell ref="D11:F11"/>
    <mergeCell ref="G11:I11"/>
    <mergeCell ref="J11:M11"/>
    <mergeCell ref="N11:P11"/>
    <mergeCell ref="R11:U11"/>
    <mergeCell ref="X11:AB11"/>
    <mergeCell ref="X10:AB10"/>
    <mergeCell ref="D9:F9"/>
    <mergeCell ref="G9:I9"/>
    <mergeCell ref="J9:M9"/>
    <mergeCell ref="N9:P9"/>
    <mergeCell ref="R9:U9"/>
    <mergeCell ref="X9:AB9"/>
    <mergeCell ref="D10:F10"/>
    <mergeCell ref="G10:I10"/>
    <mergeCell ref="J10:M10"/>
    <mergeCell ref="N10:P10"/>
    <mergeCell ref="R10:U10"/>
    <mergeCell ref="X8:AB8"/>
    <mergeCell ref="D7:F7"/>
    <mergeCell ref="G7:I7"/>
    <mergeCell ref="J7:M7"/>
    <mergeCell ref="N7:P7"/>
    <mergeCell ref="R7:U7"/>
    <mergeCell ref="X7:AB7"/>
    <mergeCell ref="D8:F8"/>
    <mergeCell ref="G8:I8"/>
    <mergeCell ref="J8:M8"/>
    <mergeCell ref="N8:P8"/>
    <mergeCell ref="R8:U8"/>
    <mergeCell ref="X6:AB6"/>
    <mergeCell ref="D5:F5"/>
    <mergeCell ref="G5:I5"/>
    <mergeCell ref="J5:M5"/>
    <mergeCell ref="N5:P5"/>
    <mergeCell ref="R5:U5"/>
    <mergeCell ref="X5:AB5"/>
    <mergeCell ref="D6:F6"/>
    <mergeCell ref="G6:I6"/>
    <mergeCell ref="J6:M6"/>
    <mergeCell ref="N6:P6"/>
    <mergeCell ref="R6:U6"/>
    <mergeCell ref="B2:AB2"/>
    <mergeCell ref="D4:F4"/>
    <mergeCell ref="G4:I4"/>
    <mergeCell ref="J4:M4"/>
    <mergeCell ref="N4:P4"/>
    <mergeCell ref="R4:U4"/>
    <mergeCell ref="X4:AB4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A159-51AD-48C3-9E23-84A91F831F0F}">
  <sheetPr>
    <pageSetUpPr fitToPage="1"/>
  </sheetPr>
  <dimension ref="A2:AC26"/>
  <sheetViews>
    <sheetView topLeftCell="A6" zoomScaleNormal="100" workbookViewId="0">
      <selection activeCell="AC16" sqref="AC16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" t="s">
        <v>1096</v>
      </c>
      <c r="D5" s="170" t="s">
        <v>762</v>
      </c>
      <c r="E5" s="170"/>
      <c r="F5" s="170"/>
      <c r="G5" s="170" t="s">
        <v>1097</v>
      </c>
      <c r="H5" s="170"/>
      <c r="I5" s="170"/>
      <c r="J5" s="144">
        <v>647600</v>
      </c>
      <c r="K5" s="144"/>
      <c r="L5" s="144"/>
      <c r="M5" s="144"/>
      <c r="N5" s="144">
        <v>0</v>
      </c>
      <c r="O5" s="144"/>
      <c r="P5" s="144"/>
      <c r="Q5" s="6">
        <v>0</v>
      </c>
      <c r="R5" s="144">
        <f>SUM(J5:Q5)</f>
        <v>647600</v>
      </c>
      <c r="S5" s="144"/>
      <c r="T5" s="144"/>
      <c r="U5" s="144"/>
      <c r="V5" s="7" t="s">
        <v>16</v>
      </c>
      <c r="W5" s="7" t="s">
        <v>1098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5" t="s">
        <v>1099</v>
      </c>
      <c r="D6" s="170" t="s">
        <v>1100</v>
      </c>
      <c r="E6" s="170"/>
      <c r="F6" s="170"/>
      <c r="G6" s="170" t="s">
        <v>69</v>
      </c>
      <c r="H6" s="170"/>
      <c r="I6" s="170"/>
      <c r="J6" s="144">
        <v>50000</v>
      </c>
      <c r="K6" s="144"/>
      <c r="L6" s="144"/>
      <c r="M6" s="144"/>
      <c r="N6" s="144">
        <v>0</v>
      </c>
      <c r="O6" s="144"/>
      <c r="P6" s="144"/>
      <c r="Q6" s="6">
        <v>0</v>
      </c>
      <c r="R6" s="144">
        <f t="shared" ref="R6:R16" si="0">SUM(J6:Q6)</f>
        <v>50000</v>
      </c>
      <c r="S6" s="144"/>
      <c r="T6" s="144"/>
      <c r="U6" s="144"/>
      <c r="V6" s="7" t="s">
        <v>530</v>
      </c>
      <c r="W6" s="7" t="s">
        <v>1101</v>
      </c>
      <c r="X6" s="172"/>
      <c r="Y6" s="173"/>
      <c r="Z6" s="173"/>
      <c r="AA6" s="173"/>
      <c r="AB6" s="173"/>
    </row>
    <row r="7" spans="2:29" ht="39.950000000000003" customHeight="1" x14ac:dyDescent="0.3">
      <c r="B7" s="4">
        <v>3</v>
      </c>
      <c r="C7" s="5" t="s">
        <v>1102</v>
      </c>
      <c r="D7" s="159" t="s">
        <v>1103</v>
      </c>
      <c r="E7" s="149"/>
      <c r="F7" s="150"/>
      <c r="G7" s="151" t="s">
        <v>1104</v>
      </c>
      <c r="H7" s="152"/>
      <c r="I7" s="153"/>
      <c r="J7" s="165">
        <v>185420</v>
      </c>
      <c r="K7" s="166"/>
      <c r="L7" s="166"/>
      <c r="M7" s="167"/>
      <c r="N7" s="165">
        <v>0</v>
      </c>
      <c r="O7" s="166"/>
      <c r="P7" s="167"/>
      <c r="Q7" s="6">
        <v>0</v>
      </c>
      <c r="R7" s="144">
        <f t="shared" si="0"/>
        <v>185420</v>
      </c>
      <c r="S7" s="144"/>
      <c r="T7" s="144"/>
      <c r="U7" s="144"/>
      <c r="V7" s="20" t="s">
        <v>16</v>
      </c>
      <c r="W7" s="20" t="s">
        <v>1105</v>
      </c>
      <c r="X7" s="172"/>
      <c r="Y7" s="173"/>
      <c r="Z7" s="173"/>
      <c r="AA7" s="173"/>
      <c r="AB7" s="173"/>
    </row>
    <row r="8" spans="2:29" ht="39.950000000000003" customHeight="1" x14ac:dyDescent="0.3">
      <c r="B8" s="4">
        <v>4</v>
      </c>
      <c r="C8" s="5" t="s">
        <v>1106</v>
      </c>
      <c r="D8" s="159" t="s">
        <v>1107</v>
      </c>
      <c r="E8" s="149"/>
      <c r="F8" s="150"/>
      <c r="G8" s="159" t="s">
        <v>1108</v>
      </c>
      <c r="H8" s="149"/>
      <c r="I8" s="150"/>
      <c r="J8" s="165">
        <v>223637</v>
      </c>
      <c r="K8" s="166"/>
      <c r="L8" s="166"/>
      <c r="M8" s="167"/>
      <c r="N8" s="165">
        <v>22363</v>
      </c>
      <c r="O8" s="166"/>
      <c r="P8" s="167"/>
      <c r="Q8" s="6">
        <v>0</v>
      </c>
      <c r="R8" s="144">
        <f t="shared" si="0"/>
        <v>246000</v>
      </c>
      <c r="S8" s="144"/>
      <c r="T8" s="144"/>
      <c r="U8" s="144"/>
      <c r="V8" s="7" t="s">
        <v>408</v>
      </c>
      <c r="W8" s="7" t="s">
        <v>1109</v>
      </c>
      <c r="X8" s="172"/>
      <c r="Y8" s="173"/>
      <c r="Z8" s="173"/>
      <c r="AA8" s="173"/>
      <c r="AB8" s="173"/>
    </row>
    <row r="9" spans="2:29" ht="39.950000000000003" customHeight="1" x14ac:dyDescent="0.3">
      <c r="B9" s="4">
        <v>5</v>
      </c>
      <c r="C9" s="5" t="s">
        <v>1114</v>
      </c>
      <c r="D9" s="159" t="s">
        <v>1067</v>
      </c>
      <c r="E9" s="149"/>
      <c r="F9" s="150"/>
      <c r="G9" s="159" t="s">
        <v>1115</v>
      </c>
      <c r="H9" s="149"/>
      <c r="I9" s="150"/>
      <c r="J9" s="165">
        <v>2727273</v>
      </c>
      <c r="K9" s="166"/>
      <c r="L9" s="166"/>
      <c r="M9" s="167"/>
      <c r="N9" s="165">
        <v>272727</v>
      </c>
      <c r="O9" s="166"/>
      <c r="P9" s="167"/>
      <c r="Q9" s="6">
        <v>0</v>
      </c>
      <c r="R9" s="144">
        <f t="shared" si="0"/>
        <v>3000000</v>
      </c>
      <c r="S9" s="144"/>
      <c r="T9" s="144"/>
      <c r="U9" s="144"/>
      <c r="V9" s="7" t="s">
        <v>16</v>
      </c>
      <c r="W9" s="7" t="s">
        <v>1116</v>
      </c>
      <c r="X9" s="172"/>
      <c r="Y9" s="173"/>
      <c r="Z9" s="173"/>
      <c r="AA9" s="173"/>
      <c r="AB9" s="173"/>
    </row>
    <row r="10" spans="2:29" ht="39.950000000000003" customHeight="1" x14ac:dyDescent="0.3">
      <c r="B10" s="4">
        <v>6</v>
      </c>
      <c r="C10" s="188" t="s">
        <v>1117</v>
      </c>
      <c r="D10" s="159" t="s">
        <v>426</v>
      </c>
      <c r="E10" s="149"/>
      <c r="F10" s="150"/>
      <c r="G10" s="207" t="s">
        <v>1119</v>
      </c>
      <c r="H10" s="208"/>
      <c r="I10" s="209"/>
      <c r="J10" s="165">
        <v>443182</v>
      </c>
      <c r="K10" s="166"/>
      <c r="L10" s="166"/>
      <c r="M10" s="167"/>
      <c r="N10" s="165">
        <v>44318</v>
      </c>
      <c r="O10" s="166"/>
      <c r="P10" s="167"/>
      <c r="Q10" s="6">
        <v>0</v>
      </c>
      <c r="R10" s="144">
        <f t="shared" si="0"/>
        <v>487500</v>
      </c>
      <c r="S10" s="144"/>
      <c r="T10" s="144"/>
      <c r="U10" s="144"/>
      <c r="V10" s="7" t="s">
        <v>16</v>
      </c>
      <c r="W10" s="7" t="s">
        <v>430</v>
      </c>
      <c r="X10" s="172"/>
      <c r="Y10" s="173"/>
      <c r="Z10" s="173"/>
      <c r="AA10" s="173"/>
      <c r="AB10" s="173"/>
    </row>
    <row r="11" spans="2:29" ht="39.950000000000003" customHeight="1" x14ac:dyDescent="0.3">
      <c r="B11" s="4">
        <v>7</v>
      </c>
      <c r="C11" s="189"/>
      <c r="D11" s="159" t="s">
        <v>1118</v>
      </c>
      <c r="E11" s="149"/>
      <c r="F11" s="150"/>
      <c r="G11" s="210"/>
      <c r="H11" s="211"/>
      <c r="I11" s="212"/>
      <c r="J11" s="165">
        <v>238636</v>
      </c>
      <c r="K11" s="166"/>
      <c r="L11" s="166"/>
      <c r="M11" s="167"/>
      <c r="N11" s="165">
        <v>23864</v>
      </c>
      <c r="O11" s="166"/>
      <c r="P11" s="167"/>
      <c r="Q11" s="6">
        <v>0</v>
      </c>
      <c r="R11" s="144">
        <f t="shared" si="0"/>
        <v>262500</v>
      </c>
      <c r="S11" s="144"/>
      <c r="T11" s="144"/>
      <c r="U11" s="144"/>
      <c r="V11" s="7" t="s">
        <v>16</v>
      </c>
      <c r="W11" s="7" t="s">
        <v>65</v>
      </c>
      <c r="X11" s="172"/>
      <c r="Y11" s="173"/>
      <c r="Z11" s="173"/>
      <c r="AA11" s="173"/>
      <c r="AB11" s="173"/>
    </row>
    <row r="12" spans="2:29" ht="39.950000000000003" customHeight="1" x14ac:dyDescent="0.3">
      <c r="B12" s="4">
        <v>8</v>
      </c>
      <c r="C12" s="188" t="s">
        <v>1120</v>
      </c>
      <c r="D12" s="159" t="s">
        <v>1121</v>
      </c>
      <c r="E12" s="149"/>
      <c r="F12" s="150"/>
      <c r="G12" s="159" t="s">
        <v>1122</v>
      </c>
      <c r="H12" s="149"/>
      <c r="I12" s="150"/>
      <c r="J12" s="165">
        <v>356910</v>
      </c>
      <c r="K12" s="166"/>
      <c r="L12" s="166"/>
      <c r="M12" s="167"/>
      <c r="N12" s="165">
        <v>35690</v>
      </c>
      <c r="O12" s="166"/>
      <c r="P12" s="167"/>
      <c r="Q12" s="6">
        <v>11000</v>
      </c>
      <c r="R12" s="144">
        <f t="shared" si="0"/>
        <v>403600</v>
      </c>
      <c r="S12" s="144"/>
      <c r="T12" s="144"/>
      <c r="U12" s="144"/>
      <c r="V12" s="7" t="s">
        <v>16</v>
      </c>
      <c r="W12" s="7" t="s">
        <v>1124</v>
      </c>
      <c r="X12" s="172"/>
      <c r="Y12" s="173"/>
      <c r="Z12" s="173"/>
      <c r="AA12" s="173"/>
      <c r="AB12" s="173"/>
    </row>
    <row r="13" spans="2:29" ht="39.950000000000003" customHeight="1" x14ac:dyDescent="0.3">
      <c r="B13" s="4">
        <v>9</v>
      </c>
      <c r="C13" s="189"/>
      <c r="D13" s="159" t="s">
        <v>1121</v>
      </c>
      <c r="E13" s="149"/>
      <c r="F13" s="150"/>
      <c r="G13" s="159" t="s">
        <v>1123</v>
      </c>
      <c r="H13" s="149"/>
      <c r="I13" s="150"/>
      <c r="J13" s="165">
        <v>50364</v>
      </c>
      <c r="K13" s="166"/>
      <c r="L13" s="166"/>
      <c r="M13" s="167"/>
      <c r="N13" s="165">
        <v>5036</v>
      </c>
      <c r="O13" s="166"/>
      <c r="P13" s="167"/>
      <c r="Q13" s="6">
        <v>0</v>
      </c>
      <c r="R13" s="144">
        <f t="shared" si="0"/>
        <v>55400</v>
      </c>
      <c r="S13" s="144"/>
      <c r="T13" s="144"/>
      <c r="U13" s="144"/>
      <c r="V13" s="7" t="s">
        <v>16</v>
      </c>
      <c r="W13" s="7" t="s">
        <v>1125</v>
      </c>
      <c r="X13" s="172"/>
      <c r="Y13" s="173"/>
      <c r="Z13" s="173"/>
      <c r="AA13" s="173"/>
      <c r="AB13" s="173"/>
      <c r="AC13" s="128"/>
    </row>
    <row r="14" spans="2:29" ht="39.950000000000003" customHeight="1" x14ac:dyDescent="0.3">
      <c r="B14" s="4">
        <v>10</v>
      </c>
      <c r="C14" s="5" t="s">
        <v>1127</v>
      </c>
      <c r="D14" s="159" t="s">
        <v>991</v>
      </c>
      <c r="E14" s="149"/>
      <c r="F14" s="150"/>
      <c r="G14" s="159" t="s">
        <v>1126</v>
      </c>
      <c r="H14" s="149"/>
      <c r="I14" s="150"/>
      <c r="J14" s="165">
        <v>673540</v>
      </c>
      <c r="K14" s="166"/>
      <c r="L14" s="166"/>
      <c r="M14" s="167"/>
      <c r="N14" s="165"/>
      <c r="O14" s="166"/>
      <c r="P14" s="167"/>
      <c r="Q14" s="6">
        <v>0</v>
      </c>
      <c r="R14" s="144">
        <f t="shared" si="0"/>
        <v>673540</v>
      </c>
      <c r="S14" s="144"/>
      <c r="T14" s="144"/>
      <c r="U14" s="144"/>
      <c r="V14" s="7" t="s">
        <v>19</v>
      </c>
      <c r="W14" s="7" t="s">
        <v>992</v>
      </c>
      <c r="X14" s="172"/>
      <c r="Y14" s="173"/>
      <c r="Z14" s="173"/>
      <c r="AA14" s="173"/>
      <c r="AB14" s="173"/>
    </row>
    <row r="15" spans="2:29" ht="39.950000000000003" customHeight="1" x14ac:dyDescent="0.3">
      <c r="B15" s="4">
        <v>11</v>
      </c>
      <c r="C15" s="5" t="s">
        <v>1128</v>
      </c>
      <c r="D15" s="159" t="s">
        <v>1121</v>
      </c>
      <c r="E15" s="149"/>
      <c r="F15" s="150"/>
      <c r="G15" s="159" t="s">
        <v>1129</v>
      </c>
      <c r="H15" s="149"/>
      <c r="I15" s="150"/>
      <c r="J15" s="165">
        <v>169091</v>
      </c>
      <c r="K15" s="166"/>
      <c r="L15" s="166"/>
      <c r="M15" s="167"/>
      <c r="N15" s="165">
        <v>16909</v>
      </c>
      <c r="O15" s="166"/>
      <c r="P15" s="167"/>
      <c r="Q15" s="6">
        <v>39600</v>
      </c>
      <c r="R15" s="144">
        <f t="shared" si="0"/>
        <v>225600</v>
      </c>
      <c r="S15" s="144"/>
      <c r="T15" s="144"/>
      <c r="U15" s="144"/>
      <c r="V15" s="7" t="s">
        <v>16</v>
      </c>
      <c r="W15" s="7" t="s">
        <v>1130</v>
      </c>
      <c r="X15" s="172"/>
      <c r="Y15" s="173"/>
      <c r="Z15" s="173"/>
      <c r="AA15" s="173"/>
      <c r="AB15" s="173"/>
    </row>
    <row r="16" spans="2:29" ht="39.950000000000003" customHeight="1" x14ac:dyDescent="0.3">
      <c r="B16" s="21">
        <v>12</v>
      </c>
      <c r="C16" s="5" t="s">
        <v>1113</v>
      </c>
      <c r="D16" s="159" t="s">
        <v>44</v>
      </c>
      <c r="E16" s="149"/>
      <c r="F16" s="150"/>
      <c r="G16" s="159" t="s">
        <v>122</v>
      </c>
      <c r="H16" s="149"/>
      <c r="I16" s="150"/>
      <c r="J16" s="165">
        <v>510000</v>
      </c>
      <c r="K16" s="166"/>
      <c r="L16" s="166"/>
      <c r="M16" s="167"/>
      <c r="N16" s="165"/>
      <c r="O16" s="166"/>
      <c r="P16" s="167"/>
      <c r="Q16" s="6">
        <v>0</v>
      </c>
      <c r="R16" s="144">
        <f t="shared" si="0"/>
        <v>510000</v>
      </c>
      <c r="S16" s="144"/>
      <c r="T16" s="144"/>
      <c r="U16" s="144"/>
      <c r="V16" s="7" t="s">
        <v>396</v>
      </c>
      <c r="W16" s="7" t="s">
        <v>45</v>
      </c>
      <c r="X16" s="172"/>
      <c r="Y16" s="173"/>
      <c r="Z16" s="173"/>
      <c r="AA16" s="173"/>
      <c r="AB16" s="173"/>
    </row>
    <row r="17" spans="2:28" ht="39.950000000000003" customHeight="1" x14ac:dyDescent="0.3">
      <c r="B17" s="21">
        <v>13</v>
      </c>
      <c r="C17" s="52" t="s">
        <v>1056</v>
      </c>
      <c r="D17" s="170" t="s">
        <v>823</v>
      </c>
      <c r="E17" s="170"/>
      <c r="F17" s="170"/>
      <c r="G17" s="170" t="s">
        <v>1110</v>
      </c>
      <c r="H17" s="170"/>
      <c r="I17" s="170"/>
      <c r="J17" s="144">
        <v>550000</v>
      </c>
      <c r="K17" s="144"/>
      <c r="L17" s="144"/>
      <c r="M17" s="144"/>
      <c r="N17" s="144"/>
      <c r="O17" s="144"/>
      <c r="P17" s="144"/>
      <c r="Q17" s="6">
        <v>0</v>
      </c>
      <c r="R17" s="144">
        <f t="shared" ref="R17" si="1">J17+N17+Q17</f>
        <v>550000</v>
      </c>
      <c r="S17" s="144"/>
      <c r="T17" s="144"/>
      <c r="U17" s="144"/>
      <c r="V17" s="7" t="s">
        <v>820</v>
      </c>
      <c r="W17" s="7" t="s">
        <v>1111</v>
      </c>
      <c r="X17" s="172" t="s">
        <v>1112</v>
      </c>
      <c r="Y17" s="173"/>
      <c r="Z17" s="173"/>
      <c r="AA17" s="173"/>
      <c r="AB17" s="173"/>
    </row>
    <row r="18" spans="2:28" ht="39.950000000000003" customHeight="1" x14ac:dyDescent="0.3">
      <c r="B18" s="168" t="s">
        <v>7</v>
      </c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9">
        <f>SUM(R5:U17)</f>
        <v>7297160</v>
      </c>
      <c r="S18" s="169"/>
      <c r="T18" s="169"/>
      <c r="U18" s="169"/>
      <c r="V18" s="169"/>
      <c r="W18" s="169"/>
      <c r="X18" s="169"/>
      <c r="Y18" s="169"/>
      <c r="Z18" s="169"/>
      <c r="AA18" s="169"/>
      <c r="AB18" s="169"/>
    </row>
    <row r="26" spans="2:28" x14ac:dyDescent="0.3">
      <c r="AA26" t="s">
        <v>709</v>
      </c>
    </row>
  </sheetData>
  <mergeCells count="88">
    <mergeCell ref="X16:AB16"/>
    <mergeCell ref="D15:F15"/>
    <mergeCell ref="G15:I15"/>
    <mergeCell ref="J15:M15"/>
    <mergeCell ref="N15:P15"/>
    <mergeCell ref="R15:U15"/>
    <mergeCell ref="X15:AB15"/>
    <mergeCell ref="D16:F16"/>
    <mergeCell ref="G16:I16"/>
    <mergeCell ref="J16:M16"/>
    <mergeCell ref="N16:P16"/>
    <mergeCell ref="R16:U16"/>
    <mergeCell ref="X14:AB14"/>
    <mergeCell ref="D13:F13"/>
    <mergeCell ref="G13:I13"/>
    <mergeCell ref="J13:M13"/>
    <mergeCell ref="N13:P13"/>
    <mergeCell ref="R13:U13"/>
    <mergeCell ref="X13:AB13"/>
    <mergeCell ref="D14:F14"/>
    <mergeCell ref="G14:I14"/>
    <mergeCell ref="J14:M14"/>
    <mergeCell ref="N14:P14"/>
    <mergeCell ref="R14:U14"/>
    <mergeCell ref="D12:F12"/>
    <mergeCell ref="G12:I12"/>
    <mergeCell ref="J12:M12"/>
    <mergeCell ref="N12:P12"/>
    <mergeCell ref="R12:U12"/>
    <mergeCell ref="J11:M11"/>
    <mergeCell ref="N11:P11"/>
    <mergeCell ref="R11:U11"/>
    <mergeCell ref="X12:AB12"/>
    <mergeCell ref="J10:M10"/>
    <mergeCell ref="N10:P10"/>
    <mergeCell ref="R10:U10"/>
    <mergeCell ref="X10:AB10"/>
    <mergeCell ref="X11:AB11"/>
    <mergeCell ref="B18:Q18"/>
    <mergeCell ref="R18:AB18"/>
    <mergeCell ref="D9:F9"/>
    <mergeCell ref="G9:I9"/>
    <mergeCell ref="J9:M9"/>
    <mergeCell ref="N9:P9"/>
    <mergeCell ref="R9:U9"/>
    <mergeCell ref="X9:AB9"/>
    <mergeCell ref="D10:F10"/>
    <mergeCell ref="D17:F17"/>
    <mergeCell ref="G17:I17"/>
    <mergeCell ref="J17:M17"/>
    <mergeCell ref="N17:P17"/>
    <mergeCell ref="R17:U17"/>
    <mergeCell ref="X17:AB17"/>
    <mergeCell ref="D11:F11"/>
    <mergeCell ref="X8:AB8"/>
    <mergeCell ref="D7:F7"/>
    <mergeCell ref="G7:I7"/>
    <mergeCell ref="J7:M7"/>
    <mergeCell ref="N7:P7"/>
    <mergeCell ref="R7:U7"/>
    <mergeCell ref="X7:AB7"/>
    <mergeCell ref="D8:F8"/>
    <mergeCell ref="G8:I8"/>
    <mergeCell ref="J8:M8"/>
    <mergeCell ref="N8:P8"/>
    <mergeCell ref="R8:U8"/>
    <mergeCell ref="X5:AB5"/>
    <mergeCell ref="D6:F6"/>
    <mergeCell ref="G6:I6"/>
    <mergeCell ref="J6:M6"/>
    <mergeCell ref="N6:P6"/>
    <mergeCell ref="R6:U6"/>
    <mergeCell ref="C10:C11"/>
    <mergeCell ref="G10:I11"/>
    <mergeCell ref="C12:C13"/>
    <mergeCell ref="B2:AB2"/>
    <mergeCell ref="D4:F4"/>
    <mergeCell ref="G4:I4"/>
    <mergeCell ref="J4:M4"/>
    <mergeCell ref="N4:P4"/>
    <mergeCell ref="R4:U4"/>
    <mergeCell ref="X4:AB4"/>
    <mergeCell ref="X6:AB6"/>
    <mergeCell ref="D5:F5"/>
    <mergeCell ref="G5:I5"/>
    <mergeCell ref="J5:M5"/>
    <mergeCell ref="N5:P5"/>
    <mergeCell ref="R5:U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F135-8271-48E1-B87B-D0C83A52396E}">
  <sheetPr>
    <pageSetUpPr fitToPage="1"/>
  </sheetPr>
  <dimension ref="A2:AC18"/>
  <sheetViews>
    <sheetView zoomScaleNormal="100" workbookViewId="0">
      <selection activeCell="W13" sqref="W13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2" t="s">
        <v>1066</v>
      </c>
      <c r="D5" s="170" t="s">
        <v>1067</v>
      </c>
      <c r="E5" s="170"/>
      <c r="F5" s="170"/>
      <c r="G5" s="170" t="s">
        <v>1068</v>
      </c>
      <c r="H5" s="170"/>
      <c r="I5" s="170"/>
      <c r="J5" s="144">
        <v>1000000</v>
      </c>
      <c r="K5" s="144"/>
      <c r="L5" s="144"/>
      <c r="M5" s="144"/>
      <c r="N5" s="144">
        <v>100000</v>
      </c>
      <c r="O5" s="144"/>
      <c r="P5" s="144"/>
      <c r="Q5" s="6"/>
      <c r="R5" s="144">
        <f t="shared" ref="R5:R6" si="0">J5+N5+Q5</f>
        <v>1100000</v>
      </c>
      <c r="S5" s="144"/>
      <c r="T5" s="144"/>
      <c r="U5" s="144"/>
      <c r="V5" s="7" t="s">
        <v>16</v>
      </c>
      <c r="W5" s="7" t="s">
        <v>1069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52" t="s">
        <v>1070</v>
      </c>
      <c r="D6" s="170" t="s">
        <v>1067</v>
      </c>
      <c r="E6" s="170"/>
      <c r="F6" s="170"/>
      <c r="G6" s="170" t="s">
        <v>1071</v>
      </c>
      <c r="H6" s="170"/>
      <c r="I6" s="170"/>
      <c r="J6" s="144">
        <v>2363636</v>
      </c>
      <c r="K6" s="144"/>
      <c r="L6" s="144"/>
      <c r="M6" s="144"/>
      <c r="N6" s="144">
        <v>236364</v>
      </c>
      <c r="O6" s="144"/>
      <c r="P6" s="144"/>
      <c r="Q6" s="6"/>
      <c r="R6" s="144">
        <f t="shared" si="0"/>
        <v>2600000</v>
      </c>
      <c r="S6" s="144"/>
      <c r="T6" s="144"/>
      <c r="U6" s="144"/>
      <c r="V6" s="7" t="s">
        <v>16</v>
      </c>
      <c r="W6" s="7" t="s">
        <v>1069</v>
      </c>
      <c r="X6" s="172"/>
      <c r="Y6" s="173"/>
      <c r="Z6" s="173"/>
      <c r="AA6" s="173"/>
      <c r="AB6" s="173"/>
    </row>
    <row r="7" spans="2:29" ht="39.950000000000003" customHeight="1" x14ac:dyDescent="0.3">
      <c r="B7" s="4">
        <v>3</v>
      </c>
      <c r="C7" s="52" t="s">
        <v>1072</v>
      </c>
      <c r="D7" s="170" t="s">
        <v>1073</v>
      </c>
      <c r="E7" s="170"/>
      <c r="F7" s="170"/>
      <c r="G7" s="170" t="s">
        <v>69</v>
      </c>
      <c r="H7" s="170"/>
      <c r="I7" s="170"/>
      <c r="J7" s="144">
        <v>50000</v>
      </c>
      <c r="K7" s="144"/>
      <c r="L7" s="144"/>
      <c r="M7" s="144"/>
      <c r="N7" s="144"/>
      <c r="O7" s="144"/>
      <c r="P7" s="144"/>
      <c r="Q7" s="6"/>
      <c r="R7" s="144">
        <f t="shared" ref="R7:R9" si="1">J7+N7+Q7</f>
        <v>50000</v>
      </c>
      <c r="S7" s="144"/>
      <c r="T7" s="144"/>
      <c r="U7" s="144"/>
      <c r="V7" s="7" t="s">
        <v>16</v>
      </c>
      <c r="W7" s="7" t="s">
        <v>1074</v>
      </c>
      <c r="X7" s="172"/>
      <c r="Y7" s="173"/>
      <c r="Z7" s="173"/>
      <c r="AA7" s="173"/>
      <c r="AB7" s="173"/>
    </row>
    <row r="8" spans="2:29" ht="39.950000000000003" customHeight="1" x14ac:dyDescent="0.3">
      <c r="B8" s="4">
        <v>4</v>
      </c>
      <c r="C8" s="52" t="s">
        <v>1075</v>
      </c>
      <c r="D8" s="170" t="s">
        <v>128</v>
      </c>
      <c r="E8" s="170"/>
      <c r="F8" s="170"/>
      <c r="G8" s="170" t="s">
        <v>1076</v>
      </c>
      <c r="H8" s="170"/>
      <c r="I8" s="170"/>
      <c r="J8" s="144">
        <v>83655</v>
      </c>
      <c r="K8" s="144"/>
      <c r="L8" s="144"/>
      <c r="M8" s="144"/>
      <c r="N8" s="144">
        <v>8365</v>
      </c>
      <c r="O8" s="144"/>
      <c r="P8" s="144"/>
      <c r="Q8" s="6"/>
      <c r="R8" s="144">
        <f t="shared" si="1"/>
        <v>92020</v>
      </c>
      <c r="S8" s="144"/>
      <c r="T8" s="144"/>
      <c r="U8" s="144"/>
      <c r="V8" s="7" t="s">
        <v>16</v>
      </c>
      <c r="W8" s="7" t="s">
        <v>1077</v>
      </c>
      <c r="X8" s="172"/>
      <c r="Y8" s="173"/>
      <c r="Z8" s="173"/>
      <c r="AA8" s="173"/>
      <c r="AB8" s="173"/>
    </row>
    <row r="9" spans="2:29" ht="39.950000000000003" customHeight="1" x14ac:dyDescent="0.3">
      <c r="B9" s="4">
        <v>5</v>
      </c>
      <c r="C9" s="52" t="s">
        <v>1078</v>
      </c>
      <c r="D9" s="170" t="s">
        <v>1079</v>
      </c>
      <c r="E9" s="170"/>
      <c r="F9" s="170"/>
      <c r="G9" s="170" t="s">
        <v>69</v>
      </c>
      <c r="H9" s="170"/>
      <c r="I9" s="170"/>
      <c r="J9" s="144">
        <v>50000</v>
      </c>
      <c r="K9" s="144"/>
      <c r="L9" s="144"/>
      <c r="M9" s="144"/>
      <c r="N9" s="144"/>
      <c r="O9" s="144"/>
      <c r="P9" s="144"/>
      <c r="Q9" s="6"/>
      <c r="R9" s="144">
        <f t="shared" si="1"/>
        <v>50000</v>
      </c>
      <c r="S9" s="144"/>
      <c r="T9" s="144"/>
      <c r="U9" s="144"/>
      <c r="V9" s="7" t="s">
        <v>16</v>
      </c>
      <c r="W9" s="7" t="s">
        <v>1080</v>
      </c>
      <c r="X9" s="172"/>
      <c r="Y9" s="173"/>
      <c r="Z9" s="173"/>
      <c r="AA9" s="173"/>
      <c r="AB9" s="173"/>
    </row>
    <row r="10" spans="2:29" ht="39.950000000000003" customHeight="1" x14ac:dyDescent="0.3">
      <c r="B10" s="168" t="s">
        <v>7</v>
      </c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9">
        <f>SUM(R5:U9)</f>
        <v>3892020</v>
      </c>
      <c r="S10" s="169"/>
      <c r="T10" s="169"/>
      <c r="U10" s="169"/>
      <c r="V10" s="169"/>
      <c r="W10" s="169"/>
      <c r="X10" s="169"/>
      <c r="Y10" s="169"/>
      <c r="Z10" s="169"/>
      <c r="AA10" s="169"/>
      <c r="AB10" s="169"/>
    </row>
    <row r="18" spans="27:27" x14ac:dyDescent="0.3">
      <c r="AA18" t="s">
        <v>709</v>
      </c>
    </row>
  </sheetData>
  <mergeCells count="39">
    <mergeCell ref="X9:AB9"/>
    <mergeCell ref="D9:F9"/>
    <mergeCell ref="G9:I9"/>
    <mergeCell ref="J9:M9"/>
    <mergeCell ref="N9:P9"/>
    <mergeCell ref="R9:U9"/>
    <mergeCell ref="D7:F7"/>
    <mergeCell ref="G7:I7"/>
    <mergeCell ref="J7:M7"/>
    <mergeCell ref="N7:P7"/>
    <mergeCell ref="R7:U7"/>
    <mergeCell ref="G8:I8"/>
    <mergeCell ref="J8:M8"/>
    <mergeCell ref="N8:P8"/>
    <mergeCell ref="R8:U8"/>
    <mergeCell ref="X8:AB8"/>
    <mergeCell ref="B2:AB2"/>
    <mergeCell ref="D4:F4"/>
    <mergeCell ref="G4:I4"/>
    <mergeCell ref="J4:M4"/>
    <mergeCell ref="N4:P4"/>
    <mergeCell ref="R4:U4"/>
    <mergeCell ref="X4:AB4"/>
    <mergeCell ref="B10:Q10"/>
    <mergeCell ref="R10:AB10"/>
    <mergeCell ref="X6:AB6"/>
    <mergeCell ref="D5:F5"/>
    <mergeCell ref="G5:I5"/>
    <mergeCell ref="J5:M5"/>
    <mergeCell ref="N5:P5"/>
    <mergeCell ref="R5:U5"/>
    <mergeCell ref="X5:AB5"/>
    <mergeCell ref="D6:F6"/>
    <mergeCell ref="G6:I6"/>
    <mergeCell ref="J6:M6"/>
    <mergeCell ref="N6:P6"/>
    <mergeCell ref="R6:U6"/>
    <mergeCell ref="X7:AB7"/>
    <mergeCell ref="D8:F8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A766-119C-497D-B7A6-963FD1EB6712}">
  <dimension ref="B1:F13"/>
  <sheetViews>
    <sheetView workbookViewId="0">
      <selection activeCell="I13" sqref="I13"/>
    </sheetView>
  </sheetViews>
  <sheetFormatPr defaultColWidth="9" defaultRowHeight="23.25" x14ac:dyDescent="0.3"/>
  <cols>
    <col min="1" max="1" width="1.625" style="123" customWidth="1"/>
    <col min="2" max="2" width="9.375" style="121" bestFit="1" customWidth="1"/>
    <col min="3" max="3" width="9" style="121"/>
    <col min="4" max="5" width="18.125" style="121" customWidth="1"/>
    <col min="6" max="6" width="18.125" style="122" customWidth="1"/>
    <col min="7" max="16384" width="9" style="123"/>
  </cols>
  <sheetData>
    <row r="1" spans="2:6" ht="9.9499999999999993" customHeight="1" x14ac:dyDescent="0.3"/>
    <row r="2" spans="2:6" x14ac:dyDescent="0.3">
      <c r="B2" s="124" t="s">
        <v>1081</v>
      </c>
      <c r="C2" s="124" t="s">
        <v>1082</v>
      </c>
      <c r="D2" s="124" t="s">
        <v>8</v>
      </c>
      <c r="E2" s="124" t="s">
        <v>9</v>
      </c>
      <c r="F2" s="125" t="s">
        <v>1083</v>
      </c>
    </row>
    <row r="3" spans="2:6" x14ac:dyDescent="0.3">
      <c r="B3" s="124">
        <v>1</v>
      </c>
      <c r="C3" s="124" t="s">
        <v>823</v>
      </c>
      <c r="D3" s="124" t="s">
        <v>1085</v>
      </c>
      <c r="E3" s="124" t="s">
        <v>1086</v>
      </c>
      <c r="F3" s="125">
        <v>550000</v>
      </c>
    </row>
    <row r="4" spans="2:6" x14ac:dyDescent="0.3">
      <c r="B4" s="124">
        <v>2</v>
      </c>
      <c r="C4" s="126" t="s">
        <v>1087</v>
      </c>
      <c r="D4" s="124"/>
      <c r="E4" s="124"/>
      <c r="F4" s="127">
        <v>148092</v>
      </c>
    </row>
    <row r="5" spans="2:6" x14ac:dyDescent="0.3">
      <c r="B5" s="124">
        <v>3</v>
      </c>
      <c r="C5" s="126" t="s">
        <v>1088</v>
      </c>
      <c r="D5" s="124"/>
      <c r="E5" s="124"/>
      <c r="F5" s="127">
        <v>121020</v>
      </c>
    </row>
    <row r="6" spans="2:6" x14ac:dyDescent="0.3">
      <c r="B6" s="124">
        <v>4</v>
      </c>
      <c r="C6" s="126" t="s">
        <v>1089</v>
      </c>
      <c r="D6" s="124"/>
      <c r="E6" s="124"/>
      <c r="F6" s="127">
        <v>121020</v>
      </c>
    </row>
    <row r="7" spans="2:6" x14ac:dyDescent="0.3">
      <c r="B7" s="124">
        <v>5</v>
      </c>
      <c r="C7" s="126" t="s">
        <v>1084</v>
      </c>
      <c r="D7" s="124"/>
      <c r="E7" s="124"/>
      <c r="F7" s="127">
        <v>121020</v>
      </c>
    </row>
    <row r="8" spans="2:6" x14ac:dyDescent="0.3">
      <c r="B8" s="124">
        <v>6</v>
      </c>
      <c r="C8" s="126" t="s">
        <v>1090</v>
      </c>
      <c r="D8" s="124"/>
      <c r="E8" s="124"/>
      <c r="F8" s="127">
        <v>90270</v>
      </c>
    </row>
    <row r="9" spans="2:6" x14ac:dyDescent="0.3">
      <c r="B9" s="124">
        <v>7</v>
      </c>
      <c r="C9" s="126" t="s">
        <v>1091</v>
      </c>
      <c r="D9" s="124"/>
      <c r="E9" s="124"/>
      <c r="F9" s="127">
        <v>90270</v>
      </c>
    </row>
    <row r="10" spans="2:6" x14ac:dyDescent="0.3">
      <c r="B10" s="124">
        <v>8</v>
      </c>
      <c r="C10" s="126" t="s">
        <v>1092</v>
      </c>
      <c r="D10" s="124"/>
      <c r="E10" s="124"/>
      <c r="F10" s="127">
        <v>90270</v>
      </c>
    </row>
    <row r="11" spans="2:6" x14ac:dyDescent="0.3">
      <c r="B11" s="124">
        <v>9</v>
      </c>
      <c r="C11" s="126" t="s">
        <v>1093</v>
      </c>
      <c r="D11" s="124"/>
      <c r="E11" s="124"/>
      <c r="F11" s="127">
        <v>90270</v>
      </c>
    </row>
    <row r="12" spans="2:6" x14ac:dyDescent="0.3">
      <c r="B12" s="124">
        <v>10</v>
      </c>
      <c r="C12" s="126" t="s">
        <v>1094</v>
      </c>
      <c r="D12" s="124"/>
      <c r="E12" s="124"/>
      <c r="F12" s="127">
        <v>90270</v>
      </c>
    </row>
    <row r="13" spans="2:6" x14ac:dyDescent="0.3">
      <c r="B13" s="124">
        <v>11</v>
      </c>
      <c r="C13" s="126" t="s">
        <v>1095</v>
      </c>
      <c r="D13" s="124"/>
      <c r="E13" s="124"/>
      <c r="F13" s="127">
        <v>90270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3B4F-5618-40CB-A5F6-A66D84739AE3}">
  <sheetPr>
    <pageSetUpPr fitToPage="1"/>
  </sheetPr>
  <dimension ref="A2:AC16"/>
  <sheetViews>
    <sheetView zoomScaleNormal="100" workbookViewId="0">
      <selection activeCell="J17" sqref="J17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2" t="s">
        <v>882</v>
      </c>
      <c r="D5" s="170" t="s">
        <v>883</v>
      </c>
      <c r="E5" s="170"/>
      <c r="F5" s="170"/>
      <c r="G5" s="171" t="s">
        <v>884</v>
      </c>
      <c r="H5" s="171"/>
      <c r="I5" s="171"/>
      <c r="J5" s="144">
        <v>20000</v>
      </c>
      <c r="K5" s="144"/>
      <c r="L5" s="144"/>
      <c r="M5" s="144"/>
      <c r="N5" s="144"/>
      <c r="O5" s="144"/>
      <c r="P5" s="144"/>
      <c r="Q5" s="6"/>
      <c r="R5" s="144">
        <f t="shared" ref="R5:R7" si="0">J5+N5+Q5</f>
        <v>20000</v>
      </c>
      <c r="S5" s="144"/>
      <c r="T5" s="144"/>
      <c r="U5" s="144"/>
      <c r="V5" s="7" t="s">
        <v>530</v>
      </c>
      <c r="W5" s="7" t="s">
        <v>885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52" t="s">
        <v>889</v>
      </c>
      <c r="D6" s="170" t="s">
        <v>705</v>
      </c>
      <c r="E6" s="170"/>
      <c r="F6" s="170"/>
      <c r="G6" s="171" t="s">
        <v>890</v>
      </c>
      <c r="H6" s="171"/>
      <c r="I6" s="171"/>
      <c r="J6" s="144">
        <v>25000000</v>
      </c>
      <c r="K6" s="144"/>
      <c r="L6" s="144"/>
      <c r="M6" s="144"/>
      <c r="N6" s="144"/>
      <c r="O6" s="144"/>
      <c r="P6" s="144"/>
      <c r="Q6" s="6"/>
      <c r="R6" s="144">
        <f t="shared" si="0"/>
        <v>25000000</v>
      </c>
      <c r="S6" s="144"/>
      <c r="T6" s="144"/>
      <c r="U6" s="144"/>
      <c r="V6" s="7" t="s">
        <v>19</v>
      </c>
      <c r="W6" s="7" t="s">
        <v>707</v>
      </c>
      <c r="X6" s="172" t="s">
        <v>891</v>
      </c>
      <c r="Y6" s="173"/>
      <c r="Z6" s="173"/>
      <c r="AA6" s="173"/>
      <c r="AB6" s="173"/>
    </row>
    <row r="7" spans="2:29" ht="39.950000000000003" customHeight="1" x14ac:dyDescent="0.3">
      <c r="B7" s="21">
        <v>3</v>
      </c>
      <c r="C7" s="30" t="s">
        <v>886</v>
      </c>
      <c r="D7" s="170" t="s">
        <v>887</v>
      </c>
      <c r="E7" s="170"/>
      <c r="F7" s="170"/>
      <c r="G7" s="265" t="s">
        <v>888</v>
      </c>
      <c r="H7" s="266"/>
      <c r="I7" s="267"/>
      <c r="J7" s="144">
        <v>850000</v>
      </c>
      <c r="K7" s="144"/>
      <c r="L7" s="144"/>
      <c r="M7" s="144"/>
      <c r="N7" s="144">
        <v>85000</v>
      </c>
      <c r="O7" s="144"/>
      <c r="P7" s="144"/>
      <c r="Q7" s="6"/>
      <c r="R7" s="144">
        <f t="shared" si="0"/>
        <v>935000</v>
      </c>
      <c r="S7" s="144"/>
      <c r="T7" s="144"/>
      <c r="U7" s="144"/>
      <c r="V7" s="7" t="s">
        <v>19</v>
      </c>
      <c r="W7" s="7" t="s">
        <v>144</v>
      </c>
      <c r="X7" s="172"/>
      <c r="Y7" s="173"/>
      <c r="Z7" s="173"/>
      <c r="AA7" s="173"/>
      <c r="AB7" s="173"/>
    </row>
    <row r="8" spans="2:29" ht="39.950000000000003" customHeight="1" x14ac:dyDescent="0.3">
      <c r="B8" s="168" t="s">
        <v>7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9">
        <f>SUM(R5:U7)</f>
        <v>25955000</v>
      </c>
      <c r="S8" s="169"/>
      <c r="T8" s="169"/>
      <c r="U8" s="169"/>
      <c r="V8" s="169"/>
      <c r="W8" s="169"/>
      <c r="X8" s="169"/>
      <c r="Y8" s="169"/>
      <c r="Z8" s="169"/>
      <c r="AA8" s="169"/>
      <c r="AB8" s="169"/>
    </row>
    <row r="16" spans="2:29" x14ac:dyDescent="0.3">
      <c r="AA16" t="s">
        <v>709</v>
      </c>
    </row>
  </sheetData>
  <mergeCells count="27">
    <mergeCell ref="B8:Q8"/>
    <mergeCell ref="R8:AB8"/>
    <mergeCell ref="G7:I7"/>
    <mergeCell ref="D7:F7"/>
    <mergeCell ref="J7:M7"/>
    <mergeCell ref="N7:P7"/>
    <mergeCell ref="R7:U7"/>
    <mergeCell ref="X7:AB7"/>
    <mergeCell ref="X6:AB6"/>
    <mergeCell ref="D5:F5"/>
    <mergeCell ref="G5:I5"/>
    <mergeCell ref="J5:M5"/>
    <mergeCell ref="N5:P5"/>
    <mergeCell ref="R5:U5"/>
    <mergeCell ref="X5:AB5"/>
    <mergeCell ref="D6:F6"/>
    <mergeCell ref="G6:I6"/>
    <mergeCell ref="J6:M6"/>
    <mergeCell ref="N6:P6"/>
    <mergeCell ref="R6:U6"/>
    <mergeCell ref="B2:AB2"/>
    <mergeCell ref="D4:F4"/>
    <mergeCell ref="G4:I4"/>
    <mergeCell ref="J4:M4"/>
    <mergeCell ref="N4:P4"/>
    <mergeCell ref="R4:U4"/>
    <mergeCell ref="X4:AB4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4462-9E7D-4627-9D83-961A63E9A369}">
  <sheetPr>
    <pageSetUpPr fitToPage="1"/>
  </sheetPr>
  <dimension ref="A2:AC17"/>
  <sheetViews>
    <sheetView zoomScaleNormal="100" workbookViewId="0">
      <selection activeCell="Q13" sqref="Q13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2" t="s">
        <v>871</v>
      </c>
      <c r="D5" s="170" t="s">
        <v>872</v>
      </c>
      <c r="E5" s="170"/>
      <c r="F5" s="170"/>
      <c r="G5" s="171" t="s">
        <v>873</v>
      </c>
      <c r="H5" s="171"/>
      <c r="I5" s="171"/>
      <c r="J5" s="144">
        <v>620000</v>
      </c>
      <c r="K5" s="144"/>
      <c r="L5" s="144"/>
      <c r="M5" s="144"/>
      <c r="N5" s="144"/>
      <c r="O5" s="144"/>
      <c r="P5" s="144"/>
      <c r="Q5" s="6"/>
      <c r="R5" s="144">
        <f t="shared" ref="R5:R6" si="0">J5+N5+Q5</f>
        <v>620000</v>
      </c>
      <c r="S5" s="144"/>
      <c r="T5" s="144"/>
      <c r="U5" s="144"/>
      <c r="V5" s="7" t="s">
        <v>16</v>
      </c>
      <c r="W5" s="7" t="s">
        <v>874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52" t="s">
        <v>875</v>
      </c>
      <c r="D6" s="170" t="s">
        <v>877</v>
      </c>
      <c r="E6" s="170"/>
      <c r="F6" s="170"/>
      <c r="G6" s="171" t="s">
        <v>876</v>
      </c>
      <c r="H6" s="171"/>
      <c r="I6" s="171"/>
      <c r="J6" s="144">
        <v>2600000</v>
      </c>
      <c r="K6" s="144"/>
      <c r="L6" s="144"/>
      <c r="M6" s="144"/>
      <c r="N6" s="144">
        <v>260000</v>
      </c>
      <c r="O6" s="144"/>
      <c r="P6" s="144"/>
      <c r="Q6" s="6"/>
      <c r="R6" s="144">
        <f t="shared" si="0"/>
        <v>2860000</v>
      </c>
      <c r="S6" s="144"/>
      <c r="T6" s="144"/>
      <c r="U6" s="144"/>
      <c r="V6" s="7" t="s">
        <v>19</v>
      </c>
      <c r="W6" s="7" t="s">
        <v>878</v>
      </c>
      <c r="X6" s="172"/>
      <c r="Y6" s="173"/>
      <c r="Z6" s="173"/>
      <c r="AA6" s="173"/>
      <c r="AB6" s="173"/>
    </row>
    <row r="7" spans="2:29" ht="39.950000000000003" customHeight="1" x14ac:dyDescent="0.3">
      <c r="B7" s="4">
        <v>3</v>
      </c>
      <c r="C7" s="188" t="s">
        <v>879</v>
      </c>
      <c r="D7" s="170" t="s">
        <v>426</v>
      </c>
      <c r="E7" s="170"/>
      <c r="F7" s="170"/>
      <c r="G7" s="265" t="s">
        <v>881</v>
      </c>
      <c r="H7" s="266"/>
      <c r="I7" s="267"/>
      <c r="J7" s="144">
        <v>709091</v>
      </c>
      <c r="K7" s="144"/>
      <c r="L7" s="144"/>
      <c r="M7" s="144"/>
      <c r="N7" s="144">
        <v>70909</v>
      </c>
      <c r="O7" s="144"/>
      <c r="P7" s="144"/>
      <c r="Q7" s="6"/>
      <c r="R7" s="144">
        <f t="shared" ref="R7" si="1">J7+N7+Q7</f>
        <v>780000</v>
      </c>
      <c r="S7" s="144"/>
      <c r="T7" s="144"/>
      <c r="U7" s="144"/>
      <c r="V7" s="7" t="s">
        <v>16</v>
      </c>
      <c r="W7" s="7" t="s">
        <v>430</v>
      </c>
      <c r="X7" s="172"/>
      <c r="Y7" s="173"/>
      <c r="Z7" s="173"/>
      <c r="AA7" s="173"/>
      <c r="AB7" s="173"/>
    </row>
    <row r="8" spans="2:29" ht="39.950000000000003" customHeight="1" x14ac:dyDescent="0.3">
      <c r="B8" s="4">
        <v>4</v>
      </c>
      <c r="C8" s="189"/>
      <c r="D8" s="170" t="s">
        <v>880</v>
      </c>
      <c r="E8" s="170"/>
      <c r="F8" s="170"/>
      <c r="G8" s="275"/>
      <c r="H8" s="276"/>
      <c r="I8" s="277"/>
      <c r="J8" s="144">
        <v>381818</v>
      </c>
      <c r="K8" s="144"/>
      <c r="L8" s="144"/>
      <c r="M8" s="144"/>
      <c r="N8" s="144">
        <v>38182</v>
      </c>
      <c r="O8" s="144"/>
      <c r="P8" s="144"/>
      <c r="Q8" s="6"/>
      <c r="R8" s="144">
        <f t="shared" ref="R8" si="2">J8+N8+Q8</f>
        <v>420000</v>
      </c>
      <c r="S8" s="144"/>
      <c r="T8" s="144"/>
      <c r="U8" s="144"/>
      <c r="V8" s="7" t="s">
        <v>16</v>
      </c>
      <c r="W8" s="7" t="s">
        <v>65</v>
      </c>
      <c r="X8" s="172"/>
      <c r="Y8" s="173"/>
      <c r="Z8" s="173"/>
      <c r="AA8" s="173"/>
      <c r="AB8" s="173"/>
    </row>
    <row r="9" spans="2:29" ht="39.950000000000003" customHeight="1" x14ac:dyDescent="0.3">
      <c r="B9" s="168" t="s">
        <v>7</v>
      </c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9">
        <f>SUM(R5:U7)</f>
        <v>4260000</v>
      </c>
      <c r="S9" s="169"/>
      <c r="T9" s="169"/>
      <c r="U9" s="169"/>
      <c r="V9" s="169"/>
      <c r="W9" s="169"/>
      <c r="X9" s="169"/>
      <c r="Y9" s="169"/>
      <c r="Z9" s="169"/>
      <c r="AA9" s="169"/>
      <c r="AB9" s="169"/>
    </row>
    <row r="17" spans="27:27" x14ac:dyDescent="0.3">
      <c r="AA17" t="s">
        <v>709</v>
      </c>
    </row>
  </sheetData>
  <mergeCells count="33">
    <mergeCell ref="B2:AB2"/>
    <mergeCell ref="D4:F4"/>
    <mergeCell ref="G4:I4"/>
    <mergeCell ref="J4:M4"/>
    <mergeCell ref="N4:P4"/>
    <mergeCell ref="R4:U4"/>
    <mergeCell ref="X4:AB4"/>
    <mergeCell ref="X6:AB6"/>
    <mergeCell ref="D5:F5"/>
    <mergeCell ref="G5:I5"/>
    <mergeCell ref="J5:M5"/>
    <mergeCell ref="N5:P5"/>
    <mergeCell ref="R5:U5"/>
    <mergeCell ref="X5:AB5"/>
    <mergeCell ref="D6:F6"/>
    <mergeCell ref="G6:I6"/>
    <mergeCell ref="J6:M6"/>
    <mergeCell ref="N6:P6"/>
    <mergeCell ref="R6:U6"/>
    <mergeCell ref="B9:Q9"/>
    <mergeCell ref="R9:AB9"/>
    <mergeCell ref="C7:C8"/>
    <mergeCell ref="D8:F8"/>
    <mergeCell ref="J8:M8"/>
    <mergeCell ref="N8:P8"/>
    <mergeCell ref="R8:U8"/>
    <mergeCell ref="X8:AB8"/>
    <mergeCell ref="G7:I8"/>
    <mergeCell ref="D7:F7"/>
    <mergeCell ref="J7:M7"/>
    <mergeCell ref="N7:P7"/>
    <mergeCell ref="R7:U7"/>
    <mergeCell ref="X7:AB7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D9A9-D5F4-4047-85C6-01BC873A7D3E}">
  <sheetPr>
    <pageSetUpPr fitToPage="1"/>
  </sheetPr>
  <dimension ref="A2:AC16"/>
  <sheetViews>
    <sheetView zoomScaleNormal="100" workbookViewId="0">
      <selection activeCell="F16" sqref="F16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2" t="s">
        <v>867</v>
      </c>
      <c r="D5" s="170" t="s">
        <v>868</v>
      </c>
      <c r="E5" s="170"/>
      <c r="F5" s="170"/>
      <c r="G5" s="171" t="s">
        <v>869</v>
      </c>
      <c r="H5" s="171"/>
      <c r="I5" s="171"/>
      <c r="J5" s="144">
        <v>524500</v>
      </c>
      <c r="K5" s="144"/>
      <c r="L5" s="144"/>
      <c r="M5" s="144"/>
      <c r="N5" s="144">
        <v>52450</v>
      </c>
      <c r="O5" s="144"/>
      <c r="P5" s="144"/>
      <c r="Q5" s="6"/>
      <c r="R5" s="144">
        <f t="shared" ref="R5:R7" si="0">J5+N5+Q5</f>
        <v>576950</v>
      </c>
      <c r="S5" s="144"/>
      <c r="T5" s="144"/>
      <c r="U5" s="144"/>
      <c r="V5" s="7" t="s">
        <v>19</v>
      </c>
      <c r="W5" s="7" t="s">
        <v>870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52" t="s">
        <v>871</v>
      </c>
      <c r="D6" s="170"/>
      <c r="E6" s="170"/>
      <c r="F6" s="170"/>
      <c r="G6" s="171"/>
      <c r="H6" s="171"/>
      <c r="I6" s="171"/>
      <c r="J6" s="144"/>
      <c r="K6" s="144"/>
      <c r="L6" s="144"/>
      <c r="M6" s="144"/>
      <c r="N6" s="144"/>
      <c r="O6" s="144"/>
      <c r="P6" s="144"/>
      <c r="Q6" s="6"/>
      <c r="R6" s="144">
        <f t="shared" si="0"/>
        <v>0</v>
      </c>
      <c r="S6" s="144"/>
      <c r="T6" s="144"/>
      <c r="U6" s="144"/>
      <c r="V6" s="7"/>
      <c r="W6" s="7"/>
      <c r="X6" s="172"/>
      <c r="Y6" s="173"/>
      <c r="Z6" s="173"/>
      <c r="AA6" s="173"/>
      <c r="AB6" s="173"/>
    </row>
    <row r="7" spans="2:29" ht="39.950000000000003" customHeight="1" x14ac:dyDescent="0.3">
      <c r="B7" s="4">
        <v>3</v>
      </c>
      <c r="C7" s="52"/>
      <c r="D7" s="170"/>
      <c r="E7" s="170"/>
      <c r="F7" s="170"/>
      <c r="G7" s="171"/>
      <c r="H7" s="171"/>
      <c r="I7" s="171"/>
      <c r="J7" s="144"/>
      <c r="K7" s="144"/>
      <c r="L7" s="144"/>
      <c r="M7" s="144"/>
      <c r="N7" s="144"/>
      <c r="O7" s="144"/>
      <c r="P7" s="144"/>
      <c r="Q7" s="6"/>
      <c r="R7" s="144">
        <f t="shared" si="0"/>
        <v>0</v>
      </c>
      <c r="S7" s="144"/>
      <c r="T7" s="144"/>
      <c r="U7" s="144"/>
      <c r="V7" s="7"/>
      <c r="W7" s="7"/>
      <c r="X7" s="172"/>
      <c r="Y7" s="173"/>
      <c r="Z7" s="173"/>
      <c r="AA7" s="173"/>
      <c r="AB7" s="173"/>
    </row>
    <row r="8" spans="2:29" ht="39.950000000000003" customHeight="1" x14ac:dyDescent="0.3">
      <c r="B8" s="168" t="s">
        <v>7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9">
        <f>SUM(R5:U7)</f>
        <v>576950</v>
      </c>
      <c r="S8" s="169"/>
      <c r="T8" s="169"/>
      <c r="U8" s="169"/>
      <c r="V8" s="169"/>
      <c r="W8" s="169"/>
      <c r="X8" s="169"/>
      <c r="Y8" s="169"/>
      <c r="Z8" s="169"/>
      <c r="AA8" s="169"/>
      <c r="AB8" s="169"/>
    </row>
    <row r="16" spans="2:29" x14ac:dyDescent="0.3">
      <c r="AA16" t="s">
        <v>709</v>
      </c>
    </row>
  </sheetData>
  <mergeCells count="27">
    <mergeCell ref="B8:Q8"/>
    <mergeCell ref="R8:AB8"/>
    <mergeCell ref="D7:F7"/>
    <mergeCell ref="G7:I7"/>
    <mergeCell ref="J7:M7"/>
    <mergeCell ref="N7:P7"/>
    <mergeCell ref="R7:U7"/>
    <mergeCell ref="X7:AB7"/>
    <mergeCell ref="X6:AB6"/>
    <mergeCell ref="D5:F5"/>
    <mergeCell ref="G5:I5"/>
    <mergeCell ref="J5:M5"/>
    <mergeCell ref="N5:P5"/>
    <mergeCell ref="R5:U5"/>
    <mergeCell ref="X5:AB5"/>
    <mergeCell ref="D6:F6"/>
    <mergeCell ref="G6:I6"/>
    <mergeCell ref="J6:M6"/>
    <mergeCell ref="N6:P6"/>
    <mergeCell ref="R6:U6"/>
    <mergeCell ref="B2:AB2"/>
    <mergeCell ref="D4:F4"/>
    <mergeCell ref="G4:I4"/>
    <mergeCell ref="J4:M4"/>
    <mergeCell ref="N4:P4"/>
    <mergeCell ref="R4:U4"/>
    <mergeCell ref="X4:AB4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BDBE-F6FF-4717-BF84-2073F82741A0}">
  <sheetPr>
    <pageSetUpPr fitToPage="1"/>
  </sheetPr>
  <dimension ref="A2:AC22"/>
  <sheetViews>
    <sheetView topLeftCell="A2" zoomScaleNormal="100" workbookViewId="0">
      <selection activeCell="AC9" sqref="AC9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2" t="s">
        <v>832</v>
      </c>
      <c r="D5" s="170" t="s">
        <v>25</v>
      </c>
      <c r="E5" s="170"/>
      <c r="F5" s="170"/>
      <c r="G5" s="171" t="s">
        <v>833</v>
      </c>
      <c r="H5" s="171"/>
      <c r="I5" s="171"/>
      <c r="J5" s="144">
        <v>650000</v>
      </c>
      <c r="K5" s="144"/>
      <c r="L5" s="144"/>
      <c r="M5" s="144"/>
      <c r="N5" s="144">
        <v>65000</v>
      </c>
      <c r="O5" s="144"/>
      <c r="P5" s="144"/>
      <c r="Q5" s="6">
        <v>3000</v>
      </c>
      <c r="R5" s="144">
        <f t="shared" ref="R5" si="0">J5+N5+Q5</f>
        <v>718000</v>
      </c>
      <c r="S5" s="144"/>
      <c r="T5" s="144"/>
      <c r="U5" s="144"/>
      <c r="V5" s="7" t="s">
        <v>16</v>
      </c>
      <c r="W5" s="7" t="s">
        <v>834</v>
      </c>
      <c r="X5" s="172" t="s">
        <v>835</v>
      </c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52" t="s">
        <v>836</v>
      </c>
      <c r="D6" s="170" t="s">
        <v>837</v>
      </c>
      <c r="E6" s="170"/>
      <c r="F6" s="170"/>
      <c r="G6" s="171" t="s">
        <v>838</v>
      </c>
      <c r="H6" s="171"/>
      <c r="I6" s="171"/>
      <c r="J6" s="144">
        <v>25600000</v>
      </c>
      <c r="K6" s="144"/>
      <c r="L6" s="144"/>
      <c r="M6" s="144"/>
      <c r="N6" s="144">
        <v>2560000</v>
      </c>
      <c r="O6" s="144"/>
      <c r="P6" s="144"/>
      <c r="Q6" s="6"/>
      <c r="R6" s="144">
        <f t="shared" ref="R6:R13" si="1">J6+N6+Q6</f>
        <v>28160000</v>
      </c>
      <c r="S6" s="144"/>
      <c r="T6" s="144"/>
      <c r="U6" s="144"/>
      <c r="V6" s="7" t="s">
        <v>839</v>
      </c>
      <c r="W6" s="7" t="s">
        <v>840</v>
      </c>
      <c r="X6" s="172"/>
      <c r="Y6" s="173"/>
      <c r="Z6" s="173"/>
      <c r="AA6" s="173"/>
      <c r="AB6" s="173"/>
    </row>
    <row r="7" spans="2:29" ht="39.950000000000003" customHeight="1" x14ac:dyDescent="0.3">
      <c r="B7" s="4">
        <v>3</v>
      </c>
      <c r="C7" s="52" t="s">
        <v>841</v>
      </c>
      <c r="D7" s="170" t="s">
        <v>803</v>
      </c>
      <c r="E7" s="170"/>
      <c r="F7" s="170"/>
      <c r="G7" s="171" t="s">
        <v>69</v>
      </c>
      <c r="H7" s="171"/>
      <c r="I7" s="171"/>
      <c r="J7" s="144">
        <v>50000</v>
      </c>
      <c r="K7" s="144"/>
      <c r="L7" s="144"/>
      <c r="M7" s="144"/>
      <c r="N7" s="144"/>
      <c r="O7" s="144"/>
      <c r="P7" s="144"/>
      <c r="Q7" s="6"/>
      <c r="R7" s="144">
        <f t="shared" ref="R7:R11" si="2">J7+N7+Q7</f>
        <v>50000</v>
      </c>
      <c r="S7" s="144"/>
      <c r="T7" s="144"/>
      <c r="U7" s="144"/>
      <c r="V7" s="7" t="s">
        <v>19</v>
      </c>
      <c r="W7" s="7" t="s">
        <v>805</v>
      </c>
      <c r="X7" s="172"/>
      <c r="Y7" s="173"/>
      <c r="Z7" s="173"/>
      <c r="AA7" s="173"/>
      <c r="AB7" s="173"/>
    </row>
    <row r="8" spans="2:29" ht="39.950000000000003" customHeight="1" x14ac:dyDescent="0.3">
      <c r="B8" s="4">
        <v>4</v>
      </c>
      <c r="C8" s="52" t="s">
        <v>852</v>
      </c>
      <c r="D8" s="170" t="s">
        <v>515</v>
      </c>
      <c r="E8" s="170"/>
      <c r="F8" s="170"/>
      <c r="G8" s="171" t="s">
        <v>853</v>
      </c>
      <c r="H8" s="171"/>
      <c r="I8" s="171"/>
      <c r="J8" s="144">
        <v>74400000</v>
      </c>
      <c r="K8" s="144"/>
      <c r="L8" s="144"/>
      <c r="M8" s="144"/>
      <c r="N8" s="144">
        <v>7440000</v>
      </c>
      <c r="O8" s="144"/>
      <c r="P8" s="144"/>
      <c r="Q8" s="6"/>
      <c r="R8" s="144">
        <f t="shared" si="2"/>
        <v>81840000</v>
      </c>
      <c r="S8" s="144"/>
      <c r="T8" s="144"/>
      <c r="U8" s="144"/>
      <c r="V8" s="7" t="s">
        <v>408</v>
      </c>
      <c r="W8" s="7" t="s">
        <v>521</v>
      </c>
      <c r="X8" s="172"/>
      <c r="Y8" s="173"/>
      <c r="Z8" s="173"/>
      <c r="AA8" s="173"/>
      <c r="AB8" s="173"/>
    </row>
    <row r="9" spans="2:29" ht="39.950000000000003" customHeight="1" x14ac:dyDescent="0.3">
      <c r="B9" s="4">
        <v>5</v>
      </c>
      <c r="C9" s="52" t="s">
        <v>854</v>
      </c>
      <c r="D9" s="170" t="s">
        <v>855</v>
      </c>
      <c r="E9" s="170"/>
      <c r="F9" s="170"/>
      <c r="G9" s="171" t="s">
        <v>856</v>
      </c>
      <c r="H9" s="171"/>
      <c r="I9" s="171"/>
      <c r="J9" s="144">
        <v>350000</v>
      </c>
      <c r="K9" s="144"/>
      <c r="L9" s="144"/>
      <c r="M9" s="144"/>
      <c r="N9" s="144">
        <v>35000</v>
      </c>
      <c r="O9" s="144"/>
      <c r="P9" s="144"/>
      <c r="Q9" s="6"/>
      <c r="R9" s="144">
        <f t="shared" si="2"/>
        <v>385000</v>
      </c>
      <c r="S9" s="144"/>
      <c r="T9" s="144"/>
      <c r="U9" s="144"/>
      <c r="V9" s="7" t="s">
        <v>16</v>
      </c>
      <c r="W9" s="7" t="s">
        <v>857</v>
      </c>
      <c r="X9" s="172" t="s">
        <v>858</v>
      </c>
      <c r="Y9" s="173"/>
      <c r="Z9" s="173"/>
      <c r="AA9" s="173"/>
      <c r="AB9" s="173"/>
    </row>
    <row r="10" spans="2:29" ht="39.950000000000003" customHeight="1" x14ac:dyDescent="0.3">
      <c r="B10" s="4">
        <v>6</v>
      </c>
      <c r="C10" s="52" t="s">
        <v>862</v>
      </c>
      <c r="D10" s="170" t="s">
        <v>863</v>
      </c>
      <c r="E10" s="170"/>
      <c r="F10" s="170"/>
      <c r="G10" s="171" t="s">
        <v>864</v>
      </c>
      <c r="H10" s="171"/>
      <c r="I10" s="171"/>
      <c r="J10" s="144">
        <v>1400000</v>
      </c>
      <c r="K10" s="144"/>
      <c r="L10" s="144"/>
      <c r="M10" s="144"/>
      <c r="N10" s="144">
        <v>140000</v>
      </c>
      <c r="O10" s="144"/>
      <c r="P10" s="144"/>
      <c r="Q10" s="6"/>
      <c r="R10" s="144">
        <f t="shared" ref="R10" si="3">J10+N10+Q10</f>
        <v>1540000</v>
      </c>
      <c r="S10" s="144"/>
      <c r="T10" s="144"/>
      <c r="U10" s="144"/>
      <c r="V10" s="7" t="s">
        <v>16</v>
      </c>
      <c r="W10" s="7" t="s">
        <v>865</v>
      </c>
      <c r="X10" s="278" t="s">
        <v>866</v>
      </c>
      <c r="Y10" s="279"/>
      <c r="Z10" s="279"/>
      <c r="AA10" s="279"/>
      <c r="AB10" s="280"/>
    </row>
    <row r="11" spans="2:29" ht="39.950000000000003" customHeight="1" x14ac:dyDescent="0.3">
      <c r="B11" s="21">
        <v>7</v>
      </c>
      <c r="C11" s="52" t="s">
        <v>848</v>
      </c>
      <c r="D11" s="170" t="s">
        <v>859</v>
      </c>
      <c r="E11" s="170"/>
      <c r="F11" s="170"/>
      <c r="G11" s="171" t="s">
        <v>850</v>
      </c>
      <c r="H11" s="171"/>
      <c r="I11" s="171"/>
      <c r="J11" s="144">
        <v>2210500</v>
      </c>
      <c r="K11" s="144"/>
      <c r="L11" s="144"/>
      <c r="M11" s="144"/>
      <c r="N11" s="144">
        <v>221050</v>
      </c>
      <c r="O11" s="144"/>
      <c r="P11" s="144"/>
      <c r="Q11" s="6"/>
      <c r="R11" s="144">
        <f t="shared" si="2"/>
        <v>2431550</v>
      </c>
      <c r="S11" s="144"/>
      <c r="T11" s="144"/>
      <c r="U11" s="144"/>
      <c r="V11" s="7" t="s">
        <v>16</v>
      </c>
      <c r="W11" s="7" t="s">
        <v>851</v>
      </c>
      <c r="X11" s="172" t="s">
        <v>849</v>
      </c>
      <c r="Y11" s="173"/>
      <c r="Z11" s="173"/>
      <c r="AA11" s="173"/>
      <c r="AB11" s="173"/>
    </row>
    <row r="12" spans="2:29" ht="39.950000000000003" customHeight="1" x14ac:dyDescent="0.3">
      <c r="B12" s="21">
        <v>8</v>
      </c>
      <c r="C12" s="188" t="s">
        <v>842</v>
      </c>
      <c r="D12" s="170" t="s">
        <v>860</v>
      </c>
      <c r="E12" s="170"/>
      <c r="F12" s="170"/>
      <c r="G12" s="171" t="s">
        <v>845</v>
      </c>
      <c r="H12" s="171"/>
      <c r="I12" s="171"/>
      <c r="J12" s="144">
        <v>1800000</v>
      </c>
      <c r="K12" s="144"/>
      <c r="L12" s="144"/>
      <c r="M12" s="144"/>
      <c r="N12" s="144">
        <v>180000</v>
      </c>
      <c r="O12" s="144"/>
      <c r="P12" s="144"/>
      <c r="Q12" s="6"/>
      <c r="R12" s="144">
        <f t="shared" si="1"/>
        <v>1980000</v>
      </c>
      <c r="S12" s="144"/>
      <c r="T12" s="144"/>
      <c r="U12" s="144"/>
      <c r="V12" s="7" t="s">
        <v>396</v>
      </c>
      <c r="W12" s="7" t="s">
        <v>847</v>
      </c>
      <c r="X12" s="172" t="s">
        <v>843</v>
      </c>
      <c r="Y12" s="173"/>
      <c r="Z12" s="173"/>
      <c r="AA12" s="173"/>
      <c r="AB12" s="173"/>
    </row>
    <row r="13" spans="2:29" ht="39.950000000000003" customHeight="1" x14ac:dyDescent="0.3">
      <c r="B13" s="21">
        <v>9</v>
      </c>
      <c r="C13" s="189"/>
      <c r="D13" s="170" t="s">
        <v>861</v>
      </c>
      <c r="E13" s="170"/>
      <c r="F13" s="170"/>
      <c r="G13" s="171" t="s">
        <v>846</v>
      </c>
      <c r="H13" s="171"/>
      <c r="I13" s="171"/>
      <c r="J13" s="144">
        <v>1496000</v>
      </c>
      <c r="K13" s="144"/>
      <c r="L13" s="144"/>
      <c r="M13" s="144"/>
      <c r="N13" s="144">
        <v>149600</v>
      </c>
      <c r="O13" s="144"/>
      <c r="P13" s="144"/>
      <c r="Q13" s="6"/>
      <c r="R13" s="144">
        <f t="shared" si="1"/>
        <v>1645600</v>
      </c>
      <c r="S13" s="144"/>
      <c r="T13" s="144"/>
      <c r="U13" s="144"/>
      <c r="V13" s="7" t="s">
        <v>19</v>
      </c>
      <c r="W13" s="7" t="s">
        <v>144</v>
      </c>
      <c r="X13" s="172" t="s">
        <v>844</v>
      </c>
      <c r="Y13" s="173"/>
      <c r="Z13" s="173"/>
      <c r="AA13" s="173"/>
      <c r="AB13" s="173"/>
    </row>
    <row r="14" spans="2:29" ht="39.950000000000003" customHeight="1" x14ac:dyDescent="0.3">
      <c r="B14" s="168" t="s">
        <v>7</v>
      </c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>
        <f>SUM(R5:U13)</f>
        <v>118750150</v>
      </c>
      <c r="S14" s="169"/>
      <c r="T14" s="169"/>
      <c r="U14" s="169"/>
      <c r="V14" s="169"/>
      <c r="W14" s="169"/>
      <c r="X14" s="169"/>
      <c r="Y14" s="169"/>
      <c r="Z14" s="169"/>
      <c r="AA14" s="169"/>
      <c r="AB14" s="169"/>
    </row>
    <row r="22" spans="27:27" x14ac:dyDescent="0.3">
      <c r="AA22" t="s">
        <v>709</v>
      </c>
    </row>
  </sheetData>
  <mergeCells count="64">
    <mergeCell ref="C12:C13"/>
    <mergeCell ref="X9:AB9"/>
    <mergeCell ref="D11:F11"/>
    <mergeCell ref="G11:I11"/>
    <mergeCell ref="J11:M11"/>
    <mergeCell ref="N11:P11"/>
    <mergeCell ref="R11:U11"/>
    <mergeCell ref="X11:AB11"/>
    <mergeCell ref="D9:F9"/>
    <mergeCell ref="G9:I9"/>
    <mergeCell ref="J9:M9"/>
    <mergeCell ref="N9:P9"/>
    <mergeCell ref="R9:U9"/>
    <mergeCell ref="J12:M12"/>
    <mergeCell ref="N12:P12"/>
    <mergeCell ref="R12:U12"/>
    <mergeCell ref="X7:AB7"/>
    <mergeCell ref="D8:F8"/>
    <mergeCell ref="G8:I8"/>
    <mergeCell ref="J8:M8"/>
    <mergeCell ref="N8:P8"/>
    <mergeCell ref="R8:U8"/>
    <mergeCell ref="X8:AB8"/>
    <mergeCell ref="D7:F7"/>
    <mergeCell ref="G7:I7"/>
    <mergeCell ref="J7:M7"/>
    <mergeCell ref="N7:P7"/>
    <mergeCell ref="R7:U7"/>
    <mergeCell ref="B14:Q14"/>
    <mergeCell ref="R14:AB14"/>
    <mergeCell ref="D5:F5"/>
    <mergeCell ref="G5:I5"/>
    <mergeCell ref="J5:M5"/>
    <mergeCell ref="N5:P5"/>
    <mergeCell ref="R5:U5"/>
    <mergeCell ref="X5:AB5"/>
    <mergeCell ref="D6:F6"/>
    <mergeCell ref="G6:I6"/>
    <mergeCell ref="J6:M6"/>
    <mergeCell ref="N6:P6"/>
    <mergeCell ref="R6:U6"/>
    <mergeCell ref="X6:AB6"/>
    <mergeCell ref="D12:F12"/>
    <mergeCell ref="G12:I12"/>
    <mergeCell ref="B2:AB2"/>
    <mergeCell ref="D4:F4"/>
    <mergeCell ref="G4:I4"/>
    <mergeCell ref="J4:M4"/>
    <mergeCell ref="N4:P4"/>
    <mergeCell ref="R4:U4"/>
    <mergeCell ref="X4:AB4"/>
    <mergeCell ref="X12:AB12"/>
    <mergeCell ref="D13:F13"/>
    <mergeCell ref="G13:I13"/>
    <mergeCell ref="J13:M13"/>
    <mergeCell ref="N13:P13"/>
    <mergeCell ref="R13:U13"/>
    <mergeCell ref="X13:AB13"/>
    <mergeCell ref="X10:AB10"/>
    <mergeCell ref="D10:F10"/>
    <mergeCell ref="G10:I10"/>
    <mergeCell ref="J10:M10"/>
    <mergeCell ref="N10:P10"/>
    <mergeCell ref="R10:U10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B2D8-8979-43D4-B2B8-392BAE41D89B}">
  <sheetPr>
    <pageSetUpPr fitToPage="1"/>
  </sheetPr>
  <dimension ref="A2:AC14"/>
  <sheetViews>
    <sheetView zoomScaleNormal="100" workbookViewId="0">
      <selection activeCell="AC11" sqref="AC11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2" t="s">
        <v>829</v>
      </c>
      <c r="D5" s="170" t="s">
        <v>830</v>
      </c>
      <c r="E5" s="170"/>
      <c r="F5" s="170"/>
      <c r="G5" s="171" t="s">
        <v>831</v>
      </c>
      <c r="H5" s="171"/>
      <c r="I5" s="171"/>
      <c r="J5" s="144">
        <v>13100000</v>
      </c>
      <c r="K5" s="144"/>
      <c r="L5" s="144"/>
      <c r="M5" s="144"/>
      <c r="N5" s="144"/>
      <c r="O5" s="144"/>
      <c r="P5" s="144"/>
      <c r="Q5" s="6"/>
      <c r="R5" s="144">
        <f t="shared" ref="R5" si="0">J5+N5+Q5</f>
        <v>13100000</v>
      </c>
      <c r="S5" s="144"/>
      <c r="T5" s="144"/>
      <c r="U5" s="144"/>
      <c r="V5" s="7" t="s">
        <v>19</v>
      </c>
      <c r="W5" s="7" t="s">
        <v>707</v>
      </c>
      <c r="X5" s="172"/>
      <c r="Y5" s="173"/>
      <c r="Z5" s="173"/>
      <c r="AA5" s="173"/>
      <c r="AB5" s="173"/>
    </row>
    <row r="6" spans="2:29" ht="39.950000000000003" customHeight="1" x14ac:dyDescent="0.3">
      <c r="B6" s="168" t="s">
        <v>7</v>
      </c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9">
        <f>SUM(R5:U5)</f>
        <v>13100000</v>
      </c>
      <c r="S6" s="169"/>
      <c r="T6" s="169"/>
      <c r="U6" s="169"/>
      <c r="V6" s="169"/>
      <c r="W6" s="169"/>
      <c r="X6" s="169"/>
      <c r="Y6" s="169"/>
      <c r="Z6" s="169"/>
      <c r="AA6" s="169"/>
      <c r="AB6" s="169"/>
    </row>
    <row r="14" spans="2:29" x14ac:dyDescent="0.3">
      <c r="AA14" t="s">
        <v>709</v>
      </c>
    </row>
  </sheetData>
  <mergeCells count="15">
    <mergeCell ref="B2:AB2"/>
    <mergeCell ref="D4:F4"/>
    <mergeCell ref="G4:I4"/>
    <mergeCell ref="J4:M4"/>
    <mergeCell ref="N4:P4"/>
    <mergeCell ref="R4:U4"/>
    <mergeCell ref="X4:AB4"/>
    <mergeCell ref="B6:Q6"/>
    <mergeCell ref="R6:AB6"/>
    <mergeCell ref="D5:F5"/>
    <mergeCell ref="G5:I5"/>
    <mergeCell ref="J5:M5"/>
    <mergeCell ref="N5:P5"/>
    <mergeCell ref="R5:U5"/>
    <mergeCell ref="X5:AB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E8B6-0114-4C1A-8C21-6F1FF2D11708}">
  <sheetPr>
    <pageSetUpPr fitToPage="1"/>
  </sheetPr>
  <dimension ref="A2:AC15"/>
  <sheetViews>
    <sheetView zoomScaleNormal="100" workbookViewId="0">
      <selection activeCell="K11" sqref="K11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21">
        <v>1</v>
      </c>
      <c r="C5" s="52" t="s">
        <v>813</v>
      </c>
      <c r="D5" s="170" t="s">
        <v>128</v>
      </c>
      <c r="E5" s="170"/>
      <c r="F5" s="170"/>
      <c r="G5" s="171" t="s">
        <v>814</v>
      </c>
      <c r="H5" s="171"/>
      <c r="I5" s="171"/>
      <c r="J5" s="144">
        <v>31591</v>
      </c>
      <c r="K5" s="144"/>
      <c r="L5" s="144"/>
      <c r="M5" s="144"/>
      <c r="N5" s="144">
        <v>3159</v>
      </c>
      <c r="O5" s="144"/>
      <c r="P5" s="144"/>
      <c r="Q5" s="6"/>
      <c r="R5" s="144">
        <f t="shared" ref="R5:R6" si="0">J5+N5+Q5</f>
        <v>34750</v>
      </c>
      <c r="S5" s="144"/>
      <c r="T5" s="144"/>
      <c r="U5" s="144"/>
      <c r="V5" s="7" t="s">
        <v>16</v>
      </c>
      <c r="W5" s="7" t="s">
        <v>825</v>
      </c>
      <c r="X5" s="172" t="s">
        <v>826</v>
      </c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30" t="s">
        <v>806</v>
      </c>
      <c r="D6" s="170" t="s">
        <v>128</v>
      </c>
      <c r="E6" s="170"/>
      <c r="F6" s="170"/>
      <c r="G6" s="171" t="s">
        <v>807</v>
      </c>
      <c r="H6" s="171"/>
      <c r="I6" s="171"/>
      <c r="J6" s="144">
        <v>91836</v>
      </c>
      <c r="K6" s="144"/>
      <c r="L6" s="144"/>
      <c r="M6" s="144"/>
      <c r="N6" s="144">
        <v>9164</v>
      </c>
      <c r="O6" s="144"/>
      <c r="P6" s="144"/>
      <c r="Q6" s="6"/>
      <c r="R6" s="144">
        <f t="shared" si="0"/>
        <v>101000</v>
      </c>
      <c r="S6" s="144"/>
      <c r="T6" s="144"/>
      <c r="U6" s="144"/>
      <c r="V6" s="7" t="s">
        <v>16</v>
      </c>
      <c r="W6" s="7" t="s">
        <v>827</v>
      </c>
      <c r="X6" s="172" t="s">
        <v>828</v>
      </c>
      <c r="Y6" s="173"/>
      <c r="Z6" s="173"/>
      <c r="AA6" s="173"/>
      <c r="AB6" s="173"/>
    </row>
    <row r="7" spans="2:29" ht="39.950000000000003" customHeight="1" x14ac:dyDescent="0.3">
      <c r="B7" s="168" t="s">
        <v>7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9">
        <f>SUM(R5:U6)</f>
        <v>135750</v>
      </c>
      <c r="S7" s="169"/>
      <c r="T7" s="169"/>
      <c r="U7" s="169"/>
      <c r="V7" s="169"/>
      <c r="W7" s="169"/>
      <c r="X7" s="169"/>
      <c r="Y7" s="169"/>
      <c r="Z7" s="169"/>
      <c r="AA7" s="169"/>
      <c r="AB7" s="169"/>
    </row>
    <row r="15" spans="2:29" x14ac:dyDescent="0.3">
      <c r="AA15" t="s">
        <v>709</v>
      </c>
    </row>
  </sheetData>
  <mergeCells count="21">
    <mergeCell ref="B7:Q7"/>
    <mergeCell ref="R7:AB7"/>
    <mergeCell ref="X6:AB6"/>
    <mergeCell ref="D6:F6"/>
    <mergeCell ref="G6:I6"/>
    <mergeCell ref="J6:M6"/>
    <mergeCell ref="N6:P6"/>
    <mergeCell ref="R6:U6"/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2563-D28C-4615-AF58-BD68E803BD8E}">
  <sheetPr>
    <pageSetUpPr fitToPage="1"/>
  </sheetPr>
  <dimension ref="A2:AC22"/>
  <sheetViews>
    <sheetView topLeftCell="A2" zoomScaleNormal="100" workbookViewId="0">
      <selection activeCell="AD10" sqref="AD10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2" t="s">
        <v>813</v>
      </c>
      <c r="D5" s="170" t="s">
        <v>128</v>
      </c>
      <c r="E5" s="170"/>
      <c r="F5" s="170"/>
      <c r="G5" s="171" t="s">
        <v>814</v>
      </c>
      <c r="H5" s="171"/>
      <c r="I5" s="171"/>
      <c r="J5" s="144">
        <v>32182</v>
      </c>
      <c r="K5" s="144"/>
      <c r="L5" s="144"/>
      <c r="M5" s="144"/>
      <c r="N5" s="144">
        <v>3218</v>
      </c>
      <c r="O5" s="144"/>
      <c r="P5" s="144"/>
      <c r="Q5" s="6"/>
      <c r="R5" s="144">
        <f t="shared" ref="R5:R7" si="0">J5+N5+Q5</f>
        <v>35400</v>
      </c>
      <c r="S5" s="144"/>
      <c r="T5" s="144"/>
      <c r="U5" s="144"/>
      <c r="V5" s="7" t="s">
        <v>16</v>
      </c>
      <c r="W5" s="7" t="s">
        <v>815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188" t="s">
        <v>806</v>
      </c>
      <c r="D6" s="170" t="s">
        <v>128</v>
      </c>
      <c r="E6" s="170"/>
      <c r="F6" s="170"/>
      <c r="G6" s="171" t="s">
        <v>807</v>
      </c>
      <c r="H6" s="171"/>
      <c r="I6" s="171"/>
      <c r="J6" s="144">
        <v>91636</v>
      </c>
      <c r="K6" s="144"/>
      <c r="L6" s="144"/>
      <c r="M6" s="144"/>
      <c r="N6" s="144">
        <v>9164</v>
      </c>
      <c r="O6" s="144"/>
      <c r="P6" s="144"/>
      <c r="Q6" s="6"/>
      <c r="R6" s="144">
        <f t="shared" si="0"/>
        <v>100800</v>
      </c>
      <c r="S6" s="144"/>
      <c r="T6" s="144"/>
      <c r="U6" s="144"/>
      <c r="V6" s="7" t="s">
        <v>16</v>
      </c>
      <c r="W6" s="7" t="s">
        <v>810</v>
      </c>
      <c r="X6" s="172"/>
      <c r="Y6" s="173"/>
      <c r="Z6" s="173"/>
      <c r="AA6" s="173"/>
      <c r="AB6" s="173"/>
    </row>
    <row r="7" spans="2:29" ht="39.950000000000003" customHeight="1" x14ac:dyDescent="0.3">
      <c r="B7" s="4">
        <v>3</v>
      </c>
      <c r="C7" s="227"/>
      <c r="D7" s="170" t="s">
        <v>25</v>
      </c>
      <c r="E7" s="170"/>
      <c r="F7" s="170"/>
      <c r="G7" s="171" t="s">
        <v>808</v>
      </c>
      <c r="H7" s="171"/>
      <c r="I7" s="171"/>
      <c r="J7" s="144">
        <v>183002</v>
      </c>
      <c r="K7" s="144"/>
      <c r="L7" s="144"/>
      <c r="M7" s="144"/>
      <c r="N7" s="144">
        <v>18298</v>
      </c>
      <c r="O7" s="144"/>
      <c r="P7" s="144"/>
      <c r="Q7" s="6">
        <v>6000</v>
      </c>
      <c r="R7" s="144">
        <f t="shared" si="0"/>
        <v>207300</v>
      </c>
      <c r="S7" s="144"/>
      <c r="T7" s="144"/>
      <c r="U7" s="144"/>
      <c r="V7" s="7" t="s">
        <v>16</v>
      </c>
      <c r="W7" s="7" t="s">
        <v>812</v>
      </c>
      <c r="X7" s="172"/>
      <c r="Y7" s="173"/>
      <c r="Z7" s="173"/>
      <c r="AA7" s="173"/>
      <c r="AB7" s="173"/>
    </row>
    <row r="8" spans="2:29" ht="39.950000000000003" customHeight="1" x14ac:dyDescent="0.3">
      <c r="B8" s="4">
        <v>4</v>
      </c>
      <c r="C8" s="189"/>
      <c r="D8" s="170" t="s">
        <v>25</v>
      </c>
      <c r="E8" s="170"/>
      <c r="F8" s="170"/>
      <c r="G8" s="171" t="s">
        <v>809</v>
      </c>
      <c r="H8" s="171"/>
      <c r="I8" s="171"/>
      <c r="J8" s="144">
        <v>44782</v>
      </c>
      <c r="K8" s="144"/>
      <c r="L8" s="144"/>
      <c r="M8" s="144"/>
      <c r="N8" s="144">
        <v>4478</v>
      </c>
      <c r="O8" s="144"/>
      <c r="P8" s="144"/>
      <c r="Q8" s="6"/>
      <c r="R8" s="144">
        <f t="shared" ref="R8:R13" si="1">J8+N8+Q8</f>
        <v>49260</v>
      </c>
      <c r="S8" s="144"/>
      <c r="T8" s="144"/>
      <c r="U8" s="144"/>
      <c r="V8" s="7" t="s">
        <v>16</v>
      </c>
      <c r="W8" s="7" t="s">
        <v>811</v>
      </c>
      <c r="X8" s="172"/>
      <c r="Y8" s="173"/>
      <c r="Z8" s="173"/>
      <c r="AA8" s="173"/>
      <c r="AB8" s="173"/>
    </row>
    <row r="9" spans="2:29" ht="39.950000000000003" customHeight="1" x14ac:dyDescent="0.3">
      <c r="B9" s="4">
        <v>5</v>
      </c>
      <c r="C9" s="52" t="s">
        <v>802</v>
      </c>
      <c r="D9" s="170" t="s">
        <v>803</v>
      </c>
      <c r="E9" s="170"/>
      <c r="F9" s="170"/>
      <c r="G9" s="171" t="s">
        <v>804</v>
      </c>
      <c r="H9" s="171"/>
      <c r="I9" s="171"/>
      <c r="J9" s="144">
        <v>50000</v>
      </c>
      <c r="K9" s="144"/>
      <c r="L9" s="144"/>
      <c r="M9" s="144"/>
      <c r="N9" s="144"/>
      <c r="O9" s="144"/>
      <c r="P9" s="144"/>
      <c r="Q9" s="6"/>
      <c r="R9" s="144">
        <f t="shared" si="1"/>
        <v>50000</v>
      </c>
      <c r="S9" s="144"/>
      <c r="T9" s="144"/>
      <c r="U9" s="144"/>
      <c r="V9" s="7" t="s">
        <v>19</v>
      </c>
      <c r="W9" s="7" t="s">
        <v>805</v>
      </c>
      <c r="X9" s="172"/>
      <c r="Y9" s="173"/>
      <c r="Z9" s="173"/>
      <c r="AA9" s="173"/>
      <c r="AB9" s="173"/>
    </row>
    <row r="10" spans="2:29" ht="39.950000000000003" customHeight="1" x14ac:dyDescent="0.3">
      <c r="B10" s="21">
        <v>6</v>
      </c>
      <c r="C10" s="52" t="s">
        <v>816</v>
      </c>
      <c r="D10" s="170" t="s">
        <v>817</v>
      </c>
      <c r="E10" s="170"/>
      <c r="F10" s="170"/>
      <c r="G10" s="171" t="s">
        <v>818</v>
      </c>
      <c r="H10" s="171"/>
      <c r="I10" s="171"/>
      <c r="J10" s="144">
        <v>660000</v>
      </c>
      <c r="K10" s="144"/>
      <c r="L10" s="144"/>
      <c r="M10" s="144"/>
      <c r="N10" s="144">
        <v>66000</v>
      </c>
      <c r="O10" s="144"/>
      <c r="P10" s="144"/>
      <c r="Q10" s="6"/>
      <c r="R10" s="144">
        <f t="shared" ref="R10:R11" si="2">J10+N10+Q10</f>
        <v>726000</v>
      </c>
      <c r="S10" s="144"/>
      <c r="T10" s="144"/>
      <c r="U10" s="144"/>
      <c r="V10" s="7" t="s">
        <v>396</v>
      </c>
      <c r="W10" s="7" t="s">
        <v>819</v>
      </c>
      <c r="X10" s="172"/>
      <c r="Y10" s="173"/>
      <c r="Z10" s="173"/>
      <c r="AA10" s="173"/>
      <c r="AB10" s="173"/>
    </row>
    <row r="11" spans="2:29" ht="39.950000000000003" customHeight="1" x14ac:dyDescent="0.3">
      <c r="B11" s="21">
        <v>7</v>
      </c>
      <c r="C11" s="52" t="s">
        <v>822</v>
      </c>
      <c r="D11" s="170" t="s">
        <v>823</v>
      </c>
      <c r="E11" s="170"/>
      <c r="F11" s="170"/>
      <c r="G11" s="171" t="s">
        <v>824</v>
      </c>
      <c r="H11" s="171"/>
      <c r="I11" s="171"/>
      <c r="J11" s="144">
        <v>550000</v>
      </c>
      <c r="K11" s="144"/>
      <c r="L11" s="144"/>
      <c r="M11" s="144"/>
      <c r="N11" s="144"/>
      <c r="O11" s="144"/>
      <c r="P11" s="144"/>
      <c r="Q11" s="6"/>
      <c r="R11" s="144">
        <f t="shared" si="2"/>
        <v>550000</v>
      </c>
      <c r="S11" s="144"/>
      <c r="T11" s="144"/>
      <c r="U11" s="144"/>
      <c r="V11" s="7" t="s">
        <v>820</v>
      </c>
      <c r="W11" s="7" t="s">
        <v>821</v>
      </c>
      <c r="X11" s="172"/>
      <c r="Y11" s="173"/>
      <c r="Z11" s="173"/>
      <c r="AA11" s="173"/>
      <c r="AB11" s="173"/>
    </row>
    <row r="12" spans="2:29" ht="39.950000000000003" customHeight="1" x14ac:dyDescent="0.3">
      <c r="B12" s="21">
        <v>8</v>
      </c>
      <c r="C12" s="188" t="s">
        <v>795</v>
      </c>
      <c r="D12" s="170" t="s">
        <v>226</v>
      </c>
      <c r="E12" s="170"/>
      <c r="F12" s="170"/>
      <c r="G12" s="171" t="s">
        <v>797</v>
      </c>
      <c r="H12" s="171"/>
      <c r="I12" s="171"/>
      <c r="J12" s="144">
        <v>300000</v>
      </c>
      <c r="K12" s="144"/>
      <c r="L12" s="144"/>
      <c r="M12" s="144"/>
      <c r="N12" s="144">
        <v>30000</v>
      </c>
      <c r="O12" s="144"/>
      <c r="P12" s="144"/>
      <c r="Q12" s="6"/>
      <c r="R12" s="144">
        <f t="shared" ref="R12" si="3">J12+N12+Q12</f>
        <v>330000</v>
      </c>
      <c r="S12" s="144"/>
      <c r="T12" s="144"/>
      <c r="U12" s="144"/>
      <c r="V12" s="7" t="s">
        <v>799</v>
      </c>
      <c r="W12" s="7" t="s">
        <v>229</v>
      </c>
      <c r="X12" s="172"/>
      <c r="Y12" s="173"/>
      <c r="Z12" s="173"/>
      <c r="AA12" s="173"/>
      <c r="AB12" s="173"/>
    </row>
    <row r="13" spans="2:29" ht="39.950000000000003" customHeight="1" x14ac:dyDescent="0.3">
      <c r="B13" s="21">
        <v>9</v>
      </c>
      <c r="C13" s="189"/>
      <c r="D13" s="170" t="s">
        <v>796</v>
      </c>
      <c r="E13" s="170"/>
      <c r="F13" s="170"/>
      <c r="G13" s="171" t="s">
        <v>798</v>
      </c>
      <c r="H13" s="171"/>
      <c r="I13" s="171"/>
      <c r="J13" s="144">
        <v>500000</v>
      </c>
      <c r="K13" s="144"/>
      <c r="L13" s="144"/>
      <c r="M13" s="144"/>
      <c r="N13" s="144">
        <v>50000</v>
      </c>
      <c r="O13" s="144"/>
      <c r="P13" s="144"/>
      <c r="Q13" s="6"/>
      <c r="R13" s="144">
        <f t="shared" si="1"/>
        <v>550000</v>
      </c>
      <c r="S13" s="144"/>
      <c r="T13" s="144"/>
      <c r="U13" s="144"/>
      <c r="V13" s="7" t="s">
        <v>800</v>
      </c>
      <c r="W13" s="7" t="s">
        <v>801</v>
      </c>
      <c r="X13" s="172"/>
      <c r="Y13" s="173"/>
      <c r="Z13" s="173"/>
      <c r="AA13" s="173"/>
      <c r="AB13" s="173"/>
    </row>
    <row r="14" spans="2:29" ht="39.950000000000003" customHeight="1" x14ac:dyDescent="0.3">
      <c r="B14" s="168" t="s">
        <v>7</v>
      </c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>
        <f>SUM(R5:U13)</f>
        <v>2598760</v>
      </c>
      <c r="S14" s="169"/>
      <c r="T14" s="169"/>
      <c r="U14" s="169"/>
      <c r="V14" s="169"/>
      <c r="W14" s="169"/>
      <c r="X14" s="169"/>
      <c r="Y14" s="169"/>
      <c r="Z14" s="169"/>
      <c r="AA14" s="169"/>
      <c r="AB14" s="169"/>
    </row>
    <row r="22" spans="27:27" x14ac:dyDescent="0.3">
      <c r="AA22" t="s">
        <v>709</v>
      </c>
    </row>
  </sheetData>
  <mergeCells count="65">
    <mergeCell ref="B2:AB2"/>
    <mergeCell ref="D4:F4"/>
    <mergeCell ref="G4:I4"/>
    <mergeCell ref="J4:M4"/>
    <mergeCell ref="N4:P4"/>
    <mergeCell ref="R4:U4"/>
    <mergeCell ref="X4:AB4"/>
    <mergeCell ref="N7:P7"/>
    <mergeCell ref="X9:AB9"/>
    <mergeCell ref="B14:Q14"/>
    <mergeCell ref="R14:AB14"/>
    <mergeCell ref="D8:F8"/>
    <mergeCell ref="G8:I8"/>
    <mergeCell ref="R12:U12"/>
    <mergeCell ref="X12:AB12"/>
    <mergeCell ref="D13:F13"/>
    <mergeCell ref="G13:I13"/>
    <mergeCell ref="J13:M13"/>
    <mergeCell ref="N13:P13"/>
    <mergeCell ref="R13:U13"/>
    <mergeCell ref="X13:AB13"/>
    <mergeCell ref="C12:C13"/>
    <mergeCell ref="D12:F12"/>
    <mergeCell ref="J12:M12"/>
    <mergeCell ref="N12:P12"/>
    <mergeCell ref="J8:M8"/>
    <mergeCell ref="N8:P8"/>
    <mergeCell ref="D9:F9"/>
    <mergeCell ref="D11:F11"/>
    <mergeCell ref="G11:I11"/>
    <mergeCell ref="J11:M11"/>
    <mergeCell ref="N11:P11"/>
    <mergeCell ref="G12:I12"/>
    <mergeCell ref="R9:U9"/>
    <mergeCell ref="X5:AB5"/>
    <mergeCell ref="D6:F6"/>
    <mergeCell ref="G6:I6"/>
    <mergeCell ref="J6:M6"/>
    <mergeCell ref="N6:P6"/>
    <mergeCell ref="R6:U6"/>
    <mergeCell ref="X6:AB6"/>
    <mergeCell ref="R5:U5"/>
    <mergeCell ref="D5:F5"/>
    <mergeCell ref="G5:I5"/>
    <mergeCell ref="J5:M5"/>
    <mergeCell ref="N5:P5"/>
    <mergeCell ref="D7:F7"/>
    <mergeCell ref="G7:I7"/>
    <mergeCell ref="J7:M7"/>
    <mergeCell ref="R11:U11"/>
    <mergeCell ref="X11:AB11"/>
    <mergeCell ref="R7:U7"/>
    <mergeCell ref="X7:AB7"/>
    <mergeCell ref="C6:C8"/>
    <mergeCell ref="D10:F10"/>
    <mergeCell ref="G10:I10"/>
    <mergeCell ref="J10:M10"/>
    <mergeCell ref="N10:P10"/>
    <mergeCell ref="R10:U10"/>
    <mergeCell ref="X10:AB10"/>
    <mergeCell ref="R8:U8"/>
    <mergeCell ref="X8:AB8"/>
    <mergeCell ref="G9:I9"/>
    <mergeCell ref="J9:M9"/>
    <mergeCell ref="N9:P9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7C06-AE12-4DA8-9306-032E92F8C557}">
  <sheetPr>
    <pageSetUpPr fitToPage="1"/>
  </sheetPr>
  <dimension ref="A2:AC14"/>
  <sheetViews>
    <sheetView zoomScaleNormal="100" workbookViewId="0">
      <selection activeCell="Q16" sqref="Q16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2" t="s">
        <v>793</v>
      </c>
      <c r="D5" s="170" t="s">
        <v>716</v>
      </c>
      <c r="E5" s="170"/>
      <c r="F5" s="170"/>
      <c r="G5" s="171" t="s">
        <v>794</v>
      </c>
      <c r="H5" s="171"/>
      <c r="I5" s="171"/>
      <c r="J5" s="144">
        <v>21181818</v>
      </c>
      <c r="K5" s="144"/>
      <c r="L5" s="144"/>
      <c r="M5" s="144"/>
      <c r="N5" s="144">
        <v>2118182</v>
      </c>
      <c r="O5" s="144"/>
      <c r="P5" s="144"/>
      <c r="Q5" s="6"/>
      <c r="R5" s="144">
        <f t="shared" ref="R5" si="0">J5+N5+Q5</f>
        <v>23300000</v>
      </c>
      <c r="S5" s="144"/>
      <c r="T5" s="144"/>
      <c r="U5" s="144"/>
      <c r="V5" s="7" t="s">
        <v>19</v>
      </c>
      <c r="W5" s="7" t="s">
        <v>720</v>
      </c>
      <c r="X5" s="172"/>
      <c r="Y5" s="173"/>
      <c r="Z5" s="173"/>
      <c r="AA5" s="173"/>
      <c r="AB5" s="173"/>
    </row>
    <row r="6" spans="2:29" ht="39.950000000000003" customHeight="1" x14ac:dyDescent="0.3">
      <c r="B6" s="168" t="s">
        <v>7</v>
      </c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9">
        <f>SUM(R5:U5)</f>
        <v>23300000</v>
      </c>
      <c r="S6" s="169"/>
      <c r="T6" s="169"/>
      <c r="U6" s="169"/>
      <c r="V6" s="169"/>
      <c r="W6" s="169"/>
      <c r="X6" s="169"/>
      <c r="Y6" s="169"/>
      <c r="Z6" s="169"/>
      <c r="AA6" s="169"/>
      <c r="AB6" s="169"/>
    </row>
    <row r="14" spans="2:29" x14ac:dyDescent="0.3">
      <c r="AA14" t="s">
        <v>709</v>
      </c>
    </row>
  </sheetData>
  <mergeCells count="15">
    <mergeCell ref="B6:Q6"/>
    <mergeCell ref="R6:AB6"/>
    <mergeCell ref="D5:F5"/>
    <mergeCell ref="G5:I5"/>
    <mergeCell ref="J5:M5"/>
    <mergeCell ref="N5:P5"/>
    <mergeCell ref="R5:U5"/>
    <mergeCell ref="X5:AB5"/>
    <mergeCell ref="B2:AB2"/>
    <mergeCell ref="D4:F4"/>
    <mergeCell ref="G4:I4"/>
    <mergeCell ref="J4:M4"/>
    <mergeCell ref="N4:P4"/>
    <mergeCell ref="R4:U4"/>
    <mergeCell ref="X4:AB4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7A9C-A31C-4C40-8653-A57F4DD1A268}">
  <sheetPr>
    <pageSetUpPr fitToPage="1"/>
  </sheetPr>
  <dimension ref="A2:AC18"/>
  <sheetViews>
    <sheetView zoomScaleNormal="100" workbookViewId="0">
      <selection activeCell="AB16" sqref="AB16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2" t="s">
        <v>712</v>
      </c>
      <c r="D5" s="170" t="s">
        <v>710</v>
      </c>
      <c r="E5" s="170"/>
      <c r="F5" s="170"/>
      <c r="G5" s="171" t="s">
        <v>711</v>
      </c>
      <c r="H5" s="171"/>
      <c r="I5" s="171"/>
      <c r="J5" s="144">
        <v>247300</v>
      </c>
      <c r="K5" s="144"/>
      <c r="L5" s="144"/>
      <c r="M5" s="144"/>
      <c r="N5" s="144">
        <v>24730</v>
      </c>
      <c r="O5" s="144"/>
      <c r="P5" s="144"/>
      <c r="Q5" s="6"/>
      <c r="R5" s="144">
        <f t="shared" ref="R5" si="0">J5+N5+Q5</f>
        <v>272030</v>
      </c>
      <c r="S5" s="144"/>
      <c r="T5" s="144"/>
      <c r="U5" s="144"/>
      <c r="V5" s="7" t="s">
        <v>19</v>
      </c>
      <c r="W5" s="7" t="s">
        <v>713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188" t="s">
        <v>714</v>
      </c>
      <c r="D6" s="170" t="s">
        <v>715</v>
      </c>
      <c r="E6" s="170"/>
      <c r="F6" s="170"/>
      <c r="G6" s="171" t="s">
        <v>717</v>
      </c>
      <c r="H6" s="171"/>
      <c r="I6" s="171"/>
      <c r="J6" s="144">
        <v>874000</v>
      </c>
      <c r="K6" s="144"/>
      <c r="L6" s="144"/>
      <c r="M6" s="144"/>
      <c r="N6" s="144">
        <v>87400</v>
      </c>
      <c r="O6" s="144"/>
      <c r="P6" s="144"/>
      <c r="Q6" s="6"/>
      <c r="R6" s="144">
        <f t="shared" ref="R6:R9" si="1">J6+N6+Q6</f>
        <v>961400</v>
      </c>
      <c r="S6" s="144"/>
      <c r="T6" s="144"/>
      <c r="U6" s="144"/>
      <c r="V6" s="7" t="s">
        <v>16</v>
      </c>
      <c r="W6" s="7" t="s">
        <v>719</v>
      </c>
      <c r="X6" s="172"/>
      <c r="Y6" s="173"/>
      <c r="Z6" s="173"/>
      <c r="AA6" s="173"/>
      <c r="AB6" s="173"/>
    </row>
    <row r="7" spans="2:29" ht="39.950000000000003" customHeight="1" x14ac:dyDescent="0.3">
      <c r="B7" s="4">
        <v>3</v>
      </c>
      <c r="C7" s="227"/>
      <c r="D7" s="170" t="s">
        <v>716</v>
      </c>
      <c r="E7" s="170"/>
      <c r="F7" s="170"/>
      <c r="G7" s="171" t="s">
        <v>718</v>
      </c>
      <c r="H7" s="171"/>
      <c r="I7" s="171"/>
      <c r="J7" s="144">
        <v>455000</v>
      </c>
      <c r="K7" s="144"/>
      <c r="L7" s="144"/>
      <c r="M7" s="144"/>
      <c r="N7" s="144">
        <v>45500</v>
      </c>
      <c r="O7" s="144"/>
      <c r="P7" s="144"/>
      <c r="Q7" s="6"/>
      <c r="R7" s="144">
        <f t="shared" si="1"/>
        <v>500500</v>
      </c>
      <c r="S7" s="144"/>
      <c r="T7" s="144"/>
      <c r="U7" s="144"/>
      <c r="V7" s="7" t="s">
        <v>19</v>
      </c>
      <c r="W7" s="7" t="s">
        <v>720</v>
      </c>
      <c r="X7" s="172"/>
      <c r="Y7" s="173"/>
      <c r="Z7" s="173"/>
      <c r="AA7" s="173"/>
      <c r="AB7" s="173"/>
    </row>
    <row r="8" spans="2:29" ht="39.950000000000003" customHeight="1" x14ac:dyDescent="0.3">
      <c r="B8" s="4">
        <v>4</v>
      </c>
      <c r="C8" s="52" t="s">
        <v>721</v>
      </c>
      <c r="D8" s="170" t="s">
        <v>722</v>
      </c>
      <c r="E8" s="170"/>
      <c r="F8" s="170"/>
      <c r="G8" s="171" t="s">
        <v>723</v>
      </c>
      <c r="H8" s="171"/>
      <c r="I8" s="171"/>
      <c r="J8" s="144">
        <v>30000</v>
      </c>
      <c r="K8" s="144"/>
      <c r="L8" s="144"/>
      <c r="M8" s="144"/>
      <c r="N8" s="144"/>
      <c r="O8" s="144"/>
      <c r="P8" s="144"/>
      <c r="Q8" s="6"/>
      <c r="R8" s="144">
        <f t="shared" si="1"/>
        <v>30000</v>
      </c>
      <c r="S8" s="144"/>
      <c r="T8" s="144"/>
      <c r="U8" s="144"/>
      <c r="V8" s="7" t="s">
        <v>19</v>
      </c>
      <c r="W8" s="7" t="s">
        <v>84</v>
      </c>
      <c r="X8" s="172"/>
      <c r="Y8" s="173"/>
      <c r="Z8" s="173"/>
      <c r="AA8" s="173"/>
      <c r="AB8" s="173"/>
    </row>
    <row r="9" spans="2:29" ht="39.950000000000003" customHeight="1" x14ac:dyDescent="0.3">
      <c r="B9" s="4">
        <v>5</v>
      </c>
      <c r="C9" s="52" t="s">
        <v>724</v>
      </c>
      <c r="D9" s="170"/>
      <c r="E9" s="170"/>
      <c r="F9" s="170"/>
      <c r="G9" s="171" t="s">
        <v>725</v>
      </c>
      <c r="H9" s="171"/>
      <c r="I9" s="171"/>
      <c r="J9" s="144">
        <v>1500000</v>
      </c>
      <c r="K9" s="144"/>
      <c r="L9" s="144"/>
      <c r="M9" s="144"/>
      <c r="N9" s="144"/>
      <c r="O9" s="144"/>
      <c r="P9" s="144"/>
      <c r="Q9" s="6"/>
      <c r="R9" s="144">
        <f t="shared" si="1"/>
        <v>1500000</v>
      </c>
      <c r="S9" s="144"/>
      <c r="T9" s="144"/>
      <c r="U9" s="144"/>
      <c r="V9" s="7"/>
      <c r="W9" s="97" t="s">
        <v>584</v>
      </c>
      <c r="X9" s="172" t="s">
        <v>792</v>
      </c>
      <c r="Y9" s="173"/>
      <c r="Z9" s="173"/>
      <c r="AA9" s="173"/>
      <c r="AB9" s="173"/>
    </row>
    <row r="10" spans="2:29" ht="39.950000000000003" customHeight="1" x14ac:dyDescent="0.3">
      <c r="B10" s="168" t="s">
        <v>7</v>
      </c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9">
        <f>SUM(R5:U9)</f>
        <v>3263930</v>
      </c>
      <c r="S10" s="169"/>
      <c r="T10" s="169"/>
      <c r="U10" s="169"/>
      <c r="V10" s="169"/>
      <c r="W10" s="169"/>
      <c r="X10" s="169"/>
      <c r="Y10" s="169"/>
      <c r="Z10" s="169"/>
      <c r="AA10" s="169"/>
      <c r="AB10" s="169"/>
    </row>
    <row r="18" spans="27:27" x14ac:dyDescent="0.3">
      <c r="AA18" t="s">
        <v>709</v>
      </c>
    </row>
  </sheetData>
  <mergeCells count="40">
    <mergeCell ref="N7:P7"/>
    <mergeCell ref="R7:U7"/>
    <mergeCell ref="X7:AB7"/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  <mergeCell ref="R8:U8"/>
    <mergeCell ref="X8:AB8"/>
    <mergeCell ref="C6:C7"/>
    <mergeCell ref="B10:Q10"/>
    <mergeCell ref="R10:AB10"/>
    <mergeCell ref="D6:F6"/>
    <mergeCell ref="G6:I6"/>
    <mergeCell ref="J6:M6"/>
    <mergeCell ref="N6:P6"/>
    <mergeCell ref="R6:U6"/>
    <mergeCell ref="X6:AB6"/>
    <mergeCell ref="D7:F7"/>
    <mergeCell ref="G7:I7"/>
    <mergeCell ref="R9:U9"/>
    <mergeCell ref="X9:AB9"/>
    <mergeCell ref="J7:M7"/>
    <mergeCell ref="D9:F9"/>
    <mergeCell ref="G9:I9"/>
    <mergeCell ref="J9:M9"/>
    <mergeCell ref="N9:P9"/>
    <mergeCell ref="D8:F8"/>
    <mergeCell ref="G8:I8"/>
    <mergeCell ref="J8:M8"/>
    <mergeCell ref="N8:P8"/>
  </mergeCells>
  <phoneticPr fontId="3" type="noConversion"/>
  <hyperlinks>
    <hyperlink ref="W9" location="'천안예전 25년 1분기 인센티브'!A1" display="개별안내" xr:uid="{C03986C3-D3E3-4126-A0E0-B869482AAC45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D231-8B74-49D5-AF68-2B8A9A65E4EB}">
  <sheetPr>
    <pageSetUpPr fitToPage="1"/>
  </sheetPr>
  <dimension ref="B1:N36"/>
  <sheetViews>
    <sheetView workbookViewId="0">
      <selection activeCell="Q12" sqref="Q12"/>
    </sheetView>
  </sheetViews>
  <sheetFormatPr defaultColWidth="9" defaultRowHeight="25.5" customHeight="1" x14ac:dyDescent="0.3"/>
  <cols>
    <col min="1" max="1" width="1.625" style="59" customWidth="1"/>
    <col min="2" max="2" width="6.5" style="58" customWidth="1"/>
    <col min="3" max="5" width="13" style="59" customWidth="1"/>
    <col min="6" max="7" width="13" style="60" customWidth="1"/>
    <col min="8" max="8" width="23.5" style="60" customWidth="1"/>
    <col min="9" max="9" width="9" style="59"/>
    <col min="10" max="10" width="15.625" style="59" customWidth="1"/>
    <col min="11" max="11" width="15.625" style="58" customWidth="1"/>
    <col min="12" max="12" width="15.625" style="61" customWidth="1"/>
    <col min="13" max="13" width="9" style="59"/>
    <col min="14" max="14" width="0" style="59" hidden="1" customWidth="1"/>
    <col min="15" max="16384" width="9" style="59"/>
  </cols>
  <sheetData>
    <row r="1" spans="2:14" ht="9.9499999999999993" customHeight="1" x14ac:dyDescent="0.3"/>
    <row r="2" spans="2:14" ht="25.5" customHeight="1" thickBot="1" x14ac:dyDescent="0.35">
      <c r="B2" s="281" t="s">
        <v>726</v>
      </c>
      <c r="C2" s="281"/>
      <c r="D2" s="281"/>
      <c r="E2" s="281"/>
      <c r="F2" s="281"/>
      <c r="G2" s="281"/>
      <c r="H2" s="281"/>
      <c r="J2" s="282" t="s">
        <v>727</v>
      </c>
      <c r="K2" s="282"/>
      <c r="L2" s="282"/>
    </row>
    <row r="3" spans="2:14" ht="30" customHeight="1" thickBot="1" x14ac:dyDescent="0.35">
      <c r="B3" s="62" t="s">
        <v>728</v>
      </c>
      <c r="C3" s="63" t="s">
        <v>729</v>
      </c>
      <c r="D3" s="63" t="s">
        <v>730</v>
      </c>
      <c r="E3" s="63" t="s">
        <v>731</v>
      </c>
      <c r="F3" s="64" t="s">
        <v>732</v>
      </c>
      <c r="G3" s="65" t="s">
        <v>8</v>
      </c>
      <c r="H3" s="66" t="s">
        <v>9</v>
      </c>
      <c r="J3" s="67" t="s">
        <v>731</v>
      </c>
      <c r="K3" s="68" t="s">
        <v>733</v>
      </c>
      <c r="L3" s="69" t="s">
        <v>734</v>
      </c>
    </row>
    <row r="4" spans="2:14" ht="30" customHeight="1" x14ac:dyDescent="0.3">
      <c r="B4" s="70">
        <f>ROW()-3</f>
        <v>1</v>
      </c>
      <c r="C4" s="71" t="s">
        <v>735</v>
      </c>
      <c r="D4" s="71" t="s">
        <v>736</v>
      </c>
      <c r="E4" s="71" t="s">
        <v>737</v>
      </c>
      <c r="F4" s="72" t="str">
        <f>IF(E4="A", 100000, IF(E4="B", 40000, IF(E4="C", 20000, IF(E4="D", 0, IF(E4="F", 0, "등급 없음")))))</f>
        <v>등급 없음</v>
      </c>
      <c r="G4" s="73" t="s">
        <v>595</v>
      </c>
      <c r="H4" s="98" t="s">
        <v>1174</v>
      </c>
      <c r="J4" s="74" t="s">
        <v>738</v>
      </c>
      <c r="K4" s="75">
        <f>COUNTIF(E3:E101, "A")</f>
        <v>5</v>
      </c>
      <c r="L4" s="76">
        <f>K4*N4</f>
        <v>500000</v>
      </c>
      <c r="N4" s="59">
        <v>100000</v>
      </c>
    </row>
    <row r="5" spans="2:14" ht="30" customHeight="1" x14ac:dyDescent="0.3">
      <c r="B5" s="74">
        <f t="shared" ref="B5:B35" si="0">ROW()-3</f>
        <v>2</v>
      </c>
      <c r="C5" s="77" t="s">
        <v>739</v>
      </c>
      <c r="D5" s="77" t="s">
        <v>740</v>
      </c>
      <c r="E5" s="77" t="s">
        <v>741</v>
      </c>
      <c r="F5" s="78">
        <f t="shared" ref="F5:F35" si="1">IF(E5="A", 100000, IF(E5="B", 40000, IF(E5="C", 20000, IF(E5="D", 0, IF(E5="F", 0, "등급 없음")))))</f>
        <v>100000</v>
      </c>
      <c r="G5" s="79" t="s">
        <v>1021</v>
      </c>
      <c r="H5" s="99" t="s">
        <v>1175</v>
      </c>
      <c r="J5" s="80" t="s">
        <v>742</v>
      </c>
      <c r="K5" s="41">
        <f>COUNTIF(E3:E102, "B")</f>
        <v>25</v>
      </c>
      <c r="L5" s="81">
        <f t="shared" ref="L5:L7" si="2">K5*N5</f>
        <v>1000000</v>
      </c>
      <c r="N5" s="59">
        <v>40000</v>
      </c>
    </row>
    <row r="6" spans="2:14" ht="30" customHeight="1" x14ac:dyDescent="0.3">
      <c r="B6" s="74">
        <f t="shared" si="0"/>
        <v>3</v>
      </c>
      <c r="C6" s="82" t="s">
        <v>743</v>
      </c>
      <c r="D6" s="77" t="s">
        <v>744</v>
      </c>
      <c r="E6" s="77" t="s">
        <v>745</v>
      </c>
      <c r="F6" s="78">
        <f t="shared" si="1"/>
        <v>40000</v>
      </c>
      <c r="G6" s="79" t="s">
        <v>1176</v>
      </c>
      <c r="H6" s="99" t="s">
        <v>1177</v>
      </c>
      <c r="J6" s="80" t="s">
        <v>746</v>
      </c>
      <c r="K6" s="41">
        <f>COUNTIF(E3:E103, "C")</f>
        <v>0</v>
      </c>
      <c r="L6" s="81">
        <f t="shared" si="2"/>
        <v>0</v>
      </c>
      <c r="N6" s="59">
        <v>20000</v>
      </c>
    </row>
    <row r="7" spans="2:14" ht="30" customHeight="1" thickBot="1" x14ac:dyDescent="0.35">
      <c r="B7" s="74">
        <f t="shared" si="0"/>
        <v>4</v>
      </c>
      <c r="C7" s="77" t="s">
        <v>747</v>
      </c>
      <c r="D7" s="77" t="s">
        <v>748</v>
      </c>
      <c r="E7" s="77" t="s">
        <v>745</v>
      </c>
      <c r="F7" s="78">
        <f t="shared" si="1"/>
        <v>40000</v>
      </c>
      <c r="G7" s="79" t="s">
        <v>1021</v>
      </c>
      <c r="H7" s="99" t="s">
        <v>1178</v>
      </c>
      <c r="J7" s="83" t="s">
        <v>749</v>
      </c>
      <c r="K7" s="84">
        <f>COUNTIF(E3:E104, "제외")</f>
        <v>2</v>
      </c>
      <c r="L7" s="85">
        <f t="shared" si="2"/>
        <v>0</v>
      </c>
      <c r="N7" s="59">
        <v>0</v>
      </c>
    </row>
    <row r="8" spans="2:14" ht="30" customHeight="1" thickBot="1" x14ac:dyDescent="0.35">
      <c r="B8" s="74">
        <f t="shared" si="0"/>
        <v>5</v>
      </c>
      <c r="C8" s="77" t="s">
        <v>750</v>
      </c>
      <c r="D8" s="77" t="s">
        <v>751</v>
      </c>
      <c r="E8" s="77" t="s">
        <v>741</v>
      </c>
      <c r="F8" s="78">
        <f t="shared" si="1"/>
        <v>100000</v>
      </c>
      <c r="G8" s="79" t="s">
        <v>1179</v>
      </c>
      <c r="H8" s="99" t="s">
        <v>1180</v>
      </c>
      <c r="J8" s="86" t="s">
        <v>7</v>
      </c>
      <c r="K8" s="87">
        <f>SUM(K4:K7)</f>
        <v>32</v>
      </c>
      <c r="L8" s="88">
        <f>SUM(L4:L7)</f>
        <v>1500000</v>
      </c>
    </row>
    <row r="9" spans="2:14" ht="30" customHeight="1" x14ac:dyDescent="0.3">
      <c r="B9" s="74">
        <f t="shared" si="0"/>
        <v>6</v>
      </c>
      <c r="C9" s="77" t="s">
        <v>752</v>
      </c>
      <c r="D9" s="77" t="s">
        <v>753</v>
      </c>
      <c r="E9" s="77" t="s">
        <v>745</v>
      </c>
      <c r="F9" s="78">
        <f t="shared" si="1"/>
        <v>40000</v>
      </c>
      <c r="G9" s="79" t="s">
        <v>1179</v>
      </c>
      <c r="H9" s="99" t="s">
        <v>1181</v>
      </c>
    </row>
    <row r="10" spans="2:14" ht="30" customHeight="1" thickBot="1" x14ac:dyDescent="0.35">
      <c r="B10" s="74">
        <f t="shared" si="0"/>
        <v>7</v>
      </c>
      <c r="C10" s="77" t="s">
        <v>752</v>
      </c>
      <c r="D10" s="77" t="s">
        <v>754</v>
      </c>
      <c r="E10" s="77" t="s">
        <v>745</v>
      </c>
      <c r="F10" s="78">
        <f t="shared" si="1"/>
        <v>40000</v>
      </c>
      <c r="G10" s="79" t="s">
        <v>1176</v>
      </c>
      <c r="H10" s="99" t="s">
        <v>1182</v>
      </c>
      <c r="J10" s="283" t="s">
        <v>755</v>
      </c>
      <c r="K10" s="283"/>
    </row>
    <row r="11" spans="2:14" ht="30" customHeight="1" thickBot="1" x14ac:dyDescent="0.35">
      <c r="B11" s="74">
        <f t="shared" si="0"/>
        <v>8</v>
      </c>
      <c r="C11" s="77" t="s">
        <v>756</v>
      </c>
      <c r="D11" s="77" t="s">
        <v>757</v>
      </c>
      <c r="E11" s="77" t="s">
        <v>745</v>
      </c>
      <c r="F11" s="78">
        <f t="shared" si="1"/>
        <v>40000</v>
      </c>
      <c r="G11" s="79" t="s">
        <v>628</v>
      </c>
      <c r="H11" s="99" t="s">
        <v>1183</v>
      </c>
      <c r="J11" s="284" t="s">
        <v>758</v>
      </c>
      <c r="K11" s="285"/>
    </row>
    <row r="12" spans="2:14" ht="30" customHeight="1" x14ac:dyDescent="0.3">
      <c r="B12" s="70">
        <f t="shared" si="0"/>
        <v>9</v>
      </c>
      <c r="C12" s="89" t="s">
        <v>759</v>
      </c>
      <c r="D12" s="89" t="s">
        <v>760</v>
      </c>
      <c r="E12" s="89" t="s">
        <v>737</v>
      </c>
      <c r="F12" s="90" t="str">
        <f t="shared" si="1"/>
        <v>등급 없음</v>
      </c>
      <c r="G12" s="91" t="e">
        <v>#N/A</v>
      </c>
      <c r="H12" s="100" t="e">
        <v>#N/A</v>
      </c>
      <c r="J12" s="74" t="s">
        <v>738</v>
      </c>
      <c r="K12" s="92">
        <v>100000</v>
      </c>
    </row>
    <row r="13" spans="2:14" ht="30" customHeight="1" x14ac:dyDescent="0.3">
      <c r="B13" s="74">
        <f t="shared" si="0"/>
        <v>10</v>
      </c>
      <c r="C13" s="77" t="s">
        <v>761</v>
      </c>
      <c r="D13" s="77" t="s">
        <v>762</v>
      </c>
      <c r="E13" s="77" t="s">
        <v>745</v>
      </c>
      <c r="F13" s="78">
        <f t="shared" si="1"/>
        <v>40000</v>
      </c>
      <c r="G13" s="79" t="s">
        <v>595</v>
      </c>
      <c r="H13" s="99" t="s">
        <v>1184</v>
      </c>
      <c r="J13" s="80" t="s">
        <v>742</v>
      </c>
      <c r="K13" s="93">
        <v>40000</v>
      </c>
    </row>
    <row r="14" spans="2:14" ht="30" customHeight="1" x14ac:dyDescent="0.3">
      <c r="B14" s="74">
        <f t="shared" si="0"/>
        <v>11</v>
      </c>
      <c r="C14" s="77" t="s">
        <v>763</v>
      </c>
      <c r="D14" s="77" t="s">
        <v>764</v>
      </c>
      <c r="E14" s="77" t="s">
        <v>745</v>
      </c>
      <c r="F14" s="78">
        <f t="shared" si="1"/>
        <v>40000</v>
      </c>
      <c r="G14" s="79" t="s">
        <v>595</v>
      </c>
      <c r="H14" s="99" t="s">
        <v>1185</v>
      </c>
      <c r="J14" s="80" t="s">
        <v>746</v>
      </c>
      <c r="K14" s="93">
        <v>20000</v>
      </c>
    </row>
    <row r="15" spans="2:14" ht="30" customHeight="1" thickBot="1" x14ac:dyDescent="0.35">
      <c r="B15" s="74">
        <f t="shared" si="0"/>
        <v>12</v>
      </c>
      <c r="C15" s="77" t="s">
        <v>765</v>
      </c>
      <c r="D15" s="77" t="s">
        <v>766</v>
      </c>
      <c r="E15" s="77" t="s">
        <v>745</v>
      </c>
      <c r="F15" s="78">
        <f t="shared" si="1"/>
        <v>40000</v>
      </c>
      <c r="G15" s="79" t="s">
        <v>628</v>
      </c>
      <c r="H15" s="99" t="s">
        <v>1186</v>
      </c>
      <c r="J15" s="94" t="s">
        <v>749</v>
      </c>
      <c r="K15" s="95">
        <v>0</v>
      </c>
    </row>
    <row r="16" spans="2:14" ht="30" customHeight="1" x14ac:dyDescent="0.3">
      <c r="B16" s="74">
        <f t="shared" si="0"/>
        <v>13</v>
      </c>
      <c r="C16" s="77" t="s">
        <v>767</v>
      </c>
      <c r="D16" s="77" t="s">
        <v>768</v>
      </c>
      <c r="E16" s="77" t="s">
        <v>745</v>
      </c>
      <c r="F16" s="78">
        <f t="shared" si="1"/>
        <v>40000</v>
      </c>
      <c r="G16" s="79" t="s">
        <v>1179</v>
      </c>
      <c r="H16" s="99" t="s">
        <v>1187</v>
      </c>
    </row>
    <row r="17" spans="2:8" ht="30" customHeight="1" x14ac:dyDescent="0.3">
      <c r="B17" s="74">
        <f t="shared" si="0"/>
        <v>14</v>
      </c>
      <c r="C17" s="77" t="s">
        <v>769</v>
      </c>
      <c r="D17" s="77" t="s">
        <v>770</v>
      </c>
      <c r="E17" s="77" t="s">
        <v>741</v>
      </c>
      <c r="F17" s="78">
        <f t="shared" si="1"/>
        <v>100000</v>
      </c>
      <c r="G17" s="79" t="s">
        <v>595</v>
      </c>
      <c r="H17" s="99" t="s">
        <v>1188</v>
      </c>
    </row>
    <row r="18" spans="2:8" ht="30" customHeight="1" x14ac:dyDescent="0.3">
      <c r="B18" s="74">
        <f t="shared" si="0"/>
        <v>15</v>
      </c>
      <c r="C18" s="77" t="s">
        <v>771</v>
      </c>
      <c r="D18" s="77" t="s">
        <v>772</v>
      </c>
      <c r="E18" s="77" t="s">
        <v>745</v>
      </c>
      <c r="F18" s="78">
        <f t="shared" si="1"/>
        <v>40000</v>
      </c>
      <c r="G18" s="79" t="s">
        <v>1189</v>
      </c>
      <c r="H18" s="99" t="s">
        <v>1190</v>
      </c>
    </row>
    <row r="19" spans="2:8" ht="30" customHeight="1" x14ac:dyDescent="0.3">
      <c r="B19" s="74">
        <f t="shared" si="0"/>
        <v>16</v>
      </c>
      <c r="C19" s="77" t="s">
        <v>773</v>
      </c>
      <c r="D19" s="77" t="s">
        <v>774</v>
      </c>
      <c r="E19" s="77" t="s">
        <v>745</v>
      </c>
      <c r="F19" s="78">
        <f t="shared" si="1"/>
        <v>40000</v>
      </c>
      <c r="G19" s="79" t="s">
        <v>595</v>
      </c>
      <c r="H19" s="99" t="s">
        <v>1191</v>
      </c>
    </row>
    <row r="20" spans="2:8" ht="30" customHeight="1" x14ac:dyDescent="0.3">
      <c r="B20" s="74">
        <f t="shared" si="0"/>
        <v>17</v>
      </c>
      <c r="C20" s="77" t="s">
        <v>773</v>
      </c>
      <c r="D20" s="77" t="s">
        <v>775</v>
      </c>
      <c r="E20" s="77" t="s">
        <v>745</v>
      </c>
      <c r="F20" s="78">
        <f t="shared" si="1"/>
        <v>40000</v>
      </c>
      <c r="G20" s="79" t="s">
        <v>1176</v>
      </c>
      <c r="H20" s="99" t="s">
        <v>1192</v>
      </c>
    </row>
    <row r="21" spans="2:8" ht="30" customHeight="1" x14ac:dyDescent="0.3">
      <c r="B21" s="74">
        <f t="shared" si="0"/>
        <v>18</v>
      </c>
      <c r="C21" s="77" t="s">
        <v>773</v>
      </c>
      <c r="D21" s="77" t="s">
        <v>776</v>
      </c>
      <c r="E21" s="77" t="s">
        <v>745</v>
      </c>
      <c r="F21" s="78">
        <f t="shared" si="1"/>
        <v>40000</v>
      </c>
      <c r="G21" s="79" t="s">
        <v>595</v>
      </c>
      <c r="H21" s="99" t="s">
        <v>1193</v>
      </c>
    </row>
    <row r="22" spans="2:8" ht="30" customHeight="1" x14ac:dyDescent="0.3">
      <c r="B22" s="74">
        <f t="shared" si="0"/>
        <v>19</v>
      </c>
      <c r="C22" s="77" t="s">
        <v>777</v>
      </c>
      <c r="D22" s="77" t="s">
        <v>778</v>
      </c>
      <c r="E22" s="77" t="s">
        <v>741</v>
      </c>
      <c r="F22" s="78">
        <f t="shared" si="1"/>
        <v>100000</v>
      </c>
      <c r="G22" s="79" t="s">
        <v>1179</v>
      </c>
      <c r="H22" s="99" t="s">
        <v>1194</v>
      </c>
    </row>
    <row r="23" spans="2:8" ht="30" customHeight="1" x14ac:dyDescent="0.3">
      <c r="B23" s="74">
        <f t="shared" si="0"/>
        <v>20</v>
      </c>
      <c r="C23" s="77" t="s">
        <v>773</v>
      </c>
      <c r="D23" s="77" t="s">
        <v>779</v>
      </c>
      <c r="E23" s="77" t="s">
        <v>745</v>
      </c>
      <c r="F23" s="78">
        <f t="shared" si="1"/>
        <v>40000</v>
      </c>
      <c r="G23" s="79" t="s">
        <v>595</v>
      </c>
      <c r="H23" s="99" t="s">
        <v>1195</v>
      </c>
    </row>
    <row r="24" spans="2:8" ht="30" customHeight="1" x14ac:dyDescent="0.3">
      <c r="B24" s="74">
        <f t="shared" si="0"/>
        <v>21</v>
      </c>
      <c r="C24" s="77" t="s">
        <v>773</v>
      </c>
      <c r="D24" s="77" t="s">
        <v>780</v>
      </c>
      <c r="E24" s="77" t="s">
        <v>745</v>
      </c>
      <c r="F24" s="78">
        <f t="shared" si="1"/>
        <v>40000</v>
      </c>
      <c r="G24" s="79" t="s">
        <v>595</v>
      </c>
      <c r="H24" s="99" t="s">
        <v>1196</v>
      </c>
    </row>
    <row r="25" spans="2:8" ht="30" customHeight="1" x14ac:dyDescent="0.3">
      <c r="B25" s="74">
        <f t="shared" si="0"/>
        <v>22</v>
      </c>
      <c r="C25" s="77" t="s">
        <v>619</v>
      </c>
      <c r="D25" s="77" t="s">
        <v>781</v>
      </c>
      <c r="E25" s="77" t="s">
        <v>741</v>
      </c>
      <c r="F25" s="78">
        <f t="shared" si="1"/>
        <v>100000</v>
      </c>
      <c r="G25" s="79" t="s">
        <v>1197</v>
      </c>
      <c r="H25" s="99" t="s">
        <v>1198</v>
      </c>
    </row>
    <row r="26" spans="2:8" ht="30" customHeight="1" x14ac:dyDescent="0.3">
      <c r="B26" s="74">
        <f t="shared" si="0"/>
        <v>23</v>
      </c>
      <c r="C26" s="77" t="s">
        <v>625</v>
      </c>
      <c r="D26" s="77" t="s">
        <v>782</v>
      </c>
      <c r="E26" s="77" t="s">
        <v>745</v>
      </c>
      <c r="F26" s="78">
        <f t="shared" si="1"/>
        <v>40000</v>
      </c>
      <c r="G26" s="79" t="s">
        <v>595</v>
      </c>
      <c r="H26" s="99" t="s">
        <v>1199</v>
      </c>
    </row>
    <row r="27" spans="2:8" ht="30" customHeight="1" x14ac:dyDescent="0.3">
      <c r="B27" s="74">
        <f t="shared" si="0"/>
        <v>24</v>
      </c>
      <c r="C27" s="77" t="s">
        <v>625</v>
      </c>
      <c r="D27" s="77" t="s">
        <v>783</v>
      </c>
      <c r="E27" s="77" t="s">
        <v>745</v>
      </c>
      <c r="F27" s="78">
        <f t="shared" si="1"/>
        <v>40000</v>
      </c>
      <c r="G27" s="79" t="s">
        <v>595</v>
      </c>
      <c r="H27" s="99" t="s">
        <v>1200</v>
      </c>
    </row>
    <row r="28" spans="2:8" ht="30" customHeight="1" x14ac:dyDescent="0.3">
      <c r="B28" s="74">
        <f t="shared" si="0"/>
        <v>25</v>
      </c>
      <c r="C28" s="77" t="s">
        <v>625</v>
      </c>
      <c r="D28" s="77" t="s">
        <v>784</v>
      </c>
      <c r="E28" s="77" t="s">
        <v>745</v>
      </c>
      <c r="F28" s="78">
        <f t="shared" si="1"/>
        <v>40000</v>
      </c>
      <c r="G28" s="79" t="s">
        <v>595</v>
      </c>
      <c r="H28" s="99" t="s">
        <v>1201</v>
      </c>
    </row>
    <row r="29" spans="2:8" ht="30" customHeight="1" x14ac:dyDescent="0.3">
      <c r="B29" s="74">
        <f t="shared" si="0"/>
        <v>26</v>
      </c>
      <c r="C29" s="77" t="s">
        <v>625</v>
      </c>
      <c r="D29" s="77" t="s">
        <v>785</v>
      </c>
      <c r="E29" s="77" t="s">
        <v>745</v>
      </c>
      <c r="F29" s="78">
        <f t="shared" si="1"/>
        <v>40000</v>
      </c>
      <c r="G29" s="79" t="s">
        <v>1197</v>
      </c>
      <c r="H29" s="99" t="s">
        <v>1202</v>
      </c>
    </row>
    <row r="30" spans="2:8" ht="30" customHeight="1" x14ac:dyDescent="0.3">
      <c r="B30" s="74">
        <f t="shared" si="0"/>
        <v>27</v>
      </c>
      <c r="C30" s="77" t="s">
        <v>625</v>
      </c>
      <c r="D30" s="77" t="s">
        <v>786</v>
      </c>
      <c r="E30" s="77" t="s">
        <v>745</v>
      </c>
      <c r="F30" s="78">
        <f t="shared" si="1"/>
        <v>40000</v>
      </c>
      <c r="G30" s="79" t="s">
        <v>628</v>
      </c>
      <c r="H30" s="99" t="s">
        <v>1203</v>
      </c>
    </row>
    <row r="31" spans="2:8" ht="30" customHeight="1" x14ac:dyDescent="0.3">
      <c r="B31" s="74">
        <f t="shared" si="0"/>
        <v>28</v>
      </c>
      <c r="C31" s="77" t="s">
        <v>625</v>
      </c>
      <c r="D31" s="77" t="s">
        <v>787</v>
      </c>
      <c r="E31" s="77" t="s">
        <v>745</v>
      </c>
      <c r="F31" s="78">
        <f t="shared" si="1"/>
        <v>40000</v>
      </c>
      <c r="G31" s="79" t="s">
        <v>1197</v>
      </c>
      <c r="H31" s="99" t="s">
        <v>1204</v>
      </c>
    </row>
    <row r="32" spans="2:8" ht="30" customHeight="1" x14ac:dyDescent="0.3">
      <c r="B32" s="74">
        <f t="shared" si="0"/>
        <v>29</v>
      </c>
      <c r="C32" s="77" t="s">
        <v>625</v>
      </c>
      <c r="D32" s="77" t="s">
        <v>788</v>
      </c>
      <c r="E32" s="77" t="s">
        <v>745</v>
      </c>
      <c r="F32" s="78">
        <f t="shared" si="1"/>
        <v>40000</v>
      </c>
      <c r="G32" s="79" t="s">
        <v>595</v>
      </c>
      <c r="H32" s="99" t="s">
        <v>1205</v>
      </c>
    </row>
    <row r="33" spans="2:8" ht="30" customHeight="1" x14ac:dyDescent="0.3">
      <c r="B33" s="74">
        <f t="shared" si="0"/>
        <v>30</v>
      </c>
      <c r="C33" s="77" t="s">
        <v>625</v>
      </c>
      <c r="D33" s="77" t="s">
        <v>789</v>
      </c>
      <c r="E33" s="77" t="s">
        <v>745</v>
      </c>
      <c r="F33" s="78">
        <f t="shared" si="1"/>
        <v>40000</v>
      </c>
      <c r="G33" s="79" t="s">
        <v>633</v>
      </c>
      <c r="H33" s="99" t="s">
        <v>1206</v>
      </c>
    </row>
    <row r="34" spans="2:8" ht="30" customHeight="1" x14ac:dyDescent="0.3">
      <c r="B34" s="74">
        <f t="shared" si="0"/>
        <v>31</v>
      </c>
      <c r="C34" s="77" t="s">
        <v>625</v>
      </c>
      <c r="D34" s="77" t="s">
        <v>790</v>
      </c>
      <c r="E34" s="77" t="s">
        <v>745</v>
      </c>
      <c r="F34" s="78">
        <f t="shared" si="1"/>
        <v>40000</v>
      </c>
      <c r="G34" s="79" t="s">
        <v>1021</v>
      </c>
      <c r="H34" s="99" t="s">
        <v>1207</v>
      </c>
    </row>
    <row r="35" spans="2:8" ht="30" customHeight="1" thickBot="1" x14ac:dyDescent="0.35">
      <c r="B35" s="74">
        <f t="shared" si="0"/>
        <v>32</v>
      </c>
      <c r="C35" s="77" t="s">
        <v>625</v>
      </c>
      <c r="D35" s="77" t="s">
        <v>791</v>
      </c>
      <c r="E35" s="77" t="s">
        <v>745</v>
      </c>
      <c r="F35" s="78">
        <f t="shared" si="1"/>
        <v>40000</v>
      </c>
      <c r="G35" s="79" t="s">
        <v>595</v>
      </c>
      <c r="H35" s="99" t="s">
        <v>1208</v>
      </c>
    </row>
    <row r="36" spans="2:8" ht="30" customHeight="1" thickBot="1" x14ac:dyDescent="0.35">
      <c r="B36" s="286" t="s">
        <v>7</v>
      </c>
      <c r="C36" s="287"/>
      <c r="D36" s="96"/>
      <c r="E36" s="96"/>
      <c r="F36" s="288">
        <f>SUM(F4:F35)</f>
        <v>1500000</v>
      </c>
      <c r="G36" s="288"/>
      <c r="H36" s="289"/>
    </row>
  </sheetData>
  <mergeCells count="6">
    <mergeCell ref="B2:H2"/>
    <mergeCell ref="J2:L2"/>
    <mergeCell ref="J10:K10"/>
    <mergeCell ref="J11:K11"/>
    <mergeCell ref="B36:C36"/>
    <mergeCell ref="F36:H36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18D7-AF00-4EA6-ADC9-28E6128FE115}">
  <sheetPr>
    <pageSetUpPr fitToPage="1"/>
  </sheetPr>
  <dimension ref="A2:AC6"/>
  <sheetViews>
    <sheetView zoomScaleNormal="100" workbookViewId="0">
      <selection activeCell="AA14" sqref="AA14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2" t="s">
        <v>704</v>
      </c>
      <c r="D5" s="170" t="s">
        <v>705</v>
      </c>
      <c r="E5" s="170"/>
      <c r="F5" s="170"/>
      <c r="G5" s="171" t="s">
        <v>706</v>
      </c>
      <c r="H5" s="171"/>
      <c r="I5" s="171"/>
      <c r="J5" s="144">
        <v>10000000</v>
      </c>
      <c r="K5" s="144"/>
      <c r="L5" s="144"/>
      <c r="M5" s="144"/>
      <c r="N5" s="144"/>
      <c r="O5" s="144"/>
      <c r="P5" s="144"/>
      <c r="Q5" s="6"/>
      <c r="R5" s="144">
        <f t="shared" ref="R5" si="0">J5+N5+Q5</f>
        <v>10000000</v>
      </c>
      <c r="S5" s="144"/>
      <c r="T5" s="144"/>
      <c r="U5" s="144"/>
      <c r="V5" s="7" t="s">
        <v>19</v>
      </c>
      <c r="W5" s="7" t="s">
        <v>707</v>
      </c>
      <c r="X5" s="172" t="s">
        <v>708</v>
      </c>
      <c r="Y5" s="173"/>
      <c r="Z5" s="173"/>
      <c r="AA5" s="173"/>
      <c r="AB5" s="173"/>
    </row>
    <row r="6" spans="2:29" ht="39.950000000000003" customHeight="1" x14ac:dyDescent="0.3">
      <c r="B6" s="168" t="s">
        <v>7</v>
      </c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9">
        <f>SUM(R5:U5)</f>
        <v>10000000</v>
      </c>
      <c r="S6" s="169"/>
      <c r="T6" s="169"/>
      <c r="U6" s="169"/>
      <c r="V6" s="169"/>
      <c r="W6" s="169"/>
      <c r="X6" s="169"/>
      <c r="Y6" s="169"/>
      <c r="Z6" s="169"/>
      <c r="AA6" s="169"/>
      <c r="AB6" s="169"/>
    </row>
  </sheetData>
  <mergeCells count="15">
    <mergeCell ref="B2:AB2"/>
    <mergeCell ref="D4:F4"/>
    <mergeCell ref="G4:I4"/>
    <mergeCell ref="J4:M4"/>
    <mergeCell ref="N4:P4"/>
    <mergeCell ref="R4:U4"/>
    <mergeCell ref="X4:AB4"/>
    <mergeCell ref="B6:Q6"/>
    <mergeCell ref="R6:AB6"/>
    <mergeCell ref="D5:F5"/>
    <mergeCell ref="G5:I5"/>
    <mergeCell ref="J5:M5"/>
    <mergeCell ref="N5:P5"/>
    <mergeCell ref="R5:U5"/>
    <mergeCell ref="X5:AB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DD4E-CB9B-43B3-A645-E9D6AF795C3F}">
  <sheetPr>
    <pageSetUpPr fitToPage="1"/>
  </sheetPr>
  <dimension ref="A2:AC7"/>
  <sheetViews>
    <sheetView zoomScaleNormal="100" workbookViewId="0">
      <selection activeCell="G16" sqref="G16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2" t="s">
        <v>701</v>
      </c>
      <c r="D5" s="170" t="s">
        <v>353</v>
      </c>
      <c r="E5" s="170"/>
      <c r="F5" s="170"/>
      <c r="G5" s="171" t="s">
        <v>702</v>
      </c>
      <c r="H5" s="171"/>
      <c r="I5" s="171"/>
      <c r="J5" s="144">
        <v>6000000</v>
      </c>
      <c r="K5" s="144"/>
      <c r="L5" s="144"/>
      <c r="M5" s="144"/>
      <c r="N5" s="144">
        <v>600000</v>
      </c>
      <c r="O5" s="144"/>
      <c r="P5" s="144"/>
      <c r="Q5" s="6"/>
      <c r="R5" s="144">
        <f t="shared" ref="R5" si="0">J5+N5+Q5</f>
        <v>6600000</v>
      </c>
      <c r="S5" s="144"/>
      <c r="T5" s="144"/>
      <c r="U5" s="144"/>
      <c r="V5" s="7" t="s">
        <v>19</v>
      </c>
      <c r="W5" s="7" t="s">
        <v>355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29" t="s">
        <v>703</v>
      </c>
      <c r="D6" s="170" t="s">
        <v>698</v>
      </c>
      <c r="E6" s="170"/>
      <c r="F6" s="170"/>
      <c r="G6" s="170" t="s">
        <v>699</v>
      </c>
      <c r="H6" s="170"/>
      <c r="I6" s="170"/>
      <c r="J6" s="144">
        <v>1782000</v>
      </c>
      <c r="K6" s="144"/>
      <c r="L6" s="144"/>
      <c r="M6" s="144"/>
      <c r="N6" s="144">
        <v>178200</v>
      </c>
      <c r="O6" s="144"/>
      <c r="P6" s="144"/>
      <c r="Q6" s="6">
        <v>286000</v>
      </c>
      <c r="R6" s="144">
        <f t="shared" ref="R6" si="1">SUM(J6:Q6)</f>
        <v>2246200</v>
      </c>
      <c r="S6" s="144"/>
      <c r="T6" s="144"/>
      <c r="U6" s="144"/>
      <c r="V6" s="7" t="s">
        <v>493</v>
      </c>
      <c r="W6" s="7" t="s">
        <v>700</v>
      </c>
      <c r="X6" s="172"/>
      <c r="Y6" s="173"/>
      <c r="Z6" s="173"/>
      <c r="AA6" s="173"/>
      <c r="AB6" s="173"/>
    </row>
    <row r="7" spans="2:29" ht="39.950000000000003" customHeight="1" x14ac:dyDescent="0.3">
      <c r="B7" s="168" t="s">
        <v>7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9">
        <f>SUM(R5:U6)</f>
        <v>8846200</v>
      </c>
      <c r="S7" s="169"/>
      <c r="T7" s="169"/>
      <c r="U7" s="169"/>
      <c r="V7" s="169"/>
      <c r="W7" s="169"/>
      <c r="X7" s="169"/>
      <c r="Y7" s="169"/>
      <c r="Z7" s="169"/>
      <c r="AA7" s="169"/>
      <c r="AB7" s="169"/>
    </row>
  </sheetData>
  <mergeCells count="21"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  <mergeCell ref="B7:Q7"/>
    <mergeCell ref="R7:AB7"/>
    <mergeCell ref="D6:F6"/>
    <mergeCell ref="G6:I6"/>
    <mergeCell ref="J6:M6"/>
    <mergeCell ref="N6:P6"/>
    <mergeCell ref="R6:U6"/>
    <mergeCell ref="X6:AB6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5229-5974-43CA-BE62-F70D02E825B2}">
  <sheetPr>
    <pageSetUpPr fitToPage="1"/>
  </sheetPr>
  <dimension ref="A2:AC16"/>
  <sheetViews>
    <sheetView topLeftCell="A3" zoomScaleNormal="100" workbookViewId="0">
      <selection activeCell="AC14" sqref="AC14:AC15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x14ac:dyDescent="0.3">
      <c r="W3" s="47"/>
      <c r="X3" s="48"/>
      <c r="Y3" s="49" t="s">
        <v>110</v>
      </c>
      <c r="Z3" s="50"/>
      <c r="AA3" s="5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58"/>
    </row>
    <row r="5" spans="2:29" ht="39.950000000000003" customHeight="1" x14ac:dyDescent="0.3">
      <c r="B5" s="4">
        <v>1</v>
      </c>
      <c r="C5" s="52" t="s">
        <v>664</v>
      </c>
      <c r="D5" s="170" t="s">
        <v>665</v>
      </c>
      <c r="E5" s="170"/>
      <c r="F5" s="170"/>
      <c r="G5" s="171" t="s">
        <v>666</v>
      </c>
      <c r="H5" s="171"/>
      <c r="I5" s="171"/>
      <c r="J5" s="144">
        <v>22500</v>
      </c>
      <c r="K5" s="144"/>
      <c r="L5" s="144"/>
      <c r="M5" s="144"/>
      <c r="N5" s="144"/>
      <c r="O5" s="144"/>
      <c r="P5" s="144"/>
      <c r="Q5" s="6"/>
      <c r="R5" s="144">
        <f t="shared" ref="R5:R14" si="0">J5+N5+Q5</f>
        <v>22500</v>
      </c>
      <c r="S5" s="144"/>
      <c r="T5" s="144"/>
      <c r="U5" s="144"/>
      <c r="V5" s="7" t="s">
        <v>16</v>
      </c>
      <c r="W5" s="7" t="s">
        <v>667</v>
      </c>
      <c r="X5" s="172"/>
      <c r="Y5" s="173"/>
      <c r="Z5" s="173"/>
      <c r="AA5" s="173"/>
      <c r="AB5" s="173"/>
    </row>
    <row r="6" spans="2:29" ht="39.950000000000003" customHeight="1" x14ac:dyDescent="0.3">
      <c r="B6" s="4">
        <v>2</v>
      </c>
      <c r="C6" s="5" t="s">
        <v>669</v>
      </c>
      <c r="D6" s="170" t="s">
        <v>670</v>
      </c>
      <c r="E6" s="170"/>
      <c r="F6" s="170"/>
      <c r="G6" s="170" t="s">
        <v>671</v>
      </c>
      <c r="H6" s="170"/>
      <c r="I6" s="170"/>
      <c r="J6" s="144">
        <v>1700000</v>
      </c>
      <c r="K6" s="144"/>
      <c r="L6" s="144"/>
      <c r="M6" s="144"/>
      <c r="N6" s="144">
        <v>170000</v>
      </c>
      <c r="O6" s="144"/>
      <c r="P6" s="144"/>
      <c r="Q6" s="6">
        <v>0</v>
      </c>
      <c r="R6" s="144">
        <f t="shared" ref="R6:R7" si="1">SUM(J6:Q6)</f>
        <v>1870000</v>
      </c>
      <c r="S6" s="144"/>
      <c r="T6" s="144"/>
      <c r="U6" s="144"/>
      <c r="V6" s="20" t="s">
        <v>683</v>
      </c>
      <c r="W6" s="20" t="s">
        <v>672</v>
      </c>
      <c r="X6" s="172"/>
      <c r="Y6" s="173"/>
      <c r="Z6" s="173"/>
      <c r="AA6" s="173"/>
      <c r="AB6" s="173"/>
    </row>
    <row r="7" spans="2:29" ht="39.950000000000003" customHeight="1" x14ac:dyDescent="0.3">
      <c r="B7" s="4">
        <v>3</v>
      </c>
      <c r="C7" s="5" t="s">
        <v>673</v>
      </c>
      <c r="D7" s="170" t="s">
        <v>674</v>
      </c>
      <c r="E7" s="170"/>
      <c r="F7" s="170"/>
      <c r="G7" s="170" t="s">
        <v>675</v>
      </c>
      <c r="H7" s="170"/>
      <c r="I7" s="170"/>
      <c r="J7" s="144">
        <v>300000</v>
      </c>
      <c r="K7" s="144"/>
      <c r="L7" s="144"/>
      <c r="M7" s="144"/>
      <c r="N7" s="144">
        <v>30000</v>
      </c>
      <c r="O7" s="144"/>
      <c r="P7" s="144"/>
      <c r="Q7" s="6">
        <v>0</v>
      </c>
      <c r="R7" s="144">
        <f t="shared" si="1"/>
        <v>330000</v>
      </c>
      <c r="S7" s="144"/>
      <c r="T7" s="144"/>
      <c r="U7" s="144"/>
      <c r="V7" s="7" t="s">
        <v>19</v>
      </c>
      <c r="W7" s="7" t="s">
        <v>676</v>
      </c>
      <c r="X7" s="172"/>
      <c r="Y7" s="173"/>
      <c r="Z7" s="173"/>
      <c r="AA7" s="173"/>
      <c r="AB7" s="173"/>
    </row>
    <row r="8" spans="2:29" ht="39.950000000000003" customHeight="1" x14ac:dyDescent="0.3">
      <c r="B8" s="4">
        <v>4</v>
      </c>
      <c r="C8" s="5" t="s">
        <v>677</v>
      </c>
      <c r="D8" s="171" t="s">
        <v>678</v>
      </c>
      <c r="E8" s="171"/>
      <c r="F8" s="171"/>
      <c r="G8" s="170" t="s">
        <v>679</v>
      </c>
      <c r="H8" s="170"/>
      <c r="I8" s="170"/>
      <c r="J8" s="144">
        <v>500000</v>
      </c>
      <c r="K8" s="144"/>
      <c r="L8" s="144"/>
      <c r="M8" s="144"/>
      <c r="N8" s="144">
        <v>50000</v>
      </c>
      <c r="O8" s="144"/>
      <c r="P8" s="144"/>
      <c r="Q8" s="6">
        <v>0</v>
      </c>
      <c r="R8" s="144">
        <f>SUM(J8:Q8)</f>
        <v>550000</v>
      </c>
      <c r="S8" s="144"/>
      <c r="T8" s="144"/>
      <c r="U8" s="144"/>
      <c r="V8" s="7" t="s">
        <v>16</v>
      </c>
      <c r="W8" s="20" t="s">
        <v>680</v>
      </c>
      <c r="X8" s="172"/>
      <c r="Y8" s="173"/>
      <c r="Z8" s="173"/>
      <c r="AA8" s="173"/>
      <c r="AB8" s="173"/>
    </row>
    <row r="9" spans="2:29" ht="39.950000000000003" customHeight="1" x14ac:dyDescent="0.3">
      <c r="B9" s="4">
        <v>5</v>
      </c>
      <c r="C9" s="5" t="s">
        <v>668</v>
      </c>
      <c r="D9" s="171" t="s">
        <v>25</v>
      </c>
      <c r="E9" s="171"/>
      <c r="F9" s="171"/>
      <c r="G9" s="171" t="s">
        <v>681</v>
      </c>
      <c r="H9" s="171"/>
      <c r="I9" s="171"/>
      <c r="J9" s="144">
        <v>155454</v>
      </c>
      <c r="K9" s="144"/>
      <c r="L9" s="144"/>
      <c r="M9" s="144"/>
      <c r="N9" s="144">
        <v>15546</v>
      </c>
      <c r="O9" s="144"/>
      <c r="P9" s="144"/>
      <c r="Q9" s="6">
        <v>0</v>
      </c>
      <c r="R9" s="144">
        <f>SUM(J9:Q9)</f>
        <v>171000</v>
      </c>
      <c r="S9" s="144"/>
      <c r="T9" s="144"/>
      <c r="U9" s="144"/>
      <c r="V9" s="7" t="s">
        <v>493</v>
      </c>
      <c r="W9" s="7" t="s">
        <v>682</v>
      </c>
      <c r="X9" s="172"/>
      <c r="Y9" s="173"/>
      <c r="Z9" s="173"/>
      <c r="AA9" s="173"/>
      <c r="AB9" s="173"/>
    </row>
    <row r="10" spans="2:29" ht="39.950000000000003" customHeight="1" x14ac:dyDescent="0.3">
      <c r="B10" s="4">
        <v>6</v>
      </c>
      <c r="C10" s="55" t="s">
        <v>684</v>
      </c>
      <c r="D10" s="193" t="s">
        <v>685</v>
      </c>
      <c r="E10" s="193"/>
      <c r="F10" s="193"/>
      <c r="G10" s="193" t="s">
        <v>686</v>
      </c>
      <c r="H10" s="193"/>
      <c r="I10" s="193"/>
      <c r="J10" s="194">
        <v>100000</v>
      </c>
      <c r="K10" s="194"/>
      <c r="L10" s="194"/>
      <c r="M10" s="194"/>
      <c r="N10" s="194">
        <v>10000</v>
      </c>
      <c r="O10" s="194"/>
      <c r="P10" s="194"/>
      <c r="Q10" s="56"/>
      <c r="R10" s="144">
        <f t="shared" si="0"/>
        <v>110000</v>
      </c>
      <c r="S10" s="144"/>
      <c r="T10" s="144"/>
      <c r="U10" s="144"/>
      <c r="V10" s="7" t="s">
        <v>493</v>
      </c>
      <c r="W10" s="57" t="s">
        <v>687</v>
      </c>
      <c r="X10" s="195"/>
      <c r="Y10" s="196"/>
      <c r="Z10" s="196"/>
      <c r="AA10" s="196"/>
      <c r="AB10" s="196"/>
    </row>
    <row r="11" spans="2:29" ht="39.950000000000003" customHeight="1" x14ac:dyDescent="0.3">
      <c r="B11" s="4">
        <v>7</v>
      </c>
      <c r="C11" s="53" t="s">
        <v>688</v>
      </c>
      <c r="D11" s="197" t="s">
        <v>592</v>
      </c>
      <c r="E11" s="197"/>
      <c r="F11" s="197"/>
      <c r="G11" s="197" t="s">
        <v>689</v>
      </c>
      <c r="H11" s="197"/>
      <c r="I11" s="197"/>
      <c r="J11" s="200">
        <v>27000</v>
      </c>
      <c r="K11" s="200"/>
      <c r="L11" s="200"/>
      <c r="M11" s="200"/>
      <c r="N11" s="200"/>
      <c r="O11" s="200"/>
      <c r="P11" s="200"/>
      <c r="Q11" s="54"/>
      <c r="R11" s="144">
        <f t="shared" si="0"/>
        <v>27000</v>
      </c>
      <c r="S11" s="144"/>
      <c r="T11" s="144"/>
      <c r="U11" s="144"/>
      <c r="V11" s="57" t="s">
        <v>16</v>
      </c>
      <c r="W11" s="57" t="s">
        <v>596</v>
      </c>
      <c r="X11" s="190"/>
      <c r="Y11" s="191"/>
      <c r="Z11" s="191"/>
      <c r="AA11" s="191"/>
      <c r="AB11" s="191"/>
    </row>
    <row r="12" spans="2:29" ht="39.950000000000003" customHeight="1" x14ac:dyDescent="0.3">
      <c r="B12" s="4">
        <v>8</v>
      </c>
      <c r="C12" s="53" t="s">
        <v>690</v>
      </c>
      <c r="D12" s="197" t="s">
        <v>691</v>
      </c>
      <c r="E12" s="197"/>
      <c r="F12" s="197"/>
      <c r="G12" s="290" t="s">
        <v>692</v>
      </c>
      <c r="H12" s="152"/>
      <c r="I12" s="153"/>
      <c r="J12" s="165">
        <v>32000</v>
      </c>
      <c r="K12" s="166"/>
      <c r="L12" s="166"/>
      <c r="M12" s="167"/>
      <c r="N12" s="165"/>
      <c r="O12" s="166"/>
      <c r="P12" s="167"/>
      <c r="Q12" s="6"/>
      <c r="R12" s="144">
        <f t="shared" si="0"/>
        <v>32000</v>
      </c>
      <c r="S12" s="144"/>
      <c r="T12" s="144"/>
      <c r="U12" s="144"/>
      <c r="V12" s="57" t="s">
        <v>16</v>
      </c>
      <c r="W12" s="7" t="s">
        <v>693</v>
      </c>
      <c r="X12" s="172"/>
      <c r="Y12" s="172"/>
      <c r="Z12" s="172"/>
      <c r="AA12" s="172"/>
      <c r="AB12" s="172"/>
    </row>
    <row r="13" spans="2:29" ht="39.950000000000003" customHeight="1" x14ac:dyDescent="0.3">
      <c r="B13" s="4">
        <v>9</v>
      </c>
      <c r="C13" s="5" t="s">
        <v>694</v>
      </c>
      <c r="D13" s="159" t="s">
        <v>695</v>
      </c>
      <c r="E13" s="149"/>
      <c r="F13" s="150"/>
      <c r="G13" s="159" t="s">
        <v>696</v>
      </c>
      <c r="H13" s="149"/>
      <c r="I13" s="150"/>
      <c r="J13" s="165">
        <v>150000</v>
      </c>
      <c r="K13" s="166"/>
      <c r="L13" s="166"/>
      <c r="M13" s="167"/>
      <c r="N13" s="165">
        <v>15000</v>
      </c>
      <c r="O13" s="166"/>
      <c r="P13" s="167"/>
      <c r="Q13" s="6"/>
      <c r="R13" s="144">
        <f t="shared" si="0"/>
        <v>165000</v>
      </c>
      <c r="S13" s="144"/>
      <c r="T13" s="144"/>
      <c r="U13" s="144"/>
      <c r="V13" s="7" t="s">
        <v>408</v>
      </c>
      <c r="W13" s="7" t="s">
        <v>697</v>
      </c>
      <c r="X13" s="172"/>
      <c r="Y13" s="172"/>
      <c r="Z13" s="172"/>
      <c r="AA13" s="172"/>
      <c r="AB13" s="172"/>
    </row>
    <row r="14" spans="2:29" ht="39.950000000000003" customHeight="1" x14ac:dyDescent="0.3">
      <c r="B14" s="4">
        <v>10</v>
      </c>
      <c r="C14" s="188" t="s">
        <v>660</v>
      </c>
      <c r="D14" s="170" t="s">
        <v>661</v>
      </c>
      <c r="E14" s="170"/>
      <c r="F14" s="170"/>
      <c r="G14" s="171" t="s">
        <v>250</v>
      </c>
      <c r="H14" s="171"/>
      <c r="I14" s="171"/>
      <c r="J14" s="144">
        <v>458000</v>
      </c>
      <c r="K14" s="144"/>
      <c r="L14" s="144"/>
      <c r="M14" s="144"/>
      <c r="N14" s="144">
        <v>45800</v>
      </c>
      <c r="O14" s="144"/>
      <c r="P14" s="144"/>
      <c r="Q14" s="6"/>
      <c r="R14" s="144">
        <f t="shared" si="0"/>
        <v>503800</v>
      </c>
      <c r="S14" s="144"/>
      <c r="T14" s="144"/>
      <c r="U14" s="144"/>
      <c r="V14" s="7" t="s">
        <v>16</v>
      </c>
      <c r="W14" s="7" t="s">
        <v>505</v>
      </c>
      <c r="X14" s="198"/>
      <c r="Y14" s="199"/>
      <c r="Z14" s="199"/>
      <c r="AA14" s="199"/>
      <c r="AB14" s="199"/>
      <c r="AC14" s="192"/>
    </row>
    <row r="15" spans="2:29" ht="39.950000000000003" customHeight="1" x14ac:dyDescent="0.3">
      <c r="B15" s="21">
        <v>11</v>
      </c>
      <c r="C15" s="189"/>
      <c r="D15" s="170" t="s">
        <v>662</v>
      </c>
      <c r="E15" s="170"/>
      <c r="F15" s="170"/>
      <c r="G15" s="171" t="s">
        <v>663</v>
      </c>
      <c r="H15" s="171"/>
      <c r="I15" s="171"/>
      <c r="J15" s="144">
        <v>90000</v>
      </c>
      <c r="K15" s="144"/>
      <c r="L15" s="144"/>
      <c r="M15" s="144"/>
      <c r="N15" s="144">
        <v>9000</v>
      </c>
      <c r="O15" s="144"/>
      <c r="P15" s="144"/>
      <c r="Q15" s="6"/>
      <c r="R15" s="144">
        <f t="shared" ref="R15" si="2">J15+N15+Q15</f>
        <v>99000</v>
      </c>
      <c r="S15" s="144"/>
      <c r="T15" s="144"/>
      <c r="U15" s="144"/>
      <c r="V15" s="7" t="s">
        <v>16</v>
      </c>
      <c r="W15" s="7" t="s">
        <v>241</v>
      </c>
      <c r="X15" s="198"/>
      <c r="Y15" s="199"/>
      <c r="Z15" s="199"/>
      <c r="AA15" s="199"/>
      <c r="AB15" s="199"/>
      <c r="AC15" s="192"/>
    </row>
    <row r="16" spans="2:29" ht="39.950000000000003" customHeight="1" x14ac:dyDescent="0.3">
      <c r="B16" s="168" t="s">
        <v>7</v>
      </c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9">
        <f>SUM(R5:U15)</f>
        <v>3880300</v>
      </c>
      <c r="S16" s="169"/>
      <c r="T16" s="169"/>
      <c r="U16" s="169"/>
      <c r="V16" s="169"/>
      <c r="W16" s="169"/>
      <c r="X16" s="169"/>
      <c r="Y16" s="169"/>
      <c r="Z16" s="169"/>
      <c r="AA16" s="169"/>
      <c r="AB16" s="169"/>
    </row>
  </sheetData>
  <mergeCells count="77">
    <mergeCell ref="B16:Q16"/>
    <mergeCell ref="R16:AB16"/>
    <mergeCell ref="C14:C15"/>
    <mergeCell ref="AC14:AC15"/>
    <mergeCell ref="D15:F15"/>
    <mergeCell ref="G15:I15"/>
    <mergeCell ref="J15:M15"/>
    <mergeCell ref="N15:P15"/>
    <mergeCell ref="R15:U15"/>
    <mergeCell ref="X15:AB15"/>
    <mergeCell ref="D14:F14"/>
    <mergeCell ref="G14:I14"/>
    <mergeCell ref="J14:M14"/>
    <mergeCell ref="N14:P14"/>
    <mergeCell ref="R14:U14"/>
    <mergeCell ref="X14:AB14"/>
    <mergeCell ref="X13:AB13"/>
    <mergeCell ref="D12:F12"/>
    <mergeCell ref="G12:I12"/>
    <mergeCell ref="J12:M12"/>
    <mergeCell ref="N12:P12"/>
    <mergeCell ref="R12:U12"/>
    <mergeCell ref="X12:AB12"/>
    <mergeCell ref="D13:F13"/>
    <mergeCell ref="G13:I13"/>
    <mergeCell ref="J13:M13"/>
    <mergeCell ref="N13:P13"/>
    <mergeCell ref="R13:U13"/>
    <mergeCell ref="X11:AB11"/>
    <mergeCell ref="D10:F10"/>
    <mergeCell ref="G10:I10"/>
    <mergeCell ref="J10:M10"/>
    <mergeCell ref="N10:P10"/>
    <mergeCell ref="R10:U10"/>
    <mergeCell ref="X10:AB10"/>
    <mergeCell ref="D11:F11"/>
    <mergeCell ref="G11:I11"/>
    <mergeCell ref="J11:M11"/>
    <mergeCell ref="N11:P11"/>
    <mergeCell ref="R11:U11"/>
    <mergeCell ref="X9:AB9"/>
    <mergeCell ref="D8:F8"/>
    <mergeCell ref="G8:I8"/>
    <mergeCell ref="J8:M8"/>
    <mergeCell ref="N8:P8"/>
    <mergeCell ref="R8:U8"/>
    <mergeCell ref="X8:AB8"/>
    <mergeCell ref="D9:F9"/>
    <mergeCell ref="G9:I9"/>
    <mergeCell ref="J9:M9"/>
    <mergeCell ref="N9:P9"/>
    <mergeCell ref="R9:U9"/>
    <mergeCell ref="X7:AB7"/>
    <mergeCell ref="D6:F6"/>
    <mergeCell ref="G6:I6"/>
    <mergeCell ref="J6:M6"/>
    <mergeCell ref="N6:P6"/>
    <mergeCell ref="R6:U6"/>
    <mergeCell ref="X6:AB6"/>
    <mergeCell ref="D7:F7"/>
    <mergeCell ref="G7:I7"/>
    <mergeCell ref="J7:M7"/>
    <mergeCell ref="N7:P7"/>
    <mergeCell ref="R7:U7"/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090D-88B4-4637-9671-6CEC076FB41B}">
  <dimension ref="B1:H20"/>
  <sheetViews>
    <sheetView workbookViewId="0"/>
  </sheetViews>
  <sheetFormatPr defaultColWidth="9" defaultRowHeight="18.75" x14ac:dyDescent="0.3"/>
  <cols>
    <col min="1" max="1" width="1.625" style="40" customWidth="1"/>
    <col min="2" max="5" width="9" style="40"/>
    <col min="6" max="7" width="14" style="40" customWidth="1"/>
    <col min="8" max="8" width="27.875" style="40" customWidth="1"/>
    <col min="9" max="16384" width="9" style="40"/>
  </cols>
  <sheetData>
    <row r="1" spans="2:8" ht="9.9499999999999993" customHeight="1" x14ac:dyDescent="0.3"/>
    <row r="2" spans="2:8" ht="31.5" customHeight="1" x14ac:dyDescent="0.3">
      <c r="B2" s="256" t="s">
        <v>615</v>
      </c>
      <c r="C2" s="256"/>
      <c r="D2" s="256"/>
      <c r="E2" s="256"/>
      <c r="F2" s="256"/>
      <c r="G2" s="256"/>
      <c r="H2" s="256"/>
    </row>
    <row r="3" spans="2:8" ht="31.5" customHeight="1" x14ac:dyDescent="0.3">
      <c r="B3" s="41" t="s">
        <v>585</v>
      </c>
      <c r="C3" s="41" t="s">
        <v>586</v>
      </c>
      <c r="D3" s="41" t="s">
        <v>587</v>
      </c>
      <c r="E3" s="41" t="s">
        <v>588</v>
      </c>
      <c r="F3" s="41" t="s">
        <v>590</v>
      </c>
      <c r="G3" s="41" t="s">
        <v>594</v>
      </c>
      <c r="H3" s="41" t="s">
        <v>589</v>
      </c>
    </row>
    <row r="4" spans="2:8" ht="20.25" customHeight="1" x14ac:dyDescent="0.3">
      <c r="B4" s="41">
        <v>1</v>
      </c>
      <c r="C4" s="41" t="s">
        <v>591</v>
      </c>
      <c r="D4" s="41" t="s">
        <v>592</v>
      </c>
      <c r="E4" s="41" t="s">
        <v>593</v>
      </c>
      <c r="F4" s="42">
        <v>300000</v>
      </c>
      <c r="G4" s="6" t="s">
        <v>16</v>
      </c>
      <c r="H4" s="41" t="s">
        <v>596</v>
      </c>
    </row>
    <row r="5" spans="2:8" ht="20.25" customHeight="1" x14ac:dyDescent="0.3">
      <c r="B5" s="41">
        <v>2</v>
      </c>
      <c r="C5" s="41" t="s">
        <v>599</v>
      </c>
      <c r="D5" s="41" t="s">
        <v>571</v>
      </c>
      <c r="E5" s="41" t="s">
        <v>598</v>
      </c>
      <c r="F5" s="42">
        <v>150000</v>
      </c>
      <c r="G5" s="6" t="s">
        <v>396</v>
      </c>
      <c r="H5" s="41" t="s">
        <v>573</v>
      </c>
    </row>
    <row r="6" spans="2:8" ht="20.25" customHeight="1" x14ac:dyDescent="0.3">
      <c r="B6" s="41">
        <v>3</v>
      </c>
      <c r="C6" s="41" t="s">
        <v>599</v>
      </c>
      <c r="D6" s="41" t="s">
        <v>597</v>
      </c>
      <c r="E6" s="41" t="s">
        <v>600</v>
      </c>
      <c r="F6" s="42">
        <v>150000</v>
      </c>
      <c r="G6" s="6" t="s">
        <v>408</v>
      </c>
      <c r="H6" s="41" t="s">
        <v>601</v>
      </c>
    </row>
    <row r="7" spans="2:8" ht="20.25" customHeight="1" x14ac:dyDescent="0.3">
      <c r="B7" s="41">
        <v>4</v>
      </c>
      <c r="C7" s="41" t="s">
        <v>602</v>
      </c>
      <c r="D7" s="41" t="s">
        <v>603</v>
      </c>
      <c r="E7" s="41" t="s">
        <v>605</v>
      </c>
      <c r="F7" s="42">
        <v>150000</v>
      </c>
      <c r="G7" s="6" t="s">
        <v>16</v>
      </c>
      <c r="H7" s="41" t="s">
        <v>606</v>
      </c>
    </row>
    <row r="8" spans="2:8" ht="20.25" customHeight="1" x14ac:dyDescent="0.3">
      <c r="B8" s="41">
        <v>5</v>
      </c>
      <c r="C8" s="41" t="s">
        <v>607</v>
      </c>
      <c r="D8" s="41" t="s">
        <v>608</v>
      </c>
      <c r="E8" s="41" t="s">
        <v>611</v>
      </c>
      <c r="F8" s="42">
        <v>150000</v>
      </c>
      <c r="G8" s="6" t="s">
        <v>16</v>
      </c>
      <c r="H8" s="41" t="s">
        <v>612</v>
      </c>
    </row>
    <row r="9" spans="2:8" ht="20.25" customHeight="1" x14ac:dyDescent="0.3">
      <c r="B9" s="41">
        <v>6</v>
      </c>
      <c r="C9" s="41" t="s">
        <v>607</v>
      </c>
      <c r="D9" s="41" t="s">
        <v>609</v>
      </c>
      <c r="E9" s="41" t="s">
        <v>611</v>
      </c>
      <c r="F9" s="42">
        <v>300000</v>
      </c>
      <c r="G9" s="6" t="s">
        <v>16</v>
      </c>
      <c r="H9" s="41" t="s">
        <v>613</v>
      </c>
    </row>
    <row r="10" spans="2:8" ht="20.25" customHeight="1" x14ac:dyDescent="0.3">
      <c r="B10" s="41">
        <v>7</v>
      </c>
      <c r="C10" s="41" t="s">
        <v>607</v>
      </c>
      <c r="D10" s="41" t="s">
        <v>610</v>
      </c>
      <c r="E10" s="41" t="s">
        <v>611</v>
      </c>
      <c r="F10" s="42">
        <v>300000</v>
      </c>
      <c r="G10" s="6" t="s">
        <v>16</v>
      </c>
      <c r="H10" s="41" t="s">
        <v>614</v>
      </c>
    </row>
    <row r="11" spans="2:8" x14ac:dyDescent="0.3">
      <c r="B11" s="257" t="s">
        <v>7</v>
      </c>
      <c r="C11" s="257"/>
      <c r="D11" s="257"/>
      <c r="E11" s="257"/>
      <c r="F11" s="43">
        <f>SUM(F4:F10)</f>
        <v>1500000</v>
      </c>
      <c r="G11" s="257"/>
      <c r="H11" s="257"/>
    </row>
    <row r="12" spans="2:8" x14ac:dyDescent="0.3">
      <c r="C12" s="44"/>
      <c r="D12" s="44"/>
      <c r="E12" s="44"/>
      <c r="F12" s="44"/>
      <c r="G12" s="44"/>
      <c r="H12" s="44"/>
    </row>
    <row r="13" spans="2:8" x14ac:dyDescent="0.3">
      <c r="C13" s="44"/>
      <c r="D13" s="44"/>
      <c r="E13" s="44"/>
      <c r="F13" s="44"/>
      <c r="G13" s="44"/>
      <c r="H13" s="44"/>
    </row>
    <row r="14" spans="2:8" x14ac:dyDescent="0.3">
      <c r="C14" s="44"/>
      <c r="D14" s="44"/>
      <c r="E14" s="44"/>
      <c r="F14" s="44"/>
      <c r="G14" s="44"/>
      <c r="H14" s="44"/>
    </row>
    <row r="15" spans="2:8" x14ac:dyDescent="0.3">
      <c r="C15" s="44"/>
      <c r="D15" s="44"/>
      <c r="E15" s="44"/>
      <c r="F15" s="44"/>
      <c r="G15" s="44"/>
      <c r="H15" s="44"/>
    </row>
    <row r="16" spans="2:8" x14ac:dyDescent="0.3">
      <c r="C16" s="44"/>
      <c r="D16" s="44"/>
      <c r="E16" s="44"/>
      <c r="F16" s="44"/>
      <c r="G16" s="44"/>
      <c r="H16" s="44"/>
    </row>
    <row r="17" spans="3:7" x14ac:dyDescent="0.3">
      <c r="C17" s="44"/>
      <c r="D17" s="44"/>
      <c r="E17" s="44"/>
      <c r="F17" s="44"/>
      <c r="G17" s="44"/>
    </row>
    <row r="18" spans="3:7" x14ac:dyDescent="0.3">
      <c r="C18" s="44"/>
      <c r="D18" s="44"/>
      <c r="E18" s="44"/>
      <c r="F18" s="44"/>
    </row>
    <row r="19" spans="3:7" x14ac:dyDescent="0.3">
      <c r="C19" s="44"/>
      <c r="D19" s="44"/>
      <c r="E19" s="44"/>
      <c r="F19" s="44"/>
    </row>
    <row r="20" spans="3:7" x14ac:dyDescent="0.3">
      <c r="C20" s="44"/>
      <c r="D20" s="44"/>
      <c r="E20" s="44"/>
      <c r="F20" s="44"/>
    </row>
  </sheetData>
  <mergeCells count="3">
    <mergeCell ref="B11:E11"/>
    <mergeCell ref="G11:H11"/>
    <mergeCell ref="B2:H2"/>
  </mergeCells>
  <phoneticPr fontId="3" type="noConversion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A6D7-CCA1-48DC-BF99-ECE6E91008B9}">
  <dimension ref="B1:H20"/>
  <sheetViews>
    <sheetView workbookViewId="0"/>
  </sheetViews>
  <sheetFormatPr defaultColWidth="9" defaultRowHeight="18.75" x14ac:dyDescent="0.3"/>
  <cols>
    <col min="1" max="1" width="1.625" style="40" customWidth="1"/>
    <col min="2" max="5" width="9" style="40"/>
    <col min="6" max="7" width="14" style="40" customWidth="1"/>
    <col min="8" max="8" width="27.875" style="40" customWidth="1"/>
    <col min="9" max="16384" width="9" style="40"/>
  </cols>
  <sheetData>
    <row r="1" spans="2:8" ht="9.9499999999999993" customHeight="1" x14ac:dyDescent="0.3"/>
    <row r="2" spans="2:8" ht="31.5" customHeight="1" x14ac:dyDescent="0.3">
      <c r="B2" s="256" t="s">
        <v>616</v>
      </c>
      <c r="C2" s="256"/>
      <c r="D2" s="256"/>
      <c r="E2" s="256"/>
      <c r="F2" s="256"/>
      <c r="G2" s="256"/>
      <c r="H2" s="256"/>
    </row>
    <row r="3" spans="2:8" ht="31.5" customHeight="1" x14ac:dyDescent="0.3">
      <c r="B3" s="41" t="s">
        <v>585</v>
      </c>
      <c r="C3" s="41" t="s">
        <v>586</v>
      </c>
      <c r="D3" s="41" t="s">
        <v>587</v>
      </c>
      <c r="E3" s="41" t="s">
        <v>588</v>
      </c>
      <c r="F3" s="41" t="s">
        <v>590</v>
      </c>
      <c r="G3" s="41" t="s">
        <v>594</v>
      </c>
      <c r="H3" s="41" t="s">
        <v>589</v>
      </c>
    </row>
    <row r="4" spans="2:8" ht="20.25" customHeight="1" x14ac:dyDescent="0.3">
      <c r="B4" s="41">
        <v>1</v>
      </c>
      <c r="C4" s="41" t="s">
        <v>602</v>
      </c>
      <c r="D4" s="45" t="s">
        <v>617</v>
      </c>
      <c r="E4" s="46" t="s">
        <v>604</v>
      </c>
      <c r="F4" s="42">
        <v>300000</v>
      </c>
      <c r="G4" s="6" t="s">
        <v>628</v>
      </c>
      <c r="H4" s="41" t="s">
        <v>629</v>
      </c>
    </row>
    <row r="5" spans="2:8" ht="20.25" customHeight="1" x14ac:dyDescent="0.3">
      <c r="B5" s="41">
        <v>2</v>
      </c>
      <c r="C5" s="41" t="s">
        <v>607</v>
      </c>
      <c r="D5" s="45" t="s">
        <v>618</v>
      </c>
      <c r="E5" s="46" t="s">
        <v>619</v>
      </c>
      <c r="F5" s="42">
        <v>300000</v>
      </c>
      <c r="G5" s="6" t="s">
        <v>595</v>
      </c>
      <c r="H5" s="41" t="s">
        <v>630</v>
      </c>
    </row>
    <row r="6" spans="2:8" ht="20.25" customHeight="1" x14ac:dyDescent="0.3">
      <c r="B6" s="41">
        <v>3</v>
      </c>
      <c r="C6" s="41" t="s">
        <v>607</v>
      </c>
      <c r="D6" s="45" t="s">
        <v>620</v>
      </c>
      <c r="E6" s="46" t="s">
        <v>627</v>
      </c>
      <c r="F6" s="42">
        <v>300000</v>
      </c>
      <c r="G6" s="6" t="s">
        <v>595</v>
      </c>
      <c r="H6" s="41" t="s">
        <v>631</v>
      </c>
    </row>
    <row r="7" spans="2:8" ht="20.25" customHeight="1" x14ac:dyDescent="0.3">
      <c r="B7" s="41">
        <v>4</v>
      </c>
      <c r="C7" s="41" t="s">
        <v>602</v>
      </c>
      <c r="D7" s="45" t="s">
        <v>621</v>
      </c>
      <c r="E7" s="46" t="s">
        <v>622</v>
      </c>
      <c r="F7" s="42">
        <v>150000</v>
      </c>
      <c r="G7" s="6" t="s">
        <v>595</v>
      </c>
      <c r="H7" s="41" t="s">
        <v>632</v>
      </c>
    </row>
    <row r="8" spans="2:8" ht="20.25" customHeight="1" x14ac:dyDescent="0.3">
      <c r="B8" s="41">
        <v>5</v>
      </c>
      <c r="C8" s="41" t="s">
        <v>602</v>
      </c>
      <c r="D8" s="45" t="s">
        <v>623</v>
      </c>
      <c r="E8" s="46" t="s">
        <v>622</v>
      </c>
      <c r="F8" s="42">
        <v>150000</v>
      </c>
      <c r="G8" s="6" t="s">
        <v>633</v>
      </c>
      <c r="H8" s="41" t="s">
        <v>634</v>
      </c>
    </row>
    <row r="9" spans="2:8" ht="20.25" customHeight="1" x14ac:dyDescent="0.3">
      <c r="B9" s="41">
        <v>6</v>
      </c>
      <c r="C9" s="41" t="s">
        <v>607</v>
      </c>
      <c r="D9" s="45" t="s">
        <v>624</v>
      </c>
      <c r="E9" s="46" t="s">
        <v>625</v>
      </c>
      <c r="F9" s="42">
        <v>150000</v>
      </c>
      <c r="G9" s="6" t="s">
        <v>595</v>
      </c>
      <c r="H9" s="41" t="s">
        <v>635</v>
      </c>
    </row>
    <row r="10" spans="2:8" ht="20.25" customHeight="1" x14ac:dyDescent="0.3">
      <c r="B10" s="41">
        <v>7</v>
      </c>
      <c r="C10" s="41" t="s">
        <v>607</v>
      </c>
      <c r="D10" s="45" t="s">
        <v>626</v>
      </c>
      <c r="E10" s="46" t="s">
        <v>625</v>
      </c>
      <c r="F10" s="42">
        <v>150000</v>
      </c>
      <c r="G10" s="6" t="s">
        <v>595</v>
      </c>
      <c r="H10" s="41" t="s">
        <v>636</v>
      </c>
    </row>
    <row r="11" spans="2:8" x14ac:dyDescent="0.3">
      <c r="B11" s="257" t="s">
        <v>7</v>
      </c>
      <c r="C11" s="257"/>
      <c r="D11" s="257"/>
      <c r="E11" s="257"/>
      <c r="F11" s="43">
        <f>SUM(F4:F10)</f>
        <v>1500000</v>
      </c>
      <c r="G11" s="257"/>
      <c r="H11" s="257"/>
    </row>
    <row r="12" spans="2:8" x14ac:dyDescent="0.3">
      <c r="C12" s="44"/>
      <c r="D12" s="44"/>
      <c r="E12" s="44"/>
      <c r="F12" s="44"/>
      <c r="G12" s="44"/>
      <c r="H12" s="44"/>
    </row>
    <row r="13" spans="2:8" x14ac:dyDescent="0.3">
      <c r="C13" s="44"/>
      <c r="D13" s="44"/>
      <c r="E13" s="44"/>
      <c r="F13" s="44"/>
      <c r="G13" s="44"/>
      <c r="H13" s="44"/>
    </row>
    <row r="14" spans="2:8" x14ac:dyDescent="0.3">
      <c r="C14" s="44"/>
      <c r="D14" s="44"/>
      <c r="E14" s="44"/>
      <c r="F14" s="44"/>
      <c r="G14" s="44"/>
      <c r="H14" s="44"/>
    </row>
    <row r="15" spans="2:8" x14ac:dyDescent="0.3">
      <c r="C15" s="44"/>
      <c r="D15" s="44"/>
      <c r="E15" s="44"/>
      <c r="F15" s="44"/>
      <c r="G15" s="44"/>
      <c r="H15" s="44"/>
    </row>
    <row r="16" spans="2:8" x14ac:dyDescent="0.3">
      <c r="C16" s="44"/>
      <c r="D16" s="44"/>
      <c r="E16" s="44"/>
      <c r="F16" s="44"/>
      <c r="G16" s="44"/>
      <c r="H16" s="44"/>
    </row>
    <row r="17" spans="3:7" x14ac:dyDescent="0.3">
      <c r="C17" s="44"/>
      <c r="D17" s="44"/>
      <c r="E17" s="44"/>
      <c r="F17" s="44"/>
      <c r="G17" s="44"/>
    </row>
    <row r="18" spans="3:7" x14ac:dyDescent="0.3">
      <c r="C18" s="44"/>
      <c r="D18" s="44"/>
      <c r="E18" s="44"/>
      <c r="F18" s="44"/>
    </row>
    <row r="19" spans="3:7" x14ac:dyDescent="0.3">
      <c r="C19" s="44"/>
      <c r="D19" s="44"/>
      <c r="E19" s="44"/>
      <c r="F19" s="44"/>
    </row>
    <row r="20" spans="3:7" x14ac:dyDescent="0.3">
      <c r="C20" s="44"/>
      <c r="D20" s="44"/>
      <c r="E20" s="44"/>
      <c r="F20" s="44"/>
    </row>
  </sheetData>
  <mergeCells count="3">
    <mergeCell ref="B2:H2"/>
    <mergeCell ref="B11:E11"/>
    <mergeCell ref="G11:H11"/>
  </mergeCells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421A-04A1-4224-87BD-4D1F024BC3F8}">
  <sheetPr>
    <pageSetUpPr fitToPage="1"/>
  </sheetPr>
  <dimension ref="A2:AC12"/>
  <sheetViews>
    <sheetView zoomScaleNormal="100" workbookViewId="0">
      <selection activeCell="P18" sqref="P18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thickBot="1" x14ac:dyDescent="0.35">
      <c r="W3" s="15"/>
      <c r="X3" s="16"/>
      <c r="Y3" s="32" t="s">
        <v>110</v>
      </c>
      <c r="Z3" s="18"/>
      <c r="AA3" s="3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9" ht="39.950000000000003" customHeight="1" x14ac:dyDescent="0.3">
      <c r="B5" s="4">
        <v>1</v>
      </c>
      <c r="C5" s="30" t="s">
        <v>559</v>
      </c>
      <c r="D5" s="170" t="s">
        <v>562</v>
      </c>
      <c r="E5" s="170"/>
      <c r="F5" s="170"/>
      <c r="G5" s="171" t="s">
        <v>560</v>
      </c>
      <c r="H5" s="171"/>
      <c r="I5" s="171"/>
      <c r="J5" s="144">
        <v>26000000</v>
      </c>
      <c r="K5" s="144"/>
      <c r="L5" s="144"/>
      <c r="M5" s="144"/>
      <c r="N5" s="144">
        <v>2600000</v>
      </c>
      <c r="O5" s="144"/>
      <c r="P5" s="144"/>
      <c r="Q5" s="6"/>
      <c r="R5" s="144">
        <f>J5+N5+Q5</f>
        <v>28600000</v>
      </c>
      <c r="S5" s="144"/>
      <c r="T5" s="144"/>
      <c r="U5" s="144"/>
      <c r="V5" s="7" t="s">
        <v>493</v>
      </c>
      <c r="W5" s="7" t="s">
        <v>561</v>
      </c>
      <c r="X5" s="172"/>
      <c r="Y5" s="173"/>
      <c r="Z5" s="173"/>
      <c r="AA5" s="173"/>
      <c r="AB5" s="174"/>
    </row>
    <row r="6" spans="2:29" ht="39.950000000000003" customHeight="1" x14ac:dyDescent="0.3">
      <c r="B6" s="4">
        <v>2</v>
      </c>
      <c r="C6" s="30" t="s">
        <v>563</v>
      </c>
      <c r="D6" s="170" t="s">
        <v>76</v>
      </c>
      <c r="E6" s="170"/>
      <c r="F6" s="170"/>
      <c r="G6" s="171" t="s">
        <v>570</v>
      </c>
      <c r="H6" s="171"/>
      <c r="I6" s="171"/>
      <c r="J6" s="144">
        <v>60000</v>
      </c>
      <c r="K6" s="144"/>
      <c r="L6" s="144"/>
      <c r="M6" s="144"/>
      <c r="N6" s="144">
        <v>6000</v>
      </c>
      <c r="O6" s="144"/>
      <c r="P6" s="144"/>
      <c r="Q6" s="6"/>
      <c r="R6" s="144">
        <f t="shared" ref="R6:R9" si="0">J6+N6+Q6</f>
        <v>66000</v>
      </c>
      <c r="S6" s="144"/>
      <c r="T6" s="144"/>
      <c r="U6" s="144"/>
      <c r="V6" s="7" t="s">
        <v>16</v>
      </c>
      <c r="W6" s="7" t="s">
        <v>77</v>
      </c>
      <c r="X6" s="172" t="s">
        <v>574</v>
      </c>
      <c r="Y6" s="173"/>
      <c r="Z6" s="173"/>
      <c r="AA6" s="173"/>
      <c r="AB6" s="174"/>
    </row>
    <row r="7" spans="2:29" ht="39.950000000000003" customHeight="1" x14ac:dyDescent="0.3">
      <c r="B7" s="4">
        <v>3</v>
      </c>
      <c r="C7" s="30" t="s">
        <v>564</v>
      </c>
      <c r="D7" s="170" t="s">
        <v>571</v>
      </c>
      <c r="E7" s="170"/>
      <c r="F7" s="170"/>
      <c r="G7" s="171" t="s">
        <v>572</v>
      </c>
      <c r="H7" s="171"/>
      <c r="I7" s="171"/>
      <c r="J7" s="144">
        <v>40000</v>
      </c>
      <c r="K7" s="144"/>
      <c r="L7" s="144"/>
      <c r="M7" s="144"/>
      <c r="N7" s="144">
        <v>4000</v>
      </c>
      <c r="O7" s="144"/>
      <c r="P7" s="144"/>
      <c r="Q7" s="6"/>
      <c r="R7" s="144">
        <f t="shared" si="0"/>
        <v>44000</v>
      </c>
      <c r="S7" s="144"/>
      <c r="T7" s="144"/>
      <c r="U7" s="144"/>
      <c r="V7" s="7" t="s">
        <v>396</v>
      </c>
      <c r="W7" s="7" t="s">
        <v>573</v>
      </c>
      <c r="X7" s="172" t="s">
        <v>574</v>
      </c>
      <c r="Y7" s="173"/>
      <c r="Z7" s="173"/>
      <c r="AA7" s="173"/>
      <c r="AB7" s="174"/>
    </row>
    <row r="8" spans="2:29" ht="39.950000000000003" customHeight="1" x14ac:dyDescent="0.3">
      <c r="B8" s="4">
        <v>4</v>
      </c>
      <c r="C8" s="30" t="s">
        <v>565</v>
      </c>
      <c r="D8" s="170" t="s">
        <v>566</v>
      </c>
      <c r="E8" s="170"/>
      <c r="F8" s="170"/>
      <c r="G8" s="171" t="s">
        <v>567</v>
      </c>
      <c r="H8" s="171"/>
      <c r="I8" s="171"/>
      <c r="J8" s="144">
        <v>18300000</v>
      </c>
      <c r="K8" s="144"/>
      <c r="L8" s="144"/>
      <c r="M8" s="144"/>
      <c r="N8" s="144">
        <v>1830000</v>
      </c>
      <c r="O8" s="144"/>
      <c r="P8" s="144"/>
      <c r="Q8" s="6"/>
      <c r="R8" s="144">
        <f t="shared" si="0"/>
        <v>20130000</v>
      </c>
      <c r="S8" s="144"/>
      <c r="T8" s="144"/>
      <c r="U8" s="144"/>
      <c r="V8" s="7" t="s">
        <v>19</v>
      </c>
      <c r="W8" s="7" t="s">
        <v>568</v>
      </c>
      <c r="X8" s="172" t="s">
        <v>569</v>
      </c>
      <c r="Y8" s="173"/>
      <c r="Z8" s="173"/>
      <c r="AA8" s="173"/>
      <c r="AB8" s="174"/>
    </row>
    <row r="9" spans="2:29" ht="39.950000000000003" customHeight="1" x14ac:dyDescent="0.3">
      <c r="B9" s="4">
        <v>5</v>
      </c>
      <c r="C9" s="30"/>
      <c r="D9" s="170"/>
      <c r="E9" s="170"/>
      <c r="F9" s="170"/>
      <c r="G9" s="171"/>
      <c r="H9" s="171"/>
      <c r="I9" s="171"/>
      <c r="J9" s="144"/>
      <c r="K9" s="144"/>
      <c r="L9" s="144"/>
      <c r="M9" s="144"/>
      <c r="N9" s="144"/>
      <c r="O9" s="144"/>
      <c r="P9" s="144"/>
      <c r="Q9" s="6"/>
      <c r="R9" s="144">
        <f t="shared" si="0"/>
        <v>0</v>
      </c>
      <c r="S9" s="144"/>
      <c r="T9" s="144"/>
      <c r="U9" s="144"/>
      <c r="V9" s="7"/>
      <c r="W9" s="7"/>
      <c r="X9" s="172"/>
      <c r="Y9" s="173"/>
      <c r="Z9" s="173"/>
      <c r="AA9" s="173"/>
      <c r="AB9" s="174"/>
    </row>
    <row r="10" spans="2:29" ht="39.950000000000003" customHeight="1" x14ac:dyDescent="0.3">
      <c r="B10" s="21"/>
      <c r="C10" s="30" t="s">
        <v>553</v>
      </c>
      <c r="D10" s="170" t="s">
        <v>554</v>
      </c>
      <c r="E10" s="170"/>
      <c r="F10" s="170"/>
      <c r="G10" s="171" t="s">
        <v>556</v>
      </c>
      <c r="H10" s="171"/>
      <c r="I10" s="171"/>
      <c r="J10" s="144">
        <v>270000</v>
      </c>
      <c r="K10" s="144"/>
      <c r="L10" s="144"/>
      <c r="M10" s="144"/>
      <c r="N10" s="144">
        <v>27000</v>
      </c>
      <c r="O10" s="144"/>
      <c r="P10" s="144"/>
      <c r="Q10" s="6"/>
      <c r="R10" s="144">
        <f t="shared" ref="R10:R11" si="1">J10+N10+Q10</f>
        <v>297000</v>
      </c>
      <c r="S10" s="144"/>
      <c r="T10" s="144"/>
      <c r="U10" s="144"/>
      <c r="V10" s="7" t="s">
        <v>19</v>
      </c>
      <c r="W10" s="7" t="s">
        <v>423</v>
      </c>
      <c r="X10" s="185" t="s">
        <v>558</v>
      </c>
      <c r="Y10" s="186"/>
      <c r="Z10" s="186"/>
      <c r="AA10" s="186"/>
      <c r="AB10" s="187"/>
      <c r="AC10" s="33"/>
    </row>
    <row r="11" spans="2:29" ht="39.950000000000003" customHeight="1" x14ac:dyDescent="0.3">
      <c r="B11" s="21"/>
      <c r="C11" s="29"/>
      <c r="D11" s="170" t="s">
        <v>555</v>
      </c>
      <c r="E11" s="170"/>
      <c r="F11" s="170"/>
      <c r="G11" s="171" t="s">
        <v>557</v>
      </c>
      <c r="H11" s="171"/>
      <c r="I11" s="171"/>
      <c r="J11" s="144">
        <v>855000</v>
      </c>
      <c r="K11" s="144"/>
      <c r="L11" s="144"/>
      <c r="M11" s="144"/>
      <c r="N11" s="144">
        <v>85500</v>
      </c>
      <c r="O11" s="144"/>
      <c r="P11" s="144"/>
      <c r="Q11" s="6"/>
      <c r="R11" s="144">
        <f t="shared" si="1"/>
        <v>940500</v>
      </c>
      <c r="S11" s="144"/>
      <c r="T11" s="144"/>
      <c r="U11" s="144"/>
      <c r="V11" s="7" t="s">
        <v>16</v>
      </c>
      <c r="W11" s="7" t="s">
        <v>311</v>
      </c>
      <c r="X11" s="185" t="s">
        <v>558</v>
      </c>
      <c r="Y11" s="186"/>
      <c r="Z11" s="186"/>
      <c r="AA11" s="186"/>
      <c r="AB11" s="187"/>
      <c r="AC11" s="33"/>
    </row>
    <row r="12" spans="2:29" ht="39.950000000000003" customHeight="1" x14ac:dyDescent="0.3">
      <c r="B12" s="168" t="s">
        <v>7</v>
      </c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75">
        <f>SUM(R5:U11)</f>
        <v>50077500</v>
      </c>
      <c r="S12" s="176"/>
      <c r="T12" s="176"/>
      <c r="U12" s="176"/>
      <c r="V12" s="176"/>
      <c r="W12" s="176"/>
      <c r="X12" s="176"/>
      <c r="Y12" s="176"/>
      <c r="Z12" s="176"/>
      <c r="AA12" s="176"/>
      <c r="AB12" s="177"/>
    </row>
  </sheetData>
  <mergeCells count="51">
    <mergeCell ref="J8:M8"/>
    <mergeCell ref="N8:P8"/>
    <mergeCell ref="R8:U8"/>
    <mergeCell ref="X8:AB8"/>
    <mergeCell ref="D9:F9"/>
    <mergeCell ref="G9:I9"/>
    <mergeCell ref="J9:M9"/>
    <mergeCell ref="N9:P9"/>
    <mergeCell ref="R9:U9"/>
    <mergeCell ref="X9:AB9"/>
    <mergeCell ref="B12:Q12"/>
    <mergeCell ref="R12:AB12"/>
    <mergeCell ref="X6:AB6"/>
    <mergeCell ref="D10:F10"/>
    <mergeCell ref="G10:I10"/>
    <mergeCell ref="J10:M10"/>
    <mergeCell ref="N10:P10"/>
    <mergeCell ref="R10:U10"/>
    <mergeCell ref="D7:F7"/>
    <mergeCell ref="G7:I7"/>
    <mergeCell ref="J7:M7"/>
    <mergeCell ref="N7:P7"/>
    <mergeCell ref="R7:U7"/>
    <mergeCell ref="X7:AB7"/>
    <mergeCell ref="D8:F8"/>
    <mergeCell ref="G8:I8"/>
    <mergeCell ref="D6:F6"/>
    <mergeCell ref="G6:I6"/>
    <mergeCell ref="J6:M6"/>
    <mergeCell ref="N6:P6"/>
    <mergeCell ref="R6:U6"/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  <mergeCell ref="X10:AB10"/>
    <mergeCell ref="X11:AB11"/>
    <mergeCell ref="D11:F11"/>
    <mergeCell ref="G11:I11"/>
    <mergeCell ref="J11:M11"/>
    <mergeCell ref="N11:P11"/>
    <mergeCell ref="R11:U11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B30B-CD3C-4DFA-BC76-03C2FB0E2BE5}">
  <sheetPr>
    <pageSetUpPr fitToPage="1"/>
  </sheetPr>
  <dimension ref="A2:AC11"/>
  <sheetViews>
    <sheetView zoomScaleNormal="100" workbookViewId="0">
      <selection activeCell="AC11" sqref="AC11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6.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31.5" customHeight="1" thickTop="1" thickBot="1" x14ac:dyDescent="0.35">
      <c r="W3" s="15"/>
      <c r="X3" s="16"/>
      <c r="Y3" s="32" t="s">
        <v>110</v>
      </c>
      <c r="Z3" s="18"/>
      <c r="AA3" s="31" t="s">
        <v>111</v>
      </c>
      <c r="AC3" s="34" t="s">
        <v>547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9" ht="39.950000000000003" customHeight="1" x14ac:dyDescent="0.3">
      <c r="B5" s="4">
        <v>1</v>
      </c>
      <c r="C5" s="30" t="s">
        <v>511</v>
      </c>
      <c r="D5" s="170" t="s">
        <v>532</v>
      </c>
      <c r="E5" s="170"/>
      <c r="F5" s="170"/>
      <c r="G5" s="171" t="s">
        <v>533</v>
      </c>
      <c r="H5" s="171"/>
      <c r="I5" s="171"/>
      <c r="J5" s="144">
        <v>6363637</v>
      </c>
      <c r="K5" s="144"/>
      <c r="L5" s="144"/>
      <c r="M5" s="144"/>
      <c r="N5" s="144">
        <v>636363</v>
      </c>
      <c r="O5" s="144"/>
      <c r="P5" s="144"/>
      <c r="Q5" s="6">
        <v>0</v>
      </c>
      <c r="R5" s="144">
        <f t="shared" ref="R5:R10" si="0">SUM(J5:Q5)</f>
        <v>7000000</v>
      </c>
      <c r="S5" s="144"/>
      <c r="T5" s="144"/>
      <c r="U5" s="144"/>
      <c r="V5" s="7" t="s">
        <v>396</v>
      </c>
      <c r="W5" s="7" t="s">
        <v>552</v>
      </c>
      <c r="X5" s="172"/>
      <c r="Y5" s="173"/>
      <c r="Z5" s="173"/>
      <c r="AA5" s="173"/>
      <c r="AB5" s="174"/>
    </row>
    <row r="6" spans="2:29" ht="39.950000000000003" customHeight="1" x14ac:dyDescent="0.3">
      <c r="B6" s="4">
        <v>2</v>
      </c>
      <c r="C6" s="188" t="s">
        <v>534</v>
      </c>
      <c r="D6" s="170" t="s">
        <v>536</v>
      </c>
      <c r="E6" s="170"/>
      <c r="F6" s="170"/>
      <c r="G6" s="171" t="s">
        <v>535</v>
      </c>
      <c r="H6" s="171"/>
      <c r="I6" s="171"/>
      <c r="J6" s="144">
        <v>93041200</v>
      </c>
      <c r="K6" s="144"/>
      <c r="L6" s="144"/>
      <c r="M6" s="144"/>
      <c r="N6" s="144"/>
      <c r="O6" s="144"/>
      <c r="P6" s="144"/>
      <c r="Q6" s="6">
        <v>0</v>
      </c>
      <c r="R6" s="144">
        <f t="shared" si="0"/>
        <v>93041200</v>
      </c>
      <c r="S6" s="144"/>
      <c r="T6" s="144"/>
      <c r="U6" s="144"/>
      <c r="V6" s="7" t="s">
        <v>16</v>
      </c>
      <c r="W6" s="7" t="s">
        <v>537</v>
      </c>
      <c r="X6" s="291" t="s">
        <v>545</v>
      </c>
      <c r="Y6" s="292"/>
      <c r="Z6" s="292"/>
      <c r="AA6" s="292"/>
      <c r="AB6" s="292"/>
    </row>
    <row r="7" spans="2:29" ht="39.950000000000003" customHeight="1" x14ac:dyDescent="0.3">
      <c r="B7" s="4">
        <v>3</v>
      </c>
      <c r="C7" s="189"/>
      <c r="D7" s="170" t="s">
        <v>536</v>
      </c>
      <c r="E7" s="170"/>
      <c r="F7" s="170"/>
      <c r="G7" s="171" t="s">
        <v>535</v>
      </c>
      <c r="H7" s="171"/>
      <c r="I7" s="171"/>
      <c r="J7" s="144">
        <v>14582720</v>
      </c>
      <c r="K7" s="144"/>
      <c r="L7" s="144"/>
      <c r="M7" s="144"/>
      <c r="N7" s="144"/>
      <c r="O7" s="144"/>
      <c r="P7" s="144"/>
      <c r="Q7" s="6">
        <v>0</v>
      </c>
      <c r="R7" s="144">
        <f t="shared" si="0"/>
        <v>14582720</v>
      </c>
      <c r="S7" s="144"/>
      <c r="T7" s="144"/>
      <c r="U7" s="144"/>
      <c r="V7" s="7" t="s">
        <v>16</v>
      </c>
      <c r="W7" s="7" t="s">
        <v>538</v>
      </c>
      <c r="X7" s="293"/>
      <c r="Y7" s="294"/>
      <c r="Z7" s="294"/>
      <c r="AA7" s="294"/>
      <c r="AB7" s="294"/>
    </row>
    <row r="8" spans="2:29" ht="39.950000000000003" customHeight="1" x14ac:dyDescent="0.3">
      <c r="B8" s="4">
        <v>4</v>
      </c>
      <c r="C8" s="5" t="s">
        <v>539</v>
      </c>
      <c r="D8" s="170" t="s">
        <v>540</v>
      </c>
      <c r="E8" s="170"/>
      <c r="F8" s="170"/>
      <c r="G8" s="171" t="s">
        <v>541</v>
      </c>
      <c r="H8" s="171"/>
      <c r="I8" s="171"/>
      <c r="J8" s="144">
        <v>67000</v>
      </c>
      <c r="K8" s="144"/>
      <c r="L8" s="144"/>
      <c r="M8" s="144"/>
      <c r="N8" s="144">
        <v>6700</v>
      </c>
      <c r="O8" s="144"/>
      <c r="P8" s="144"/>
      <c r="Q8" s="6">
        <v>15400</v>
      </c>
      <c r="R8" s="144">
        <f t="shared" si="0"/>
        <v>89100</v>
      </c>
      <c r="S8" s="144"/>
      <c r="T8" s="144"/>
      <c r="U8" s="144"/>
      <c r="V8" s="7" t="s">
        <v>530</v>
      </c>
      <c r="W8" s="7" t="s">
        <v>542</v>
      </c>
      <c r="X8" s="172"/>
      <c r="Y8" s="173"/>
      <c r="Z8" s="173"/>
      <c r="AA8" s="173"/>
      <c r="AB8" s="174"/>
    </row>
    <row r="9" spans="2:29" ht="39.950000000000003" customHeight="1" x14ac:dyDescent="0.3">
      <c r="B9" s="4">
        <v>5</v>
      </c>
      <c r="C9" s="5" t="s">
        <v>548</v>
      </c>
      <c r="D9" s="170" t="s">
        <v>256</v>
      </c>
      <c r="E9" s="170"/>
      <c r="F9" s="170"/>
      <c r="G9" s="171" t="s">
        <v>245</v>
      </c>
      <c r="H9" s="171"/>
      <c r="I9" s="171"/>
      <c r="J9" s="144">
        <v>7334370</v>
      </c>
      <c r="K9" s="144"/>
      <c r="L9" s="144"/>
      <c r="M9" s="144"/>
      <c r="N9" s="144"/>
      <c r="O9" s="144"/>
      <c r="P9" s="144"/>
      <c r="Q9" s="6"/>
      <c r="R9" s="144">
        <f t="shared" si="0"/>
        <v>7334370</v>
      </c>
      <c r="S9" s="144"/>
      <c r="T9" s="144"/>
      <c r="U9" s="144"/>
      <c r="V9" s="7"/>
      <c r="W9" s="7"/>
      <c r="X9" s="198" t="s">
        <v>549</v>
      </c>
      <c r="Y9" s="199"/>
      <c r="Z9" s="199"/>
      <c r="AA9" s="199"/>
      <c r="AB9" s="295"/>
      <c r="AC9" s="33" t="s">
        <v>550</v>
      </c>
    </row>
    <row r="10" spans="2:29" ht="39.950000000000003" customHeight="1" x14ac:dyDescent="0.3">
      <c r="B10" s="21">
        <v>6</v>
      </c>
      <c r="C10" s="5" t="s">
        <v>544</v>
      </c>
      <c r="D10" s="170" t="s">
        <v>44</v>
      </c>
      <c r="E10" s="170"/>
      <c r="F10" s="170"/>
      <c r="G10" s="171" t="s">
        <v>543</v>
      </c>
      <c r="H10" s="171"/>
      <c r="I10" s="171"/>
      <c r="J10" s="144">
        <v>510000</v>
      </c>
      <c r="K10" s="144"/>
      <c r="L10" s="144"/>
      <c r="M10" s="144"/>
      <c r="N10" s="144"/>
      <c r="O10" s="144"/>
      <c r="P10" s="144"/>
      <c r="Q10" s="6">
        <v>0</v>
      </c>
      <c r="R10" s="144">
        <f t="shared" si="0"/>
        <v>510000</v>
      </c>
      <c r="S10" s="144"/>
      <c r="T10" s="144"/>
      <c r="U10" s="144"/>
      <c r="V10" s="7" t="s">
        <v>396</v>
      </c>
      <c r="W10" s="7" t="s">
        <v>45</v>
      </c>
      <c r="X10" s="172" t="s">
        <v>546</v>
      </c>
      <c r="Y10" s="173"/>
      <c r="Z10" s="173"/>
      <c r="AA10" s="173"/>
      <c r="AB10" s="174"/>
    </row>
    <row r="11" spans="2:29" ht="39.950000000000003" customHeight="1" x14ac:dyDescent="0.3">
      <c r="B11" s="168" t="s">
        <v>7</v>
      </c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75">
        <f>SUM(R5:U10)</f>
        <v>122557390</v>
      </c>
      <c r="S11" s="176"/>
      <c r="T11" s="176"/>
      <c r="U11" s="176"/>
      <c r="V11" s="176"/>
      <c r="W11" s="176"/>
      <c r="X11" s="176"/>
      <c r="Y11" s="176"/>
      <c r="Z11" s="176"/>
      <c r="AA11" s="176"/>
      <c r="AB11" s="177"/>
    </row>
  </sheetData>
  <mergeCells count="45">
    <mergeCell ref="B2:AB2"/>
    <mergeCell ref="D4:F4"/>
    <mergeCell ref="G4:I4"/>
    <mergeCell ref="J4:M4"/>
    <mergeCell ref="N4:P4"/>
    <mergeCell ref="R4:U4"/>
    <mergeCell ref="X4:AB4"/>
    <mergeCell ref="X8:AB8"/>
    <mergeCell ref="X5:AB5"/>
    <mergeCell ref="D6:F6"/>
    <mergeCell ref="G6:I6"/>
    <mergeCell ref="J6:M6"/>
    <mergeCell ref="N6:P6"/>
    <mergeCell ref="R6:U6"/>
    <mergeCell ref="D5:F5"/>
    <mergeCell ref="G5:I5"/>
    <mergeCell ref="J5:M5"/>
    <mergeCell ref="N5:P5"/>
    <mergeCell ref="R5:U5"/>
    <mergeCell ref="D7:F7"/>
    <mergeCell ref="G7:I7"/>
    <mergeCell ref="J7:M7"/>
    <mergeCell ref="N7:P7"/>
    <mergeCell ref="R7:U7"/>
    <mergeCell ref="D8:F8"/>
    <mergeCell ref="G8:I8"/>
    <mergeCell ref="J8:M8"/>
    <mergeCell ref="N8:P8"/>
    <mergeCell ref="R8:U8"/>
    <mergeCell ref="B11:Q11"/>
    <mergeCell ref="R11:AB11"/>
    <mergeCell ref="C6:C7"/>
    <mergeCell ref="X6:AB7"/>
    <mergeCell ref="D10:F10"/>
    <mergeCell ref="G10:I10"/>
    <mergeCell ref="J10:M10"/>
    <mergeCell ref="N10:P10"/>
    <mergeCell ref="R10:U10"/>
    <mergeCell ref="X10:AB10"/>
    <mergeCell ref="D9:F9"/>
    <mergeCell ref="G9:I9"/>
    <mergeCell ref="J9:M9"/>
    <mergeCell ref="N9:P9"/>
    <mergeCell ref="R9:U9"/>
    <mergeCell ref="X9:AB9"/>
  </mergeCells>
  <phoneticPr fontId="3" type="noConversion"/>
  <hyperlinks>
    <hyperlink ref="X9:AB9" location="'2~4월 공과금 내역서'!A1" display="2~4월 공과금 내역서 " xr:uid="{39BB7863-8E0E-4A1B-B4A9-DA0C677F9372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7EA5-9F94-4A6B-88BE-DFCFA59633C8}">
  <sheetPr>
    <pageSetUpPr fitToPage="1"/>
  </sheetPr>
  <dimension ref="A2:AB11"/>
  <sheetViews>
    <sheetView zoomScaleNormal="100" workbookViewId="0">
      <selection activeCell="I15" sqref="I15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8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8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8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8" ht="39.950000000000003" customHeight="1" x14ac:dyDescent="0.3">
      <c r="B5" s="4">
        <v>1</v>
      </c>
      <c r="C5" s="188" t="s">
        <v>511</v>
      </c>
      <c r="D5" s="170" t="s">
        <v>518</v>
      </c>
      <c r="E5" s="170"/>
      <c r="F5" s="170"/>
      <c r="G5" s="171" t="s">
        <v>512</v>
      </c>
      <c r="H5" s="171"/>
      <c r="I5" s="171"/>
      <c r="J5" s="144">
        <v>32500000</v>
      </c>
      <c r="K5" s="144"/>
      <c r="L5" s="144"/>
      <c r="M5" s="144"/>
      <c r="N5" s="144">
        <v>3250000</v>
      </c>
      <c r="O5" s="144"/>
      <c r="P5" s="144"/>
      <c r="Q5" s="6">
        <v>0</v>
      </c>
      <c r="R5" s="144">
        <f t="shared" ref="R5:R10" si="0">SUM(J5:Q5)</f>
        <v>35750000</v>
      </c>
      <c r="S5" s="144"/>
      <c r="T5" s="144"/>
      <c r="U5" s="144"/>
      <c r="V5" s="7" t="s">
        <v>493</v>
      </c>
      <c r="W5" s="7" t="s">
        <v>517</v>
      </c>
      <c r="X5" s="172"/>
      <c r="Y5" s="173"/>
      <c r="Z5" s="173"/>
      <c r="AA5" s="173"/>
      <c r="AB5" s="174"/>
    </row>
    <row r="6" spans="2:28" ht="39.950000000000003" customHeight="1" x14ac:dyDescent="0.3">
      <c r="B6" s="4">
        <v>2</v>
      </c>
      <c r="C6" s="227"/>
      <c r="D6" s="170" t="s">
        <v>513</v>
      </c>
      <c r="E6" s="170"/>
      <c r="F6" s="170"/>
      <c r="G6" s="171" t="s">
        <v>514</v>
      </c>
      <c r="H6" s="171"/>
      <c r="I6" s="171"/>
      <c r="J6" s="144">
        <v>25760000</v>
      </c>
      <c r="K6" s="144"/>
      <c r="L6" s="144"/>
      <c r="M6" s="144"/>
      <c r="N6" s="144">
        <v>2576000</v>
      </c>
      <c r="O6" s="144"/>
      <c r="P6" s="144"/>
      <c r="Q6" s="6">
        <v>0</v>
      </c>
      <c r="R6" s="144">
        <f t="shared" si="0"/>
        <v>28336000</v>
      </c>
      <c r="S6" s="144"/>
      <c r="T6" s="144"/>
      <c r="U6" s="144"/>
      <c r="V6" s="7" t="s">
        <v>519</v>
      </c>
      <c r="W6" s="7" t="s">
        <v>520</v>
      </c>
      <c r="X6" s="172"/>
      <c r="Y6" s="173"/>
      <c r="Z6" s="173"/>
      <c r="AA6" s="173"/>
      <c r="AB6" s="174"/>
    </row>
    <row r="7" spans="2:28" ht="39.950000000000003" customHeight="1" x14ac:dyDescent="0.3">
      <c r="B7" s="4">
        <v>3</v>
      </c>
      <c r="C7" s="189"/>
      <c r="D7" s="170" t="s">
        <v>515</v>
      </c>
      <c r="E7" s="170"/>
      <c r="F7" s="170"/>
      <c r="G7" s="171" t="s">
        <v>516</v>
      </c>
      <c r="H7" s="171"/>
      <c r="I7" s="171"/>
      <c r="J7" s="144">
        <v>43100000</v>
      </c>
      <c r="K7" s="144"/>
      <c r="L7" s="144"/>
      <c r="M7" s="144"/>
      <c r="N7" s="144">
        <v>4310000</v>
      </c>
      <c r="O7" s="144"/>
      <c r="P7" s="144"/>
      <c r="Q7" s="6">
        <v>0</v>
      </c>
      <c r="R7" s="144">
        <f t="shared" si="0"/>
        <v>47410000</v>
      </c>
      <c r="S7" s="144"/>
      <c r="T7" s="144"/>
      <c r="U7" s="144"/>
      <c r="V7" s="7" t="s">
        <v>408</v>
      </c>
      <c r="W7" s="7" t="s">
        <v>521</v>
      </c>
      <c r="X7" s="172"/>
      <c r="Y7" s="173"/>
      <c r="Z7" s="173"/>
      <c r="AA7" s="173"/>
      <c r="AB7" s="174"/>
    </row>
    <row r="8" spans="2:28" ht="39.950000000000003" customHeight="1" x14ac:dyDescent="0.3">
      <c r="B8" s="4">
        <v>4</v>
      </c>
      <c r="C8" s="5" t="s">
        <v>522</v>
      </c>
      <c r="D8" s="170" t="s">
        <v>178</v>
      </c>
      <c r="E8" s="170"/>
      <c r="F8" s="170"/>
      <c r="G8" s="171" t="s">
        <v>180</v>
      </c>
      <c r="H8" s="171"/>
      <c r="I8" s="171"/>
      <c r="J8" s="144">
        <v>50000</v>
      </c>
      <c r="K8" s="144"/>
      <c r="L8" s="144"/>
      <c r="M8" s="144"/>
      <c r="N8" s="144"/>
      <c r="O8" s="144"/>
      <c r="P8" s="144"/>
      <c r="Q8" s="6">
        <v>0</v>
      </c>
      <c r="R8" s="144">
        <f t="shared" si="0"/>
        <v>50000</v>
      </c>
      <c r="S8" s="144"/>
      <c r="T8" s="144"/>
      <c r="U8" s="144"/>
      <c r="V8" s="7" t="s">
        <v>493</v>
      </c>
      <c r="W8" s="7" t="s">
        <v>179</v>
      </c>
      <c r="X8" s="172"/>
      <c r="Y8" s="173"/>
      <c r="Z8" s="173"/>
      <c r="AA8" s="173"/>
      <c r="AB8" s="174"/>
    </row>
    <row r="9" spans="2:28" ht="39.950000000000003" customHeight="1" x14ac:dyDescent="0.3">
      <c r="B9" s="4">
        <v>5</v>
      </c>
      <c r="C9" s="5" t="s">
        <v>523</v>
      </c>
      <c r="D9" s="170" t="s">
        <v>524</v>
      </c>
      <c r="E9" s="170"/>
      <c r="F9" s="170"/>
      <c r="G9" s="171" t="s">
        <v>525</v>
      </c>
      <c r="H9" s="171"/>
      <c r="I9" s="171"/>
      <c r="J9" s="144">
        <v>146000</v>
      </c>
      <c r="K9" s="144"/>
      <c r="L9" s="144"/>
      <c r="M9" s="144"/>
      <c r="N9" s="144"/>
      <c r="O9" s="144"/>
      <c r="P9" s="144"/>
      <c r="Q9" s="6">
        <v>3500</v>
      </c>
      <c r="R9" s="144">
        <f t="shared" si="0"/>
        <v>149500</v>
      </c>
      <c r="S9" s="144"/>
      <c r="T9" s="144"/>
      <c r="U9" s="144"/>
      <c r="V9" s="7" t="s">
        <v>408</v>
      </c>
      <c r="W9" s="7" t="s">
        <v>526</v>
      </c>
      <c r="X9" s="172"/>
      <c r="Y9" s="173"/>
      <c r="Z9" s="173"/>
      <c r="AA9" s="173"/>
      <c r="AB9" s="174"/>
    </row>
    <row r="10" spans="2:28" ht="39.950000000000003" customHeight="1" x14ac:dyDescent="0.3">
      <c r="B10" s="4">
        <v>6</v>
      </c>
      <c r="C10" s="5" t="s">
        <v>527</v>
      </c>
      <c r="D10" s="170" t="s">
        <v>528</v>
      </c>
      <c r="E10" s="170"/>
      <c r="F10" s="170"/>
      <c r="G10" s="171" t="s">
        <v>529</v>
      </c>
      <c r="H10" s="171"/>
      <c r="I10" s="171"/>
      <c r="J10" s="144">
        <v>718182</v>
      </c>
      <c r="K10" s="144"/>
      <c r="L10" s="144"/>
      <c r="M10" s="144"/>
      <c r="N10" s="144">
        <v>71818</v>
      </c>
      <c r="O10" s="144"/>
      <c r="P10" s="144"/>
      <c r="Q10" s="6">
        <v>0</v>
      </c>
      <c r="R10" s="144">
        <f t="shared" si="0"/>
        <v>790000</v>
      </c>
      <c r="S10" s="144"/>
      <c r="T10" s="144"/>
      <c r="U10" s="144"/>
      <c r="V10" s="7" t="s">
        <v>530</v>
      </c>
      <c r="W10" s="7" t="s">
        <v>531</v>
      </c>
      <c r="X10" s="172"/>
      <c r="Y10" s="173"/>
      <c r="Z10" s="173"/>
      <c r="AA10" s="173"/>
      <c r="AB10" s="174"/>
    </row>
    <row r="11" spans="2:28" ht="39.950000000000003" customHeight="1" x14ac:dyDescent="0.3">
      <c r="B11" s="168" t="s">
        <v>7</v>
      </c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75">
        <f>SUM(R5:U10)</f>
        <v>112485500</v>
      </c>
      <c r="S11" s="176"/>
      <c r="T11" s="176"/>
      <c r="U11" s="176"/>
      <c r="V11" s="176"/>
      <c r="W11" s="176"/>
      <c r="X11" s="176"/>
      <c r="Y11" s="176"/>
      <c r="Z11" s="176"/>
      <c r="AA11" s="176"/>
      <c r="AB11" s="177"/>
    </row>
  </sheetData>
  <mergeCells count="46">
    <mergeCell ref="X10:AB10"/>
    <mergeCell ref="B11:Q11"/>
    <mergeCell ref="R11:AB11"/>
    <mergeCell ref="C5:C7"/>
    <mergeCell ref="X8:AB8"/>
    <mergeCell ref="D9:F9"/>
    <mergeCell ref="G9:I9"/>
    <mergeCell ref="J9:M9"/>
    <mergeCell ref="N9:P9"/>
    <mergeCell ref="R9:U9"/>
    <mergeCell ref="X9:AB9"/>
    <mergeCell ref="D8:F8"/>
    <mergeCell ref="G8:I8"/>
    <mergeCell ref="J8:M8"/>
    <mergeCell ref="N8:P8"/>
    <mergeCell ref="R8:U8"/>
    <mergeCell ref="D10:F10"/>
    <mergeCell ref="G10:I10"/>
    <mergeCell ref="J10:M10"/>
    <mergeCell ref="N10:P10"/>
    <mergeCell ref="R10:U10"/>
    <mergeCell ref="X6:AB6"/>
    <mergeCell ref="D7:F7"/>
    <mergeCell ref="G7:I7"/>
    <mergeCell ref="J7:M7"/>
    <mergeCell ref="N7:P7"/>
    <mergeCell ref="R7:U7"/>
    <mergeCell ref="X7:AB7"/>
    <mergeCell ref="D6:F6"/>
    <mergeCell ref="G6:I6"/>
    <mergeCell ref="J6:M6"/>
    <mergeCell ref="N6:P6"/>
    <mergeCell ref="R6:U6"/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2D92-3097-430A-BEF9-4D27ADEBDDC2}">
  <sheetPr>
    <pageSetUpPr fitToPage="1"/>
  </sheetPr>
  <dimension ref="A2:U23"/>
  <sheetViews>
    <sheetView topLeftCell="A9" zoomScale="115" zoomScaleNormal="115" workbookViewId="0">
      <selection activeCell="K23" sqref="K23:U23"/>
    </sheetView>
  </sheetViews>
  <sheetFormatPr defaultRowHeight="16.5" x14ac:dyDescent="0.3"/>
  <cols>
    <col min="1" max="1" width="4" style="1" customWidth="1"/>
    <col min="2" max="2" width="4.625" customWidth="1"/>
    <col min="3" max="3" width="16.25" customWidth="1"/>
    <col min="4" max="9" width="5.625" customWidth="1"/>
    <col min="10" max="10" width="16.875" customWidth="1"/>
    <col min="11" max="14" width="3.625" style="1" customWidth="1"/>
    <col min="15" max="15" width="10.875" customWidth="1"/>
    <col min="16" max="16" width="26.625" customWidth="1"/>
    <col min="17" max="21" width="5" customWidth="1"/>
    <col min="22" max="22" width="8.125" customWidth="1"/>
    <col min="23" max="23" width="21" customWidth="1"/>
  </cols>
  <sheetData>
    <row r="2" spans="2:21" ht="51" customHeight="1" thickBot="1" x14ac:dyDescent="0.35">
      <c r="B2" s="181" t="s">
        <v>506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</row>
    <row r="3" spans="2:21" ht="17.25" thickTop="1" x14ac:dyDescent="0.3">
      <c r="Q3" s="264" t="s">
        <v>507</v>
      </c>
      <c r="R3" s="264"/>
      <c r="S3" s="264"/>
      <c r="T3" s="264"/>
      <c r="U3" s="264"/>
    </row>
    <row r="4" spans="2:21" ht="33" customHeight="1" x14ac:dyDescent="0.3">
      <c r="B4" s="2" t="s">
        <v>0</v>
      </c>
      <c r="C4" s="2" t="s">
        <v>234</v>
      </c>
      <c r="D4" s="158" t="s">
        <v>235</v>
      </c>
      <c r="E4" s="158"/>
      <c r="F4" s="158"/>
      <c r="G4" s="158" t="s">
        <v>2</v>
      </c>
      <c r="H4" s="158"/>
      <c r="I4" s="158"/>
      <c r="J4" s="3" t="s">
        <v>236</v>
      </c>
      <c r="K4" s="158" t="s">
        <v>7</v>
      </c>
      <c r="L4" s="158"/>
      <c r="M4" s="158"/>
      <c r="N4" s="158"/>
      <c r="O4" s="3" t="s">
        <v>8</v>
      </c>
      <c r="P4" s="3" t="s">
        <v>9</v>
      </c>
      <c r="Q4" s="158" t="s">
        <v>10</v>
      </c>
      <c r="R4" s="158"/>
      <c r="S4" s="158"/>
      <c r="T4" s="158"/>
      <c r="U4" s="184"/>
    </row>
    <row r="5" spans="2:21" ht="30" customHeight="1" x14ac:dyDescent="0.3">
      <c r="B5" s="4">
        <v>1</v>
      </c>
      <c r="C5" s="5" t="s">
        <v>256</v>
      </c>
      <c r="D5" s="170" t="s">
        <v>249</v>
      </c>
      <c r="E5" s="170"/>
      <c r="F5" s="170"/>
      <c r="G5" s="170" t="s">
        <v>257</v>
      </c>
      <c r="H5" s="170"/>
      <c r="I5" s="170"/>
      <c r="J5" s="23" t="s">
        <v>258</v>
      </c>
      <c r="K5" s="260">
        <v>367500</v>
      </c>
      <c r="L5" s="260"/>
      <c r="M5" s="260"/>
      <c r="N5" s="260"/>
      <c r="O5" s="22" t="s">
        <v>16</v>
      </c>
      <c r="P5" s="7" t="s">
        <v>259</v>
      </c>
      <c r="Q5" s="172"/>
      <c r="R5" s="173"/>
      <c r="S5" s="173"/>
      <c r="T5" s="173"/>
      <c r="U5" s="174"/>
    </row>
    <row r="6" spans="2:21" ht="30" hidden="1" customHeight="1" x14ac:dyDescent="0.3">
      <c r="B6" s="4">
        <v>2</v>
      </c>
      <c r="C6" s="5" t="s">
        <v>256</v>
      </c>
      <c r="D6" s="170" t="s">
        <v>260</v>
      </c>
      <c r="E6" s="170"/>
      <c r="F6" s="170"/>
      <c r="G6" s="170" t="s">
        <v>257</v>
      </c>
      <c r="H6" s="170"/>
      <c r="I6" s="170"/>
      <c r="J6" s="23" t="s">
        <v>245</v>
      </c>
      <c r="K6" s="260"/>
      <c r="L6" s="260"/>
      <c r="M6" s="260"/>
      <c r="N6" s="260"/>
      <c r="O6" s="22" t="s">
        <v>16</v>
      </c>
      <c r="P6" s="20" t="s">
        <v>261</v>
      </c>
      <c r="Q6" s="172"/>
      <c r="R6" s="173"/>
      <c r="S6" s="173"/>
      <c r="T6" s="173"/>
      <c r="U6" s="174"/>
    </row>
    <row r="7" spans="2:21" ht="30" hidden="1" customHeight="1" x14ac:dyDescent="0.3">
      <c r="B7" s="4">
        <v>3</v>
      </c>
      <c r="C7" s="5" t="s">
        <v>256</v>
      </c>
      <c r="D7" s="170" t="s">
        <v>262</v>
      </c>
      <c r="E7" s="170"/>
      <c r="F7" s="170"/>
      <c r="G7" s="170" t="s">
        <v>257</v>
      </c>
      <c r="H7" s="170"/>
      <c r="I7" s="170"/>
      <c r="J7" s="23" t="s">
        <v>245</v>
      </c>
      <c r="K7" s="260"/>
      <c r="L7" s="260"/>
      <c r="M7" s="260"/>
      <c r="N7" s="260"/>
      <c r="O7" s="22" t="s">
        <v>16</v>
      </c>
      <c r="P7" s="7" t="s">
        <v>263</v>
      </c>
      <c r="Q7" s="172"/>
      <c r="R7" s="173"/>
      <c r="S7" s="173"/>
      <c r="T7" s="173"/>
      <c r="U7" s="174"/>
    </row>
    <row r="8" spans="2:21" ht="30" customHeight="1" x14ac:dyDescent="0.3">
      <c r="B8" s="4">
        <v>2</v>
      </c>
      <c r="C8" s="5" t="s">
        <v>256</v>
      </c>
      <c r="D8" s="170" t="s">
        <v>264</v>
      </c>
      <c r="E8" s="170"/>
      <c r="F8" s="170"/>
      <c r="G8" s="170" t="s">
        <v>257</v>
      </c>
      <c r="H8" s="170"/>
      <c r="I8" s="170"/>
      <c r="J8" s="23" t="s">
        <v>265</v>
      </c>
      <c r="K8" s="260">
        <v>143890</v>
      </c>
      <c r="L8" s="260"/>
      <c r="M8" s="260"/>
      <c r="N8" s="260"/>
      <c r="O8" s="22" t="s">
        <v>16</v>
      </c>
      <c r="P8" s="7" t="s">
        <v>266</v>
      </c>
      <c r="Q8" s="172"/>
      <c r="R8" s="173"/>
      <c r="S8" s="173"/>
      <c r="T8" s="173"/>
      <c r="U8" s="174"/>
    </row>
    <row r="9" spans="2:21" ht="30" customHeight="1" x14ac:dyDescent="0.3">
      <c r="B9" s="4">
        <v>3</v>
      </c>
      <c r="C9" s="5" t="s">
        <v>256</v>
      </c>
      <c r="D9" s="170" t="s">
        <v>267</v>
      </c>
      <c r="E9" s="170"/>
      <c r="F9" s="170"/>
      <c r="G9" s="170" t="s">
        <v>257</v>
      </c>
      <c r="H9" s="170"/>
      <c r="I9" s="170"/>
      <c r="J9" s="23" t="s">
        <v>265</v>
      </c>
      <c r="K9" s="260">
        <v>229060</v>
      </c>
      <c r="L9" s="260"/>
      <c r="M9" s="260"/>
      <c r="N9" s="260"/>
      <c r="O9" s="22" t="s">
        <v>16</v>
      </c>
      <c r="P9" s="25" t="s">
        <v>268</v>
      </c>
      <c r="Q9" s="172"/>
      <c r="R9" s="173"/>
      <c r="S9" s="173"/>
      <c r="T9" s="173"/>
      <c r="U9" s="174"/>
    </row>
    <row r="10" spans="2:21" ht="30" customHeight="1" x14ac:dyDescent="0.3">
      <c r="B10" s="4">
        <v>4</v>
      </c>
      <c r="C10" s="5" t="s">
        <v>256</v>
      </c>
      <c r="D10" s="170" t="s">
        <v>269</v>
      </c>
      <c r="E10" s="170"/>
      <c r="F10" s="170"/>
      <c r="G10" s="170" t="s">
        <v>257</v>
      </c>
      <c r="H10" s="170"/>
      <c r="I10" s="170"/>
      <c r="J10" s="23" t="s">
        <v>245</v>
      </c>
      <c r="K10" s="260">
        <v>22840</v>
      </c>
      <c r="L10" s="260"/>
      <c r="M10" s="260"/>
      <c r="N10" s="260"/>
      <c r="O10" s="22" t="s">
        <v>16</v>
      </c>
      <c r="P10" s="7" t="s">
        <v>270</v>
      </c>
      <c r="Q10" s="172"/>
      <c r="R10" s="173"/>
      <c r="S10" s="173"/>
      <c r="T10" s="173"/>
      <c r="U10" s="174"/>
    </row>
    <row r="11" spans="2:21" ht="30" customHeight="1" x14ac:dyDescent="0.3">
      <c r="B11" s="4">
        <v>5</v>
      </c>
      <c r="C11" s="5" t="s">
        <v>256</v>
      </c>
      <c r="D11" s="170" t="s">
        <v>271</v>
      </c>
      <c r="E11" s="170"/>
      <c r="F11" s="170"/>
      <c r="G11" s="170" t="s">
        <v>257</v>
      </c>
      <c r="H11" s="170"/>
      <c r="I11" s="170"/>
      <c r="J11" s="23" t="s">
        <v>272</v>
      </c>
      <c r="K11" s="260">
        <v>314720</v>
      </c>
      <c r="L11" s="260"/>
      <c r="M11" s="260"/>
      <c r="N11" s="260"/>
      <c r="O11" s="22" t="s">
        <v>16</v>
      </c>
      <c r="P11" s="7" t="s">
        <v>273</v>
      </c>
      <c r="Q11" s="172"/>
      <c r="R11" s="173"/>
      <c r="S11" s="173"/>
      <c r="T11" s="173"/>
      <c r="U11" s="174"/>
    </row>
    <row r="12" spans="2:21" ht="30" customHeight="1" x14ac:dyDescent="0.3">
      <c r="B12" s="4">
        <v>6</v>
      </c>
      <c r="C12" s="5" t="s">
        <v>256</v>
      </c>
      <c r="D12" s="170" t="s">
        <v>274</v>
      </c>
      <c r="E12" s="170"/>
      <c r="F12" s="170"/>
      <c r="G12" s="170" t="s">
        <v>257</v>
      </c>
      <c r="H12" s="170"/>
      <c r="I12" s="170"/>
      <c r="J12" s="23" t="s">
        <v>258</v>
      </c>
      <c r="K12" s="260">
        <v>260230</v>
      </c>
      <c r="L12" s="260"/>
      <c r="M12" s="260"/>
      <c r="N12" s="260"/>
      <c r="O12" s="22" t="s">
        <v>16</v>
      </c>
      <c r="P12" s="7" t="s">
        <v>275</v>
      </c>
      <c r="Q12" s="172"/>
      <c r="R12" s="173"/>
      <c r="S12" s="173"/>
      <c r="T12" s="173"/>
      <c r="U12" s="174"/>
    </row>
    <row r="13" spans="2:21" ht="30" customHeight="1" x14ac:dyDescent="0.3">
      <c r="B13" s="4">
        <v>7</v>
      </c>
      <c r="C13" s="5" t="s">
        <v>256</v>
      </c>
      <c r="D13" s="170" t="s">
        <v>276</v>
      </c>
      <c r="E13" s="170"/>
      <c r="F13" s="170"/>
      <c r="G13" s="170" t="s">
        <v>257</v>
      </c>
      <c r="H13" s="170"/>
      <c r="I13" s="170"/>
      <c r="J13" s="23" t="s">
        <v>251</v>
      </c>
      <c r="K13" s="260">
        <v>225280</v>
      </c>
      <c r="L13" s="260"/>
      <c r="M13" s="260"/>
      <c r="N13" s="260"/>
      <c r="O13" s="22" t="s">
        <v>16</v>
      </c>
      <c r="P13" s="7" t="s">
        <v>277</v>
      </c>
      <c r="Q13" s="172"/>
      <c r="R13" s="173"/>
      <c r="S13" s="173"/>
      <c r="T13" s="173"/>
      <c r="U13" s="174"/>
    </row>
    <row r="14" spans="2:21" ht="30" customHeight="1" x14ac:dyDescent="0.3">
      <c r="B14" s="4">
        <v>8</v>
      </c>
      <c r="C14" s="5" t="s">
        <v>256</v>
      </c>
      <c r="D14" s="170" t="s">
        <v>278</v>
      </c>
      <c r="E14" s="170"/>
      <c r="F14" s="170"/>
      <c r="G14" s="170" t="s">
        <v>257</v>
      </c>
      <c r="H14" s="170"/>
      <c r="I14" s="170"/>
      <c r="J14" s="23" t="s">
        <v>251</v>
      </c>
      <c r="K14" s="260">
        <v>759910</v>
      </c>
      <c r="L14" s="260"/>
      <c r="M14" s="260"/>
      <c r="N14" s="260"/>
      <c r="O14" s="22" t="s">
        <v>16</v>
      </c>
      <c r="P14" s="7" t="s">
        <v>279</v>
      </c>
      <c r="Q14" s="172"/>
      <c r="R14" s="173"/>
      <c r="S14" s="173"/>
      <c r="T14" s="173"/>
      <c r="U14" s="174"/>
    </row>
    <row r="15" spans="2:21" ht="30" customHeight="1" x14ac:dyDescent="0.3">
      <c r="B15" s="4">
        <v>9</v>
      </c>
      <c r="C15" s="5" t="s">
        <v>256</v>
      </c>
      <c r="D15" s="170" t="s">
        <v>280</v>
      </c>
      <c r="E15" s="170"/>
      <c r="F15" s="170"/>
      <c r="G15" s="170" t="s">
        <v>257</v>
      </c>
      <c r="H15" s="170"/>
      <c r="I15" s="170"/>
      <c r="J15" s="23" t="s">
        <v>251</v>
      </c>
      <c r="K15" s="260">
        <v>252380</v>
      </c>
      <c r="L15" s="260"/>
      <c r="M15" s="260"/>
      <c r="N15" s="260"/>
      <c r="O15" s="22" t="s">
        <v>16</v>
      </c>
      <c r="P15" s="7" t="s">
        <v>281</v>
      </c>
      <c r="Q15" s="172"/>
      <c r="R15" s="173"/>
      <c r="S15" s="173"/>
      <c r="T15" s="173"/>
      <c r="U15" s="174"/>
    </row>
    <row r="16" spans="2:21" ht="30" customHeight="1" x14ac:dyDescent="0.3">
      <c r="B16" s="4">
        <v>10</v>
      </c>
      <c r="C16" s="5" t="s">
        <v>256</v>
      </c>
      <c r="D16" s="170" t="s">
        <v>282</v>
      </c>
      <c r="E16" s="170"/>
      <c r="F16" s="170"/>
      <c r="G16" s="170" t="s">
        <v>257</v>
      </c>
      <c r="H16" s="170"/>
      <c r="I16" s="170"/>
      <c r="J16" s="23" t="s">
        <v>251</v>
      </c>
      <c r="K16" s="260">
        <v>294120</v>
      </c>
      <c r="L16" s="260"/>
      <c r="M16" s="260"/>
      <c r="N16" s="260"/>
      <c r="O16" s="22" t="s">
        <v>16</v>
      </c>
      <c r="P16" s="7" t="s">
        <v>283</v>
      </c>
      <c r="Q16" s="172"/>
      <c r="R16" s="173"/>
      <c r="S16" s="173"/>
      <c r="T16" s="173"/>
      <c r="U16" s="174"/>
    </row>
    <row r="17" spans="2:21" ht="30" customHeight="1" x14ac:dyDescent="0.3">
      <c r="B17" s="4">
        <v>11</v>
      </c>
      <c r="C17" s="5" t="s">
        <v>256</v>
      </c>
      <c r="D17" s="170" t="s">
        <v>284</v>
      </c>
      <c r="E17" s="170"/>
      <c r="F17" s="170"/>
      <c r="G17" s="170" t="s">
        <v>257</v>
      </c>
      <c r="H17" s="170"/>
      <c r="I17" s="170"/>
      <c r="J17" s="23" t="s">
        <v>285</v>
      </c>
      <c r="K17" s="260">
        <v>1744840</v>
      </c>
      <c r="L17" s="260"/>
      <c r="M17" s="260"/>
      <c r="N17" s="260"/>
      <c r="O17" s="22" t="s">
        <v>16</v>
      </c>
      <c r="P17" s="7" t="s">
        <v>286</v>
      </c>
      <c r="Q17" s="172"/>
      <c r="R17" s="173"/>
      <c r="S17" s="173"/>
      <c r="T17" s="173"/>
      <c r="U17" s="174"/>
    </row>
    <row r="18" spans="2:21" ht="30" customHeight="1" x14ac:dyDescent="0.3">
      <c r="B18" s="4">
        <v>12</v>
      </c>
      <c r="C18" s="5" t="s">
        <v>256</v>
      </c>
      <c r="D18" s="170" t="s">
        <v>287</v>
      </c>
      <c r="E18" s="170"/>
      <c r="F18" s="170"/>
      <c r="G18" s="170" t="s">
        <v>257</v>
      </c>
      <c r="H18" s="170"/>
      <c r="I18" s="170"/>
      <c r="J18" s="23" t="s">
        <v>251</v>
      </c>
      <c r="K18" s="260">
        <v>667840</v>
      </c>
      <c r="L18" s="260"/>
      <c r="M18" s="260"/>
      <c r="N18" s="260"/>
      <c r="O18" s="22" t="s">
        <v>16</v>
      </c>
      <c r="P18" s="7" t="s">
        <v>288</v>
      </c>
      <c r="Q18" s="172"/>
      <c r="R18" s="173"/>
      <c r="S18" s="173"/>
      <c r="T18" s="173"/>
      <c r="U18" s="174"/>
    </row>
    <row r="19" spans="2:21" ht="30" customHeight="1" x14ac:dyDescent="0.3">
      <c r="B19" s="4">
        <v>13</v>
      </c>
      <c r="C19" s="5" t="s">
        <v>256</v>
      </c>
      <c r="D19" s="170" t="s">
        <v>289</v>
      </c>
      <c r="E19" s="170"/>
      <c r="F19" s="170"/>
      <c r="G19" s="170" t="s">
        <v>257</v>
      </c>
      <c r="H19" s="170"/>
      <c r="I19" s="170"/>
      <c r="J19" s="23" t="s">
        <v>251</v>
      </c>
      <c r="K19" s="260">
        <v>250700</v>
      </c>
      <c r="L19" s="260"/>
      <c r="M19" s="260"/>
      <c r="N19" s="260"/>
      <c r="O19" s="22" t="s">
        <v>16</v>
      </c>
      <c r="P19" s="7" t="s">
        <v>290</v>
      </c>
      <c r="Q19" s="172"/>
      <c r="R19" s="173"/>
      <c r="S19" s="173"/>
      <c r="T19" s="173"/>
      <c r="U19" s="174"/>
    </row>
    <row r="20" spans="2:21" ht="30" customHeight="1" x14ac:dyDescent="0.3">
      <c r="B20" s="4">
        <v>14</v>
      </c>
      <c r="C20" s="5" t="s">
        <v>256</v>
      </c>
      <c r="D20" s="170" t="s">
        <v>291</v>
      </c>
      <c r="E20" s="170"/>
      <c r="F20" s="170"/>
      <c r="G20" s="170" t="s">
        <v>257</v>
      </c>
      <c r="H20" s="170"/>
      <c r="I20" s="170"/>
      <c r="J20" s="23" t="s">
        <v>251</v>
      </c>
      <c r="K20" s="260">
        <v>622840</v>
      </c>
      <c r="L20" s="260"/>
      <c r="M20" s="260"/>
      <c r="N20" s="260"/>
      <c r="O20" s="22" t="s">
        <v>16</v>
      </c>
      <c r="P20" s="7" t="s">
        <v>292</v>
      </c>
      <c r="Q20" s="172"/>
      <c r="R20" s="173"/>
      <c r="S20" s="173"/>
      <c r="T20" s="173"/>
      <c r="U20" s="174"/>
    </row>
    <row r="21" spans="2:21" ht="30" customHeight="1" x14ac:dyDescent="0.3">
      <c r="B21" s="35">
        <v>15</v>
      </c>
      <c r="C21" s="36" t="s">
        <v>256</v>
      </c>
      <c r="D21" s="297" t="s">
        <v>508</v>
      </c>
      <c r="E21" s="297"/>
      <c r="F21" s="297"/>
      <c r="G21" s="297" t="s">
        <v>257</v>
      </c>
      <c r="H21" s="297"/>
      <c r="I21" s="297"/>
      <c r="J21" s="37" t="s">
        <v>251</v>
      </c>
      <c r="K21" s="296">
        <v>1081610</v>
      </c>
      <c r="L21" s="296"/>
      <c r="M21" s="296"/>
      <c r="N21" s="296"/>
      <c r="O21" s="38" t="s">
        <v>19</v>
      </c>
      <c r="P21" s="39" t="s">
        <v>509</v>
      </c>
      <c r="Q21" s="172" t="s">
        <v>551</v>
      </c>
      <c r="R21" s="173"/>
      <c r="S21" s="173"/>
      <c r="T21" s="173"/>
      <c r="U21" s="174"/>
    </row>
    <row r="22" spans="2:21" ht="30" customHeight="1" x14ac:dyDescent="0.3">
      <c r="B22" s="35">
        <v>16</v>
      </c>
      <c r="C22" s="36" t="s">
        <v>256</v>
      </c>
      <c r="D22" s="297" t="s">
        <v>260</v>
      </c>
      <c r="E22" s="297"/>
      <c r="F22" s="297"/>
      <c r="G22" s="297" t="s">
        <v>257</v>
      </c>
      <c r="H22" s="297"/>
      <c r="I22" s="297"/>
      <c r="J22" s="37" t="s">
        <v>251</v>
      </c>
      <c r="K22" s="296">
        <v>106610</v>
      </c>
      <c r="L22" s="296"/>
      <c r="M22" s="296"/>
      <c r="N22" s="296"/>
      <c r="O22" s="38" t="s">
        <v>19</v>
      </c>
      <c r="P22" s="39" t="s">
        <v>510</v>
      </c>
      <c r="Q22" s="172" t="s">
        <v>551</v>
      </c>
      <c r="R22" s="173"/>
      <c r="S22" s="173"/>
      <c r="T22" s="173"/>
      <c r="U22" s="174"/>
    </row>
    <row r="23" spans="2:21" ht="37.5" customHeight="1" x14ac:dyDescent="0.3">
      <c r="B23" s="168" t="s">
        <v>7</v>
      </c>
      <c r="C23" s="168"/>
      <c r="D23" s="168"/>
      <c r="E23" s="168"/>
      <c r="F23" s="168"/>
      <c r="G23" s="168"/>
      <c r="H23" s="168"/>
      <c r="I23" s="168"/>
      <c r="J23" s="26"/>
      <c r="K23" s="175">
        <f>SUM(K5:N22)</f>
        <v>7344370</v>
      </c>
      <c r="L23" s="176"/>
      <c r="M23" s="176"/>
      <c r="N23" s="176"/>
      <c r="O23" s="176"/>
      <c r="P23" s="176"/>
      <c r="Q23" s="176"/>
      <c r="R23" s="176"/>
      <c r="S23" s="176"/>
      <c r="T23" s="176"/>
      <c r="U23" s="177"/>
    </row>
  </sheetData>
  <mergeCells count="80">
    <mergeCell ref="B23:I23"/>
    <mergeCell ref="K23:U23"/>
    <mergeCell ref="D19:F19"/>
    <mergeCell ref="G19:I19"/>
    <mergeCell ref="K19:N19"/>
    <mergeCell ref="Q19:U19"/>
    <mergeCell ref="D20:F20"/>
    <mergeCell ref="G20:I20"/>
    <mergeCell ref="K20:N20"/>
    <mergeCell ref="Q20:U20"/>
    <mergeCell ref="D21:F21"/>
    <mergeCell ref="G21:I21"/>
    <mergeCell ref="K21:N21"/>
    <mergeCell ref="Q21:U21"/>
    <mergeCell ref="D22:F22"/>
    <mergeCell ref="G22:I22"/>
    <mergeCell ref="D17:F17"/>
    <mergeCell ref="G17:I17"/>
    <mergeCell ref="K17:N17"/>
    <mergeCell ref="Q17:U17"/>
    <mergeCell ref="D18:F18"/>
    <mergeCell ref="G18:I18"/>
    <mergeCell ref="K18:N18"/>
    <mergeCell ref="Q18:U18"/>
    <mergeCell ref="D15:F15"/>
    <mergeCell ref="G15:I15"/>
    <mergeCell ref="K15:N15"/>
    <mergeCell ref="Q15:U15"/>
    <mergeCell ref="D16:F16"/>
    <mergeCell ref="G16:I16"/>
    <mergeCell ref="K16:N16"/>
    <mergeCell ref="Q16:U16"/>
    <mergeCell ref="D13:F13"/>
    <mergeCell ref="G13:I13"/>
    <mergeCell ref="K13:N13"/>
    <mergeCell ref="Q13:U13"/>
    <mergeCell ref="D14:F14"/>
    <mergeCell ref="G14:I14"/>
    <mergeCell ref="K14:N14"/>
    <mergeCell ref="Q14:U14"/>
    <mergeCell ref="D11:F11"/>
    <mergeCell ref="G11:I11"/>
    <mergeCell ref="K11:N11"/>
    <mergeCell ref="Q11:U11"/>
    <mergeCell ref="D12:F12"/>
    <mergeCell ref="G12:I12"/>
    <mergeCell ref="K12:N12"/>
    <mergeCell ref="Q12:U12"/>
    <mergeCell ref="D9:F9"/>
    <mergeCell ref="G9:I9"/>
    <mergeCell ref="K9:N9"/>
    <mergeCell ref="Q9:U9"/>
    <mergeCell ref="D10:F10"/>
    <mergeCell ref="G10:I10"/>
    <mergeCell ref="K10:N10"/>
    <mergeCell ref="Q10:U10"/>
    <mergeCell ref="D7:F7"/>
    <mergeCell ref="G7:I7"/>
    <mergeCell ref="K7:N7"/>
    <mergeCell ref="Q7:U7"/>
    <mergeCell ref="D8:F8"/>
    <mergeCell ref="G8:I8"/>
    <mergeCell ref="K8:N8"/>
    <mergeCell ref="Q8:U8"/>
    <mergeCell ref="K22:N22"/>
    <mergeCell ref="Q22:U22"/>
    <mergeCell ref="B2:U2"/>
    <mergeCell ref="Q3:U3"/>
    <mergeCell ref="D4:F4"/>
    <mergeCell ref="G4:I4"/>
    <mergeCell ref="K4:N4"/>
    <mergeCell ref="Q4:U4"/>
    <mergeCell ref="D5:F5"/>
    <mergeCell ref="G5:I5"/>
    <mergeCell ref="K5:N5"/>
    <mergeCell ref="Q5:U5"/>
    <mergeCell ref="D6:F6"/>
    <mergeCell ref="G6:I6"/>
    <mergeCell ref="K6:N6"/>
    <mergeCell ref="Q6:U6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2127E-00BD-4097-928C-8B96FC39D436}">
  <sheetPr>
    <pageSetUpPr fitToPage="1"/>
  </sheetPr>
  <dimension ref="A2:AB11"/>
  <sheetViews>
    <sheetView zoomScaleNormal="100" workbookViewId="0">
      <selection activeCell="AE7" sqref="AE7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8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8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8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8" ht="39.950000000000003" customHeight="1" x14ac:dyDescent="0.3">
      <c r="B5" s="4">
        <v>1</v>
      </c>
      <c r="C5" s="5" t="s">
        <v>490</v>
      </c>
      <c r="D5" s="170" t="s">
        <v>491</v>
      </c>
      <c r="E5" s="170"/>
      <c r="F5" s="170"/>
      <c r="G5" s="171" t="s">
        <v>492</v>
      </c>
      <c r="H5" s="171"/>
      <c r="I5" s="171"/>
      <c r="J5" s="144">
        <v>606430</v>
      </c>
      <c r="K5" s="144"/>
      <c r="L5" s="144"/>
      <c r="M5" s="144"/>
      <c r="N5" s="144"/>
      <c r="O5" s="144"/>
      <c r="P5" s="144"/>
      <c r="Q5" s="6">
        <v>0</v>
      </c>
      <c r="R5" s="144">
        <f t="shared" ref="R5:R6" si="0">SUM(J5:Q5)</f>
        <v>606430</v>
      </c>
      <c r="S5" s="144"/>
      <c r="T5" s="144"/>
      <c r="U5" s="144"/>
      <c r="V5" s="7" t="s">
        <v>493</v>
      </c>
      <c r="W5" s="7" t="s">
        <v>494</v>
      </c>
      <c r="X5" s="172"/>
      <c r="Y5" s="173"/>
      <c r="Z5" s="173"/>
      <c r="AA5" s="173"/>
      <c r="AB5" s="174"/>
    </row>
    <row r="6" spans="2:28" ht="39.950000000000003" customHeight="1" x14ac:dyDescent="0.3">
      <c r="B6" s="4">
        <v>2</v>
      </c>
      <c r="C6" s="188" t="s">
        <v>495</v>
      </c>
      <c r="D6" s="170" t="s">
        <v>25</v>
      </c>
      <c r="E6" s="170"/>
      <c r="F6" s="170"/>
      <c r="G6" s="171" t="s">
        <v>496</v>
      </c>
      <c r="H6" s="171"/>
      <c r="I6" s="171"/>
      <c r="J6" s="144">
        <v>258600</v>
      </c>
      <c r="K6" s="144"/>
      <c r="L6" s="144"/>
      <c r="M6" s="144"/>
      <c r="N6" s="144"/>
      <c r="O6" s="144"/>
      <c r="P6" s="144"/>
      <c r="Q6" s="6">
        <v>0</v>
      </c>
      <c r="R6" s="144">
        <f t="shared" si="0"/>
        <v>258600</v>
      </c>
      <c r="S6" s="144"/>
      <c r="T6" s="144"/>
      <c r="U6" s="144"/>
      <c r="V6" s="7" t="s">
        <v>16</v>
      </c>
      <c r="W6" s="7" t="s">
        <v>498</v>
      </c>
      <c r="X6" s="172"/>
      <c r="Y6" s="173"/>
      <c r="Z6" s="173"/>
      <c r="AA6" s="173"/>
      <c r="AB6" s="174"/>
    </row>
    <row r="7" spans="2:28" ht="39.950000000000003" customHeight="1" x14ac:dyDescent="0.3">
      <c r="B7" s="4">
        <v>3</v>
      </c>
      <c r="C7" s="189"/>
      <c r="D7" s="170" t="s">
        <v>197</v>
      </c>
      <c r="E7" s="170"/>
      <c r="F7" s="170"/>
      <c r="G7" s="171" t="s">
        <v>497</v>
      </c>
      <c r="H7" s="171"/>
      <c r="I7" s="171"/>
      <c r="J7" s="144">
        <v>64700</v>
      </c>
      <c r="K7" s="144"/>
      <c r="L7" s="144"/>
      <c r="M7" s="144"/>
      <c r="N7" s="144"/>
      <c r="O7" s="144"/>
      <c r="P7" s="144"/>
      <c r="Q7" s="6">
        <v>0</v>
      </c>
      <c r="R7" s="144">
        <f t="shared" ref="R7:R8" si="1">SUM(J7:Q7)</f>
        <v>64700</v>
      </c>
      <c r="S7" s="144"/>
      <c r="T7" s="144"/>
      <c r="U7" s="144"/>
      <c r="V7" s="7" t="s">
        <v>16</v>
      </c>
      <c r="W7" s="7" t="s">
        <v>199</v>
      </c>
      <c r="X7" s="172"/>
      <c r="Y7" s="173"/>
      <c r="Z7" s="173"/>
      <c r="AA7" s="173"/>
      <c r="AB7" s="174"/>
    </row>
    <row r="8" spans="2:28" ht="39.950000000000003" customHeight="1" x14ac:dyDescent="0.3">
      <c r="B8" s="4">
        <v>4</v>
      </c>
      <c r="C8" s="188" t="s">
        <v>499</v>
      </c>
      <c r="D8" s="170" t="s">
        <v>239</v>
      </c>
      <c r="E8" s="170"/>
      <c r="F8" s="170"/>
      <c r="G8" s="171" t="s">
        <v>501</v>
      </c>
      <c r="H8" s="171"/>
      <c r="I8" s="171"/>
      <c r="J8" s="144">
        <v>70000</v>
      </c>
      <c r="K8" s="144"/>
      <c r="L8" s="144"/>
      <c r="M8" s="144"/>
      <c r="N8" s="144">
        <v>7000</v>
      </c>
      <c r="O8" s="144"/>
      <c r="P8" s="144"/>
      <c r="Q8" s="6">
        <v>0</v>
      </c>
      <c r="R8" s="144">
        <f t="shared" si="1"/>
        <v>77000</v>
      </c>
      <c r="S8" s="144"/>
      <c r="T8" s="144"/>
      <c r="U8" s="144"/>
      <c r="V8" s="7" t="s">
        <v>16</v>
      </c>
      <c r="W8" s="7" t="s">
        <v>241</v>
      </c>
      <c r="X8" s="172"/>
      <c r="Y8" s="173"/>
      <c r="Z8" s="173"/>
      <c r="AA8" s="173"/>
      <c r="AB8" s="174"/>
    </row>
    <row r="9" spans="2:28" ht="39.950000000000003" customHeight="1" x14ac:dyDescent="0.3">
      <c r="B9" s="4">
        <v>5</v>
      </c>
      <c r="C9" s="227"/>
      <c r="D9" s="170" t="s">
        <v>504</v>
      </c>
      <c r="E9" s="170"/>
      <c r="F9" s="170"/>
      <c r="G9" s="171" t="s">
        <v>502</v>
      </c>
      <c r="H9" s="171"/>
      <c r="I9" s="171"/>
      <c r="J9" s="144">
        <v>7967020</v>
      </c>
      <c r="K9" s="144"/>
      <c r="L9" s="144"/>
      <c r="M9" s="144"/>
      <c r="N9" s="144"/>
      <c r="O9" s="144"/>
      <c r="P9" s="144"/>
      <c r="Q9" s="6">
        <v>0</v>
      </c>
      <c r="R9" s="144">
        <f t="shared" ref="R9:R10" si="2">SUM(J9:Q9)</f>
        <v>7967020</v>
      </c>
      <c r="S9" s="144"/>
      <c r="T9" s="144"/>
      <c r="U9" s="144"/>
      <c r="V9" s="7" t="s">
        <v>16</v>
      </c>
      <c r="W9" s="7" t="s">
        <v>246</v>
      </c>
      <c r="X9" s="172"/>
      <c r="Y9" s="173"/>
      <c r="Z9" s="173"/>
      <c r="AA9" s="173"/>
      <c r="AB9" s="174"/>
    </row>
    <row r="10" spans="2:28" ht="39.950000000000003" customHeight="1" x14ac:dyDescent="0.3">
      <c r="B10" s="4">
        <v>6</v>
      </c>
      <c r="C10" s="189"/>
      <c r="D10" s="170" t="s">
        <v>500</v>
      </c>
      <c r="E10" s="170"/>
      <c r="F10" s="170"/>
      <c r="G10" s="171" t="s">
        <v>503</v>
      </c>
      <c r="H10" s="171"/>
      <c r="I10" s="171"/>
      <c r="J10" s="144">
        <v>911420</v>
      </c>
      <c r="K10" s="144"/>
      <c r="L10" s="144"/>
      <c r="M10" s="144"/>
      <c r="N10" s="144"/>
      <c r="O10" s="144"/>
      <c r="P10" s="144"/>
      <c r="Q10" s="6">
        <v>0</v>
      </c>
      <c r="R10" s="144">
        <f t="shared" si="2"/>
        <v>911420</v>
      </c>
      <c r="S10" s="144"/>
      <c r="T10" s="144"/>
      <c r="U10" s="144"/>
      <c r="V10" s="7" t="s">
        <v>16</v>
      </c>
      <c r="W10" s="7" t="s">
        <v>505</v>
      </c>
      <c r="X10" s="172"/>
      <c r="Y10" s="173"/>
      <c r="Z10" s="173"/>
      <c r="AA10" s="173"/>
      <c r="AB10" s="174"/>
    </row>
    <row r="11" spans="2:28" ht="39.950000000000003" customHeight="1" x14ac:dyDescent="0.3">
      <c r="B11" s="168" t="s">
        <v>7</v>
      </c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75">
        <f>SUM(R5:U10)</f>
        <v>9885170</v>
      </c>
      <c r="S11" s="176"/>
      <c r="T11" s="176"/>
      <c r="U11" s="176"/>
      <c r="V11" s="176"/>
      <c r="W11" s="176"/>
      <c r="X11" s="176"/>
      <c r="Y11" s="176"/>
      <c r="Z11" s="176"/>
      <c r="AA11" s="176"/>
      <c r="AB11" s="177"/>
    </row>
  </sheetData>
  <mergeCells count="47">
    <mergeCell ref="B2:AB2"/>
    <mergeCell ref="D4:F4"/>
    <mergeCell ref="G4:I4"/>
    <mergeCell ref="J4:M4"/>
    <mergeCell ref="N4:P4"/>
    <mergeCell ref="R4:U4"/>
    <mergeCell ref="X4:AB4"/>
    <mergeCell ref="X6:AB6"/>
    <mergeCell ref="D5:F5"/>
    <mergeCell ref="G5:I5"/>
    <mergeCell ref="J5:M5"/>
    <mergeCell ref="N5:P5"/>
    <mergeCell ref="R5:U5"/>
    <mergeCell ref="X5:AB5"/>
    <mergeCell ref="D6:F6"/>
    <mergeCell ref="G6:I6"/>
    <mergeCell ref="J6:M6"/>
    <mergeCell ref="N6:P6"/>
    <mergeCell ref="R6:U6"/>
    <mergeCell ref="B11:Q11"/>
    <mergeCell ref="R11:AB11"/>
    <mergeCell ref="D7:F7"/>
    <mergeCell ref="G7:I7"/>
    <mergeCell ref="J7:M7"/>
    <mergeCell ref="N7:P7"/>
    <mergeCell ref="R7:U7"/>
    <mergeCell ref="X7:AB7"/>
    <mergeCell ref="G8:I8"/>
    <mergeCell ref="C6:C7"/>
    <mergeCell ref="X8:AB8"/>
    <mergeCell ref="D8:F8"/>
    <mergeCell ref="J8:M8"/>
    <mergeCell ref="N8:P8"/>
    <mergeCell ref="R8:U8"/>
    <mergeCell ref="D9:F9"/>
    <mergeCell ref="C8:C10"/>
    <mergeCell ref="R9:U9"/>
    <mergeCell ref="X9:AB9"/>
    <mergeCell ref="D10:F10"/>
    <mergeCell ref="G10:I10"/>
    <mergeCell ref="J10:M10"/>
    <mergeCell ref="N10:P10"/>
    <mergeCell ref="R10:U10"/>
    <mergeCell ref="X10:AB10"/>
    <mergeCell ref="G9:I9"/>
    <mergeCell ref="J9:M9"/>
    <mergeCell ref="N9:P9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FB56-3EFA-4E4C-B68F-C69851DCC73D}">
  <sheetPr>
    <pageSetUpPr fitToPage="1"/>
  </sheetPr>
  <dimension ref="A2:AB11"/>
  <sheetViews>
    <sheetView zoomScaleNormal="100" workbookViewId="0">
      <selection activeCell="AC14" sqref="AC14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8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8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8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8" ht="39.950000000000003" customHeight="1" x14ac:dyDescent="0.3">
      <c r="B5" s="4">
        <v>1</v>
      </c>
      <c r="C5" s="5" t="s">
        <v>469</v>
      </c>
      <c r="D5" s="170" t="s">
        <v>470</v>
      </c>
      <c r="E5" s="170"/>
      <c r="F5" s="170"/>
      <c r="G5" s="171" t="s">
        <v>471</v>
      </c>
      <c r="H5" s="171"/>
      <c r="I5" s="171"/>
      <c r="J5" s="144">
        <v>197273</v>
      </c>
      <c r="K5" s="144"/>
      <c r="L5" s="144"/>
      <c r="M5" s="144"/>
      <c r="N5" s="144">
        <v>19727</v>
      </c>
      <c r="O5" s="144"/>
      <c r="P5" s="144"/>
      <c r="Q5" s="6">
        <v>0</v>
      </c>
      <c r="R5" s="144">
        <f t="shared" ref="R5:R6" si="0">SUM(J5:Q5)</f>
        <v>217000</v>
      </c>
      <c r="S5" s="144"/>
      <c r="T5" s="144"/>
      <c r="U5" s="144"/>
      <c r="V5" s="7" t="s">
        <v>408</v>
      </c>
      <c r="W5" s="7" t="s">
        <v>472</v>
      </c>
      <c r="X5" s="172"/>
      <c r="Y5" s="173"/>
      <c r="Z5" s="173"/>
      <c r="AA5" s="173"/>
      <c r="AB5" s="174"/>
    </row>
    <row r="6" spans="2:28" ht="39.950000000000003" customHeight="1" x14ac:dyDescent="0.3">
      <c r="B6" s="4">
        <v>2</v>
      </c>
      <c r="C6" s="5" t="s">
        <v>473</v>
      </c>
      <c r="D6" s="170" t="s">
        <v>474</v>
      </c>
      <c r="E6" s="170"/>
      <c r="F6" s="170"/>
      <c r="G6" s="171" t="s">
        <v>475</v>
      </c>
      <c r="H6" s="171"/>
      <c r="I6" s="171"/>
      <c r="J6" s="144">
        <v>955000</v>
      </c>
      <c r="K6" s="144"/>
      <c r="L6" s="144"/>
      <c r="M6" s="144"/>
      <c r="N6" s="144">
        <v>95500</v>
      </c>
      <c r="O6" s="144"/>
      <c r="P6" s="144"/>
      <c r="Q6" s="6">
        <v>0</v>
      </c>
      <c r="R6" s="144">
        <f t="shared" si="0"/>
        <v>1050500</v>
      </c>
      <c r="S6" s="144"/>
      <c r="T6" s="144"/>
      <c r="U6" s="144"/>
      <c r="V6" s="7" t="s">
        <v>476</v>
      </c>
      <c r="W6" s="7" t="s">
        <v>477</v>
      </c>
      <c r="X6" s="172"/>
      <c r="Y6" s="173"/>
      <c r="Z6" s="173"/>
      <c r="AA6" s="173"/>
      <c r="AB6" s="174"/>
    </row>
    <row r="7" spans="2:28" ht="39.950000000000003" customHeight="1" x14ac:dyDescent="0.3">
      <c r="B7" s="4">
        <v>3</v>
      </c>
      <c r="C7" s="5" t="s">
        <v>482</v>
      </c>
      <c r="D7" s="170" t="s">
        <v>483</v>
      </c>
      <c r="E7" s="170"/>
      <c r="F7" s="170"/>
      <c r="G7" s="170" t="s">
        <v>484</v>
      </c>
      <c r="H7" s="170"/>
      <c r="I7" s="170"/>
      <c r="J7" s="144">
        <v>50000</v>
      </c>
      <c r="K7" s="144"/>
      <c r="L7" s="144"/>
      <c r="M7" s="144"/>
      <c r="N7" s="144"/>
      <c r="O7" s="144"/>
      <c r="P7" s="144"/>
      <c r="Q7" s="6">
        <v>0</v>
      </c>
      <c r="R7" s="144">
        <f t="shared" ref="R7:R10" si="1">SUM(J7:Q7)</f>
        <v>50000</v>
      </c>
      <c r="S7" s="144"/>
      <c r="T7" s="144"/>
      <c r="U7" s="144"/>
      <c r="V7" s="7" t="s">
        <v>16</v>
      </c>
      <c r="W7" s="7" t="s">
        <v>485</v>
      </c>
      <c r="X7" s="172"/>
      <c r="Y7" s="173"/>
      <c r="Z7" s="173"/>
      <c r="AA7" s="173"/>
      <c r="AB7" s="174"/>
    </row>
    <row r="8" spans="2:28" ht="39.950000000000003" customHeight="1" x14ac:dyDescent="0.3">
      <c r="B8" s="4">
        <v>4</v>
      </c>
      <c r="C8" s="188" t="s">
        <v>486</v>
      </c>
      <c r="D8" s="170" t="s">
        <v>426</v>
      </c>
      <c r="E8" s="170"/>
      <c r="F8" s="170"/>
      <c r="G8" s="207" t="s">
        <v>488</v>
      </c>
      <c r="H8" s="208"/>
      <c r="I8" s="209"/>
      <c r="J8" s="144">
        <v>709091</v>
      </c>
      <c r="K8" s="144"/>
      <c r="L8" s="144"/>
      <c r="M8" s="144"/>
      <c r="N8" s="144">
        <v>70909</v>
      </c>
      <c r="O8" s="144"/>
      <c r="P8" s="144"/>
      <c r="Q8" s="6">
        <v>0</v>
      </c>
      <c r="R8" s="144">
        <f t="shared" ref="R8:R9" si="2">SUM(J8:Q8)</f>
        <v>780000</v>
      </c>
      <c r="S8" s="144"/>
      <c r="T8" s="144"/>
      <c r="U8" s="144"/>
      <c r="V8" s="7" t="s">
        <v>16</v>
      </c>
      <c r="W8" s="7" t="s">
        <v>489</v>
      </c>
      <c r="X8" s="172"/>
      <c r="Y8" s="173"/>
      <c r="Z8" s="173"/>
      <c r="AA8" s="173"/>
      <c r="AB8" s="174"/>
    </row>
    <row r="9" spans="2:28" ht="39.950000000000003" customHeight="1" x14ac:dyDescent="0.3">
      <c r="B9" s="4">
        <v>5</v>
      </c>
      <c r="C9" s="189"/>
      <c r="D9" s="170" t="s">
        <v>487</v>
      </c>
      <c r="E9" s="170"/>
      <c r="F9" s="170"/>
      <c r="G9" s="210"/>
      <c r="H9" s="211"/>
      <c r="I9" s="212"/>
      <c r="J9" s="144">
        <v>381818</v>
      </c>
      <c r="K9" s="144"/>
      <c r="L9" s="144"/>
      <c r="M9" s="144"/>
      <c r="N9" s="144">
        <v>38182</v>
      </c>
      <c r="O9" s="144"/>
      <c r="P9" s="144"/>
      <c r="Q9" s="6">
        <v>0</v>
      </c>
      <c r="R9" s="144">
        <f t="shared" si="2"/>
        <v>420000</v>
      </c>
      <c r="S9" s="144"/>
      <c r="T9" s="144"/>
      <c r="U9" s="144"/>
      <c r="V9" s="7" t="s">
        <v>16</v>
      </c>
      <c r="W9" s="7" t="s">
        <v>65</v>
      </c>
      <c r="X9" s="172"/>
      <c r="Y9" s="173"/>
      <c r="Z9" s="173"/>
      <c r="AA9" s="173"/>
      <c r="AB9" s="174"/>
    </row>
    <row r="10" spans="2:28" ht="39.950000000000003" customHeight="1" x14ac:dyDescent="0.3">
      <c r="B10" s="21">
        <v>6</v>
      </c>
      <c r="C10" s="5" t="s">
        <v>478</v>
      </c>
      <c r="D10" s="159" t="s">
        <v>479</v>
      </c>
      <c r="E10" s="149"/>
      <c r="F10" s="150"/>
      <c r="G10" s="159" t="s">
        <v>480</v>
      </c>
      <c r="H10" s="149"/>
      <c r="I10" s="150"/>
      <c r="J10" s="165">
        <v>200000</v>
      </c>
      <c r="K10" s="166"/>
      <c r="L10" s="166"/>
      <c r="M10" s="167"/>
      <c r="N10" s="165">
        <v>20000</v>
      </c>
      <c r="O10" s="166"/>
      <c r="P10" s="167"/>
      <c r="Q10" s="6">
        <v>0</v>
      </c>
      <c r="R10" s="165">
        <f t="shared" si="1"/>
        <v>220000</v>
      </c>
      <c r="S10" s="166"/>
      <c r="T10" s="166"/>
      <c r="U10" s="167"/>
      <c r="V10" s="7" t="s">
        <v>16</v>
      </c>
      <c r="W10" s="7" t="s">
        <v>481</v>
      </c>
      <c r="X10" s="298" t="s">
        <v>468</v>
      </c>
      <c r="Y10" s="299"/>
      <c r="Z10" s="299"/>
      <c r="AA10" s="299"/>
      <c r="AB10" s="299"/>
    </row>
    <row r="11" spans="2:28" ht="39.950000000000003" customHeight="1" x14ac:dyDescent="0.3">
      <c r="B11" s="168" t="s">
        <v>7</v>
      </c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75">
        <f>SUM(R5:U10)</f>
        <v>2737500</v>
      </c>
      <c r="S11" s="176"/>
      <c r="T11" s="176"/>
      <c r="U11" s="176"/>
      <c r="V11" s="176"/>
      <c r="W11" s="176"/>
      <c r="X11" s="176"/>
      <c r="Y11" s="176"/>
      <c r="Z11" s="176"/>
      <c r="AA11" s="176"/>
      <c r="AB11" s="177"/>
    </row>
  </sheetData>
  <mergeCells count="45">
    <mergeCell ref="B11:Q11"/>
    <mergeCell ref="R11:AB11"/>
    <mergeCell ref="G8:I9"/>
    <mergeCell ref="D10:F10"/>
    <mergeCell ref="G10:I10"/>
    <mergeCell ref="J10:M10"/>
    <mergeCell ref="N10:P10"/>
    <mergeCell ref="R10:U10"/>
    <mergeCell ref="X10:AB10"/>
    <mergeCell ref="X8:AB8"/>
    <mergeCell ref="D9:F9"/>
    <mergeCell ref="J9:M9"/>
    <mergeCell ref="N9:P9"/>
    <mergeCell ref="R9:U9"/>
    <mergeCell ref="X9:AB9"/>
    <mergeCell ref="C8:C9"/>
    <mergeCell ref="D8:F8"/>
    <mergeCell ref="J8:M8"/>
    <mergeCell ref="N8:P8"/>
    <mergeCell ref="R8:U8"/>
    <mergeCell ref="D7:F7"/>
    <mergeCell ref="G7:I7"/>
    <mergeCell ref="J7:M7"/>
    <mergeCell ref="N7:P7"/>
    <mergeCell ref="R7:U7"/>
    <mergeCell ref="X7:AB7"/>
    <mergeCell ref="D6:F6"/>
    <mergeCell ref="G6:I6"/>
    <mergeCell ref="J6:M6"/>
    <mergeCell ref="N6:P6"/>
    <mergeCell ref="R6:U6"/>
    <mergeCell ref="X6:AB6"/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19EC-FF9A-4B6A-85BF-8B230E0BBC73}">
  <sheetPr>
    <pageSetUpPr fitToPage="1"/>
  </sheetPr>
  <dimension ref="A2:AB15"/>
  <sheetViews>
    <sheetView zoomScaleNormal="100" workbookViewId="0">
      <selection activeCell="AD13" sqref="AD13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8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8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8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8" ht="39.950000000000003" customHeight="1" x14ac:dyDescent="0.3">
      <c r="B5" s="4">
        <v>1</v>
      </c>
      <c r="C5" s="5" t="s">
        <v>433</v>
      </c>
      <c r="D5" s="171" t="s">
        <v>434</v>
      </c>
      <c r="E5" s="171"/>
      <c r="F5" s="171"/>
      <c r="G5" s="171" t="s">
        <v>435</v>
      </c>
      <c r="H5" s="171"/>
      <c r="I5" s="171"/>
      <c r="J5" s="144">
        <v>563636</v>
      </c>
      <c r="K5" s="144"/>
      <c r="L5" s="144"/>
      <c r="M5" s="144"/>
      <c r="N5" s="144">
        <v>56364</v>
      </c>
      <c r="O5" s="144"/>
      <c r="P5" s="144"/>
      <c r="Q5" s="6">
        <v>0</v>
      </c>
      <c r="R5" s="144">
        <v>620000</v>
      </c>
      <c r="S5" s="144"/>
      <c r="T5" s="144"/>
      <c r="U5" s="144"/>
      <c r="V5" s="7" t="s">
        <v>14</v>
      </c>
      <c r="W5" s="7" t="s">
        <v>436</v>
      </c>
      <c r="X5" s="172" t="s">
        <v>437</v>
      </c>
      <c r="Y5" s="173"/>
      <c r="Z5" s="173"/>
      <c r="AA5" s="173"/>
      <c r="AB5" s="174"/>
    </row>
    <row r="6" spans="2:28" ht="39.950000000000003" customHeight="1" x14ac:dyDescent="0.3">
      <c r="B6" s="4">
        <v>2</v>
      </c>
      <c r="C6" s="5" t="s">
        <v>438</v>
      </c>
      <c r="D6" s="171" t="s">
        <v>439</v>
      </c>
      <c r="E6" s="171"/>
      <c r="F6" s="171"/>
      <c r="G6" s="171" t="s">
        <v>440</v>
      </c>
      <c r="H6" s="171"/>
      <c r="I6" s="171"/>
      <c r="J6" s="144">
        <v>833800</v>
      </c>
      <c r="K6" s="144"/>
      <c r="L6" s="144"/>
      <c r="M6" s="144"/>
      <c r="N6" s="144">
        <v>83380</v>
      </c>
      <c r="O6" s="144"/>
      <c r="P6" s="144"/>
      <c r="Q6" s="6">
        <v>0</v>
      </c>
      <c r="R6" s="144">
        <v>917180</v>
      </c>
      <c r="S6" s="144"/>
      <c r="T6" s="144"/>
      <c r="U6" s="144"/>
      <c r="V6" s="7" t="s">
        <v>58</v>
      </c>
      <c r="W6" s="7" t="s">
        <v>441</v>
      </c>
      <c r="X6" s="172" t="s">
        <v>442</v>
      </c>
      <c r="Y6" s="173"/>
      <c r="Z6" s="173"/>
      <c r="AA6" s="173"/>
      <c r="AB6" s="174"/>
    </row>
    <row r="7" spans="2:28" ht="39.950000000000003" customHeight="1" x14ac:dyDescent="0.3">
      <c r="B7" s="4">
        <v>3</v>
      </c>
      <c r="C7" s="30" t="s">
        <v>443</v>
      </c>
      <c r="D7" s="170" t="s">
        <v>444</v>
      </c>
      <c r="E7" s="170"/>
      <c r="F7" s="170"/>
      <c r="G7" s="170" t="s">
        <v>445</v>
      </c>
      <c r="H7" s="170"/>
      <c r="I7" s="170"/>
      <c r="J7" s="144">
        <v>709091</v>
      </c>
      <c r="K7" s="144"/>
      <c r="L7" s="144"/>
      <c r="M7" s="144"/>
      <c r="N7" s="144">
        <v>70909</v>
      </c>
      <c r="O7" s="144"/>
      <c r="P7" s="144"/>
      <c r="Q7" s="6"/>
      <c r="R7" s="144">
        <f t="shared" ref="R7:R8" si="0">SUM(J7:Q7)</f>
        <v>780000</v>
      </c>
      <c r="S7" s="144"/>
      <c r="T7" s="144"/>
      <c r="U7" s="144"/>
      <c r="V7" s="7" t="s">
        <v>16</v>
      </c>
      <c r="W7" s="7" t="s">
        <v>446</v>
      </c>
      <c r="X7" s="172"/>
      <c r="Y7" s="173"/>
      <c r="Z7" s="173"/>
      <c r="AA7" s="173"/>
      <c r="AB7" s="174"/>
    </row>
    <row r="8" spans="2:28" ht="39.950000000000003" customHeight="1" x14ac:dyDescent="0.3">
      <c r="B8" s="4">
        <v>4</v>
      </c>
      <c r="C8" s="188" t="s">
        <v>447</v>
      </c>
      <c r="D8" s="170" t="s">
        <v>128</v>
      </c>
      <c r="E8" s="170"/>
      <c r="F8" s="170"/>
      <c r="G8" s="170" t="s">
        <v>448</v>
      </c>
      <c r="H8" s="170"/>
      <c r="I8" s="170"/>
      <c r="J8" s="144">
        <v>61782</v>
      </c>
      <c r="K8" s="144"/>
      <c r="L8" s="144"/>
      <c r="M8" s="144"/>
      <c r="N8" s="144">
        <v>6178</v>
      </c>
      <c r="O8" s="144"/>
      <c r="P8" s="144"/>
      <c r="Q8" s="6"/>
      <c r="R8" s="144">
        <f t="shared" si="0"/>
        <v>67960</v>
      </c>
      <c r="S8" s="144"/>
      <c r="T8" s="144"/>
      <c r="U8" s="144"/>
      <c r="V8" s="7" t="s">
        <v>16</v>
      </c>
      <c r="W8" s="7" t="s">
        <v>451</v>
      </c>
      <c r="X8" s="172" t="s">
        <v>453</v>
      </c>
      <c r="Y8" s="173"/>
      <c r="Z8" s="173"/>
      <c r="AA8" s="173"/>
      <c r="AB8" s="174"/>
    </row>
    <row r="9" spans="2:28" ht="39.950000000000003" customHeight="1" x14ac:dyDescent="0.3">
      <c r="B9" s="4">
        <v>5</v>
      </c>
      <c r="C9" s="189"/>
      <c r="D9" s="159" t="s">
        <v>449</v>
      </c>
      <c r="E9" s="149"/>
      <c r="F9" s="150"/>
      <c r="G9" s="159" t="s">
        <v>450</v>
      </c>
      <c r="H9" s="149"/>
      <c r="I9" s="150"/>
      <c r="J9" s="144">
        <v>88000</v>
      </c>
      <c r="K9" s="144"/>
      <c r="L9" s="144"/>
      <c r="M9" s="144"/>
      <c r="N9" s="144">
        <v>8800</v>
      </c>
      <c r="O9" s="144"/>
      <c r="P9" s="144"/>
      <c r="Q9" s="6"/>
      <c r="R9" s="144">
        <f t="shared" ref="R9:R13" si="1">SUM(J9:Q9)</f>
        <v>96800</v>
      </c>
      <c r="S9" s="144"/>
      <c r="T9" s="144"/>
      <c r="U9" s="144"/>
      <c r="V9" s="7" t="s">
        <v>31</v>
      </c>
      <c r="W9" s="7" t="s">
        <v>452</v>
      </c>
      <c r="X9" s="298"/>
      <c r="Y9" s="299"/>
      <c r="Z9" s="299"/>
      <c r="AA9" s="299"/>
      <c r="AB9" s="299"/>
    </row>
    <row r="10" spans="2:28" ht="39.950000000000003" customHeight="1" x14ac:dyDescent="0.3">
      <c r="B10" s="4">
        <v>6</v>
      </c>
      <c r="C10" s="188" t="s">
        <v>454</v>
      </c>
      <c r="D10" s="159" t="s">
        <v>455</v>
      </c>
      <c r="E10" s="149"/>
      <c r="F10" s="150"/>
      <c r="G10" s="159" t="s">
        <v>456</v>
      </c>
      <c r="H10" s="149"/>
      <c r="I10" s="150"/>
      <c r="J10" s="165">
        <v>259918</v>
      </c>
      <c r="K10" s="166"/>
      <c r="L10" s="166"/>
      <c r="M10" s="167"/>
      <c r="N10" s="165">
        <v>25992</v>
      </c>
      <c r="O10" s="166"/>
      <c r="P10" s="167"/>
      <c r="Q10" s="6"/>
      <c r="R10" s="165">
        <f t="shared" ref="R10:R12" si="2">SUM(J10:Q10)</f>
        <v>285910</v>
      </c>
      <c r="S10" s="166"/>
      <c r="T10" s="166"/>
      <c r="U10" s="167"/>
      <c r="V10" s="7" t="s">
        <v>16</v>
      </c>
      <c r="W10" s="7" t="s">
        <v>460</v>
      </c>
      <c r="X10" s="298"/>
      <c r="Y10" s="299"/>
      <c r="Z10" s="299"/>
      <c r="AA10" s="299"/>
      <c r="AB10" s="299"/>
    </row>
    <row r="11" spans="2:28" ht="39.950000000000003" customHeight="1" x14ac:dyDescent="0.3">
      <c r="B11" s="4">
        <v>7</v>
      </c>
      <c r="C11" s="227"/>
      <c r="D11" s="159" t="s">
        <v>25</v>
      </c>
      <c r="E11" s="149"/>
      <c r="F11" s="150"/>
      <c r="G11" s="159" t="s">
        <v>457</v>
      </c>
      <c r="H11" s="149"/>
      <c r="I11" s="150"/>
      <c r="J11" s="165">
        <v>53636</v>
      </c>
      <c r="K11" s="166"/>
      <c r="L11" s="166"/>
      <c r="M11" s="167"/>
      <c r="N11" s="165">
        <v>5364</v>
      </c>
      <c r="O11" s="166"/>
      <c r="P11" s="167"/>
      <c r="Q11" s="6"/>
      <c r="R11" s="165">
        <f t="shared" si="2"/>
        <v>59000</v>
      </c>
      <c r="S11" s="166"/>
      <c r="T11" s="166"/>
      <c r="U11" s="167"/>
      <c r="V11" s="7" t="s">
        <v>16</v>
      </c>
      <c r="W11" s="7" t="s">
        <v>461</v>
      </c>
      <c r="X11" s="298"/>
      <c r="Y11" s="299"/>
      <c r="Z11" s="299"/>
      <c r="AA11" s="299"/>
      <c r="AB11" s="299"/>
    </row>
    <row r="12" spans="2:28" ht="39.950000000000003" customHeight="1" x14ac:dyDescent="0.3">
      <c r="B12" s="4">
        <v>8</v>
      </c>
      <c r="C12" s="227"/>
      <c r="D12" s="159" t="s">
        <v>25</v>
      </c>
      <c r="E12" s="149"/>
      <c r="F12" s="150"/>
      <c r="G12" s="159" t="s">
        <v>458</v>
      </c>
      <c r="H12" s="149"/>
      <c r="I12" s="150"/>
      <c r="J12" s="165">
        <v>163636</v>
      </c>
      <c r="K12" s="166"/>
      <c r="L12" s="166"/>
      <c r="M12" s="167"/>
      <c r="N12" s="165">
        <v>16364</v>
      </c>
      <c r="O12" s="166"/>
      <c r="P12" s="167"/>
      <c r="Q12" s="6"/>
      <c r="R12" s="165">
        <f t="shared" si="2"/>
        <v>180000</v>
      </c>
      <c r="S12" s="166"/>
      <c r="T12" s="166"/>
      <c r="U12" s="167"/>
      <c r="V12" s="7" t="s">
        <v>16</v>
      </c>
      <c r="W12" s="7" t="s">
        <v>462</v>
      </c>
      <c r="X12" s="298"/>
      <c r="Y12" s="299"/>
      <c r="Z12" s="299"/>
      <c r="AA12" s="299"/>
      <c r="AB12" s="299"/>
    </row>
    <row r="13" spans="2:28" ht="39.950000000000003" customHeight="1" x14ac:dyDescent="0.3">
      <c r="B13" s="4">
        <v>9</v>
      </c>
      <c r="C13" s="189"/>
      <c r="D13" s="159" t="s">
        <v>25</v>
      </c>
      <c r="E13" s="149"/>
      <c r="F13" s="150"/>
      <c r="G13" s="159" t="s">
        <v>459</v>
      </c>
      <c r="H13" s="149"/>
      <c r="I13" s="150"/>
      <c r="J13" s="165">
        <v>172636</v>
      </c>
      <c r="K13" s="166"/>
      <c r="L13" s="166"/>
      <c r="M13" s="167"/>
      <c r="N13" s="165">
        <v>17264</v>
      </c>
      <c r="O13" s="166"/>
      <c r="P13" s="167"/>
      <c r="Q13" s="6"/>
      <c r="R13" s="165">
        <f t="shared" si="1"/>
        <v>189900</v>
      </c>
      <c r="S13" s="166"/>
      <c r="T13" s="166"/>
      <c r="U13" s="167"/>
      <c r="V13" s="7" t="s">
        <v>16</v>
      </c>
      <c r="W13" s="7" t="s">
        <v>463</v>
      </c>
      <c r="X13" s="298"/>
      <c r="Y13" s="299"/>
      <c r="Z13" s="299"/>
      <c r="AA13" s="299"/>
      <c r="AB13" s="299"/>
    </row>
    <row r="14" spans="2:28" ht="39.950000000000003" customHeight="1" x14ac:dyDescent="0.3">
      <c r="B14" s="21">
        <v>10</v>
      </c>
      <c r="C14" s="14" t="s">
        <v>464</v>
      </c>
      <c r="D14" s="159" t="s">
        <v>465</v>
      </c>
      <c r="E14" s="149"/>
      <c r="F14" s="150"/>
      <c r="G14" s="159" t="s">
        <v>466</v>
      </c>
      <c r="H14" s="149"/>
      <c r="I14" s="150"/>
      <c r="J14" s="165">
        <v>1235000</v>
      </c>
      <c r="K14" s="166"/>
      <c r="L14" s="166"/>
      <c r="M14" s="167"/>
      <c r="N14" s="165">
        <v>123500</v>
      </c>
      <c r="O14" s="166"/>
      <c r="P14" s="167"/>
      <c r="Q14" s="6"/>
      <c r="R14" s="165">
        <f t="shared" ref="R14" si="3">SUM(J14:Q14)</f>
        <v>1358500</v>
      </c>
      <c r="S14" s="166"/>
      <c r="T14" s="166"/>
      <c r="U14" s="167"/>
      <c r="V14" s="7" t="s">
        <v>16</v>
      </c>
      <c r="W14" s="7" t="s">
        <v>467</v>
      </c>
      <c r="X14" s="298" t="s">
        <v>468</v>
      </c>
      <c r="Y14" s="299"/>
      <c r="Z14" s="299"/>
      <c r="AA14" s="299"/>
      <c r="AB14" s="299"/>
    </row>
    <row r="15" spans="2:28" ht="39.950000000000003" customHeight="1" x14ac:dyDescent="0.3">
      <c r="B15" s="168" t="s">
        <v>7</v>
      </c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75">
        <f>SUM(R5:U14)</f>
        <v>4555250</v>
      </c>
      <c r="S15" s="176"/>
      <c r="T15" s="176"/>
      <c r="U15" s="176"/>
      <c r="V15" s="176"/>
      <c r="W15" s="176"/>
      <c r="X15" s="176"/>
      <c r="Y15" s="176"/>
      <c r="Z15" s="176"/>
      <c r="AA15" s="176"/>
      <c r="AB15" s="177"/>
    </row>
  </sheetData>
  <mergeCells count="71">
    <mergeCell ref="X12:AB12"/>
    <mergeCell ref="D14:F14"/>
    <mergeCell ref="G14:I14"/>
    <mergeCell ref="J14:M14"/>
    <mergeCell ref="N14:P14"/>
    <mergeCell ref="R14:U14"/>
    <mergeCell ref="X14:AB14"/>
    <mergeCell ref="R13:U13"/>
    <mergeCell ref="N13:P13"/>
    <mergeCell ref="J13:M13"/>
    <mergeCell ref="G13:I13"/>
    <mergeCell ref="R12:U12"/>
    <mergeCell ref="X13:AB13"/>
    <mergeCell ref="X10:AB10"/>
    <mergeCell ref="D11:F11"/>
    <mergeCell ref="G11:I11"/>
    <mergeCell ref="J11:M11"/>
    <mergeCell ref="N11:P11"/>
    <mergeCell ref="R11:U11"/>
    <mergeCell ref="X11:AB11"/>
    <mergeCell ref="R10:U10"/>
    <mergeCell ref="C10:C13"/>
    <mergeCell ref="D10:F10"/>
    <mergeCell ref="G10:I10"/>
    <mergeCell ref="J10:M10"/>
    <mergeCell ref="N10:P10"/>
    <mergeCell ref="D12:F12"/>
    <mergeCell ref="G12:I12"/>
    <mergeCell ref="J12:M12"/>
    <mergeCell ref="N12:P12"/>
    <mergeCell ref="X5:AB5"/>
    <mergeCell ref="B2:AB2"/>
    <mergeCell ref="D4:F4"/>
    <mergeCell ref="G4:I4"/>
    <mergeCell ref="J4:M4"/>
    <mergeCell ref="N4:P4"/>
    <mergeCell ref="R4:U4"/>
    <mergeCell ref="X4:AB4"/>
    <mergeCell ref="D6:F6"/>
    <mergeCell ref="J6:M6"/>
    <mergeCell ref="N6:P6"/>
    <mergeCell ref="R6:U6"/>
    <mergeCell ref="D5:F5"/>
    <mergeCell ref="G5:I5"/>
    <mergeCell ref="J5:M5"/>
    <mergeCell ref="N5:P5"/>
    <mergeCell ref="R5:U5"/>
    <mergeCell ref="J7:M7"/>
    <mergeCell ref="N7:P7"/>
    <mergeCell ref="R7:U7"/>
    <mergeCell ref="D8:F8"/>
    <mergeCell ref="G8:I8"/>
    <mergeCell ref="J8:M8"/>
    <mergeCell ref="N8:P8"/>
    <mergeCell ref="R8:U8"/>
    <mergeCell ref="B15:Q15"/>
    <mergeCell ref="R15:AB15"/>
    <mergeCell ref="G6:I6"/>
    <mergeCell ref="G7:I7"/>
    <mergeCell ref="X6:AB6"/>
    <mergeCell ref="X7:AB7"/>
    <mergeCell ref="D9:F9"/>
    <mergeCell ref="G9:I9"/>
    <mergeCell ref="J9:M9"/>
    <mergeCell ref="N9:P9"/>
    <mergeCell ref="X8:AB8"/>
    <mergeCell ref="R9:U9"/>
    <mergeCell ref="X9:AB9"/>
    <mergeCell ref="D13:F13"/>
    <mergeCell ref="D7:F7"/>
    <mergeCell ref="C8:C9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1EB3-AB6B-4507-AC33-3B118CFECD87}">
  <sheetPr>
    <pageSetUpPr fitToPage="1"/>
  </sheetPr>
  <dimension ref="A2:AB10"/>
  <sheetViews>
    <sheetView zoomScaleNormal="100" workbookViewId="0">
      <selection activeCell="W15" sqref="W15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8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8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8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8" ht="39.950000000000003" customHeight="1" x14ac:dyDescent="0.3">
      <c r="B5" s="4">
        <v>1</v>
      </c>
      <c r="C5" s="5" t="s">
        <v>416</v>
      </c>
      <c r="D5" s="170" t="s">
        <v>417</v>
      </c>
      <c r="E5" s="170"/>
      <c r="F5" s="170"/>
      <c r="G5" s="170" t="s">
        <v>418</v>
      </c>
      <c r="H5" s="170"/>
      <c r="I5" s="170"/>
      <c r="J5" s="144">
        <v>700000</v>
      </c>
      <c r="K5" s="144"/>
      <c r="L5" s="144"/>
      <c r="M5" s="144"/>
      <c r="N5" s="144">
        <v>70000</v>
      </c>
      <c r="O5" s="144"/>
      <c r="P5" s="144"/>
      <c r="Q5" s="6"/>
      <c r="R5" s="144">
        <f>SUM(J5:Q5)</f>
        <v>770000</v>
      </c>
      <c r="S5" s="144"/>
      <c r="T5" s="144"/>
      <c r="U5" s="144"/>
      <c r="V5" s="7" t="s">
        <v>31</v>
      </c>
      <c r="W5" s="7" t="s">
        <v>419</v>
      </c>
      <c r="X5" s="172"/>
      <c r="Y5" s="173"/>
      <c r="Z5" s="173"/>
      <c r="AA5" s="173"/>
      <c r="AB5" s="174"/>
    </row>
    <row r="6" spans="2:28" ht="39.950000000000003" customHeight="1" x14ac:dyDescent="0.3">
      <c r="B6" s="4">
        <v>2</v>
      </c>
      <c r="C6" s="188" t="s">
        <v>425</v>
      </c>
      <c r="D6" s="170" t="s">
        <v>426</v>
      </c>
      <c r="E6" s="170"/>
      <c r="F6" s="170"/>
      <c r="G6" s="207" t="s">
        <v>428</v>
      </c>
      <c r="H6" s="208"/>
      <c r="I6" s="209"/>
      <c r="J6" s="144">
        <v>709091</v>
      </c>
      <c r="K6" s="144"/>
      <c r="L6" s="144"/>
      <c r="M6" s="144"/>
      <c r="N6" s="144">
        <v>70909</v>
      </c>
      <c r="O6" s="144"/>
      <c r="P6" s="144"/>
      <c r="Q6" s="6"/>
      <c r="R6" s="144">
        <f t="shared" ref="R6:R8" si="0">SUM(J6:Q6)</f>
        <v>780000</v>
      </c>
      <c r="S6" s="144"/>
      <c r="T6" s="144"/>
      <c r="U6" s="144"/>
      <c r="V6" s="7" t="s">
        <v>16</v>
      </c>
      <c r="W6" s="7" t="s">
        <v>430</v>
      </c>
      <c r="X6" s="213" t="s">
        <v>429</v>
      </c>
      <c r="Y6" s="214"/>
      <c r="Z6" s="214"/>
      <c r="AA6" s="214"/>
      <c r="AB6" s="214"/>
    </row>
    <row r="7" spans="2:28" ht="39.950000000000003" customHeight="1" x14ac:dyDescent="0.3">
      <c r="B7" s="4">
        <v>3</v>
      </c>
      <c r="C7" s="189"/>
      <c r="D7" s="170" t="s">
        <v>427</v>
      </c>
      <c r="E7" s="170"/>
      <c r="F7" s="170"/>
      <c r="G7" s="210"/>
      <c r="H7" s="211"/>
      <c r="I7" s="212"/>
      <c r="J7" s="144">
        <v>381818</v>
      </c>
      <c r="K7" s="144"/>
      <c r="L7" s="144"/>
      <c r="M7" s="144"/>
      <c r="N7" s="144">
        <v>38182</v>
      </c>
      <c r="O7" s="144"/>
      <c r="P7" s="144"/>
      <c r="Q7" s="6"/>
      <c r="R7" s="144">
        <f t="shared" si="0"/>
        <v>420000</v>
      </c>
      <c r="S7" s="144"/>
      <c r="T7" s="144"/>
      <c r="U7" s="144"/>
      <c r="V7" s="7" t="s">
        <v>16</v>
      </c>
      <c r="W7" s="7" t="s">
        <v>65</v>
      </c>
      <c r="X7" s="222"/>
      <c r="Y7" s="223"/>
      <c r="Z7" s="223"/>
      <c r="AA7" s="223"/>
      <c r="AB7" s="223"/>
    </row>
    <row r="8" spans="2:28" ht="39.950000000000003" customHeight="1" x14ac:dyDescent="0.3">
      <c r="B8" s="4">
        <v>4</v>
      </c>
      <c r="C8" s="5" t="s">
        <v>431</v>
      </c>
      <c r="D8" s="170" t="s">
        <v>353</v>
      </c>
      <c r="E8" s="170"/>
      <c r="F8" s="170"/>
      <c r="G8" s="170" t="s">
        <v>432</v>
      </c>
      <c r="H8" s="170"/>
      <c r="I8" s="170"/>
      <c r="J8" s="144">
        <v>1500000</v>
      </c>
      <c r="K8" s="144"/>
      <c r="L8" s="144"/>
      <c r="M8" s="144"/>
      <c r="N8" s="144">
        <v>150000</v>
      </c>
      <c r="O8" s="144"/>
      <c r="P8" s="144"/>
      <c r="Q8" s="6"/>
      <c r="R8" s="144">
        <f t="shared" si="0"/>
        <v>1650000</v>
      </c>
      <c r="S8" s="144"/>
      <c r="T8" s="144"/>
      <c r="U8" s="144"/>
      <c r="V8" s="7" t="s">
        <v>58</v>
      </c>
      <c r="W8" s="7" t="s">
        <v>355</v>
      </c>
      <c r="X8" s="172"/>
      <c r="Y8" s="173"/>
      <c r="Z8" s="173"/>
      <c r="AA8" s="173"/>
      <c r="AB8" s="174"/>
    </row>
    <row r="9" spans="2:28" ht="39.950000000000003" customHeight="1" x14ac:dyDescent="0.3">
      <c r="B9" s="21">
        <v>5</v>
      </c>
      <c r="C9" s="29" t="s">
        <v>420</v>
      </c>
      <c r="D9" s="159" t="s">
        <v>421</v>
      </c>
      <c r="E9" s="149"/>
      <c r="F9" s="150"/>
      <c r="G9" s="159" t="s">
        <v>422</v>
      </c>
      <c r="H9" s="149"/>
      <c r="I9" s="150"/>
      <c r="J9" s="144">
        <v>400000</v>
      </c>
      <c r="K9" s="144"/>
      <c r="L9" s="144"/>
      <c r="M9" s="144"/>
      <c r="N9" s="144">
        <v>40000</v>
      </c>
      <c r="O9" s="144"/>
      <c r="P9" s="144"/>
      <c r="Q9" s="6"/>
      <c r="R9" s="144">
        <f t="shared" ref="R9" si="1">SUM(J9:Q9)</f>
        <v>440000</v>
      </c>
      <c r="S9" s="144"/>
      <c r="T9" s="144"/>
      <c r="U9" s="144"/>
      <c r="V9" s="7" t="s">
        <v>58</v>
      </c>
      <c r="W9" s="7" t="s">
        <v>423</v>
      </c>
      <c r="X9" s="298" t="s">
        <v>424</v>
      </c>
      <c r="Y9" s="299"/>
      <c r="Z9" s="299"/>
      <c r="AA9" s="299"/>
      <c r="AB9" s="299"/>
    </row>
    <row r="10" spans="2:28" ht="39.950000000000003" customHeight="1" x14ac:dyDescent="0.3">
      <c r="B10" s="168" t="s">
        <v>7</v>
      </c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75">
        <f>SUM(R5:U9)</f>
        <v>4060000</v>
      </c>
      <c r="S10" s="176"/>
      <c r="T10" s="176"/>
      <c r="U10" s="176"/>
      <c r="V10" s="176"/>
      <c r="W10" s="176"/>
      <c r="X10" s="176"/>
      <c r="Y10" s="176"/>
      <c r="Z10" s="176"/>
      <c r="AA10" s="176"/>
      <c r="AB10" s="177"/>
    </row>
  </sheetData>
  <mergeCells count="38">
    <mergeCell ref="B10:Q10"/>
    <mergeCell ref="R10:AB10"/>
    <mergeCell ref="C6:C7"/>
    <mergeCell ref="G6:I7"/>
    <mergeCell ref="X6:AB7"/>
    <mergeCell ref="D9:F9"/>
    <mergeCell ref="G9:I9"/>
    <mergeCell ref="J9:M9"/>
    <mergeCell ref="N9:P9"/>
    <mergeCell ref="R9:U9"/>
    <mergeCell ref="X9:AB9"/>
    <mergeCell ref="D8:F8"/>
    <mergeCell ref="G8:I8"/>
    <mergeCell ref="J8:M8"/>
    <mergeCell ref="N8:P8"/>
    <mergeCell ref="R8:U8"/>
    <mergeCell ref="X8:AB8"/>
    <mergeCell ref="D7:F7"/>
    <mergeCell ref="J7:M7"/>
    <mergeCell ref="N7:P7"/>
    <mergeCell ref="R7:U7"/>
    <mergeCell ref="D6:F6"/>
    <mergeCell ref="J6:M6"/>
    <mergeCell ref="N6:P6"/>
    <mergeCell ref="R6:U6"/>
    <mergeCell ref="D5:F5"/>
    <mergeCell ref="G5:I5"/>
    <mergeCell ref="J5:M5"/>
    <mergeCell ref="N5:P5"/>
    <mergeCell ref="R5:U5"/>
    <mergeCell ref="X5:AB5"/>
    <mergeCell ref="B2:AB2"/>
    <mergeCell ref="D4:F4"/>
    <mergeCell ref="G4:I4"/>
    <mergeCell ref="J4:M4"/>
    <mergeCell ref="N4:P4"/>
    <mergeCell ref="R4:U4"/>
    <mergeCell ref="X4:AB4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1E94-6B21-4A1F-940C-03CAB3C9EE20}">
  <sheetPr>
    <pageSetUpPr fitToPage="1"/>
  </sheetPr>
  <dimension ref="A2:AC13"/>
  <sheetViews>
    <sheetView topLeftCell="A2" zoomScaleNormal="100" workbookViewId="0">
      <selection activeCell="AE3" sqref="AE3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9" ht="39.950000000000003" customHeight="1" x14ac:dyDescent="0.3">
      <c r="B5" s="4">
        <v>1</v>
      </c>
      <c r="C5" s="5" t="s">
        <v>393</v>
      </c>
      <c r="D5" s="170" t="s">
        <v>394</v>
      </c>
      <c r="E5" s="170"/>
      <c r="F5" s="170"/>
      <c r="G5" s="170" t="s">
        <v>395</v>
      </c>
      <c r="H5" s="170"/>
      <c r="I5" s="170"/>
      <c r="J5" s="144">
        <v>50000</v>
      </c>
      <c r="K5" s="144"/>
      <c r="L5" s="144"/>
      <c r="M5" s="144"/>
      <c r="N5" s="144"/>
      <c r="O5" s="144"/>
      <c r="P5" s="144"/>
      <c r="Q5" s="6">
        <v>0</v>
      </c>
      <c r="R5" s="144">
        <f>SUM(J5:Q5)</f>
        <v>50000</v>
      </c>
      <c r="S5" s="144"/>
      <c r="T5" s="144"/>
      <c r="U5" s="144"/>
      <c r="V5" s="7" t="s">
        <v>396</v>
      </c>
      <c r="W5" s="7" t="s">
        <v>397</v>
      </c>
      <c r="X5" s="172"/>
      <c r="Y5" s="173"/>
      <c r="Z5" s="173"/>
      <c r="AA5" s="173"/>
      <c r="AB5" s="174"/>
    </row>
    <row r="6" spans="2:29" ht="39.950000000000003" customHeight="1" x14ac:dyDescent="0.3">
      <c r="B6" s="4">
        <v>2</v>
      </c>
      <c r="C6" s="5" t="s">
        <v>398</v>
      </c>
      <c r="D6" s="170" t="s">
        <v>399</v>
      </c>
      <c r="E6" s="170"/>
      <c r="F6" s="170"/>
      <c r="G6" s="170" t="s">
        <v>400</v>
      </c>
      <c r="H6" s="170"/>
      <c r="I6" s="170"/>
      <c r="J6" s="144">
        <v>800000</v>
      </c>
      <c r="K6" s="144"/>
      <c r="L6" s="144"/>
      <c r="M6" s="144"/>
      <c r="N6" s="144">
        <v>80000</v>
      </c>
      <c r="O6" s="144"/>
      <c r="P6" s="144"/>
      <c r="Q6" s="6">
        <v>0</v>
      </c>
      <c r="R6" s="144">
        <f>SUM(J6:Q6)</f>
        <v>880000</v>
      </c>
      <c r="S6" s="144"/>
      <c r="T6" s="144"/>
      <c r="U6" s="144"/>
      <c r="V6" s="7" t="s">
        <v>331</v>
      </c>
      <c r="W6" s="7" t="s">
        <v>332</v>
      </c>
      <c r="X6" s="172"/>
      <c r="Y6" s="173"/>
      <c r="Z6" s="173"/>
      <c r="AA6" s="173"/>
      <c r="AB6" s="174"/>
    </row>
    <row r="7" spans="2:29" ht="39.950000000000003" customHeight="1" x14ac:dyDescent="0.3">
      <c r="B7" s="4">
        <v>3</v>
      </c>
      <c r="C7" s="188" t="s">
        <v>401</v>
      </c>
      <c r="D7" s="170" t="s">
        <v>128</v>
      </c>
      <c r="E7" s="170"/>
      <c r="F7" s="170"/>
      <c r="G7" s="170" t="s">
        <v>411</v>
      </c>
      <c r="H7" s="170"/>
      <c r="I7" s="170"/>
      <c r="J7" s="144">
        <v>31010</v>
      </c>
      <c r="K7" s="144"/>
      <c r="L7" s="144"/>
      <c r="M7" s="144"/>
      <c r="N7" s="144"/>
      <c r="O7" s="144"/>
      <c r="P7" s="144"/>
      <c r="Q7" s="6">
        <v>0</v>
      </c>
      <c r="R7" s="144">
        <f>SUM(J7:Q7)</f>
        <v>31010</v>
      </c>
      <c r="S7" s="144"/>
      <c r="T7" s="144"/>
      <c r="U7" s="144"/>
      <c r="V7" s="7" t="s">
        <v>16</v>
      </c>
      <c r="W7" s="7" t="s">
        <v>412</v>
      </c>
      <c r="X7" s="172" t="s">
        <v>105</v>
      </c>
      <c r="Y7" s="173"/>
      <c r="Z7" s="173"/>
      <c r="AA7" s="173"/>
      <c r="AB7" s="174"/>
    </row>
    <row r="8" spans="2:29" ht="39.950000000000003" customHeight="1" x14ac:dyDescent="0.3">
      <c r="B8" s="4">
        <v>4</v>
      </c>
      <c r="C8" s="227"/>
      <c r="D8" s="170" t="s">
        <v>128</v>
      </c>
      <c r="E8" s="170"/>
      <c r="F8" s="170"/>
      <c r="G8" s="170" t="s">
        <v>411</v>
      </c>
      <c r="H8" s="170"/>
      <c r="I8" s="170"/>
      <c r="J8" s="144">
        <v>31010</v>
      </c>
      <c r="K8" s="144"/>
      <c r="L8" s="144"/>
      <c r="M8" s="144"/>
      <c r="N8" s="144"/>
      <c r="O8" s="144"/>
      <c r="P8" s="144"/>
      <c r="Q8" s="6">
        <v>0</v>
      </c>
      <c r="R8" s="144">
        <f>SUM(J8:Q8)</f>
        <v>31010</v>
      </c>
      <c r="S8" s="144"/>
      <c r="T8" s="144"/>
      <c r="U8" s="144"/>
      <c r="V8" s="7" t="s">
        <v>16</v>
      </c>
      <c r="W8" s="7" t="s">
        <v>413</v>
      </c>
      <c r="X8" s="172" t="s">
        <v>104</v>
      </c>
      <c r="Y8" s="173"/>
      <c r="Z8" s="173"/>
      <c r="AA8" s="173"/>
      <c r="AB8" s="174"/>
    </row>
    <row r="9" spans="2:29" ht="39.950000000000003" customHeight="1" x14ac:dyDescent="0.3">
      <c r="B9" s="4">
        <v>5</v>
      </c>
      <c r="C9" s="189"/>
      <c r="D9" s="170" t="s">
        <v>128</v>
      </c>
      <c r="E9" s="170"/>
      <c r="F9" s="170"/>
      <c r="G9" s="170" t="s">
        <v>411</v>
      </c>
      <c r="H9" s="170"/>
      <c r="I9" s="170"/>
      <c r="J9" s="144">
        <v>31010</v>
      </c>
      <c r="K9" s="144"/>
      <c r="L9" s="144"/>
      <c r="M9" s="144"/>
      <c r="N9" s="144"/>
      <c r="O9" s="144"/>
      <c r="P9" s="144"/>
      <c r="Q9" s="6">
        <v>0</v>
      </c>
      <c r="R9" s="144">
        <f t="shared" ref="R9:R12" si="0">SUM(J9:Q9)</f>
        <v>31010</v>
      </c>
      <c r="S9" s="144"/>
      <c r="T9" s="144"/>
      <c r="U9" s="144"/>
      <c r="V9" s="7" t="s">
        <v>16</v>
      </c>
      <c r="W9" s="7" t="s">
        <v>414</v>
      </c>
      <c r="X9" s="172" t="s">
        <v>415</v>
      </c>
      <c r="Y9" s="173"/>
      <c r="Z9" s="173"/>
      <c r="AA9" s="173"/>
      <c r="AB9" s="174"/>
      <c r="AC9" s="27"/>
    </row>
    <row r="10" spans="2:29" ht="39.950000000000003" customHeight="1" x14ac:dyDescent="0.3">
      <c r="B10" s="4">
        <v>6</v>
      </c>
      <c r="C10" s="5" t="s">
        <v>402</v>
      </c>
      <c r="D10" s="170" t="s">
        <v>404</v>
      </c>
      <c r="E10" s="170"/>
      <c r="F10" s="170"/>
      <c r="G10" s="170" t="s">
        <v>403</v>
      </c>
      <c r="H10" s="170"/>
      <c r="I10" s="170"/>
      <c r="J10" s="144">
        <v>3560000</v>
      </c>
      <c r="K10" s="144"/>
      <c r="L10" s="144"/>
      <c r="M10" s="144"/>
      <c r="N10" s="144">
        <v>356000</v>
      </c>
      <c r="O10" s="144"/>
      <c r="P10" s="144"/>
      <c r="Q10" s="6">
        <v>0</v>
      </c>
      <c r="R10" s="144">
        <f t="shared" si="0"/>
        <v>3916000</v>
      </c>
      <c r="S10" s="144"/>
      <c r="T10" s="144"/>
      <c r="U10" s="144"/>
      <c r="V10" s="7" t="s">
        <v>16</v>
      </c>
      <c r="W10" s="7" t="s">
        <v>168</v>
      </c>
      <c r="X10" s="172"/>
      <c r="Y10" s="173"/>
      <c r="Z10" s="173"/>
      <c r="AA10" s="173"/>
      <c r="AB10" s="174"/>
      <c r="AC10" s="28"/>
    </row>
    <row r="11" spans="2:29" ht="39.950000000000003" customHeight="1" x14ac:dyDescent="0.3">
      <c r="B11" s="4">
        <v>7</v>
      </c>
      <c r="C11" s="188" t="s">
        <v>405</v>
      </c>
      <c r="D11" s="159" t="s">
        <v>207</v>
      </c>
      <c r="E11" s="149"/>
      <c r="F11" s="150"/>
      <c r="G11" s="159" t="s">
        <v>406</v>
      </c>
      <c r="H11" s="149"/>
      <c r="I11" s="150"/>
      <c r="J11" s="144">
        <v>100000</v>
      </c>
      <c r="K11" s="144"/>
      <c r="L11" s="144"/>
      <c r="M11" s="144"/>
      <c r="N11" s="144"/>
      <c r="O11" s="144"/>
      <c r="P11" s="144"/>
      <c r="Q11" s="6">
        <v>0</v>
      </c>
      <c r="R11" s="144">
        <f t="shared" si="0"/>
        <v>100000</v>
      </c>
      <c r="S11" s="144"/>
      <c r="T11" s="144"/>
      <c r="U11" s="144"/>
      <c r="V11" s="7" t="s">
        <v>408</v>
      </c>
      <c r="W11" s="7" t="s">
        <v>409</v>
      </c>
      <c r="X11" s="298"/>
      <c r="Y11" s="299"/>
      <c r="Z11" s="299"/>
      <c r="AA11" s="299"/>
      <c r="AB11" s="299"/>
    </row>
    <row r="12" spans="2:29" ht="39.950000000000003" customHeight="1" x14ac:dyDescent="0.3">
      <c r="B12" s="4">
        <v>8</v>
      </c>
      <c r="C12" s="189"/>
      <c r="D12" s="159" t="s">
        <v>207</v>
      </c>
      <c r="E12" s="149"/>
      <c r="F12" s="150"/>
      <c r="G12" s="159" t="s">
        <v>407</v>
      </c>
      <c r="H12" s="149"/>
      <c r="I12" s="150"/>
      <c r="J12" s="144">
        <v>70000</v>
      </c>
      <c r="K12" s="144"/>
      <c r="L12" s="144"/>
      <c r="M12" s="144"/>
      <c r="N12" s="144"/>
      <c r="O12" s="144"/>
      <c r="P12" s="144"/>
      <c r="Q12" s="6">
        <v>0</v>
      </c>
      <c r="R12" s="144">
        <f t="shared" si="0"/>
        <v>70000</v>
      </c>
      <c r="S12" s="144"/>
      <c r="T12" s="144"/>
      <c r="U12" s="144"/>
      <c r="V12" s="7" t="s">
        <v>408</v>
      </c>
      <c r="W12" s="7" t="s">
        <v>410</v>
      </c>
      <c r="X12" s="298"/>
      <c r="Y12" s="299"/>
      <c r="Z12" s="299"/>
      <c r="AA12" s="299"/>
      <c r="AB12" s="299"/>
    </row>
    <row r="13" spans="2:29" ht="39.950000000000003" customHeight="1" x14ac:dyDescent="0.3">
      <c r="B13" s="168" t="s">
        <v>7</v>
      </c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75">
        <f>SUM(R5:U12)</f>
        <v>5109030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7"/>
    </row>
  </sheetData>
  <mergeCells count="59">
    <mergeCell ref="B13:Q13"/>
    <mergeCell ref="R13:AB13"/>
    <mergeCell ref="X9:AB9"/>
    <mergeCell ref="X10:AB10"/>
    <mergeCell ref="C11:C12"/>
    <mergeCell ref="C7:C9"/>
    <mergeCell ref="J11:M11"/>
    <mergeCell ref="N11:P11"/>
    <mergeCell ref="R11:U11"/>
    <mergeCell ref="X11:AB11"/>
    <mergeCell ref="D12:F12"/>
    <mergeCell ref="G12:I12"/>
    <mergeCell ref="J12:M12"/>
    <mergeCell ref="N12:P12"/>
    <mergeCell ref="R12:U12"/>
    <mergeCell ref="X12:AB12"/>
    <mergeCell ref="X8:AB8"/>
    <mergeCell ref="D9:F9"/>
    <mergeCell ref="G9:I9"/>
    <mergeCell ref="J9:M9"/>
    <mergeCell ref="N9:P9"/>
    <mergeCell ref="R9:U9"/>
    <mergeCell ref="N8:P8"/>
    <mergeCell ref="R8:U8"/>
    <mergeCell ref="N10:P10"/>
    <mergeCell ref="R10:U10"/>
    <mergeCell ref="D11:F11"/>
    <mergeCell ref="G11:I11"/>
    <mergeCell ref="D7:F7"/>
    <mergeCell ref="G7:I7"/>
    <mergeCell ref="J7:M7"/>
    <mergeCell ref="N7:P7"/>
    <mergeCell ref="R7:U7"/>
    <mergeCell ref="D10:F10"/>
    <mergeCell ref="G10:I10"/>
    <mergeCell ref="J10:M10"/>
    <mergeCell ref="D8:F8"/>
    <mergeCell ref="G8:I8"/>
    <mergeCell ref="J8:M8"/>
    <mergeCell ref="X7:AB7"/>
    <mergeCell ref="D6:F6"/>
    <mergeCell ref="G6:I6"/>
    <mergeCell ref="J6:M6"/>
    <mergeCell ref="N6:P6"/>
    <mergeCell ref="R6:U6"/>
    <mergeCell ref="X6:AB6"/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80DB-D482-418D-8DE1-482423C45070}">
  <sheetPr>
    <pageSetUpPr fitToPage="1"/>
  </sheetPr>
  <dimension ref="A2:AC15"/>
  <sheetViews>
    <sheetView topLeftCell="A2" zoomScaleNormal="100" workbookViewId="0">
      <selection activeCell="AE3" sqref="AE3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9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9" ht="39.950000000000003" customHeight="1" x14ac:dyDescent="0.3">
      <c r="B5" s="4">
        <v>1</v>
      </c>
      <c r="C5" s="5" t="s">
        <v>369</v>
      </c>
      <c r="D5" s="170" t="s">
        <v>79</v>
      </c>
      <c r="E5" s="170"/>
      <c r="F5" s="170"/>
      <c r="G5" s="170" t="s">
        <v>370</v>
      </c>
      <c r="H5" s="170"/>
      <c r="I5" s="170"/>
      <c r="J5" s="144">
        <v>177273</v>
      </c>
      <c r="K5" s="144"/>
      <c r="L5" s="144"/>
      <c r="M5" s="144"/>
      <c r="N5" s="144">
        <v>17727</v>
      </c>
      <c r="O5" s="144"/>
      <c r="P5" s="144"/>
      <c r="Q5" s="6">
        <v>0</v>
      </c>
      <c r="R5" s="144">
        <f>SUM(J5:Q5)</f>
        <v>195000</v>
      </c>
      <c r="S5" s="144"/>
      <c r="T5" s="144"/>
      <c r="U5" s="144"/>
      <c r="V5" s="7" t="s">
        <v>31</v>
      </c>
      <c r="W5" s="7" t="s">
        <v>80</v>
      </c>
      <c r="X5" s="172"/>
      <c r="Y5" s="173"/>
      <c r="Z5" s="173"/>
      <c r="AA5" s="173"/>
      <c r="AB5" s="174"/>
    </row>
    <row r="6" spans="2:29" ht="39.950000000000003" customHeight="1" x14ac:dyDescent="0.3">
      <c r="B6" s="4">
        <v>2</v>
      </c>
      <c r="C6" s="5" t="s">
        <v>387</v>
      </c>
      <c r="D6" s="170" t="s">
        <v>388</v>
      </c>
      <c r="E6" s="170"/>
      <c r="F6" s="170"/>
      <c r="G6" s="170" t="s">
        <v>389</v>
      </c>
      <c r="H6" s="170"/>
      <c r="I6" s="170"/>
      <c r="J6" s="144">
        <v>45000</v>
      </c>
      <c r="K6" s="144"/>
      <c r="L6" s="144"/>
      <c r="M6" s="144"/>
      <c r="N6" s="144">
        <v>4500</v>
      </c>
      <c r="O6" s="144"/>
      <c r="P6" s="144"/>
      <c r="Q6" s="6">
        <v>3630</v>
      </c>
      <c r="R6" s="144">
        <f>SUM(J6:Q6)</f>
        <v>53130</v>
      </c>
      <c r="S6" s="144"/>
      <c r="T6" s="144"/>
      <c r="U6" s="144"/>
      <c r="V6" s="7" t="s">
        <v>31</v>
      </c>
      <c r="W6" s="7" t="s">
        <v>390</v>
      </c>
      <c r="X6" s="172"/>
      <c r="Y6" s="173"/>
      <c r="Z6" s="173"/>
      <c r="AA6" s="173"/>
      <c r="AB6" s="174"/>
    </row>
    <row r="7" spans="2:29" ht="39.950000000000003" customHeight="1" x14ac:dyDescent="0.3">
      <c r="B7" s="4">
        <v>3</v>
      </c>
      <c r="C7" s="5" t="s">
        <v>383</v>
      </c>
      <c r="D7" s="170" t="s">
        <v>62</v>
      </c>
      <c r="E7" s="170"/>
      <c r="F7" s="170"/>
      <c r="G7" s="170" t="s">
        <v>13</v>
      </c>
      <c r="H7" s="170"/>
      <c r="I7" s="170"/>
      <c r="J7" s="144">
        <v>240000</v>
      </c>
      <c r="K7" s="144"/>
      <c r="L7" s="144"/>
      <c r="M7" s="144"/>
      <c r="N7" s="144">
        <v>24000</v>
      </c>
      <c r="O7" s="144"/>
      <c r="P7" s="144"/>
      <c r="Q7" s="6">
        <v>3300</v>
      </c>
      <c r="R7" s="144">
        <f>SUM(J7:Q7)</f>
        <v>267300</v>
      </c>
      <c r="S7" s="144"/>
      <c r="T7" s="144"/>
      <c r="U7" s="144"/>
      <c r="V7" s="7" t="s">
        <v>14</v>
      </c>
      <c r="W7" s="7" t="s">
        <v>33</v>
      </c>
      <c r="X7" s="172"/>
      <c r="Y7" s="173"/>
      <c r="Z7" s="173"/>
      <c r="AA7" s="173"/>
      <c r="AB7" s="174"/>
    </row>
    <row r="8" spans="2:29" ht="39.950000000000003" customHeight="1" x14ac:dyDescent="0.3">
      <c r="B8" s="4">
        <v>4</v>
      </c>
      <c r="C8" s="188" t="s">
        <v>371</v>
      </c>
      <c r="D8" s="170" t="s">
        <v>25</v>
      </c>
      <c r="E8" s="170"/>
      <c r="F8" s="170"/>
      <c r="G8" s="170" t="s">
        <v>372</v>
      </c>
      <c r="H8" s="170"/>
      <c r="I8" s="170"/>
      <c r="J8" s="144">
        <v>192760</v>
      </c>
      <c r="K8" s="144"/>
      <c r="L8" s="144"/>
      <c r="M8" s="144"/>
      <c r="N8" s="144"/>
      <c r="O8" s="144"/>
      <c r="P8" s="144"/>
      <c r="Q8" s="6">
        <v>0</v>
      </c>
      <c r="R8" s="144">
        <f>SUM(J8:Q8)</f>
        <v>192760</v>
      </c>
      <c r="S8" s="144"/>
      <c r="T8" s="144"/>
      <c r="U8" s="144"/>
      <c r="V8" s="7" t="s">
        <v>16</v>
      </c>
      <c r="W8" s="7" t="s">
        <v>385</v>
      </c>
      <c r="X8" s="172"/>
      <c r="Y8" s="173"/>
      <c r="Z8" s="173"/>
      <c r="AA8" s="173"/>
      <c r="AB8" s="174"/>
    </row>
    <row r="9" spans="2:29" ht="39.950000000000003" customHeight="1" x14ac:dyDescent="0.3">
      <c r="B9" s="4">
        <v>5</v>
      </c>
      <c r="C9" s="227"/>
      <c r="D9" s="170" t="s">
        <v>25</v>
      </c>
      <c r="E9" s="170"/>
      <c r="F9" s="170"/>
      <c r="G9" s="170" t="s">
        <v>373</v>
      </c>
      <c r="H9" s="170"/>
      <c r="I9" s="170"/>
      <c r="J9" s="144">
        <v>151840</v>
      </c>
      <c r="K9" s="144"/>
      <c r="L9" s="144"/>
      <c r="M9" s="144"/>
      <c r="N9" s="144"/>
      <c r="O9" s="144"/>
      <c r="P9" s="144"/>
      <c r="Q9" s="6">
        <v>0</v>
      </c>
      <c r="R9" s="144">
        <f t="shared" ref="R9:R14" si="0">SUM(J9:Q9)</f>
        <v>151840</v>
      </c>
      <c r="S9" s="144"/>
      <c r="T9" s="144"/>
      <c r="U9" s="144"/>
      <c r="V9" s="7" t="s">
        <v>16</v>
      </c>
      <c r="W9" s="7" t="s">
        <v>384</v>
      </c>
      <c r="X9" s="300" t="s">
        <v>392</v>
      </c>
      <c r="Y9" s="301"/>
      <c r="Z9" s="301"/>
      <c r="AA9" s="301"/>
      <c r="AB9" s="301"/>
      <c r="AC9" s="27"/>
    </row>
    <row r="10" spans="2:29" ht="39.950000000000003" customHeight="1" x14ac:dyDescent="0.3">
      <c r="B10" s="4">
        <v>6</v>
      </c>
      <c r="C10" s="227"/>
      <c r="D10" s="170" t="s">
        <v>25</v>
      </c>
      <c r="E10" s="170"/>
      <c r="F10" s="170"/>
      <c r="G10" s="159" t="s">
        <v>374</v>
      </c>
      <c r="H10" s="149"/>
      <c r="I10" s="150"/>
      <c r="J10" s="144">
        <v>95000</v>
      </c>
      <c r="K10" s="144"/>
      <c r="L10" s="144"/>
      <c r="M10" s="144"/>
      <c r="N10" s="144"/>
      <c r="O10" s="144"/>
      <c r="P10" s="144"/>
      <c r="Q10" s="6">
        <v>8000</v>
      </c>
      <c r="R10" s="144">
        <f t="shared" si="0"/>
        <v>103000</v>
      </c>
      <c r="S10" s="144"/>
      <c r="T10" s="144"/>
      <c r="U10" s="144"/>
      <c r="V10" s="7" t="s">
        <v>16</v>
      </c>
      <c r="W10" s="7" t="s">
        <v>384</v>
      </c>
      <c r="X10" s="302"/>
      <c r="Y10" s="303"/>
      <c r="Z10" s="303"/>
      <c r="AA10" s="303"/>
      <c r="AB10" s="303"/>
      <c r="AC10" s="28"/>
    </row>
    <row r="11" spans="2:29" ht="39.950000000000003" customHeight="1" x14ac:dyDescent="0.3">
      <c r="B11" s="4">
        <v>7</v>
      </c>
      <c r="C11" s="227"/>
      <c r="D11" s="159" t="s">
        <v>128</v>
      </c>
      <c r="E11" s="149"/>
      <c r="F11" s="150"/>
      <c r="G11" s="159" t="s">
        <v>375</v>
      </c>
      <c r="H11" s="149"/>
      <c r="I11" s="150"/>
      <c r="J11" s="144">
        <v>52200</v>
      </c>
      <c r="K11" s="144"/>
      <c r="L11" s="144"/>
      <c r="M11" s="144"/>
      <c r="N11" s="144"/>
      <c r="O11" s="144"/>
      <c r="P11" s="144"/>
      <c r="Q11" s="6">
        <v>0</v>
      </c>
      <c r="R11" s="144">
        <f t="shared" si="0"/>
        <v>52200</v>
      </c>
      <c r="S11" s="144"/>
      <c r="T11" s="144"/>
      <c r="U11" s="144"/>
      <c r="V11" s="7" t="s">
        <v>16</v>
      </c>
      <c r="W11" s="7" t="s">
        <v>391</v>
      </c>
      <c r="X11" s="298"/>
      <c r="Y11" s="299"/>
      <c r="Z11" s="299"/>
      <c r="AA11" s="299"/>
      <c r="AB11" s="299"/>
    </row>
    <row r="12" spans="2:29" ht="39.950000000000003" customHeight="1" x14ac:dyDescent="0.3">
      <c r="B12" s="21">
        <v>8</v>
      </c>
      <c r="C12" s="189"/>
      <c r="D12" s="159" t="s">
        <v>25</v>
      </c>
      <c r="E12" s="149"/>
      <c r="F12" s="150"/>
      <c r="G12" s="159" t="s">
        <v>376</v>
      </c>
      <c r="H12" s="149"/>
      <c r="I12" s="150"/>
      <c r="J12" s="144">
        <v>126700</v>
      </c>
      <c r="K12" s="144"/>
      <c r="L12" s="144"/>
      <c r="M12" s="144"/>
      <c r="N12" s="144"/>
      <c r="O12" s="144"/>
      <c r="P12" s="144"/>
      <c r="Q12" s="6">
        <v>0</v>
      </c>
      <c r="R12" s="144">
        <f t="shared" ref="R12" si="1">SUM(J12:Q12)</f>
        <v>126700</v>
      </c>
      <c r="S12" s="144"/>
      <c r="T12" s="144"/>
      <c r="U12" s="144"/>
      <c r="V12" s="7" t="s">
        <v>16</v>
      </c>
      <c r="W12" s="7" t="s">
        <v>386</v>
      </c>
      <c r="X12" s="298" t="s">
        <v>368</v>
      </c>
      <c r="Y12" s="299"/>
      <c r="Z12" s="299"/>
      <c r="AA12" s="299"/>
      <c r="AB12" s="299"/>
    </row>
    <row r="13" spans="2:29" ht="39.950000000000003" customHeight="1" x14ac:dyDescent="0.3">
      <c r="B13" s="21">
        <v>9</v>
      </c>
      <c r="C13" s="5" t="s">
        <v>377</v>
      </c>
      <c r="D13" s="159" t="s">
        <v>379</v>
      </c>
      <c r="E13" s="149"/>
      <c r="F13" s="150"/>
      <c r="G13" s="159" t="s">
        <v>378</v>
      </c>
      <c r="H13" s="149"/>
      <c r="I13" s="150"/>
      <c r="J13" s="144">
        <v>485000</v>
      </c>
      <c r="K13" s="144"/>
      <c r="L13" s="144"/>
      <c r="M13" s="144"/>
      <c r="N13" s="144">
        <v>48500</v>
      </c>
      <c r="O13" s="144"/>
      <c r="P13" s="144"/>
      <c r="Q13" s="6">
        <v>0</v>
      </c>
      <c r="R13" s="144">
        <f t="shared" ref="R13" si="2">SUM(J13:Q13)</f>
        <v>533500</v>
      </c>
      <c r="S13" s="144"/>
      <c r="T13" s="144"/>
      <c r="U13" s="144"/>
      <c r="V13" s="7" t="s">
        <v>14</v>
      </c>
      <c r="W13" s="7" t="s">
        <v>380</v>
      </c>
      <c r="X13" s="298" t="s">
        <v>368</v>
      </c>
      <c r="Y13" s="299"/>
      <c r="Z13" s="299"/>
      <c r="AA13" s="299"/>
      <c r="AB13" s="299"/>
    </row>
    <row r="14" spans="2:29" ht="39.950000000000003" customHeight="1" x14ac:dyDescent="0.3">
      <c r="B14" s="21">
        <v>10</v>
      </c>
      <c r="C14" s="5" t="s">
        <v>381</v>
      </c>
      <c r="D14" s="159" t="s">
        <v>226</v>
      </c>
      <c r="E14" s="149"/>
      <c r="F14" s="150"/>
      <c r="G14" s="159" t="s">
        <v>382</v>
      </c>
      <c r="H14" s="149"/>
      <c r="I14" s="150"/>
      <c r="J14" s="144">
        <v>600000</v>
      </c>
      <c r="K14" s="144"/>
      <c r="L14" s="144"/>
      <c r="M14" s="144"/>
      <c r="N14" s="144">
        <v>60000</v>
      </c>
      <c r="O14" s="144"/>
      <c r="P14" s="144"/>
      <c r="Q14" s="6">
        <v>0</v>
      </c>
      <c r="R14" s="144">
        <f t="shared" si="0"/>
        <v>660000</v>
      </c>
      <c r="S14" s="144"/>
      <c r="T14" s="144"/>
      <c r="U14" s="144"/>
      <c r="V14" s="7" t="s">
        <v>228</v>
      </c>
      <c r="W14" s="7" t="s">
        <v>229</v>
      </c>
      <c r="X14" s="298" t="s">
        <v>368</v>
      </c>
      <c r="Y14" s="299"/>
      <c r="Z14" s="299"/>
      <c r="AA14" s="299"/>
      <c r="AB14" s="299"/>
    </row>
    <row r="15" spans="2:29" ht="39.950000000000003" customHeight="1" x14ac:dyDescent="0.3">
      <c r="B15" s="168" t="s">
        <v>7</v>
      </c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75">
        <f>SUM(R5:U14)</f>
        <v>2335430</v>
      </c>
      <c r="S15" s="176"/>
      <c r="T15" s="176"/>
      <c r="U15" s="176"/>
      <c r="V15" s="176"/>
      <c r="W15" s="176"/>
      <c r="X15" s="176"/>
      <c r="Y15" s="176"/>
      <c r="Z15" s="176"/>
      <c r="AA15" s="176"/>
      <c r="AB15" s="177"/>
    </row>
  </sheetData>
  <mergeCells count="69">
    <mergeCell ref="B2:AB2"/>
    <mergeCell ref="D4:F4"/>
    <mergeCell ref="G4:I4"/>
    <mergeCell ref="J4:M4"/>
    <mergeCell ref="N4:P4"/>
    <mergeCell ref="R4:U4"/>
    <mergeCell ref="X4:AB4"/>
    <mergeCell ref="X8:AB8"/>
    <mergeCell ref="D5:F5"/>
    <mergeCell ref="G5:I5"/>
    <mergeCell ref="J5:M5"/>
    <mergeCell ref="N5:P5"/>
    <mergeCell ref="R5:U5"/>
    <mergeCell ref="X5:AB5"/>
    <mergeCell ref="X7:AB7"/>
    <mergeCell ref="R9:U9"/>
    <mergeCell ref="D8:F8"/>
    <mergeCell ref="G8:I8"/>
    <mergeCell ref="J8:M8"/>
    <mergeCell ref="N8:P8"/>
    <mergeCell ref="R8:U8"/>
    <mergeCell ref="B15:Q15"/>
    <mergeCell ref="R15:AB15"/>
    <mergeCell ref="D12:F12"/>
    <mergeCell ref="G12:I12"/>
    <mergeCell ref="J12:M12"/>
    <mergeCell ref="N12:P12"/>
    <mergeCell ref="R12:U12"/>
    <mergeCell ref="X12:AB12"/>
    <mergeCell ref="D13:F13"/>
    <mergeCell ref="G13:I13"/>
    <mergeCell ref="D14:F14"/>
    <mergeCell ref="G14:I14"/>
    <mergeCell ref="J14:M14"/>
    <mergeCell ref="N14:P14"/>
    <mergeCell ref="R14:U14"/>
    <mergeCell ref="X14:AB14"/>
    <mergeCell ref="J13:M13"/>
    <mergeCell ref="N13:P13"/>
    <mergeCell ref="R13:U13"/>
    <mergeCell ref="X13:AB13"/>
    <mergeCell ref="C8:C12"/>
    <mergeCell ref="D11:F11"/>
    <mergeCell ref="G11:I11"/>
    <mergeCell ref="J11:M11"/>
    <mergeCell ref="N11:P11"/>
    <mergeCell ref="R11:U11"/>
    <mergeCell ref="X11:AB11"/>
    <mergeCell ref="D10:F10"/>
    <mergeCell ref="G10:I10"/>
    <mergeCell ref="J10:M10"/>
    <mergeCell ref="N10:P10"/>
    <mergeCell ref="R10:U10"/>
    <mergeCell ref="X9:AB10"/>
    <mergeCell ref="D6:F6"/>
    <mergeCell ref="G6:I6"/>
    <mergeCell ref="J6:M6"/>
    <mergeCell ref="N6:P6"/>
    <mergeCell ref="R6:U6"/>
    <mergeCell ref="X6:AB6"/>
    <mergeCell ref="D7:F7"/>
    <mergeCell ref="G7:I7"/>
    <mergeCell ref="J7:M7"/>
    <mergeCell ref="N7:P7"/>
    <mergeCell ref="R7:U7"/>
    <mergeCell ref="D9:F9"/>
    <mergeCell ref="G9:I9"/>
    <mergeCell ref="J9:M9"/>
    <mergeCell ref="N9:P9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1993-16D7-41A8-BD1B-A602526A190F}">
  <sheetPr>
    <pageSetUpPr fitToPage="1"/>
  </sheetPr>
  <dimension ref="A2:AB12"/>
  <sheetViews>
    <sheetView zoomScaleNormal="100" workbookViewId="0">
      <selection activeCell="AC11" sqref="AC11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8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8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8" ht="39.95000000000000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8" ht="39.950000000000003" customHeight="1" x14ac:dyDescent="0.3">
      <c r="B5" s="4">
        <v>1</v>
      </c>
      <c r="C5" s="5" t="s">
        <v>344</v>
      </c>
      <c r="D5" s="170" t="s">
        <v>345</v>
      </c>
      <c r="E5" s="170"/>
      <c r="F5" s="170"/>
      <c r="G5" s="170" t="s">
        <v>346</v>
      </c>
      <c r="H5" s="170"/>
      <c r="I5" s="170"/>
      <c r="J5" s="144">
        <v>180000</v>
      </c>
      <c r="K5" s="144"/>
      <c r="L5" s="144"/>
      <c r="M5" s="144"/>
      <c r="N5" s="144">
        <v>18000</v>
      </c>
      <c r="O5" s="144"/>
      <c r="P5" s="144"/>
      <c r="Q5" s="6">
        <v>0</v>
      </c>
      <c r="R5" s="144">
        <f>SUM(J5:Q5)</f>
        <v>198000</v>
      </c>
      <c r="S5" s="144"/>
      <c r="T5" s="144"/>
      <c r="U5" s="144"/>
      <c r="V5" s="7" t="s">
        <v>36</v>
      </c>
      <c r="W5" s="7" t="s">
        <v>347</v>
      </c>
      <c r="X5" s="172"/>
      <c r="Y5" s="173"/>
      <c r="Z5" s="173"/>
      <c r="AA5" s="173"/>
      <c r="AB5" s="174"/>
    </row>
    <row r="6" spans="2:28" ht="39.950000000000003" customHeight="1" x14ac:dyDescent="0.3">
      <c r="B6" s="4">
        <v>2</v>
      </c>
      <c r="C6" s="5" t="s">
        <v>348</v>
      </c>
      <c r="D6" s="170" t="s">
        <v>349</v>
      </c>
      <c r="E6" s="170"/>
      <c r="F6" s="170"/>
      <c r="G6" s="170" t="s">
        <v>350</v>
      </c>
      <c r="H6" s="170"/>
      <c r="I6" s="170"/>
      <c r="J6" s="144">
        <v>130000</v>
      </c>
      <c r="K6" s="144"/>
      <c r="L6" s="144"/>
      <c r="M6" s="144"/>
      <c r="N6" s="144">
        <v>13000</v>
      </c>
      <c r="O6" s="144"/>
      <c r="P6" s="144"/>
      <c r="Q6" s="6">
        <v>0</v>
      </c>
      <c r="R6" s="144">
        <f>SUM(J6:Q6)</f>
        <v>143000</v>
      </c>
      <c r="S6" s="144"/>
      <c r="T6" s="144"/>
      <c r="U6" s="144"/>
      <c r="V6" s="7" t="s">
        <v>14</v>
      </c>
      <c r="W6" s="7" t="s">
        <v>351</v>
      </c>
      <c r="X6" s="172"/>
      <c r="Y6" s="173"/>
      <c r="Z6" s="173"/>
      <c r="AA6" s="173"/>
      <c r="AB6" s="174"/>
    </row>
    <row r="7" spans="2:28" ht="39.950000000000003" customHeight="1" x14ac:dyDescent="0.3">
      <c r="B7" s="4">
        <v>3</v>
      </c>
      <c r="C7" s="5" t="s">
        <v>352</v>
      </c>
      <c r="D7" s="170" t="s">
        <v>353</v>
      </c>
      <c r="E7" s="170"/>
      <c r="F7" s="170"/>
      <c r="G7" s="170" t="s">
        <v>354</v>
      </c>
      <c r="H7" s="170"/>
      <c r="I7" s="170"/>
      <c r="J7" s="144">
        <v>1500000</v>
      </c>
      <c r="K7" s="144"/>
      <c r="L7" s="144"/>
      <c r="M7" s="144"/>
      <c r="N7" s="144">
        <v>150000</v>
      </c>
      <c r="O7" s="144"/>
      <c r="P7" s="144"/>
      <c r="Q7" s="6">
        <v>0</v>
      </c>
      <c r="R7" s="144">
        <f t="shared" ref="R7:R11" si="0">SUM(J7:Q7)</f>
        <v>1650000</v>
      </c>
      <c r="S7" s="144"/>
      <c r="T7" s="144"/>
      <c r="U7" s="144"/>
      <c r="V7" s="7" t="s">
        <v>58</v>
      </c>
      <c r="W7" s="7" t="s">
        <v>355</v>
      </c>
      <c r="X7" s="298"/>
      <c r="Y7" s="299"/>
      <c r="Z7" s="299"/>
      <c r="AA7" s="299"/>
      <c r="AB7" s="299"/>
    </row>
    <row r="8" spans="2:28" ht="39.950000000000003" customHeight="1" x14ac:dyDescent="0.3">
      <c r="B8" s="4">
        <v>4</v>
      </c>
      <c r="C8" s="5" t="s">
        <v>356</v>
      </c>
      <c r="D8" s="159" t="s">
        <v>82</v>
      </c>
      <c r="E8" s="149"/>
      <c r="F8" s="150"/>
      <c r="G8" s="159" t="s">
        <v>357</v>
      </c>
      <c r="H8" s="149"/>
      <c r="I8" s="150"/>
      <c r="J8" s="144">
        <v>50000</v>
      </c>
      <c r="K8" s="144"/>
      <c r="L8" s="144"/>
      <c r="M8" s="144"/>
      <c r="N8" s="144"/>
      <c r="O8" s="144"/>
      <c r="P8" s="144"/>
      <c r="Q8" s="6">
        <v>0</v>
      </c>
      <c r="R8" s="144">
        <f t="shared" si="0"/>
        <v>50000</v>
      </c>
      <c r="S8" s="144"/>
      <c r="T8" s="144"/>
      <c r="U8" s="144"/>
      <c r="V8" s="7" t="s">
        <v>358</v>
      </c>
      <c r="W8" s="7" t="s">
        <v>84</v>
      </c>
      <c r="X8" s="298"/>
      <c r="Y8" s="299"/>
      <c r="Z8" s="299"/>
      <c r="AA8" s="299"/>
      <c r="AB8" s="299"/>
    </row>
    <row r="9" spans="2:28" ht="39.950000000000003" customHeight="1" x14ac:dyDescent="0.3">
      <c r="B9" s="4">
        <v>5</v>
      </c>
      <c r="C9" s="5" t="s">
        <v>359</v>
      </c>
      <c r="D9" s="159" t="s">
        <v>360</v>
      </c>
      <c r="E9" s="149"/>
      <c r="F9" s="150"/>
      <c r="G9" s="159" t="s">
        <v>361</v>
      </c>
      <c r="H9" s="149"/>
      <c r="I9" s="150"/>
      <c r="J9" s="144">
        <v>100000</v>
      </c>
      <c r="K9" s="144"/>
      <c r="L9" s="144"/>
      <c r="M9" s="144"/>
      <c r="N9" s="144"/>
      <c r="O9" s="144"/>
      <c r="P9" s="144"/>
      <c r="Q9" s="6">
        <v>0</v>
      </c>
      <c r="R9" s="144">
        <f t="shared" si="0"/>
        <v>100000</v>
      </c>
      <c r="S9" s="144"/>
      <c r="T9" s="144"/>
      <c r="U9" s="144"/>
      <c r="V9" s="7" t="s">
        <v>31</v>
      </c>
      <c r="W9" s="7" t="s">
        <v>362</v>
      </c>
      <c r="X9" s="298"/>
      <c r="Y9" s="299"/>
      <c r="Z9" s="299"/>
      <c r="AA9" s="299"/>
      <c r="AB9" s="299"/>
    </row>
    <row r="10" spans="2:28" ht="39.950000000000003" customHeight="1" x14ac:dyDescent="0.3">
      <c r="B10" s="4">
        <v>6</v>
      </c>
      <c r="C10" s="5" t="s">
        <v>363</v>
      </c>
      <c r="D10" s="159" t="s">
        <v>96</v>
      </c>
      <c r="E10" s="149"/>
      <c r="F10" s="150"/>
      <c r="G10" s="159" t="s">
        <v>364</v>
      </c>
      <c r="H10" s="149"/>
      <c r="I10" s="150"/>
      <c r="J10" s="144">
        <v>366000</v>
      </c>
      <c r="K10" s="144"/>
      <c r="L10" s="144"/>
      <c r="M10" s="144"/>
      <c r="N10" s="144">
        <v>36600</v>
      </c>
      <c r="O10" s="144"/>
      <c r="P10" s="144"/>
      <c r="Q10" s="6">
        <v>0</v>
      </c>
      <c r="R10" s="144">
        <f t="shared" si="0"/>
        <v>402600</v>
      </c>
      <c r="S10" s="144"/>
      <c r="T10" s="144"/>
      <c r="U10" s="144"/>
      <c r="V10" s="7" t="s">
        <v>58</v>
      </c>
      <c r="W10" s="7" t="s">
        <v>365</v>
      </c>
      <c r="X10" s="298"/>
      <c r="Y10" s="299"/>
      <c r="Z10" s="299"/>
      <c r="AA10" s="299"/>
      <c r="AB10" s="299"/>
    </row>
    <row r="11" spans="2:28" ht="39.950000000000003" customHeight="1" x14ac:dyDescent="0.3">
      <c r="B11" s="21">
        <v>7</v>
      </c>
      <c r="C11" s="5" t="s">
        <v>366</v>
      </c>
      <c r="D11" s="159" t="s">
        <v>44</v>
      </c>
      <c r="E11" s="149"/>
      <c r="F11" s="150"/>
      <c r="G11" s="159" t="s">
        <v>367</v>
      </c>
      <c r="H11" s="149"/>
      <c r="I11" s="150"/>
      <c r="J11" s="144">
        <v>510000</v>
      </c>
      <c r="K11" s="144"/>
      <c r="L11" s="144"/>
      <c r="M11" s="144"/>
      <c r="N11" s="144"/>
      <c r="O11" s="144"/>
      <c r="P11" s="144"/>
      <c r="Q11" s="6">
        <v>0</v>
      </c>
      <c r="R11" s="144">
        <f t="shared" si="0"/>
        <v>510000</v>
      </c>
      <c r="S11" s="144"/>
      <c r="T11" s="144"/>
      <c r="U11" s="144"/>
      <c r="V11" s="7" t="s">
        <v>42</v>
      </c>
      <c r="W11" s="7" t="s">
        <v>45</v>
      </c>
      <c r="X11" s="298" t="s">
        <v>368</v>
      </c>
      <c r="Y11" s="299"/>
      <c r="Z11" s="299"/>
      <c r="AA11" s="299"/>
      <c r="AB11" s="299"/>
    </row>
    <row r="12" spans="2:28" ht="39.950000000000003" customHeight="1" x14ac:dyDescent="0.3">
      <c r="B12" s="168" t="s">
        <v>7</v>
      </c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75">
        <f>SUM(R5:U11)</f>
        <v>3053600</v>
      </c>
      <c r="S12" s="176"/>
      <c r="T12" s="176"/>
      <c r="U12" s="176"/>
      <c r="V12" s="176"/>
      <c r="W12" s="176"/>
      <c r="X12" s="176"/>
      <c r="Y12" s="176"/>
      <c r="Z12" s="176"/>
      <c r="AA12" s="176"/>
      <c r="AB12" s="177"/>
    </row>
  </sheetData>
  <mergeCells count="51">
    <mergeCell ref="B12:Q12"/>
    <mergeCell ref="R12:AB12"/>
    <mergeCell ref="D11:F11"/>
    <mergeCell ref="G11:I11"/>
    <mergeCell ref="J11:M11"/>
    <mergeCell ref="N11:P11"/>
    <mergeCell ref="R11:U11"/>
    <mergeCell ref="X11:AB11"/>
    <mergeCell ref="X10:AB10"/>
    <mergeCell ref="D9:F9"/>
    <mergeCell ref="G9:I9"/>
    <mergeCell ref="J9:M9"/>
    <mergeCell ref="N9:P9"/>
    <mergeCell ref="R9:U9"/>
    <mergeCell ref="X9:AB9"/>
    <mergeCell ref="D10:F10"/>
    <mergeCell ref="G10:I10"/>
    <mergeCell ref="J10:M10"/>
    <mergeCell ref="N10:P10"/>
    <mergeCell ref="R10:U10"/>
    <mergeCell ref="X8:AB8"/>
    <mergeCell ref="D7:F7"/>
    <mergeCell ref="G7:I7"/>
    <mergeCell ref="J7:M7"/>
    <mergeCell ref="N7:P7"/>
    <mergeCell ref="R7:U7"/>
    <mergeCell ref="X7:AB7"/>
    <mergeCell ref="D8:F8"/>
    <mergeCell ref="G8:I8"/>
    <mergeCell ref="J8:M8"/>
    <mergeCell ref="N8:P8"/>
    <mergeCell ref="R8:U8"/>
    <mergeCell ref="X6:AB6"/>
    <mergeCell ref="D5:F5"/>
    <mergeCell ref="G5:I5"/>
    <mergeCell ref="J5:M5"/>
    <mergeCell ref="N5:P5"/>
    <mergeCell ref="R5:U5"/>
    <mergeCell ref="X5:AB5"/>
    <mergeCell ref="D6:F6"/>
    <mergeCell ref="G6:I6"/>
    <mergeCell ref="J6:M6"/>
    <mergeCell ref="N6:P6"/>
    <mergeCell ref="R6:U6"/>
    <mergeCell ref="B2:AB2"/>
    <mergeCell ref="D4:F4"/>
    <mergeCell ref="G4:I4"/>
    <mergeCell ref="J4:M4"/>
    <mergeCell ref="N4:P4"/>
    <mergeCell ref="R4:U4"/>
    <mergeCell ref="X4:AB4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3376-A86D-4BA5-A05A-1995592C76D9}">
  <sheetPr>
    <pageSetUpPr fitToPage="1"/>
  </sheetPr>
  <dimension ref="A2:AB8"/>
  <sheetViews>
    <sheetView zoomScaleNormal="100" workbookViewId="0">
      <selection activeCell="AC11" sqref="AC11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8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8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8" ht="3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8" ht="39.950000000000003" customHeight="1" x14ac:dyDescent="0.3">
      <c r="B5" s="4">
        <v>1</v>
      </c>
      <c r="C5" s="5" t="s">
        <v>333</v>
      </c>
      <c r="D5" s="170" t="s">
        <v>25</v>
      </c>
      <c r="E5" s="170"/>
      <c r="F5" s="170"/>
      <c r="G5" s="170" t="s">
        <v>334</v>
      </c>
      <c r="H5" s="170"/>
      <c r="I5" s="170"/>
      <c r="J5" s="144">
        <f>SUM(37000/1.1)</f>
        <v>33636.363636363632</v>
      </c>
      <c r="K5" s="144"/>
      <c r="L5" s="144"/>
      <c r="M5" s="144"/>
      <c r="N5" s="144">
        <v>3364</v>
      </c>
      <c r="O5" s="144"/>
      <c r="P5" s="144"/>
      <c r="Q5" s="6">
        <v>0</v>
      </c>
      <c r="R5" s="144">
        <f>SUM(J5:Q5)</f>
        <v>37000.363636363632</v>
      </c>
      <c r="S5" s="144"/>
      <c r="T5" s="144"/>
      <c r="U5" s="144"/>
      <c r="V5" s="7" t="s">
        <v>36</v>
      </c>
      <c r="W5" s="7" t="s">
        <v>335</v>
      </c>
      <c r="X5" s="172"/>
      <c r="Y5" s="173"/>
      <c r="Z5" s="173"/>
      <c r="AA5" s="173"/>
      <c r="AB5" s="174"/>
    </row>
    <row r="6" spans="2:28" ht="39.950000000000003" customHeight="1" x14ac:dyDescent="0.3">
      <c r="B6" s="4">
        <v>2</v>
      </c>
      <c r="C6" s="5" t="s">
        <v>336</v>
      </c>
      <c r="D6" s="170" t="s">
        <v>337</v>
      </c>
      <c r="E6" s="170"/>
      <c r="F6" s="170"/>
      <c r="G6" s="170" t="s">
        <v>338</v>
      </c>
      <c r="H6" s="170"/>
      <c r="I6" s="170"/>
      <c r="J6" s="144">
        <v>480000</v>
      </c>
      <c r="K6" s="144"/>
      <c r="L6" s="144"/>
      <c r="M6" s="144"/>
      <c r="N6" s="144">
        <v>0</v>
      </c>
      <c r="O6" s="144"/>
      <c r="P6" s="144"/>
      <c r="Q6" s="6">
        <v>0</v>
      </c>
      <c r="R6" s="144">
        <f>SUM(J6:Q6)</f>
        <v>480000</v>
      </c>
      <c r="S6" s="144"/>
      <c r="T6" s="144"/>
      <c r="U6" s="144"/>
      <c r="V6" s="7" t="s">
        <v>36</v>
      </c>
      <c r="W6" s="7" t="s">
        <v>339</v>
      </c>
      <c r="X6" s="172"/>
      <c r="Y6" s="173"/>
      <c r="Z6" s="173"/>
      <c r="AA6" s="173"/>
      <c r="AB6" s="174"/>
    </row>
    <row r="7" spans="2:28" ht="39.950000000000003" customHeight="1" x14ac:dyDescent="0.3">
      <c r="B7" s="4">
        <v>3</v>
      </c>
      <c r="C7" s="5" t="s">
        <v>340</v>
      </c>
      <c r="D7" s="170" t="s">
        <v>341</v>
      </c>
      <c r="E7" s="170"/>
      <c r="F7" s="170"/>
      <c r="G7" s="170" t="s">
        <v>342</v>
      </c>
      <c r="H7" s="170"/>
      <c r="I7" s="170"/>
      <c r="J7" s="144">
        <v>120000</v>
      </c>
      <c r="K7" s="144"/>
      <c r="L7" s="144"/>
      <c r="M7" s="144"/>
      <c r="N7" s="144"/>
      <c r="O7" s="144"/>
      <c r="P7" s="144"/>
      <c r="Q7" s="6">
        <v>0</v>
      </c>
      <c r="R7" s="144">
        <f t="shared" ref="R7" si="0">SUM(J7:Q7)</f>
        <v>120000</v>
      </c>
      <c r="S7" s="144"/>
      <c r="T7" s="144"/>
      <c r="U7" s="144"/>
      <c r="V7" s="7" t="s">
        <v>16</v>
      </c>
      <c r="W7" s="7" t="s">
        <v>343</v>
      </c>
      <c r="X7" s="298"/>
      <c r="Y7" s="299"/>
      <c r="Z7" s="299"/>
      <c r="AA7" s="299"/>
      <c r="AB7" s="299"/>
    </row>
    <row r="8" spans="2:28" ht="37.5" customHeight="1" x14ac:dyDescent="0.3">
      <c r="B8" s="168" t="s">
        <v>7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75">
        <f>SUM(R5:U7)</f>
        <v>637000.36363636365</v>
      </c>
      <c r="S8" s="176"/>
      <c r="T8" s="176"/>
      <c r="U8" s="176"/>
      <c r="V8" s="176"/>
      <c r="W8" s="176"/>
      <c r="X8" s="176"/>
      <c r="Y8" s="176"/>
      <c r="Z8" s="176"/>
      <c r="AA8" s="176"/>
      <c r="AB8" s="177"/>
    </row>
  </sheetData>
  <mergeCells count="27">
    <mergeCell ref="B8:Q8"/>
    <mergeCell ref="R8:AB8"/>
    <mergeCell ref="D7:F7"/>
    <mergeCell ref="G7:I7"/>
    <mergeCell ref="J7:M7"/>
    <mergeCell ref="N7:P7"/>
    <mergeCell ref="R7:U7"/>
    <mergeCell ref="X7:AB7"/>
    <mergeCell ref="X5:AB5"/>
    <mergeCell ref="D6:F6"/>
    <mergeCell ref="G6:I6"/>
    <mergeCell ref="J6:M6"/>
    <mergeCell ref="N6:P6"/>
    <mergeCell ref="R6:U6"/>
    <mergeCell ref="X6:AB6"/>
    <mergeCell ref="D5:F5"/>
    <mergeCell ref="G5:I5"/>
    <mergeCell ref="J5:M5"/>
    <mergeCell ref="N5:P5"/>
    <mergeCell ref="R5:U5"/>
    <mergeCell ref="B2:AB2"/>
    <mergeCell ref="D4:F4"/>
    <mergeCell ref="G4:I4"/>
    <mergeCell ref="J4:M4"/>
    <mergeCell ref="N4:P4"/>
    <mergeCell ref="R4:U4"/>
    <mergeCell ref="X4:AB4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15AA-3679-457D-A3D9-6A3BA3696388}">
  <sheetPr>
    <pageSetUpPr fitToPage="1"/>
  </sheetPr>
  <dimension ref="A2:AB9"/>
  <sheetViews>
    <sheetView zoomScaleNormal="100" workbookViewId="0">
      <selection activeCell="AC11" sqref="AC11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8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8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8" ht="3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8" ht="39.950000000000003" customHeight="1" x14ac:dyDescent="0.3">
      <c r="B5" s="4">
        <v>1</v>
      </c>
      <c r="C5" s="188" t="s">
        <v>319</v>
      </c>
      <c r="D5" s="170" t="s">
        <v>207</v>
      </c>
      <c r="E5" s="170"/>
      <c r="F5" s="170"/>
      <c r="G5" s="170" t="s">
        <v>320</v>
      </c>
      <c r="H5" s="170"/>
      <c r="I5" s="170"/>
      <c r="J5" s="144">
        <v>100000</v>
      </c>
      <c r="K5" s="144"/>
      <c r="L5" s="144"/>
      <c r="M5" s="144"/>
      <c r="N5" s="144"/>
      <c r="O5" s="144"/>
      <c r="P5" s="144"/>
      <c r="Q5" s="6">
        <v>0</v>
      </c>
      <c r="R5" s="144">
        <f>J5+N5+Q5</f>
        <v>100000</v>
      </c>
      <c r="S5" s="144"/>
      <c r="T5" s="144"/>
      <c r="U5" s="144"/>
      <c r="V5" s="7" t="s">
        <v>31</v>
      </c>
      <c r="W5" s="7" t="s">
        <v>326</v>
      </c>
      <c r="X5" s="172" t="s">
        <v>321</v>
      </c>
      <c r="Y5" s="173"/>
      <c r="Z5" s="173"/>
      <c r="AA5" s="173"/>
      <c r="AB5" s="174"/>
    </row>
    <row r="6" spans="2:28" ht="39.950000000000003" customHeight="1" x14ac:dyDescent="0.3">
      <c r="B6" s="4">
        <v>2</v>
      </c>
      <c r="C6" s="189"/>
      <c r="D6" s="170" t="s">
        <v>207</v>
      </c>
      <c r="E6" s="170"/>
      <c r="F6" s="170"/>
      <c r="G6" s="170" t="s">
        <v>320</v>
      </c>
      <c r="H6" s="170"/>
      <c r="I6" s="170"/>
      <c r="J6" s="144">
        <v>70000</v>
      </c>
      <c r="K6" s="144"/>
      <c r="L6" s="144"/>
      <c r="M6" s="144"/>
      <c r="N6" s="144"/>
      <c r="O6" s="144"/>
      <c r="P6" s="144"/>
      <c r="Q6" s="6">
        <v>0</v>
      </c>
      <c r="R6" s="144">
        <f>SUM(J6:Q6)</f>
        <v>70000</v>
      </c>
      <c r="S6" s="144"/>
      <c r="T6" s="144"/>
      <c r="U6" s="144"/>
      <c r="V6" s="7" t="s">
        <v>31</v>
      </c>
      <c r="W6" s="7" t="s">
        <v>327</v>
      </c>
      <c r="X6" s="172" t="s">
        <v>322</v>
      </c>
      <c r="Y6" s="173"/>
      <c r="Z6" s="173"/>
      <c r="AA6" s="173"/>
      <c r="AB6" s="174"/>
    </row>
    <row r="7" spans="2:28" ht="39.950000000000003" customHeight="1" x14ac:dyDescent="0.3">
      <c r="B7" s="4">
        <v>3</v>
      </c>
      <c r="C7" s="5" t="s">
        <v>323</v>
      </c>
      <c r="D7" s="170" t="s">
        <v>207</v>
      </c>
      <c r="E7" s="170"/>
      <c r="F7" s="170"/>
      <c r="G7" s="170" t="s">
        <v>320</v>
      </c>
      <c r="H7" s="170"/>
      <c r="I7" s="170"/>
      <c r="J7" s="144">
        <v>100000</v>
      </c>
      <c r="K7" s="144"/>
      <c r="L7" s="144"/>
      <c r="M7" s="144"/>
      <c r="N7" s="144"/>
      <c r="O7" s="144"/>
      <c r="P7" s="144"/>
      <c r="Q7" s="6">
        <v>0</v>
      </c>
      <c r="R7" s="144">
        <f>SUM(J7:Q7)</f>
        <v>100000</v>
      </c>
      <c r="S7" s="144"/>
      <c r="T7" s="144"/>
      <c r="U7" s="144"/>
      <c r="V7" s="7" t="s">
        <v>31</v>
      </c>
      <c r="W7" s="7" t="s">
        <v>325</v>
      </c>
      <c r="X7" s="298" t="s">
        <v>324</v>
      </c>
      <c r="Y7" s="299"/>
      <c r="Z7" s="299"/>
      <c r="AA7" s="299"/>
      <c r="AB7" s="299"/>
    </row>
    <row r="8" spans="2:28" ht="39.950000000000003" customHeight="1" x14ac:dyDescent="0.3">
      <c r="B8" s="4">
        <v>4</v>
      </c>
      <c r="C8" s="5" t="s">
        <v>328</v>
      </c>
      <c r="D8" s="170" t="s">
        <v>329</v>
      </c>
      <c r="E8" s="170"/>
      <c r="F8" s="170"/>
      <c r="G8" s="170" t="s">
        <v>330</v>
      </c>
      <c r="H8" s="170"/>
      <c r="I8" s="170"/>
      <c r="J8" s="144">
        <v>1500000</v>
      </c>
      <c r="K8" s="144"/>
      <c r="L8" s="144"/>
      <c r="M8" s="144"/>
      <c r="N8" s="144">
        <v>150000</v>
      </c>
      <c r="O8" s="144"/>
      <c r="P8" s="144"/>
      <c r="Q8" s="6">
        <v>0</v>
      </c>
      <c r="R8" s="144">
        <f>SUM(J8:Q8)</f>
        <v>1650000</v>
      </c>
      <c r="S8" s="144"/>
      <c r="T8" s="144"/>
      <c r="U8" s="144"/>
      <c r="V8" s="7" t="s">
        <v>331</v>
      </c>
      <c r="W8" s="7" t="s">
        <v>332</v>
      </c>
      <c r="X8" s="298"/>
      <c r="Y8" s="299"/>
      <c r="Z8" s="299"/>
      <c r="AA8" s="299"/>
      <c r="AB8" s="299"/>
    </row>
    <row r="9" spans="2:28" ht="37.5" customHeight="1" x14ac:dyDescent="0.3">
      <c r="B9" s="168" t="s">
        <v>7</v>
      </c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75">
        <f>SUM(R5:U8)</f>
        <v>1920000</v>
      </c>
      <c r="S9" s="176"/>
      <c r="T9" s="176"/>
      <c r="U9" s="176"/>
      <c r="V9" s="176"/>
      <c r="W9" s="176"/>
      <c r="X9" s="176"/>
      <c r="Y9" s="176"/>
      <c r="Z9" s="176"/>
      <c r="AA9" s="176"/>
      <c r="AB9" s="177"/>
    </row>
  </sheetData>
  <mergeCells count="34">
    <mergeCell ref="B2:AB2"/>
    <mergeCell ref="D4:F4"/>
    <mergeCell ref="G4:I4"/>
    <mergeCell ref="J4:M4"/>
    <mergeCell ref="N4:P4"/>
    <mergeCell ref="R4:U4"/>
    <mergeCell ref="X4:AB4"/>
    <mergeCell ref="C5:C6"/>
    <mergeCell ref="D5:F5"/>
    <mergeCell ref="G5:I5"/>
    <mergeCell ref="J5:M5"/>
    <mergeCell ref="N5:P5"/>
    <mergeCell ref="X7:AB7"/>
    <mergeCell ref="X5:AB5"/>
    <mergeCell ref="D6:F6"/>
    <mergeCell ref="G6:I6"/>
    <mergeCell ref="J6:M6"/>
    <mergeCell ref="N6:P6"/>
    <mergeCell ref="R6:U6"/>
    <mergeCell ref="X6:AB6"/>
    <mergeCell ref="R5:U5"/>
    <mergeCell ref="D7:F7"/>
    <mergeCell ref="G7:I7"/>
    <mergeCell ref="J7:M7"/>
    <mergeCell ref="N7:P7"/>
    <mergeCell ref="R7:U7"/>
    <mergeCell ref="B9:Q9"/>
    <mergeCell ref="R9:AB9"/>
    <mergeCell ref="D8:F8"/>
    <mergeCell ref="G8:I8"/>
    <mergeCell ref="J8:M8"/>
    <mergeCell ref="N8:P8"/>
    <mergeCell ref="R8:U8"/>
    <mergeCell ref="X8:AB8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8FBC-957C-40AB-A5A8-40DC4D016C1E}">
  <sheetPr>
    <pageSetUpPr fitToPage="1"/>
  </sheetPr>
  <dimension ref="A2:AC11"/>
  <sheetViews>
    <sheetView zoomScaleNormal="100" workbookViewId="0">
      <selection activeCell="AC11" sqref="AC11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1.2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318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9" ht="3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9" ht="39.950000000000003" customHeight="1" x14ac:dyDescent="0.3">
      <c r="B5" s="4">
        <v>1</v>
      </c>
      <c r="C5" s="188" t="s">
        <v>218</v>
      </c>
      <c r="D5" s="170" t="s">
        <v>25</v>
      </c>
      <c r="E5" s="170"/>
      <c r="F5" s="170"/>
      <c r="G5" s="170" t="s">
        <v>220</v>
      </c>
      <c r="H5" s="170"/>
      <c r="I5" s="170"/>
      <c r="J5" s="144">
        <v>634545</v>
      </c>
      <c r="K5" s="144"/>
      <c r="L5" s="144"/>
      <c r="M5" s="144"/>
      <c r="N5" s="144">
        <v>63455</v>
      </c>
      <c r="O5" s="144"/>
      <c r="P5" s="144"/>
      <c r="Q5" s="6">
        <v>0</v>
      </c>
      <c r="R5" s="144">
        <f>J5+N5+Q5</f>
        <v>698000</v>
      </c>
      <c r="S5" s="144"/>
      <c r="T5" s="144"/>
      <c r="U5" s="144"/>
      <c r="V5" s="7" t="s">
        <v>167</v>
      </c>
      <c r="W5" s="7" t="s">
        <v>222</v>
      </c>
      <c r="X5" s="172" t="s">
        <v>224</v>
      </c>
      <c r="Y5" s="173"/>
      <c r="Z5" s="173"/>
      <c r="AA5" s="173"/>
      <c r="AB5" s="174"/>
    </row>
    <row r="6" spans="2:29" ht="39.950000000000003" customHeight="1" x14ac:dyDescent="0.3">
      <c r="B6" s="4">
        <v>2</v>
      </c>
      <c r="C6" s="189"/>
      <c r="D6" s="170" t="s">
        <v>25</v>
      </c>
      <c r="E6" s="170"/>
      <c r="F6" s="170"/>
      <c r="G6" s="170" t="s">
        <v>219</v>
      </c>
      <c r="H6" s="170"/>
      <c r="I6" s="170"/>
      <c r="J6" s="144">
        <v>316364</v>
      </c>
      <c r="K6" s="144"/>
      <c r="L6" s="144"/>
      <c r="M6" s="144"/>
      <c r="N6" s="144">
        <v>31636</v>
      </c>
      <c r="O6" s="144"/>
      <c r="P6" s="144"/>
      <c r="Q6" s="6">
        <v>0</v>
      </c>
      <c r="R6" s="144">
        <f>SUM(J6:Q6)</f>
        <v>348000</v>
      </c>
      <c r="S6" s="144"/>
      <c r="T6" s="144"/>
      <c r="U6" s="144"/>
      <c r="V6" s="7" t="s">
        <v>167</v>
      </c>
      <c r="W6" s="7" t="s">
        <v>221</v>
      </c>
      <c r="X6" s="172" t="s">
        <v>223</v>
      </c>
      <c r="Y6" s="173"/>
      <c r="Z6" s="173"/>
      <c r="AA6" s="173"/>
      <c r="AB6" s="174"/>
    </row>
    <row r="7" spans="2:29" ht="39.950000000000003" customHeight="1" x14ac:dyDescent="0.3">
      <c r="B7" s="4">
        <v>3</v>
      </c>
      <c r="C7" s="5" t="s">
        <v>230</v>
      </c>
      <c r="D7" s="170"/>
      <c r="E7" s="170"/>
      <c r="F7" s="170"/>
      <c r="G7" s="170" t="s">
        <v>231</v>
      </c>
      <c r="H7" s="170"/>
      <c r="I7" s="170"/>
      <c r="J7" s="144">
        <v>13345620</v>
      </c>
      <c r="K7" s="144"/>
      <c r="L7" s="144"/>
      <c r="M7" s="144"/>
      <c r="N7" s="144"/>
      <c r="O7" s="144"/>
      <c r="P7" s="144"/>
      <c r="Q7" s="6">
        <v>0</v>
      </c>
      <c r="R7" s="144">
        <f>SUM(J7:Q7)</f>
        <v>13345620</v>
      </c>
      <c r="S7" s="144"/>
      <c r="T7" s="144"/>
      <c r="U7" s="144"/>
      <c r="V7" s="307" t="s">
        <v>307</v>
      </c>
      <c r="W7" s="308"/>
      <c r="X7" s="304" t="s">
        <v>306</v>
      </c>
      <c r="Y7" s="305"/>
      <c r="Z7" s="305"/>
      <c r="AA7" s="305"/>
      <c r="AB7" s="306"/>
    </row>
    <row r="8" spans="2:29" ht="39.950000000000003" customHeight="1" x14ac:dyDescent="0.3">
      <c r="B8" s="4">
        <v>4</v>
      </c>
      <c r="C8" s="5" t="s">
        <v>315</v>
      </c>
      <c r="D8" s="170" t="s">
        <v>316</v>
      </c>
      <c r="E8" s="170"/>
      <c r="F8" s="170"/>
      <c r="G8" s="170" t="s">
        <v>313</v>
      </c>
      <c r="H8" s="170"/>
      <c r="I8" s="170"/>
      <c r="J8" s="144">
        <v>10220000</v>
      </c>
      <c r="K8" s="144"/>
      <c r="L8" s="144"/>
      <c r="M8" s="144"/>
      <c r="N8" s="144">
        <v>1022000</v>
      </c>
      <c r="O8" s="144"/>
      <c r="P8" s="144"/>
      <c r="Q8" s="6">
        <v>0</v>
      </c>
      <c r="R8" s="144">
        <f>SUM(J8:Q8)</f>
        <v>11242000</v>
      </c>
      <c r="S8" s="144"/>
      <c r="T8" s="144"/>
      <c r="U8" s="144"/>
      <c r="V8" s="7" t="s">
        <v>42</v>
      </c>
      <c r="W8" s="7" t="s">
        <v>314</v>
      </c>
      <c r="X8" s="298" t="s">
        <v>317</v>
      </c>
      <c r="Y8" s="299"/>
      <c r="Z8" s="299"/>
      <c r="AA8" s="299"/>
      <c r="AB8" s="299"/>
    </row>
    <row r="9" spans="2:29" ht="39.950000000000003" customHeight="1" x14ac:dyDescent="0.3">
      <c r="B9" s="21">
        <v>5</v>
      </c>
      <c r="C9" s="5" t="s">
        <v>225</v>
      </c>
      <c r="D9" s="170" t="s">
        <v>226</v>
      </c>
      <c r="E9" s="170"/>
      <c r="F9" s="170"/>
      <c r="G9" s="170" t="s">
        <v>227</v>
      </c>
      <c r="H9" s="170"/>
      <c r="I9" s="170"/>
      <c r="J9" s="144">
        <v>350000</v>
      </c>
      <c r="K9" s="144"/>
      <c r="L9" s="144"/>
      <c r="M9" s="144"/>
      <c r="N9" s="144">
        <v>35000</v>
      </c>
      <c r="O9" s="144"/>
      <c r="P9" s="144"/>
      <c r="Q9" s="6">
        <v>0</v>
      </c>
      <c r="R9" s="144">
        <f t="shared" ref="R9:R10" si="0">J9+N9+Q9</f>
        <v>385000</v>
      </c>
      <c r="S9" s="144"/>
      <c r="T9" s="144"/>
      <c r="U9" s="144"/>
      <c r="V9" s="7" t="s">
        <v>228</v>
      </c>
      <c r="W9" s="7" t="s">
        <v>229</v>
      </c>
      <c r="X9" s="172"/>
      <c r="Y9" s="173"/>
      <c r="Z9" s="173"/>
      <c r="AA9" s="173"/>
      <c r="AB9" s="174"/>
      <c r="AC9" s="178" t="s">
        <v>176</v>
      </c>
    </row>
    <row r="10" spans="2:29" ht="39.950000000000003" customHeight="1" x14ac:dyDescent="0.3">
      <c r="B10" s="21">
        <v>6</v>
      </c>
      <c r="C10" s="5" t="s">
        <v>308</v>
      </c>
      <c r="D10" s="170" t="s">
        <v>309</v>
      </c>
      <c r="E10" s="170"/>
      <c r="F10" s="170"/>
      <c r="G10" s="170" t="s">
        <v>310</v>
      </c>
      <c r="H10" s="170"/>
      <c r="I10" s="170"/>
      <c r="J10" s="144">
        <v>5120000</v>
      </c>
      <c r="K10" s="144"/>
      <c r="L10" s="144"/>
      <c r="M10" s="144"/>
      <c r="N10" s="144">
        <v>512000</v>
      </c>
      <c r="O10" s="144"/>
      <c r="P10" s="144"/>
      <c r="Q10" s="6">
        <v>0</v>
      </c>
      <c r="R10" s="144">
        <f t="shared" si="0"/>
        <v>5632000</v>
      </c>
      <c r="S10" s="144"/>
      <c r="T10" s="144"/>
      <c r="U10" s="144"/>
      <c r="V10" s="7" t="s">
        <v>167</v>
      </c>
      <c r="W10" s="7" t="s">
        <v>311</v>
      </c>
      <c r="X10" s="172" t="s">
        <v>312</v>
      </c>
      <c r="Y10" s="173"/>
      <c r="Z10" s="173"/>
      <c r="AA10" s="173"/>
      <c r="AB10" s="174"/>
      <c r="AC10" s="180"/>
    </row>
    <row r="11" spans="2:29" ht="37.5" customHeight="1" x14ac:dyDescent="0.3">
      <c r="B11" s="168" t="s">
        <v>7</v>
      </c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75">
        <f>SUM(R5:U10)</f>
        <v>31650620</v>
      </c>
      <c r="S11" s="176"/>
      <c r="T11" s="176"/>
      <c r="U11" s="176"/>
      <c r="V11" s="176"/>
      <c r="W11" s="176"/>
      <c r="X11" s="176"/>
      <c r="Y11" s="176"/>
      <c r="Z11" s="176"/>
      <c r="AA11" s="176"/>
      <c r="AB11" s="177"/>
    </row>
  </sheetData>
  <mergeCells count="48">
    <mergeCell ref="B11:Q11"/>
    <mergeCell ref="R11:AB11"/>
    <mergeCell ref="C5:C6"/>
    <mergeCell ref="V7:W7"/>
    <mergeCell ref="AC9:AC10"/>
    <mergeCell ref="D10:F10"/>
    <mergeCell ref="G10:I10"/>
    <mergeCell ref="J10:M10"/>
    <mergeCell ref="N10:P10"/>
    <mergeCell ref="R10:U10"/>
    <mergeCell ref="X10:AB10"/>
    <mergeCell ref="D9:F9"/>
    <mergeCell ref="G9:I9"/>
    <mergeCell ref="J9:M9"/>
    <mergeCell ref="N9:P9"/>
    <mergeCell ref="R9:U9"/>
    <mergeCell ref="X9:AB9"/>
    <mergeCell ref="D7:F7"/>
    <mergeCell ref="G7:I7"/>
    <mergeCell ref="J7:M7"/>
    <mergeCell ref="N7:P7"/>
    <mergeCell ref="R7:U7"/>
    <mergeCell ref="X7:AB7"/>
    <mergeCell ref="D8:F8"/>
    <mergeCell ref="G8:I8"/>
    <mergeCell ref="J8:M8"/>
    <mergeCell ref="N8:P8"/>
    <mergeCell ref="R8:U8"/>
    <mergeCell ref="X8:AB8"/>
    <mergeCell ref="X6:AB6"/>
    <mergeCell ref="D5:F5"/>
    <mergeCell ref="G5:I5"/>
    <mergeCell ref="J5:M5"/>
    <mergeCell ref="N5:P5"/>
    <mergeCell ref="R5:U5"/>
    <mergeCell ref="X5:AB5"/>
    <mergeCell ref="D6:F6"/>
    <mergeCell ref="G6:I6"/>
    <mergeCell ref="J6:M6"/>
    <mergeCell ref="N6:P6"/>
    <mergeCell ref="R6:U6"/>
    <mergeCell ref="B2:AB2"/>
    <mergeCell ref="D4:F4"/>
    <mergeCell ref="G4:I4"/>
    <mergeCell ref="J4:M4"/>
    <mergeCell ref="N4:P4"/>
    <mergeCell ref="R4:U4"/>
    <mergeCell ref="X4:AB4"/>
  </mergeCells>
  <phoneticPr fontId="3" type="noConversion"/>
  <hyperlinks>
    <hyperlink ref="X7:AB7" r:id="rId1" display="황토힐링포인츠 1월 공과금 납부 내역서_25.02.18.xlsx" xr:uid="{98D7AAA1-09E5-464E-8CF8-0BC6F06CA756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650C-42AB-4A17-9985-F4EE2289F990}">
  <sheetPr>
    <pageSetUpPr fitToPage="1"/>
  </sheetPr>
  <dimension ref="A2:U34"/>
  <sheetViews>
    <sheetView topLeftCell="A12" zoomScale="115" zoomScaleNormal="115" workbookViewId="0">
      <selection activeCell="D7" sqref="D7:F7"/>
    </sheetView>
  </sheetViews>
  <sheetFormatPr defaultRowHeight="16.5" x14ac:dyDescent="0.3"/>
  <cols>
    <col min="1" max="1" width="4" style="1" customWidth="1"/>
    <col min="2" max="2" width="4.625" customWidth="1"/>
    <col min="3" max="3" width="16.25" customWidth="1"/>
    <col min="4" max="9" width="5.625" customWidth="1"/>
    <col min="10" max="10" width="16.875" customWidth="1"/>
    <col min="11" max="14" width="3.625" style="1" customWidth="1"/>
    <col min="15" max="15" width="10.875" customWidth="1"/>
    <col min="16" max="16" width="26.625" customWidth="1"/>
    <col min="17" max="21" width="5" customWidth="1"/>
    <col min="22" max="22" width="8.125" customWidth="1"/>
    <col min="23" max="23" width="21" customWidth="1"/>
  </cols>
  <sheetData>
    <row r="2" spans="2:21" ht="51" customHeight="1" thickBot="1" x14ac:dyDescent="0.35">
      <c r="B2" s="181" t="s">
        <v>232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</row>
    <row r="3" spans="2:21" ht="17.25" thickTop="1" x14ac:dyDescent="0.3">
      <c r="Q3" s="264" t="s">
        <v>233</v>
      </c>
      <c r="R3" s="264"/>
      <c r="S3" s="264"/>
      <c r="T3" s="264"/>
      <c r="U3" s="264"/>
    </row>
    <row r="4" spans="2:21" ht="33" customHeight="1" x14ac:dyDescent="0.3">
      <c r="B4" s="2" t="s">
        <v>0</v>
      </c>
      <c r="C4" s="2" t="s">
        <v>234</v>
      </c>
      <c r="D4" s="158" t="s">
        <v>235</v>
      </c>
      <c r="E4" s="158"/>
      <c r="F4" s="158"/>
      <c r="G4" s="158" t="s">
        <v>2</v>
      </c>
      <c r="H4" s="158"/>
      <c r="I4" s="158"/>
      <c r="J4" s="3" t="s">
        <v>236</v>
      </c>
      <c r="K4" s="158" t="s">
        <v>7</v>
      </c>
      <c r="L4" s="158"/>
      <c r="M4" s="158"/>
      <c r="N4" s="158"/>
      <c r="O4" s="3" t="s">
        <v>8</v>
      </c>
      <c r="P4" s="3" t="s">
        <v>9</v>
      </c>
      <c r="Q4" s="158" t="s">
        <v>10</v>
      </c>
      <c r="R4" s="158"/>
      <c r="S4" s="158"/>
      <c r="T4" s="158"/>
      <c r="U4" s="184"/>
    </row>
    <row r="5" spans="2:21" ht="30" customHeight="1" x14ac:dyDescent="0.3">
      <c r="B5" s="4">
        <v>1</v>
      </c>
      <c r="C5" s="5" t="s">
        <v>237</v>
      </c>
      <c r="D5" s="170" t="s">
        <v>238</v>
      </c>
      <c r="E5" s="170"/>
      <c r="F5" s="170"/>
      <c r="G5" s="170" t="s">
        <v>239</v>
      </c>
      <c r="H5" s="170"/>
      <c r="I5" s="170"/>
      <c r="J5" s="23" t="s">
        <v>240</v>
      </c>
      <c r="K5" s="260">
        <v>77000</v>
      </c>
      <c r="L5" s="260"/>
      <c r="M5" s="260"/>
      <c r="N5" s="260"/>
      <c r="O5" s="22" t="s">
        <v>16</v>
      </c>
      <c r="P5" s="7" t="s">
        <v>241</v>
      </c>
      <c r="Q5" s="172"/>
      <c r="R5" s="173"/>
      <c r="S5" s="173"/>
      <c r="T5" s="173"/>
      <c r="U5" s="174"/>
    </row>
    <row r="6" spans="2:21" ht="30" customHeight="1" x14ac:dyDescent="0.3">
      <c r="B6" s="4">
        <v>2</v>
      </c>
      <c r="C6" s="5" t="s">
        <v>242</v>
      </c>
      <c r="D6" s="170" t="s">
        <v>243</v>
      </c>
      <c r="E6" s="170"/>
      <c r="F6" s="170"/>
      <c r="G6" s="171" t="s">
        <v>244</v>
      </c>
      <c r="H6" s="171"/>
      <c r="I6" s="171"/>
      <c r="J6" s="24" t="s">
        <v>245</v>
      </c>
      <c r="K6" s="260">
        <v>10681600</v>
      </c>
      <c r="L6" s="260"/>
      <c r="M6" s="260"/>
      <c r="N6" s="260"/>
      <c r="O6" s="22" t="s">
        <v>16</v>
      </c>
      <c r="P6" s="7" t="s">
        <v>246</v>
      </c>
      <c r="Q6" s="172" t="s">
        <v>247</v>
      </c>
      <c r="R6" s="173"/>
      <c r="S6" s="173"/>
      <c r="T6" s="173"/>
      <c r="U6" s="174"/>
    </row>
    <row r="7" spans="2:21" ht="30" customHeight="1" x14ac:dyDescent="0.3">
      <c r="B7" s="4">
        <v>3</v>
      </c>
      <c r="C7" s="5" t="s">
        <v>248</v>
      </c>
      <c r="D7" s="170" t="s">
        <v>249</v>
      </c>
      <c r="E7" s="170"/>
      <c r="F7" s="170"/>
      <c r="G7" s="170" t="s">
        <v>250</v>
      </c>
      <c r="H7" s="170"/>
      <c r="I7" s="170"/>
      <c r="J7" s="23" t="s">
        <v>251</v>
      </c>
      <c r="K7" s="260">
        <v>39600</v>
      </c>
      <c r="L7" s="260"/>
      <c r="M7" s="260"/>
      <c r="N7" s="260"/>
      <c r="O7" s="22" t="s">
        <v>16</v>
      </c>
      <c r="P7" s="7" t="s">
        <v>252</v>
      </c>
      <c r="Q7" s="172"/>
      <c r="R7" s="173"/>
      <c r="S7" s="173"/>
      <c r="T7" s="173"/>
      <c r="U7" s="174"/>
    </row>
    <row r="8" spans="2:21" ht="30" customHeight="1" x14ac:dyDescent="0.3">
      <c r="B8" s="4">
        <v>4</v>
      </c>
      <c r="C8" s="5" t="s">
        <v>253</v>
      </c>
      <c r="D8" s="170" t="s">
        <v>254</v>
      </c>
      <c r="E8" s="170"/>
      <c r="F8" s="170"/>
      <c r="G8" s="170" t="s">
        <v>250</v>
      </c>
      <c r="H8" s="170"/>
      <c r="I8" s="170"/>
      <c r="J8" s="23" t="s">
        <v>251</v>
      </c>
      <c r="K8" s="260">
        <v>11710</v>
      </c>
      <c r="L8" s="260"/>
      <c r="M8" s="260"/>
      <c r="N8" s="260"/>
      <c r="O8" s="22" t="s">
        <v>16</v>
      </c>
      <c r="P8" s="7" t="s">
        <v>255</v>
      </c>
      <c r="Q8" s="172"/>
      <c r="R8" s="173"/>
      <c r="S8" s="173"/>
      <c r="T8" s="173"/>
      <c r="U8" s="174"/>
    </row>
    <row r="9" spans="2:21" ht="30" customHeight="1" x14ac:dyDescent="0.3">
      <c r="B9" s="4">
        <v>5</v>
      </c>
      <c r="C9" s="5" t="s">
        <v>256</v>
      </c>
      <c r="D9" s="170" t="s">
        <v>249</v>
      </c>
      <c r="E9" s="170"/>
      <c r="F9" s="170"/>
      <c r="G9" s="170" t="s">
        <v>257</v>
      </c>
      <c r="H9" s="170"/>
      <c r="I9" s="170"/>
      <c r="J9" s="23" t="s">
        <v>258</v>
      </c>
      <c r="K9" s="260">
        <v>118130</v>
      </c>
      <c r="L9" s="260"/>
      <c r="M9" s="260"/>
      <c r="N9" s="260"/>
      <c r="O9" s="22" t="s">
        <v>16</v>
      </c>
      <c r="P9" s="7" t="s">
        <v>259</v>
      </c>
      <c r="Q9" s="172"/>
      <c r="R9" s="173"/>
      <c r="S9" s="173"/>
      <c r="T9" s="173"/>
      <c r="U9" s="174"/>
    </row>
    <row r="10" spans="2:21" ht="30" customHeight="1" x14ac:dyDescent="0.3">
      <c r="B10" s="4">
        <v>6</v>
      </c>
      <c r="C10" s="5" t="s">
        <v>256</v>
      </c>
      <c r="D10" s="170" t="s">
        <v>260</v>
      </c>
      <c r="E10" s="170"/>
      <c r="F10" s="170"/>
      <c r="G10" s="170" t="s">
        <v>257</v>
      </c>
      <c r="H10" s="170"/>
      <c r="I10" s="170"/>
      <c r="J10" s="23" t="s">
        <v>245</v>
      </c>
      <c r="K10" s="260">
        <v>35160</v>
      </c>
      <c r="L10" s="260"/>
      <c r="M10" s="260"/>
      <c r="N10" s="260"/>
      <c r="O10" s="22" t="s">
        <v>16</v>
      </c>
      <c r="P10" s="20" t="s">
        <v>261</v>
      </c>
      <c r="Q10" s="172"/>
      <c r="R10" s="173"/>
      <c r="S10" s="173"/>
      <c r="T10" s="173"/>
      <c r="U10" s="174"/>
    </row>
    <row r="11" spans="2:21" ht="30" customHeight="1" x14ac:dyDescent="0.3">
      <c r="B11" s="4">
        <v>7</v>
      </c>
      <c r="C11" s="5" t="s">
        <v>256</v>
      </c>
      <c r="D11" s="170" t="s">
        <v>262</v>
      </c>
      <c r="E11" s="170"/>
      <c r="F11" s="170"/>
      <c r="G11" s="170" t="s">
        <v>257</v>
      </c>
      <c r="H11" s="170"/>
      <c r="I11" s="170"/>
      <c r="J11" s="23" t="s">
        <v>245</v>
      </c>
      <c r="K11" s="260">
        <v>185280</v>
      </c>
      <c r="L11" s="260"/>
      <c r="M11" s="260"/>
      <c r="N11" s="260"/>
      <c r="O11" s="22" t="s">
        <v>16</v>
      </c>
      <c r="P11" s="7" t="s">
        <v>263</v>
      </c>
      <c r="Q11" s="172"/>
      <c r="R11" s="173"/>
      <c r="S11" s="173"/>
      <c r="T11" s="173"/>
      <c r="U11" s="174"/>
    </row>
    <row r="12" spans="2:21" ht="30" customHeight="1" x14ac:dyDescent="0.3">
      <c r="B12" s="4">
        <v>8</v>
      </c>
      <c r="C12" s="5" t="s">
        <v>256</v>
      </c>
      <c r="D12" s="170" t="s">
        <v>264</v>
      </c>
      <c r="E12" s="170"/>
      <c r="F12" s="170"/>
      <c r="G12" s="170" t="s">
        <v>257</v>
      </c>
      <c r="H12" s="170"/>
      <c r="I12" s="170"/>
      <c r="J12" s="23" t="s">
        <v>265</v>
      </c>
      <c r="K12" s="260">
        <v>54280</v>
      </c>
      <c r="L12" s="260"/>
      <c r="M12" s="260"/>
      <c r="N12" s="260"/>
      <c r="O12" s="22" t="s">
        <v>16</v>
      </c>
      <c r="P12" s="7" t="s">
        <v>266</v>
      </c>
      <c r="Q12" s="172"/>
      <c r="R12" s="173"/>
      <c r="S12" s="173"/>
      <c r="T12" s="173"/>
      <c r="U12" s="174"/>
    </row>
    <row r="13" spans="2:21" ht="30" customHeight="1" x14ac:dyDescent="0.3">
      <c r="B13" s="4">
        <v>9</v>
      </c>
      <c r="C13" s="5" t="s">
        <v>256</v>
      </c>
      <c r="D13" s="170" t="s">
        <v>267</v>
      </c>
      <c r="E13" s="170"/>
      <c r="F13" s="170"/>
      <c r="G13" s="170" t="s">
        <v>257</v>
      </c>
      <c r="H13" s="170"/>
      <c r="I13" s="170"/>
      <c r="J13" s="23" t="s">
        <v>265</v>
      </c>
      <c r="K13" s="260">
        <v>94320</v>
      </c>
      <c r="L13" s="260"/>
      <c r="M13" s="260"/>
      <c r="N13" s="260"/>
      <c r="O13" s="22" t="s">
        <v>16</v>
      </c>
      <c r="P13" s="25" t="s">
        <v>268</v>
      </c>
      <c r="Q13" s="172"/>
      <c r="R13" s="173"/>
      <c r="S13" s="173"/>
      <c r="T13" s="173"/>
      <c r="U13" s="174"/>
    </row>
    <row r="14" spans="2:21" ht="30" customHeight="1" x14ac:dyDescent="0.3">
      <c r="B14" s="4">
        <v>10</v>
      </c>
      <c r="C14" s="5" t="s">
        <v>256</v>
      </c>
      <c r="D14" s="170" t="s">
        <v>269</v>
      </c>
      <c r="E14" s="170"/>
      <c r="F14" s="170"/>
      <c r="G14" s="170" t="s">
        <v>257</v>
      </c>
      <c r="H14" s="170"/>
      <c r="I14" s="170"/>
      <c r="J14" s="23" t="s">
        <v>245</v>
      </c>
      <c r="K14" s="260">
        <v>7690</v>
      </c>
      <c r="L14" s="260"/>
      <c r="M14" s="260"/>
      <c r="N14" s="260"/>
      <c r="O14" s="22" t="s">
        <v>16</v>
      </c>
      <c r="P14" s="7" t="s">
        <v>270</v>
      </c>
      <c r="Q14" s="172"/>
      <c r="R14" s="173"/>
      <c r="S14" s="173"/>
      <c r="T14" s="173"/>
      <c r="U14" s="174"/>
    </row>
    <row r="15" spans="2:21" ht="30" customHeight="1" x14ac:dyDescent="0.3">
      <c r="B15" s="4">
        <v>11</v>
      </c>
      <c r="C15" s="5" t="s">
        <v>256</v>
      </c>
      <c r="D15" s="170" t="s">
        <v>271</v>
      </c>
      <c r="E15" s="170"/>
      <c r="F15" s="170"/>
      <c r="G15" s="170" t="s">
        <v>257</v>
      </c>
      <c r="H15" s="170"/>
      <c r="I15" s="170"/>
      <c r="J15" s="23" t="s">
        <v>272</v>
      </c>
      <c r="K15" s="260">
        <v>114490</v>
      </c>
      <c r="L15" s="260"/>
      <c r="M15" s="260"/>
      <c r="N15" s="260"/>
      <c r="O15" s="22" t="s">
        <v>16</v>
      </c>
      <c r="P15" s="7" t="s">
        <v>273</v>
      </c>
      <c r="Q15" s="172"/>
      <c r="R15" s="173"/>
      <c r="S15" s="173"/>
      <c r="T15" s="173"/>
      <c r="U15" s="174"/>
    </row>
    <row r="16" spans="2:21" ht="30" customHeight="1" x14ac:dyDescent="0.3">
      <c r="B16" s="4">
        <v>12</v>
      </c>
      <c r="C16" s="5" t="s">
        <v>256</v>
      </c>
      <c r="D16" s="170" t="s">
        <v>274</v>
      </c>
      <c r="E16" s="170"/>
      <c r="F16" s="170"/>
      <c r="G16" s="170" t="s">
        <v>257</v>
      </c>
      <c r="H16" s="170"/>
      <c r="I16" s="170"/>
      <c r="J16" s="23" t="s">
        <v>258</v>
      </c>
      <c r="K16" s="260">
        <v>102140</v>
      </c>
      <c r="L16" s="260"/>
      <c r="M16" s="260"/>
      <c r="N16" s="260"/>
      <c r="O16" s="22" t="s">
        <v>16</v>
      </c>
      <c r="P16" s="7" t="s">
        <v>275</v>
      </c>
      <c r="Q16" s="172"/>
      <c r="R16" s="173"/>
      <c r="S16" s="173"/>
      <c r="T16" s="173"/>
      <c r="U16" s="174"/>
    </row>
    <row r="17" spans="2:21" ht="30" customHeight="1" x14ac:dyDescent="0.3">
      <c r="B17" s="4">
        <v>13</v>
      </c>
      <c r="C17" s="5" t="s">
        <v>256</v>
      </c>
      <c r="D17" s="170" t="s">
        <v>276</v>
      </c>
      <c r="E17" s="170"/>
      <c r="F17" s="170"/>
      <c r="G17" s="170" t="s">
        <v>257</v>
      </c>
      <c r="H17" s="170"/>
      <c r="I17" s="170"/>
      <c r="J17" s="23" t="s">
        <v>251</v>
      </c>
      <c r="K17" s="260">
        <v>77750</v>
      </c>
      <c r="L17" s="260"/>
      <c r="M17" s="260"/>
      <c r="N17" s="260"/>
      <c r="O17" s="22" t="s">
        <v>16</v>
      </c>
      <c r="P17" s="7" t="s">
        <v>277</v>
      </c>
      <c r="Q17" s="172"/>
      <c r="R17" s="173"/>
      <c r="S17" s="173"/>
      <c r="T17" s="173"/>
      <c r="U17" s="174"/>
    </row>
    <row r="18" spans="2:21" ht="30" customHeight="1" x14ac:dyDescent="0.3">
      <c r="B18" s="4">
        <v>14</v>
      </c>
      <c r="C18" s="5" t="s">
        <v>256</v>
      </c>
      <c r="D18" s="170" t="s">
        <v>278</v>
      </c>
      <c r="E18" s="170"/>
      <c r="F18" s="170"/>
      <c r="G18" s="170" t="s">
        <v>257</v>
      </c>
      <c r="H18" s="170"/>
      <c r="I18" s="170"/>
      <c r="J18" s="23" t="s">
        <v>251</v>
      </c>
      <c r="K18" s="260">
        <v>303790</v>
      </c>
      <c r="L18" s="260"/>
      <c r="M18" s="260"/>
      <c r="N18" s="260"/>
      <c r="O18" s="22" t="s">
        <v>16</v>
      </c>
      <c r="P18" s="7" t="s">
        <v>279</v>
      </c>
      <c r="Q18" s="172"/>
      <c r="R18" s="173"/>
      <c r="S18" s="173"/>
      <c r="T18" s="173"/>
      <c r="U18" s="174"/>
    </row>
    <row r="19" spans="2:21" ht="30" customHeight="1" x14ac:dyDescent="0.3">
      <c r="B19" s="4">
        <v>15</v>
      </c>
      <c r="C19" s="5" t="s">
        <v>256</v>
      </c>
      <c r="D19" s="170" t="s">
        <v>280</v>
      </c>
      <c r="E19" s="170"/>
      <c r="F19" s="170"/>
      <c r="G19" s="170" t="s">
        <v>257</v>
      </c>
      <c r="H19" s="170"/>
      <c r="I19" s="170"/>
      <c r="J19" s="23" t="s">
        <v>251</v>
      </c>
      <c r="K19" s="260">
        <v>100340</v>
      </c>
      <c r="L19" s="260"/>
      <c r="M19" s="260"/>
      <c r="N19" s="260"/>
      <c r="O19" s="22" t="s">
        <v>16</v>
      </c>
      <c r="P19" s="7" t="s">
        <v>281</v>
      </c>
      <c r="Q19" s="172"/>
      <c r="R19" s="173"/>
      <c r="S19" s="173"/>
      <c r="T19" s="173"/>
      <c r="U19" s="174"/>
    </row>
    <row r="20" spans="2:21" ht="30" customHeight="1" x14ac:dyDescent="0.3">
      <c r="B20" s="4">
        <v>16</v>
      </c>
      <c r="C20" s="5" t="s">
        <v>256</v>
      </c>
      <c r="D20" s="170" t="s">
        <v>282</v>
      </c>
      <c r="E20" s="170"/>
      <c r="F20" s="170"/>
      <c r="G20" s="170" t="s">
        <v>257</v>
      </c>
      <c r="H20" s="170"/>
      <c r="I20" s="170"/>
      <c r="J20" s="23" t="s">
        <v>251</v>
      </c>
      <c r="K20" s="260">
        <v>101840</v>
      </c>
      <c r="L20" s="260"/>
      <c r="M20" s="260"/>
      <c r="N20" s="260"/>
      <c r="O20" s="22" t="s">
        <v>16</v>
      </c>
      <c r="P20" s="7" t="s">
        <v>283</v>
      </c>
      <c r="Q20" s="172"/>
      <c r="R20" s="173"/>
      <c r="S20" s="173"/>
      <c r="T20" s="173"/>
      <c r="U20" s="174"/>
    </row>
    <row r="21" spans="2:21" ht="30" customHeight="1" x14ac:dyDescent="0.3">
      <c r="B21" s="4">
        <v>17</v>
      </c>
      <c r="C21" s="5" t="s">
        <v>256</v>
      </c>
      <c r="D21" s="170" t="s">
        <v>284</v>
      </c>
      <c r="E21" s="170"/>
      <c r="F21" s="170"/>
      <c r="G21" s="170" t="s">
        <v>257</v>
      </c>
      <c r="H21" s="170"/>
      <c r="I21" s="170"/>
      <c r="J21" s="23" t="s">
        <v>285</v>
      </c>
      <c r="K21" s="260">
        <v>541340</v>
      </c>
      <c r="L21" s="260"/>
      <c r="M21" s="260"/>
      <c r="N21" s="260"/>
      <c r="O21" s="22" t="s">
        <v>16</v>
      </c>
      <c r="P21" s="7" t="s">
        <v>286</v>
      </c>
      <c r="Q21" s="172"/>
      <c r="R21" s="173"/>
      <c r="S21" s="173"/>
      <c r="T21" s="173"/>
      <c r="U21" s="174"/>
    </row>
    <row r="22" spans="2:21" ht="30" customHeight="1" x14ac:dyDescent="0.3">
      <c r="B22" s="4">
        <v>18</v>
      </c>
      <c r="C22" s="5" t="s">
        <v>256</v>
      </c>
      <c r="D22" s="170" t="s">
        <v>287</v>
      </c>
      <c r="E22" s="170"/>
      <c r="F22" s="170"/>
      <c r="G22" s="170" t="s">
        <v>257</v>
      </c>
      <c r="H22" s="170"/>
      <c r="I22" s="170"/>
      <c r="J22" s="23" t="s">
        <v>251</v>
      </c>
      <c r="K22" s="260">
        <v>299070</v>
      </c>
      <c r="L22" s="260"/>
      <c r="M22" s="260"/>
      <c r="N22" s="260"/>
      <c r="O22" s="22" t="s">
        <v>16</v>
      </c>
      <c r="P22" s="7" t="s">
        <v>288</v>
      </c>
      <c r="Q22" s="172"/>
      <c r="R22" s="173"/>
      <c r="S22" s="173"/>
      <c r="T22" s="173"/>
      <c r="U22" s="174"/>
    </row>
    <row r="23" spans="2:21" ht="30" customHeight="1" x14ac:dyDescent="0.3">
      <c r="B23" s="4">
        <v>19</v>
      </c>
      <c r="C23" s="5" t="s">
        <v>256</v>
      </c>
      <c r="D23" s="170" t="s">
        <v>289</v>
      </c>
      <c r="E23" s="170"/>
      <c r="F23" s="170"/>
      <c r="G23" s="170" t="s">
        <v>257</v>
      </c>
      <c r="H23" s="170"/>
      <c r="I23" s="170"/>
      <c r="J23" s="23" t="s">
        <v>251</v>
      </c>
      <c r="K23" s="260">
        <v>122170</v>
      </c>
      <c r="L23" s="260"/>
      <c r="M23" s="260"/>
      <c r="N23" s="260"/>
      <c r="O23" s="22" t="s">
        <v>16</v>
      </c>
      <c r="P23" s="7" t="s">
        <v>290</v>
      </c>
      <c r="Q23" s="172"/>
      <c r="R23" s="173"/>
      <c r="S23" s="173"/>
      <c r="T23" s="173"/>
      <c r="U23" s="174"/>
    </row>
    <row r="24" spans="2:21" ht="30" customHeight="1" x14ac:dyDescent="0.3">
      <c r="B24" s="4">
        <v>20</v>
      </c>
      <c r="C24" s="5" t="s">
        <v>256</v>
      </c>
      <c r="D24" s="170" t="s">
        <v>291</v>
      </c>
      <c r="E24" s="170"/>
      <c r="F24" s="170"/>
      <c r="G24" s="170" t="s">
        <v>257</v>
      </c>
      <c r="H24" s="170"/>
      <c r="I24" s="170"/>
      <c r="J24" s="23" t="s">
        <v>251</v>
      </c>
      <c r="K24" s="260">
        <v>255420</v>
      </c>
      <c r="L24" s="260"/>
      <c r="M24" s="260"/>
      <c r="N24" s="260"/>
      <c r="O24" s="22" t="s">
        <v>16</v>
      </c>
      <c r="P24" s="7" t="s">
        <v>292</v>
      </c>
      <c r="Q24" s="172"/>
      <c r="R24" s="173"/>
      <c r="S24" s="173"/>
      <c r="T24" s="173"/>
      <c r="U24" s="174"/>
    </row>
    <row r="25" spans="2:21" ht="30" customHeight="1" x14ac:dyDescent="0.3">
      <c r="B25" s="4">
        <v>21</v>
      </c>
      <c r="C25" s="5" t="s">
        <v>293</v>
      </c>
      <c r="D25" s="170" t="s">
        <v>291</v>
      </c>
      <c r="E25" s="170"/>
      <c r="F25" s="170"/>
      <c r="G25" s="170" t="s">
        <v>294</v>
      </c>
      <c r="H25" s="170"/>
      <c r="I25" s="170"/>
      <c r="J25" s="23" t="s">
        <v>251</v>
      </c>
      <c r="K25" s="260">
        <v>2500</v>
      </c>
      <c r="L25" s="260"/>
      <c r="M25" s="260"/>
      <c r="N25" s="260"/>
      <c r="O25" s="22" t="s">
        <v>16</v>
      </c>
      <c r="P25" s="7" t="s">
        <v>295</v>
      </c>
      <c r="Q25" s="172"/>
      <c r="R25" s="173"/>
      <c r="S25" s="173"/>
      <c r="T25" s="173"/>
      <c r="U25" s="174"/>
    </row>
    <row r="26" spans="2:21" ht="30" customHeight="1" x14ac:dyDescent="0.3">
      <c r="B26" s="4">
        <v>22</v>
      </c>
      <c r="C26" s="5" t="s">
        <v>293</v>
      </c>
      <c r="D26" s="170" t="s">
        <v>296</v>
      </c>
      <c r="E26" s="170"/>
      <c r="F26" s="170"/>
      <c r="G26" s="170" t="s">
        <v>294</v>
      </c>
      <c r="H26" s="170"/>
      <c r="I26" s="170"/>
      <c r="J26" s="23" t="s">
        <v>251</v>
      </c>
      <c r="K26" s="260">
        <v>2500</v>
      </c>
      <c r="L26" s="260"/>
      <c r="M26" s="260"/>
      <c r="N26" s="260"/>
      <c r="O26" s="22" t="s">
        <v>16</v>
      </c>
      <c r="P26" s="7" t="s">
        <v>297</v>
      </c>
      <c r="Q26" s="172"/>
      <c r="R26" s="173"/>
      <c r="S26" s="173"/>
      <c r="T26" s="173"/>
      <c r="U26" s="174"/>
    </row>
    <row r="27" spans="2:21" ht="30" customHeight="1" x14ac:dyDescent="0.3">
      <c r="B27" s="4">
        <v>23</v>
      </c>
      <c r="C27" s="5" t="s">
        <v>293</v>
      </c>
      <c r="D27" s="170" t="s">
        <v>276</v>
      </c>
      <c r="E27" s="170"/>
      <c r="F27" s="170"/>
      <c r="G27" s="170" t="s">
        <v>294</v>
      </c>
      <c r="H27" s="170"/>
      <c r="I27" s="170"/>
      <c r="J27" s="23" t="s">
        <v>251</v>
      </c>
      <c r="K27" s="260">
        <v>2500</v>
      </c>
      <c r="L27" s="260"/>
      <c r="M27" s="260"/>
      <c r="N27" s="260"/>
      <c r="O27" s="22" t="s">
        <v>16</v>
      </c>
      <c r="P27" s="7" t="s">
        <v>298</v>
      </c>
      <c r="Q27" s="172"/>
      <c r="R27" s="173"/>
      <c r="S27" s="173"/>
      <c r="T27" s="173"/>
      <c r="U27" s="174"/>
    </row>
    <row r="28" spans="2:21" ht="30" customHeight="1" x14ac:dyDescent="0.3">
      <c r="B28" s="4">
        <v>24</v>
      </c>
      <c r="C28" s="5" t="s">
        <v>293</v>
      </c>
      <c r="D28" s="170" t="s">
        <v>280</v>
      </c>
      <c r="E28" s="170"/>
      <c r="F28" s="170"/>
      <c r="G28" s="170" t="s">
        <v>294</v>
      </c>
      <c r="H28" s="170"/>
      <c r="I28" s="170"/>
      <c r="J28" s="23" t="s">
        <v>251</v>
      </c>
      <c r="K28" s="260">
        <v>2500</v>
      </c>
      <c r="L28" s="260"/>
      <c r="M28" s="260"/>
      <c r="N28" s="260"/>
      <c r="O28" s="22" t="s">
        <v>16</v>
      </c>
      <c r="P28" s="7" t="s">
        <v>299</v>
      </c>
      <c r="Q28" s="172"/>
      <c r="R28" s="173"/>
      <c r="S28" s="173"/>
      <c r="T28" s="173"/>
      <c r="U28" s="174"/>
    </row>
    <row r="29" spans="2:21" ht="30" customHeight="1" x14ac:dyDescent="0.3">
      <c r="B29" s="4">
        <v>25</v>
      </c>
      <c r="C29" s="5" t="s">
        <v>293</v>
      </c>
      <c r="D29" s="170" t="s">
        <v>300</v>
      </c>
      <c r="E29" s="170"/>
      <c r="F29" s="170"/>
      <c r="G29" s="170" t="s">
        <v>294</v>
      </c>
      <c r="H29" s="170"/>
      <c r="I29" s="170"/>
      <c r="J29" s="23" t="s">
        <v>251</v>
      </c>
      <c r="K29" s="260">
        <v>2500</v>
      </c>
      <c r="L29" s="260"/>
      <c r="M29" s="260"/>
      <c r="N29" s="260"/>
      <c r="O29" s="22" t="s">
        <v>16</v>
      </c>
      <c r="P29" s="7" t="s">
        <v>301</v>
      </c>
      <c r="Q29" s="172"/>
      <c r="R29" s="173"/>
      <c r="S29" s="173"/>
      <c r="T29" s="173"/>
      <c r="U29" s="174"/>
    </row>
    <row r="30" spans="2:21" ht="30" customHeight="1" x14ac:dyDescent="0.3">
      <c r="B30" s="4">
        <v>26</v>
      </c>
      <c r="C30" s="5" t="s">
        <v>293</v>
      </c>
      <c r="D30" s="170" t="s">
        <v>274</v>
      </c>
      <c r="E30" s="170"/>
      <c r="F30" s="170"/>
      <c r="G30" s="170" t="s">
        <v>294</v>
      </c>
      <c r="H30" s="170"/>
      <c r="I30" s="170"/>
      <c r="J30" s="23" t="s">
        <v>251</v>
      </c>
      <c r="K30" s="260">
        <v>2500</v>
      </c>
      <c r="L30" s="260"/>
      <c r="M30" s="260"/>
      <c r="N30" s="260"/>
      <c r="O30" s="22" t="s">
        <v>16</v>
      </c>
      <c r="P30" s="7" t="s">
        <v>302</v>
      </c>
      <c r="Q30" s="172"/>
      <c r="R30" s="173"/>
      <c r="S30" s="173"/>
      <c r="T30" s="173"/>
      <c r="U30" s="174"/>
    </row>
    <row r="31" spans="2:21" ht="30" customHeight="1" x14ac:dyDescent="0.3">
      <c r="B31" s="4">
        <v>27</v>
      </c>
      <c r="C31" s="5" t="s">
        <v>293</v>
      </c>
      <c r="D31" s="170" t="s">
        <v>289</v>
      </c>
      <c r="E31" s="170"/>
      <c r="F31" s="170"/>
      <c r="G31" s="170" t="s">
        <v>294</v>
      </c>
      <c r="H31" s="170"/>
      <c r="I31" s="170"/>
      <c r="J31" s="23" t="s">
        <v>251</v>
      </c>
      <c r="K31" s="260">
        <v>2500</v>
      </c>
      <c r="L31" s="260"/>
      <c r="M31" s="260"/>
      <c r="N31" s="260"/>
      <c r="O31" s="22" t="s">
        <v>16</v>
      </c>
      <c r="P31" s="7" t="s">
        <v>303</v>
      </c>
      <c r="Q31" s="172"/>
      <c r="R31" s="173"/>
      <c r="S31" s="173"/>
      <c r="T31" s="173"/>
      <c r="U31" s="174"/>
    </row>
    <row r="32" spans="2:21" ht="30" customHeight="1" x14ac:dyDescent="0.3">
      <c r="B32" s="4">
        <v>28</v>
      </c>
      <c r="C32" s="5" t="s">
        <v>293</v>
      </c>
      <c r="D32" s="170" t="s">
        <v>282</v>
      </c>
      <c r="E32" s="170"/>
      <c r="F32" s="170"/>
      <c r="G32" s="170" t="s">
        <v>294</v>
      </c>
      <c r="H32" s="170"/>
      <c r="I32" s="170"/>
      <c r="J32" s="23" t="s">
        <v>251</v>
      </c>
      <c r="K32" s="260">
        <v>2500</v>
      </c>
      <c r="L32" s="260"/>
      <c r="M32" s="260"/>
      <c r="N32" s="260"/>
      <c r="O32" s="22" t="s">
        <v>16</v>
      </c>
      <c r="P32" s="7" t="s">
        <v>304</v>
      </c>
      <c r="Q32" s="172"/>
      <c r="R32" s="173"/>
      <c r="S32" s="173"/>
      <c r="T32" s="173"/>
      <c r="U32" s="174"/>
    </row>
    <row r="33" spans="2:21" ht="30" customHeight="1" x14ac:dyDescent="0.3">
      <c r="B33" s="4">
        <v>29</v>
      </c>
      <c r="C33" s="5" t="s">
        <v>293</v>
      </c>
      <c r="D33" s="170" t="s">
        <v>287</v>
      </c>
      <c r="E33" s="170"/>
      <c r="F33" s="170"/>
      <c r="G33" s="170" t="s">
        <v>294</v>
      </c>
      <c r="H33" s="170"/>
      <c r="I33" s="170"/>
      <c r="J33" s="23" t="s">
        <v>251</v>
      </c>
      <c r="K33" s="260">
        <v>2500</v>
      </c>
      <c r="L33" s="260"/>
      <c r="M33" s="260"/>
      <c r="N33" s="260"/>
      <c r="O33" s="22" t="s">
        <v>16</v>
      </c>
      <c r="P33" s="7" t="s">
        <v>305</v>
      </c>
      <c r="Q33" s="172"/>
      <c r="R33" s="173"/>
      <c r="S33" s="173"/>
      <c r="T33" s="173"/>
      <c r="U33" s="174"/>
    </row>
    <row r="34" spans="2:21" ht="37.5" customHeight="1" x14ac:dyDescent="0.3">
      <c r="B34" s="168" t="s">
        <v>7</v>
      </c>
      <c r="C34" s="168"/>
      <c r="D34" s="168"/>
      <c r="E34" s="168"/>
      <c r="F34" s="168"/>
      <c r="G34" s="168"/>
      <c r="H34" s="168"/>
      <c r="I34" s="168"/>
      <c r="J34" s="26"/>
      <c r="K34" s="175">
        <f>SUM(K5:N33)</f>
        <v>13345620</v>
      </c>
      <c r="L34" s="176"/>
      <c r="M34" s="176"/>
      <c r="N34" s="176"/>
      <c r="O34" s="176"/>
      <c r="P34" s="176"/>
      <c r="Q34" s="176"/>
      <c r="R34" s="176"/>
      <c r="S34" s="176"/>
      <c r="T34" s="176"/>
      <c r="U34" s="177"/>
    </row>
  </sheetData>
  <mergeCells count="124">
    <mergeCell ref="D33:F33"/>
    <mergeCell ref="G33:I33"/>
    <mergeCell ref="K33:N33"/>
    <mergeCell ref="Q33:U33"/>
    <mergeCell ref="B34:I34"/>
    <mergeCell ref="K34:U34"/>
    <mergeCell ref="D31:F31"/>
    <mergeCell ref="G31:I31"/>
    <mergeCell ref="K31:N31"/>
    <mergeCell ref="Q31:U31"/>
    <mergeCell ref="D32:F32"/>
    <mergeCell ref="G32:I32"/>
    <mergeCell ref="K32:N32"/>
    <mergeCell ref="Q32:U32"/>
    <mergeCell ref="D29:F29"/>
    <mergeCell ref="G29:I29"/>
    <mergeCell ref="K29:N29"/>
    <mergeCell ref="Q29:U29"/>
    <mergeCell ref="D30:F30"/>
    <mergeCell ref="G30:I30"/>
    <mergeCell ref="K30:N30"/>
    <mergeCell ref="Q30:U30"/>
    <mergeCell ref="D27:F27"/>
    <mergeCell ref="G27:I27"/>
    <mergeCell ref="K27:N27"/>
    <mergeCell ref="Q27:U27"/>
    <mergeCell ref="D28:F28"/>
    <mergeCell ref="G28:I28"/>
    <mergeCell ref="K28:N28"/>
    <mergeCell ref="Q28:U28"/>
    <mergeCell ref="D25:F25"/>
    <mergeCell ref="G25:I25"/>
    <mergeCell ref="K25:N25"/>
    <mergeCell ref="Q25:U25"/>
    <mergeCell ref="D26:F26"/>
    <mergeCell ref="G26:I26"/>
    <mergeCell ref="K26:N26"/>
    <mergeCell ref="Q26:U26"/>
    <mergeCell ref="D23:F23"/>
    <mergeCell ref="G23:I23"/>
    <mergeCell ref="K23:N23"/>
    <mergeCell ref="Q23:U23"/>
    <mergeCell ref="D24:F24"/>
    <mergeCell ref="G24:I24"/>
    <mergeCell ref="K24:N24"/>
    <mergeCell ref="Q24:U24"/>
    <mergeCell ref="D21:F21"/>
    <mergeCell ref="G21:I21"/>
    <mergeCell ref="K21:N21"/>
    <mergeCell ref="Q21:U21"/>
    <mergeCell ref="D22:F22"/>
    <mergeCell ref="G22:I22"/>
    <mergeCell ref="K22:N22"/>
    <mergeCell ref="Q22:U22"/>
    <mergeCell ref="D19:F19"/>
    <mergeCell ref="G19:I19"/>
    <mergeCell ref="K19:N19"/>
    <mergeCell ref="Q19:U19"/>
    <mergeCell ref="D20:F20"/>
    <mergeCell ref="G20:I20"/>
    <mergeCell ref="K20:N20"/>
    <mergeCell ref="Q20:U20"/>
    <mergeCell ref="D17:F17"/>
    <mergeCell ref="G17:I17"/>
    <mergeCell ref="K17:N17"/>
    <mergeCell ref="Q17:U17"/>
    <mergeCell ref="D18:F18"/>
    <mergeCell ref="G18:I18"/>
    <mergeCell ref="K18:N18"/>
    <mergeCell ref="Q18:U18"/>
    <mergeCell ref="D15:F15"/>
    <mergeCell ref="G15:I15"/>
    <mergeCell ref="K15:N15"/>
    <mergeCell ref="Q15:U15"/>
    <mergeCell ref="D16:F16"/>
    <mergeCell ref="G16:I16"/>
    <mergeCell ref="K16:N16"/>
    <mergeCell ref="Q16:U16"/>
    <mergeCell ref="D13:F13"/>
    <mergeCell ref="G13:I13"/>
    <mergeCell ref="K13:N13"/>
    <mergeCell ref="Q13:U13"/>
    <mergeCell ref="D14:F14"/>
    <mergeCell ref="G14:I14"/>
    <mergeCell ref="K14:N14"/>
    <mergeCell ref="Q14:U14"/>
    <mergeCell ref="D11:F11"/>
    <mergeCell ref="G11:I11"/>
    <mergeCell ref="K11:N11"/>
    <mergeCell ref="Q11:U11"/>
    <mergeCell ref="D12:F12"/>
    <mergeCell ref="G12:I12"/>
    <mergeCell ref="K12:N12"/>
    <mergeCell ref="Q12:U12"/>
    <mergeCell ref="D9:F9"/>
    <mergeCell ref="G9:I9"/>
    <mergeCell ref="K9:N9"/>
    <mergeCell ref="Q9:U9"/>
    <mergeCell ref="D10:F10"/>
    <mergeCell ref="G10:I10"/>
    <mergeCell ref="K10:N10"/>
    <mergeCell ref="Q10:U10"/>
    <mergeCell ref="D7:F7"/>
    <mergeCell ref="G7:I7"/>
    <mergeCell ref="K7:N7"/>
    <mergeCell ref="Q7:U7"/>
    <mergeCell ref="D8:F8"/>
    <mergeCell ref="G8:I8"/>
    <mergeCell ref="K8:N8"/>
    <mergeCell ref="Q8:U8"/>
    <mergeCell ref="D5:F5"/>
    <mergeCell ref="G5:I5"/>
    <mergeCell ref="K5:N5"/>
    <mergeCell ref="Q5:U5"/>
    <mergeCell ref="D6:F6"/>
    <mergeCell ref="G6:I6"/>
    <mergeCell ref="K6:N6"/>
    <mergeCell ref="Q6:U6"/>
    <mergeCell ref="B2:U2"/>
    <mergeCell ref="Q3:U3"/>
    <mergeCell ref="D4:F4"/>
    <mergeCell ref="G4:I4"/>
    <mergeCell ref="K4:N4"/>
    <mergeCell ref="Q4:U4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4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98D2-CDA1-4017-8BDD-1683792CE7E4}">
  <sheetPr>
    <pageSetUpPr fitToPage="1"/>
  </sheetPr>
  <dimension ref="A2:AC12"/>
  <sheetViews>
    <sheetView zoomScaleNormal="100" workbookViewId="0">
      <selection activeCell="C16" sqref="C16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0.875" customWidth="1"/>
    <col min="23" max="23" width="26.625" customWidth="1"/>
    <col min="24" max="28" width="4.625" customWidth="1"/>
    <col min="29" max="29" width="23.25" customWidth="1"/>
    <col min="30" max="30" width="21" customWidth="1"/>
  </cols>
  <sheetData>
    <row r="2" spans="2:29" ht="51" customHeight="1" thickBot="1" x14ac:dyDescent="0.35">
      <c r="B2" s="181" t="s">
        <v>151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9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9" ht="3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9" ht="39.950000000000003" customHeight="1" x14ac:dyDescent="0.3">
      <c r="B5" s="4">
        <v>1</v>
      </c>
      <c r="C5" s="5" t="s">
        <v>155</v>
      </c>
      <c r="D5" s="170" t="s">
        <v>156</v>
      </c>
      <c r="E5" s="170"/>
      <c r="F5" s="170"/>
      <c r="G5" s="170" t="s">
        <v>157</v>
      </c>
      <c r="H5" s="170"/>
      <c r="I5" s="170"/>
      <c r="J5" s="144">
        <v>401000</v>
      </c>
      <c r="K5" s="144"/>
      <c r="L5" s="144"/>
      <c r="M5" s="144"/>
      <c r="N5" s="144">
        <v>40100</v>
      </c>
      <c r="O5" s="144"/>
      <c r="P5" s="144"/>
      <c r="Q5" s="6">
        <v>0</v>
      </c>
      <c r="R5" s="144">
        <f>J5+N5+Q5</f>
        <v>441100</v>
      </c>
      <c r="S5" s="144"/>
      <c r="T5" s="144"/>
      <c r="U5" s="144"/>
      <c r="V5" s="7" t="s">
        <v>158</v>
      </c>
      <c r="W5" s="7" t="s">
        <v>159</v>
      </c>
      <c r="X5" s="172"/>
      <c r="Y5" s="173"/>
      <c r="Z5" s="173"/>
      <c r="AA5" s="173"/>
      <c r="AB5" s="174"/>
    </row>
    <row r="6" spans="2:29" ht="39.950000000000003" customHeight="1" x14ac:dyDescent="0.3">
      <c r="B6" s="4">
        <v>2</v>
      </c>
      <c r="C6" s="5" t="s">
        <v>164</v>
      </c>
      <c r="D6" s="170" t="s">
        <v>165</v>
      </c>
      <c r="E6" s="170"/>
      <c r="F6" s="170"/>
      <c r="G6" s="171" t="s">
        <v>166</v>
      </c>
      <c r="H6" s="171"/>
      <c r="I6" s="171"/>
      <c r="J6" s="144">
        <v>2215000</v>
      </c>
      <c r="K6" s="144"/>
      <c r="L6" s="144"/>
      <c r="M6" s="144"/>
      <c r="N6" s="144">
        <v>221500</v>
      </c>
      <c r="O6" s="144"/>
      <c r="P6" s="144"/>
      <c r="Q6" s="6">
        <v>0</v>
      </c>
      <c r="R6" s="144">
        <f>SUM(J6:Q6)</f>
        <v>2436500</v>
      </c>
      <c r="S6" s="144"/>
      <c r="T6" s="144"/>
      <c r="U6" s="144"/>
      <c r="V6" s="22" t="s">
        <v>167</v>
      </c>
      <c r="W6" s="7" t="s">
        <v>168</v>
      </c>
      <c r="X6" s="172"/>
      <c r="Y6" s="173"/>
      <c r="Z6" s="173"/>
      <c r="AA6" s="173"/>
      <c r="AB6" s="174"/>
    </row>
    <row r="7" spans="2:29" ht="39.950000000000003" customHeight="1" x14ac:dyDescent="0.3">
      <c r="B7" s="4">
        <v>3</v>
      </c>
      <c r="C7" s="5" t="s">
        <v>169</v>
      </c>
      <c r="D7" s="170" t="s">
        <v>165</v>
      </c>
      <c r="E7" s="170"/>
      <c r="F7" s="170"/>
      <c r="G7" s="170" t="s">
        <v>170</v>
      </c>
      <c r="H7" s="170"/>
      <c r="I7" s="170"/>
      <c r="J7" s="144">
        <v>2250000</v>
      </c>
      <c r="K7" s="144"/>
      <c r="L7" s="144"/>
      <c r="M7" s="144"/>
      <c r="N7" s="144">
        <v>225000</v>
      </c>
      <c r="O7" s="144"/>
      <c r="P7" s="144"/>
      <c r="Q7" s="6">
        <v>0</v>
      </c>
      <c r="R7" s="144">
        <f>SUM(J7:Q7)</f>
        <v>2475000</v>
      </c>
      <c r="S7" s="144"/>
      <c r="T7" s="144"/>
      <c r="U7" s="144"/>
      <c r="V7" s="22" t="s">
        <v>167</v>
      </c>
      <c r="W7" s="7" t="s">
        <v>168</v>
      </c>
      <c r="X7" s="172"/>
      <c r="Y7" s="173"/>
      <c r="Z7" s="173"/>
      <c r="AA7" s="173"/>
      <c r="AB7" s="174"/>
    </row>
    <row r="8" spans="2:29" ht="39.950000000000003" customHeight="1" x14ac:dyDescent="0.3">
      <c r="B8" s="4">
        <v>4</v>
      </c>
      <c r="C8" s="5" t="s">
        <v>171</v>
      </c>
      <c r="D8" s="170" t="s">
        <v>95</v>
      </c>
      <c r="E8" s="170"/>
      <c r="F8" s="170"/>
      <c r="G8" s="170" t="s">
        <v>172</v>
      </c>
      <c r="H8" s="170"/>
      <c r="I8" s="170"/>
      <c r="J8" s="144">
        <v>1336400</v>
      </c>
      <c r="K8" s="144"/>
      <c r="L8" s="144"/>
      <c r="M8" s="144"/>
      <c r="N8" s="144">
        <v>133640</v>
      </c>
      <c r="O8" s="144"/>
      <c r="P8" s="144"/>
      <c r="Q8" s="6">
        <v>0</v>
      </c>
      <c r="R8" s="144">
        <f>SUM(J8:Q8)</f>
        <v>1470040</v>
      </c>
      <c r="S8" s="144"/>
      <c r="T8" s="144"/>
      <c r="U8" s="144"/>
      <c r="V8" s="7" t="s">
        <v>58</v>
      </c>
      <c r="W8" s="7" t="s">
        <v>173</v>
      </c>
      <c r="X8" s="172"/>
      <c r="Y8" s="173"/>
      <c r="Z8" s="173"/>
      <c r="AA8" s="173"/>
      <c r="AB8" s="174"/>
    </row>
    <row r="9" spans="2:29" ht="39.950000000000003" customHeight="1" x14ac:dyDescent="0.3">
      <c r="B9" s="4">
        <v>5</v>
      </c>
      <c r="C9" s="5" t="s">
        <v>174</v>
      </c>
      <c r="D9" s="170" t="s">
        <v>82</v>
      </c>
      <c r="E9" s="170"/>
      <c r="F9" s="170"/>
      <c r="G9" s="170" t="s">
        <v>175</v>
      </c>
      <c r="H9" s="170"/>
      <c r="I9" s="170"/>
      <c r="J9" s="144">
        <v>21000</v>
      </c>
      <c r="K9" s="144"/>
      <c r="L9" s="144"/>
      <c r="M9" s="144"/>
      <c r="N9" s="144"/>
      <c r="O9" s="144"/>
      <c r="P9" s="144"/>
      <c r="Q9" s="6">
        <v>0</v>
      </c>
      <c r="R9" s="144">
        <f t="shared" ref="R9" si="0">J9+N9+Q9</f>
        <v>21000</v>
      </c>
      <c r="S9" s="144"/>
      <c r="T9" s="144"/>
      <c r="U9" s="144"/>
      <c r="V9" s="7" t="s">
        <v>58</v>
      </c>
      <c r="W9" s="7" t="s">
        <v>84</v>
      </c>
      <c r="X9" s="172"/>
      <c r="Y9" s="173"/>
      <c r="Z9" s="173"/>
      <c r="AA9" s="173"/>
      <c r="AB9" s="174"/>
    </row>
    <row r="10" spans="2:29" ht="39.950000000000003" customHeight="1" x14ac:dyDescent="0.3">
      <c r="B10" s="21">
        <v>6</v>
      </c>
      <c r="C10" s="5" t="s">
        <v>152</v>
      </c>
      <c r="D10" s="170" t="s">
        <v>121</v>
      </c>
      <c r="E10" s="170"/>
      <c r="F10" s="170"/>
      <c r="G10" s="171" t="s">
        <v>153</v>
      </c>
      <c r="H10" s="171"/>
      <c r="I10" s="171"/>
      <c r="J10" s="144">
        <v>840000</v>
      </c>
      <c r="K10" s="144"/>
      <c r="L10" s="144"/>
      <c r="M10" s="144"/>
      <c r="N10" s="144">
        <v>84000</v>
      </c>
      <c r="O10" s="144"/>
      <c r="P10" s="144"/>
      <c r="Q10" s="6">
        <v>0</v>
      </c>
      <c r="R10" s="144">
        <f t="shared" ref="R10:R11" si="1">J10+N10+Q10</f>
        <v>924000</v>
      </c>
      <c r="S10" s="144"/>
      <c r="T10" s="144"/>
      <c r="U10" s="144"/>
      <c r="V10" s="7" t="s">
        <v>42</v>
      </c>
      <c r="W10" s="7" t="s">
        <v>45</v>
      </c>
      <c r="X10" s="172" t="s">
        <v>154</v>
      </c>
      <c r="Y10" s="173"/>
      <c r="Z10" s="173"/>
      <c r="AA10" s="173"/>
      <c r="AB10" s="174"/>
      <c r="AC10" s="178" t="s">
        <v>176</v>
      </c>
    </row>
    <row r="11" spans="2:29" ht="39.950000000000003" customHeight="1" x14ac:dyDescent="0.3">
      <c r="B11" s="21">
        <v>7</v>
      </c>
      <c r="C11" s="5" t="s">
        <v>160</v>
      </c>
      <c r="D11" s="170" t="s">
        <v>161</v>
      </c>
      <c r="E11" s="170"/>
      <c r="F11" s="170"/>
      <c r="G11" s="170" t="s">
        <v>162</v>
      </c>
      <c r="H11" s="170"/>
      <c r="I11" s="170"/>
      <c r="J11" s="144">
        <v>1000000</v>
      </c>
      <c r="K11" s="144"/>
      <c r="L11" s="144"/>
      <c r="M11" s="144"/>
      <c r="N11" s="144"/>
      <c r="O11" s="144"/>
      <c r="P11" s="144"/>
      <c r="Q11" s="6">
        <v>0</v>
      </c>
      <c r="R11" s="144">
        <f t="shared" si="1"/>
        <v>1000000</v>
      </c>
      <c r="S11" s="144"/>
      <c r="T11" s="144"/>
      <c r="U11" s="144"/>
      <c r="V11" s="7" t="s">
        <v>58</v>
      </c>
      <c r="W11" s="7" t="s">
        <v>163</v>
      </c>
      <c r="X11" s="172"/>
      <c r="Y11" s="173"/>
      <c r="Z11" s="173"/>
      <c r="AA11" s="173"/>
      <c r="AB11" s="174"/>
      <c r="AC11" s="180"/>
    </row>
    <row r="12" spans="2:29" ht="37.5" customHeight="1" x14ac:dyDescent="0.3">
      <c r="B12" s="168" t="s">
        <v>7</v>
      </c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75">
        <f>SUM(R5:U11)</f>
        <v>8767640</v>
      </c>
      <c r="S12" s="176"/>
      <c r="T12" s="176"/>
      <c r="U12" s="176"/>
      <c r="V12" s="176"/>
      <c r="W12" s="176"/>
      <c r="X12" s="176"/>
      <c r="Y12" s="176"/>
      <c r="Z12" s="176"/>
      <c r="AA12" s="176"/>
      <c r="AB12" s="177"/>
    </row>
  </sheetData>
  <mergeCells count="52">
    <mergeCell ref="AC10:AC11"/>
    <mergeCell ref="X9:AB9"/>
    <mergeCell ref="D9:F9"/>
    <mergeCell ref="G9:I9"/>
    <mergeCell ref="J9:M9"/>
    <mergeCell ref="N9:P9"/>
    <mergeCell ref="R9:U9"/>
    <mergeCell ref="X10:AB10"/>
    <mergeCell ref="D10:F10"/>
    <mergeCell ref="G10:I10"/>
    <mergeCell ref="J10:M10"/>
    <mergeCell ref="N10:P10"/>
    <mergeCell ref="R10:U10"/>
    <mergeCell ref="D8:F8"/>
    <mergeCell ref="G8:I8"/>
    <mergeCell ref="J8:M8"/>
    <mergeCell ref="N8:P8"/>
    <mergeCell ref="R8:U8"/>
    <mergeCell ref="D7:F7"/>
    <mergeCell ref="G7:I7"/>
    <mergeCell ref="J7:M7"/>
    <mergeCell ref="N7:P7"/>
    <mergeCell ref="R7:U7"/>
    <mergeCell ref="N6:P6"/>
    <mergeCell ref="R6:U6"/>
    <mergeCell ref="X7:AB7"/>
    <mergeCell ref="X6:AB6"/>
    <mergeCell ref="X8:AB8"/>
    <mergeCell ref="B12:Q12"/>
    <mergeCell ref="R12:AB12"/>
    <mergeCell ref="D11:F11"/>
    <mergeCell ref="G11:I11"/>
    <mergeCell ref="J11:M11"/>
    <mergeCell ref="N11:P11"/>
    <mergeCell ref="R11:U11"/>
    <mergeCell ref="X11:AB11"/>
    <mergeCell ref="D6:F6"/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  <mergeCell ref="G6:I6"/>
    <mergeCell ref="J6:M6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DD6D-C149-4BE1-A0D1-BCCAF47116D4}">
  <sheetPr>
    <pageSetUpPr fitToPage="1"/>
  </sheetPr>
  <dimension ref="A2:AB16"/>
  <sheetViews>
    <sheetView topLeftCell="A2" zoomScaleNormal="100" workbookViewId="0">
      <selection activeCell="B3" sqref="B3"/>
    </sheetView>
  </sheetViews>
  <sheetFormatPr defaultRowHeight="16.5" x14ac:dyDescent="0.3"/>
  <cols>
    <col min="1" max="1" width="4" style="1" customWidth="1"/>
    <col min="2" max="2" width="4.625" customWidth="1"/>
    <col min="3" max="3" width="15.62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0.875" customWidth="1"/>
    <col min="23" max="23" width="26.625" customWidth="1"/>
    <col min="24" max="28" width="4.625" customWidth="1"/>
    <col min="29" max="29" width="8.125" customWidth="1"/>
    <col min="30" max="30" width="21" customWidth="1"/>
  </cols>
  <sheetData>
    <row r="2" spans="2:28" ht="51" customHeight="1" thickBot="1" x14ac:dyDescent="0.35">
      <c r="B2" s="181" t="s">
        <v>151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2"/>
      <c r="Y2" s="182"/>
      <c r="Z2" s="182"/>
      <c r="AA2" s="182"/>
      <c r="AB2" s="181"/>
    </row>
    <row r="3" spans="2:28" ht="18" thickTop="1" thickBot="1" x14ac:dyDescent="0.35">
      <c r="W3" s="15"/>
      <c r="X3" s="16"/>
      <c r="Y3" s="17" t="s">
        <v>110</v>
      </c>
      <c r="Z3" s="18"/>
      <c r="AA3" s="19" t="s">
        <v>111</v>
      </c>
    </row>
    <row r="4" spans="2:28" ht="3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3" t="s">
        <v>10</v>
      </c>
      <c r="Y4" s="183"/>
      <c r="Z4" s="183"/>
      <c r="AA4" s="183"/>
      <c r="AB4" s="184"/>
    </row>
    <row r="5" spans="2:28" ht="69.599999999999994" customHeight="1" x14ac:dyDescent="0.3">
      <c r="B5" s="4">
        <v>1</v>
      </c>
      <c r="C5" s="5" t="s">
        <v>112</v>
      </c>
      <c r="D5" s="170" t="s">
        <v>113</v>
      </c>
      <c r="E5" s="170"/>
      <c r="F5" s="170"/>
      <c r="G5" s="170" t="s">
        <v>114</v>
      </c>
      <c r="H5" s="170"/>
      <c r="I5" s="170"/>
      <c r="J5" s="144">
        <v>392551</v>
      </c>
      <c r="K5" s="144"/>
      <c r="L5" s="144"/>
      <c r="M5" s="144"/>
      <c r="N5" s="144">
        <v>39249</v>
      </c>
      <c r="O5" s="144"/>
      <c r="P5" s="144"/>
      <c r="Q5" s="6">
        <v>0</v>
      </c>
      <c r="R5" s="144">
        <f>SUM(J5:Q5)</f>
        <v>431800</v>
      </c>
      <c r="S5" s="144"/>
      <c r="T5" s="144"/>
      <c r="U5" s="144"/>
      <c r="V5" s="7" t="s">
        <v>16</v>
      </c>
      <c r="W5" s="7" t="s">
        <v>115</v>
      </c>
      <c r="X5" s="172"/>
      <c r="Y5" s="173"/>
      <c r="Z5" s="173"/>
      <c r="AA5" s="173"/>
      <c r="AB5" s="174"/>
    </row>
    <row r="6" spans="2:28" ht="39.950000000000003" customHeight="1" x14ac:dyDescent="0.3">
      <c r="B6" s="4">
        <v>2</v>
      </c>
      <c r="C6" s="5" t="s">
        <v>116</v>
      </c>
      <c r="D6" s="170" t="s">
        <v>117</v>
      </c>
      <c r="E6" s="170"/>
      <c r="F6" s="170"/>
      <c r="G6" s="170" t="s">
        <v>118</v>
      </c>
      <c r="H6" s="170"/>
      <c r="I6" s="170"/>
      <c r="J6" s="144">
        <v>166500</v>
      </c>
      <c r="K6" s="144"/>
      <c r="L6" s="144"/>
      <c r="M6" s="144"/>
      <c r="N6" s="144">
        <v>16650</v>
      </c>
      <c r="O6" s="144"/>
      <c r="P6" s="144"/>
      <c r="Q6" s="6">
        <v>8800</v>
      </c>
      <c r="R6" s="144">
        <f t="shared" ref="R6:R15" si="0">SUM(J6:Q6)</f>
        <v>191950</v>
      </c>
      <c r="S6" s="144"/>
      <c r="T6" s="144"/>
      <c r="U6" s="144"/>
      <c r="V6" s="7" t="s">
        <v>31</v>
      </c>
      <c r="W6" s="7" t="s">
        <v>119</v>
      </c>
      <c r="X6" s="172"/>
      <c r="Y6" s="173"/>
      <c r="Z6" s="173"/>
      <c r="AA6" s="173"/>
      <c r="AB6" s="174"/>
    </row>
    <row r="7" spans="2:28" ht="39.950000000000003" customHeight="1" x14ac:dyDescent="0.3">
      <c r="B7" s="4">
        <v>3</v>
      </c>
      <c r="C7" s="5" t="s">
        <v>120</v>
      </c>
      <c r="D7" s="170" t="s">
        <v>121</v>
      </c>
      <c r="E7" s="170"/>
      <c r="F7" s="170"/>
      <c r="G7" s="170" t="s">
        <v>122</v>
      </c>
      <c r="H7" s="170"/>
      <c r="I7" s="170"/>
      <c r="J7" s="144">
        <v>510000</v>
      </c>
      <c r="K7" s="144"/>
      <c r="L7" s="144"/>
      <c r="M7" s="144"/>
      <c r="N7" s="144"/>
      <c r="O7" s="144"/>
      <c r="P7" s="144"/>
      <c r="Q7" s="6"/>
      <c r="R7" s="144">
        <f t="shared" si="0"/>
        <v>510000</v>
      </c>
      <c r="S7" s="144"/>
      <c r="T7" s="144"/>
      <c r="U7" s="144"/>
      <c r="V7" s="7" t="s">
        <v>42</v>
      </c>
      <c r="W7" s="7" t="s">
        <v>45</v>
      </c>
      <c r="X7" s="172" t="s">
        <v>123</v>
      </c>
      <c r="Y7" s="173"/>
      <c r="Z7" s="173"/>
      <c r="AA7" s="173"/>
      <c r="AB7" s="174"/>
    </row>
    <row r="8" spans="2:28" ht="39.950000000000003" customHeight="1" x14ac:dyDescent="0.3">
      <c r="B8" s="4">
        <v>4</v>
      </c>
      <c r="C8" s="188" t="s">
        <v>124</v>
      </c>
      <c r="D8" s="170" t="s">
        <v>125</v>
      </c>
      <c r="E8" s="170"/>
      <c r="F8" s="170"/>
      <c r="G8" s="170" t="s">
        <v>126</v>
      </c>
      <c r="H8" s="170"/>
      <c r="I8" s="170"/>
      <c r="J8" s="144">
        <v>40909</v>
      </c>
      <c r="K8" s="144"/>
      <c r="L8" s="144"/>
      <c r="M8" s="144"/>
      <c r="N8" s="144">
        <v>4091</v>
      </c>
      <c r="O8" s="144"/>
      <c r="P8" s="144"/>
      <c r="Q8" s="6"/>
      <c r="R8" s="144">
        <f t="shared" si="0"/>
        <v>45000</v>
      </c>
      <c r="S8" s="144"/>
      <c r="T8" s="144"/>
      <c r="U8" s="144"/>
      <c r="V8" s="7" t="s">
        <v>42</v>
      </c>
      <c r="W8" s="7" t="s">
        <v>127</v>
      </c>
      <c r="X8" s="172"/>
      <c r="Y8" s="173"/>
      <c r="Z8" s="173"/>
      <c r="AA8" s="173"/>
      <c r="AB8" s="174"/>
    </row>
    <row r="9" spans="2:28" ht="39.950000000000003" customHeight="1" x14ac:dyDescent="0.3">
      <c r="B9" s="4">
        <v>5</v>
      </c>
      <c r="C9" s="227"/>
      <c r="D9" s="170" t="s">
        <v>128</v>
      </c>
      <c r="E9" s="170"/>
      <c r="F9" s="170"/>
      <c r="G9" s="170" t="s">
        <v>129</v>
      </c>
      <c r="H9" s="170"/>
      <c r="I9" s="170"/>
      <c r="J9" s="144">
        <v>20636</v>
      </c>
      <c r="K9" s="144"/>
      <c r="L9" s="144"/>
      <c r="M9" s="144"/>
      <c r="N9" s="144">
        <v>2064</v>
      </c>
      <c r="O9" s="144"/>
      <c r="P9" s="144"/>
      <c r="Q9" s="6"/>
      <c r="R9" s="144">
        <f t="shared" si="0"/>
        <v>22700</v>
      </c>
      <c r="S9" s="144"/>
      <c r="T9" s="144"/>
      <c r="U9" s="144"/>
      <c r="V9" s="7" t="s">
        <v>16</v>
      </c>
      <c r="W9" s="7" t="s">
        <v>130</v>
      </c>
      <c r="X9" s="172"/>
      <c r="Y9" s="173"/>
      <c r="Z9" s="173"/>
      <c r="AA9" s="173"/>
      <c r="AB9" s="174"/>
    </row>
    <row r="10" spans="2:28" ht="39.950000000000003" customHeight="1" x14ac:dyDescent="0.3">
      <c r="B10" s="4">
        <v>6</v>
      </c>
      <c r="C10" s="189"/>
      <c r="D10" s="170" t="s">
        <v>25</v>
      </c>
      <c r="E10" s="170"/>
      <c r="F10" s="170"/>
      <c r="G10" s="170" t="s">
        <v>131</v>
      </c>
      <c r="H10" s="170"/>
      <c r="I10" s="170"/>
      <c r="J10" s="144">
        <v>11364</v>
      </c>
      <c r="K10" s="144"/>
      <c r="L10" s="144"/>
      <c r="M10" s="144"/>
      <c r="N10" s="144">
        <v>1136</v>
      </c>
      <c r="O10" s="144"/>
      <c r="P10" s="144"/>
      <c r="Q10" s="6">
        <v>3000</v>
      </c>
      <c r="R10" s="144">
        <f t="shared" si="0"/>
        <v>15500</v>
      </c>
      <c r="S10" s="144"/>
      <c r="T10" s="144"/>
      <c r="U10" s="144"/>
      <c r="V10" s="7" t="s">
        <v>16</v>
      </c>
      <c r="W10" s="20" t="s">
        <v>132</v>
      </c>
      <c r="X10" s="172"/>
      <c r="Y10" s="173"/>
      <c r="Z10" s="173"/>
      <c r="AA10" s="173"/>
      <c r="AB10" s="174"/>
    </row>
    <row r="11" spans="2:28" ht="39.950000000000003" customHeight="1" x14ac:dyDescent="0.3">
      <c r="B11" s="4">
        <v>7</v>
      </c>
      <c r="C11" s="14" t="s">
        <v>133</v>
      </c>
      <c r="D11" s="170" t="s">
        <v>134</v>
      </c>
      <c r="E11" s="170"/>
      <c r="F11" s="170"/>
      <c r="G11" s="170" t="s">
        <v>69</v>
      </c>
      <c r="H11" s="170"/>
      <c r="I11" s="170"/>
      <c r="J11" s="144">
        <v>50000</v>
      </c>
      <c r="K11" s="144"/>
      <c r="L11" s="144"/>
      <c r="M11" s="144"/>
      <c r="N11" s="144"/>
      <c r="O11" s="144"/>
      <c r="P11" s="144"/>
      <c r="Q11" s="6"/>
      <c r="R11" s="144">
        <f t="shared" si="0"/>
        <v>50000</v>
      </c>
      <c r="S11" s="144"/>
      <c r="T11" s="144"/>
      <c r="U11" s="144"/>
      <c r="V11" s="7" t="s">
        <v>31</v>
      </c>
      <c r="W11" s="20" t="s">
        <v>135</v>
      </c>
      <c r="X11" s="172"/>
      <c r="Y11" s="173"/>
      <c r="Z11" s="173"/>
      <c r="AA11" s="173"/>
      <c r="AB11" s="174"/>
    </row>
    <row r="12" spans="2:28" ht="39.950000000000003" customHeight="1" x14ac:dyDescent="0.3">
      <c r="B12" s="21">
        <v>8</v>
      </c>
      <c r="C12" s="5" t="s">
        <v>136</v>
      </c>
      <c r="D12" s="170" t="s">
        <v>137</v>
      </c>
      <c r="E12" s="170"/>
      <c r="F12" s="170"/>
      <c r="G12" s="170" t="s">
        <v>138</v>
      </c>
      <c r="H12" s="170"/>
      <c r="I12" s="170"/>
      <c r="J12" s="144">
        <v>1010000</v>
      </c>
      <c r="K12" s="144"/>
      <c r="L12" s="144"/>
      <c r="M12" s="144"/>
      <c r="N12" s="144">
        <v>101000</v>
      </c>
      <c r="O12" s="144"/>
      <c r="P12" s="144"/>
      <c r="Q12" s="6"/>
      <c r="R12" s="144">
        <f t="shared" si="0"/>
        <v>1111000</v>
      </c>
      <c r="S12" s="144"/>
      <c r="T12" s="144"/>
      <c r="U12" s="144"/>
      <c r="V12" s="7" t="s">
        <v>36</v>
      </c>
      <c r="W12" s="7" t="s">
        <v>139</v>
      </c>
      <c r="X12" s="172" t="s">
        <v>140</v>
      </c>
      <c r="Y12" s="173"/>
      <c r="Z12" s="173"/>
      <c r="AA12" s="173"/>
      <c r="AB12" s="174"/>
    </row>
    <row r="13" spans="2:28" ht="39.950000000000003" customHeight="1" x14ac:dyDescent="0.3">
      <c r="B13" s="21">
        <v>9</v>
      </c>
      <c r="C13" s="188" t="s">
        <v>141</v>
      </c>
      <c r="D13" s="207" t="s">
        <v>142</v>
      </c>
      <c r="E13" s="208"/>
      <c r="F13" s="209"/>
      <c r="G13" s="170" t="s">
        <v>143</v>
      </c>
      <c r="H13" s="170"/>
      <c r="I13" s="170"/>
      <c r="J13" s="144">
        <v>600000</v>
      </c>
      <c r="K13" s="144"/>
      <c r="L13" s="144"/>
      <c r="M13" s="144"/>
      <c r="N13" s="144">
        <v>60000</v>
      </c>
      <c r="O13" s="144"/>
      <c r="P13" s="144"/>
      <c r="Q13" s="6"/>
      <c r="R13" s="144">
        <f t="shared" si="0"/>
        <v>660000</v>
      </c>
      <c r="S13" s="144"/>
      <c r="T13" s="144"/>
      <c r="U13" s="144"/>
      <c r="V13" s="225" t="s">
        <v>58</v>
      </c>
      <c r="W13" s="225" t="s">
        <v>144</v>
      </c>
      <c r="X13" s="172" t="s">
        <v>145</v>
      </c>
      <c r="Y13" s="173"/>
      <c r="Z13" s="173"/>
      <c r="AA13" s="173"/>
      <c r="AB13" s="174"/>
    </row>
    <row r="14" spans="2:28" ht="39.950000000000003" customHeight="1" x14ac:dyDescent="0.3">
      <c r="B14" s="21">
        <v>10</v>
      </c>
      <c r="C14" s="189"/>
      <c r="D14" s="210"/>
      <c r="E14" s="211"/>
      <c r="F14" s="212"/>
      <c r="G14" s="170" t="s">
        <v>146</v>
      </c>
      <c r="H14" s="170"/>
      <c r="I14" s="170"/>
      <c r="J14" s="144">
        <v>1269000</v>
      </c>
      <c r="K14" s="144"/>
      <c r="L14" s="144"/>
      <c r="M14" s="144"/>
      <c r="N14" s="144">
        <v>126900</v>
      </c>
      <c r="O14" s="144"/>
      <c r="P14" s="144"/>
      <c r="Q14" s="6"/>
      <c r="R14" s="144">
        <f t="shared" si="0"/>
        <v>1395900</v>
      </c>
      <c r="S14" s="144"/>
      <c r="T14" s="144"/>
      <c r="U14" s="144"/>
      <c r="V14" s="226"/>
      <c r="W14" s="226"/>
      <c r="X14" s="172" t="s">
        <v>140</v>
      </c>
      <c r="Y14" s="173"/>
      <c r="Z14" s="173"/>
      <c r="AA14" s="173"/>
      <c r="AB14" s="174"/>
    </row>
    <row r="15" spans="2:28" ht="39.950000000000003" customHeight="1" x14ac:dyDescent="0.3">
      <c r="B15" s="21">
        <v>11</v>
      </c>
      <c r="C15" s="5" t="s">
        <v>147</v>
      </c>
      <c r="D15" s="170" t="s">
        <v>148</v>
      </c>
      <c r="E15" s="170"/>
      <c r="F15" s="170"/>
      <c r="G15" s="170" t="s">
        <v>149</v>
      </c>
      <c r="H15" s="170"/>
      <c r="I15" s="170"/>
      <c r="J15" s="144">
        <v>600000</v>
      </c>
      <c r="K15" s="144"/>
      <c r="L15" s="144"/>
      <c r="M15" s="144"/>
      <c r="N15" s="144">
        <v>60000</v>
      </c>
      <c r="O15" s="144"/>
      <c r="P15" s="144"/>
      <c r="Q15" s="6"/>
      <c r="R15" s="144">
        <f t="shared" si="0"/>
        <v>660000</v>
      </c>
      <c r="S15" s="144"/>
      <c r="T15" s="144"/>
      <c r="U15" s="144"/>
      <c r="V15" s="7" t="s">
        <v>58</v>
      </c>
      <c r="W15" s="7" t="s">
        <v>150</v>
      </c>
      <c r="X15" s="172" t="s">
        <v>140</v>
      </c>
      <c r="Y15" s="173"/>
      <c r="Z15" s="173"/>
      <c r="AA15" s="173"/>
      <c r="AB15" s="174"/>
    </row>
    <row r="16" spans="2:28" ht="37.5" customHeight="1" x14ac:dyDescent="0.3">
      <c r="B16" s="168" t="s">
        <v>7</v>
      </c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75">
        <f>SUM(R5:U15)</f>
        <v>5093850</v>
      </c>
      <c r="S16" s="176"/>
      <c r="T16" s="176"/>
      <c r="U16" s="176"/>
      <c r="V16" s="176"/>
      <c r="W16" s="176"/>
      <c r="X16" s="176"/>
      <c r="Y16" s="176"/>
      <c r="Z16" s="176"/>
      <c r="AA16" s="176"/>
      <c r="AB16" s="177"/>
    </row>
  </sheetData>
  <mergeCells count="78">
    <mergeCell ref="B16:Q16"/>
    <mergeCell ref="R16:AB16"/>
    <mergeCell ref="D15:F15"/>
    <mergeCell ref="G15:I15"/>
    <mergeCell ref="J15:M15"/>
    <mergeCell ref="N15:P15"/>
    <mergeCell ref="R15:U15"/>
    <mergeCell ref="X15:AB15"/>
    <mergeCell ref="V13:V14"/>
    <mergeCell ref="W13:W14"/>
    <mergeCell ref="X13:AB13"/>
    <mergeCell ref="G14:I14"/>
    <mergeCell ref="J14:M14"/>
    <mergeCell ref="N14:P14"/>
    <mergeCell ref="R14:U14"/>
    <mergeCell ref="X14:AB14"/>
    <mergeCell ref="R13:U13"/>
    <mergeCell ref="C13:C14"/>
    <mergeCell ref="D13:F14"/>
    <mergeCell ref="G13:I13"/>
    <mergeCell ref="J13:M13"/>
    <mergeCell ref="N13:P13"/>
    <mergeCell ref="R10:U10"/>
    <mergeCell ref="X10:AB10"/>
    <mergeCell ref="X12:AB12"/>
    <mergeCell ref="D11:F11"/>
    <mergeCell ref="G11:I11"/>
    <mergeCell ref="J11:M11"/>
    <mergeCell ref="N11:P11"/>
    <mergeCell ref="R11:U11"/>
    <mergeCell ref="X11:AB11"/>
    <mergeCell ref="D12:F12"/>
    <mergeCell ref="G12:I12"/>
    <mergeCell ref="J12:M12"/>
    <mergeCell ref="N12:P12"/>
    <mergeCell ref="R12:U12"/>
    <mergeCell ref="X8:AB8"/>
    <mergeCell ref="D9:F9"/>
    <mergeCell ref="G9:I9"/>
    <mergeCell ref="J9:M9"/>
    <mergeCell ref="N9:P9"/>
    <mergeCell ref="R9:U9"/>
    <mergeCell ref="X9:AB9"/>
    <mergeCell ref="R8:U8"/>
    <mergeCell ref="C8:C10"/>
    <mergeCell ref="D8:F8"/>
    <mergeCell ref="G8:I8"/>
    <mergeCell ref="J8:M8"/>
    <mergeCell ref="N8:P8"/>
    <mergeCell ref="D10:F10"/>
    <mergeCell ref="G10:I10"/>
    <mergeCell ref="J10:M10"/>
    <mergeCell ref="N10:P10"/>
    <mergeCell ref="X7:AB7"/>
    <mergeCell ref="D6:F6"/>
    <mergeCell ref="G6:I6"/>
    <mergeCell ref="J6:M6"/>
    <mergeCell ref="N6:P6"/>
    <mergeCell ref="R6:U6"/>
    <mergeCell ref="X6:AB6"/>
    <mergeCell ref="D7:F7"/>
    <mergeCell ref="G7:I7"/>
    <mergeCell ref="J7:M7"/>
    <mergeCell ref="N7:P7"/>
    <mergeCell ref="R7:U7"/>
    <mergeCell ref="X5:AB5"/>
    <mergeCell ref="B2:AB2"/>
    <mergeCell ref="D4:F4"/>
    <mergeCell ref="G4:I4"/>
    <mergeCell ref="J4:M4"/>
    <mergeCell ref="N4:P4"/>
    <mergeCell ref="R4:U4"/>
    <mergeCell ref="X4:AB4"/>
    <mergeCell ref="D5:F5"/>
    <mergeCell ref="G5:I5"/>
    <mergeCell ref="J5:M5"/>
    <mergeCell ref="N5:P5"/>
    <mergeCell ref="R5:U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272C-B2CF-4AE7-A6FB-13E8C1259929}">
  <sheetPr>
    <pageSetUpPr fitToPage="1"/>
  </sheetPr>
  <dimension ref="A2:AG29"/>
  <sheetViews>
    <sheetView topLeftCell="A15" zoomScaleNormal="100" workbookViewId="0">
      <selection activeCell="B3" sqref="B3"/>
    </sheetView>
  </sheetViews>
  <sheetFormatPr defaultRowHeight="16.5" x14ac:dyDescent="0.3"/>
  <cols>
    <col min="1" max="1" width="4" style="1" customWidth="1"/>
    <col min="2" max="2" width="4.625" customWidth="1"/>
    <col min="3" max="3" width="15.7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0.875" customWidth="1"/>
    <col min="23" max="23" width="26.625" customWidth="1"/>
    <col min="24" max="28" width="4.625" customWidth="1"/>
    <col min="29" max="29" width="22.125" customWidth="1"/>
    <col min="30" max="30" width="21" customWidth="1"/>
  </cols>
  <sheetData>
    <row r="2" spans="2:33" ht="51" customHeight="1" thickBot="1" x14ac:dyDescent="0.35">
      <c r="B2" s="181" t="s">
        <v>39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</row>
    <row r="3" spans="2:33" ht="17.25" thickTop="1" x14ac:dyDescent="0.3"/>
    <row r="4" spans="2:33" ht="3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84" t="s">
        <v>10</v>
      </c>
      <c r="Y4" s="312"/>
      <c r="Z4" s="312"/>
      <c r="AA4" s="312"/>
      <c r="AB4" s="312"/>
      <c r="AC4" s="313"/>
      <c r="AD4" s="8"/>
      <c r="AE4" s="8"/>
      <c r="AF4" s="8"/>
      <c r="AG4" s="9"/>
    </row>
    <row r="5" spans="2:33" ht="39.950000000000003" customHeight="1" x14ac:dyDescent="0.3">
      <c r="B5" s="4">
        <v>1</v>
      </c>
      <c r="C5" s="5" t="s">
        <v>40</v>
      </c>
      <c r="D5" s="170" t="s">
        <v>41</v>
      </c>
      <c r="E5" s="170"/>
      <c r="F5" s="170"/>
      <c r="G5" s="170"/>
      <c r="H5" s="170"/>
      <c r="I5" s="170"/>
      <c r="J5" s="144">
        <v>792000</v>
      </c>
      <c r="K5" s="144"/>
      <c r="L5" s="144"/>
      <c r="M5" s="144"/>
      <c r="N5" s="144"/>
      <c r="O5" s="144"/>
      <c r="P5" s="144"/>
      <c r="Q5" s="6"/>
      <c r="R5" s="144">
        <f>J5+N5+Q5</f>
        <v>792000</v>
      </c>
      <c r="S5" s="144"/>
      <c r="T5" s="144"/>
      <c r="U5" s="144"/>
      <c r="V5" s="7" t="s">
        <v>42</v>
      </c>
      <c r="W5" s="7" t="s">
        <v>43</v>
      </c>
      <c r="X5" s="172"/>
      <c r="Y5" s="173"/>
      <c r="Z5" s="173"/>
      <c r="AA5" s="173"/>
      <c r="AB5" s="174"/>
    </row>
    <row r="6" spans="2:33" ht="39.950000000000003" customHeight="1" x14ac:dyDescent="0.3">
      <c r="B6" s="4">
        <v>2</v>
      </c>
      <c r="C6" s="5" t="s">
        <v>66</v>
      </c>
      <c r="D6" s="170" t="s">
        <v>44</v>
      </c>
      <c r="E6" s="170"/>
      <c r="F6" s="170"/>
      <c r="G6" s="170"/>
      <c r="H6" s="170"/>
      <c r="I6" s="170"/>
      <c r="J6" s="144">
        <v>510000</v>
      </c>
      <c r="K6" s="144"/>
      <c r="L6" s="144"/>
      <c r="M6" s="144"/>
      <c r="N6" s="144"/>
      <c r="O6" s="144"/>
      <c r="P6" s="144"/>
      <c r="Q6" s="6"/>
      <c r="R6" s="144">
        <f t="shared" ref="R6" si="0">J6+N6+Q6</f>
        <v>510000</v>
      </c>
      <c r="S6" s="144"/>
      <c r="T6" s="144"/>
      <c r="U6" s="144"/>
      <c r="V6" s="7" t="s">
        <v>42</v>
      </c>
      <c r="W6" s="7" t="s">
        <v>45</v>
      </c>
      <c r="X6" s="172"/>
      <c r="Y6" s="173"/>
      <c r="Z6" s="173"/>
      <c r="AA6" s="173"/>
      <c r="AB6" s="174"/>
    </row>
    <row r="7" spans="2:33" ht="39.950000000000003" customHeight="1" x14ac:dyDescent="0.3">
      <c r="B7" s="228">
        <v>3</v>
      </c>
      <c r="C7" s="188" t="s">
        <v>46</v>
      </c>
      <c r="D7" s="170" t="s">
        <v>47</v>
      </c>
      <c r="E7" s="170"/>
      <c r="F7" s="170"/>
      <c r="G7" s="170"/>
      <c r="H7" s="170"/>
      <c r="I7" s="170"/>
      <c r="J7" s="144">
        <v>205400</v>
      </c>
      <c r="K7" s="144"/>
      <c r="L7" s="144"/>
      <c r="M7" s="144"/>
      <c r="N7" s="144">
        <v>20540</v>
      </c>
      <c r="O7" s="144"/>
      <c r="P7" s="144"/>
      <c r="Q7" s="6"/>
      <c r="R7" s="144">
        <f t="shared" ref="R7:R16" si="1">J7+N7+Q7</f>
        <v>225940</v>
      </c>
      <c r="S7" s="144"/>
      <c r="T7" s="144"/>
      <c r="U7" s="144"/>
      <c r="V7" s="7" t="s">
        <v>16</v>
      </c>
      <c r="W7" s="7" t="s">
        <v>48</v>
      </c>
      <c r="X7" s="172" t="s">
        <v>49</v>
      </c>
      <c r="Y7" s="173"/>
      <c r="Z7" s="173"/>
      <c r="AA7" s="173"/>
      <c r="AB7" s="174"/>
      <c r="AC7" s="309" t="s">
        <v>56</v>
      </c>
    </row>
    <row r="8" spans="2:33" ht="39.950000000000003" customHeight="1" x14ac:dyDescent="0.3">
      <c r="B8" s="311"/>
      <c r="C8" s="227"/>
      <c r="D8" s="170" t="s">
        <v>47</v>
      </c>
      <c r="E8" s="170"/>
      <c r="F8" s="170"/>
      <c r="G8" s="170"/>
      <c r="H8" s="170"/>
      <c r="I8" s="170"/>
      <c r="J8" s="144">
        <v>205400</v>
      </c>
      <c r="K8" s="144"/>
      <c r="L8" s="144"/>
      <c r="M8" s="144"/>
      <c r="N8" s="144">
        <v>20540</v>
      </c>
      <c r="O8" s="144"/>
      <c r="P8" s="144"/>
      <c r="Q8" s="6"/>
      <c r="R8" s="144">
        <f t="shared" si="1"/>
        <v>225940</v>
      </c>
      <c r="S8" s="144"/>
      <c r="T8" s="144"/>
      <c r="U8" s="144"/>
      <c r="V8" s="7" t="s">
        <v>16</v>
      </c>
      <c r="W8" s="7" t="s">
        <v>51</v>
      </c>
      <c r="X8" s="172" t="s">
        <v>50</v>
      </c>
      <c r="Y8" s="173"/>
      <c r="Z8" s="173"/>
      <c r="AA8" s="173"/>
      <c r="AB8" s="174"/>
      <c r="AC8" s="309"/>
    </row>
    <row r="9" spans="2:33" ht="39.950000000000003" customHeight="1" x14ac:dyDescent="0.3">
      <c r="B9" s="311"/>
      <c r="C9" s="227"/>
      <c r="D9" s="170" t="s">
        <v>55</v>
      </c>
      <c r="E9" s="170"/>
      <c r="F9" s="170"/>
      <c r="G9" s="170"/>
      <c r="H9" s="170"/>
      <c r="I9" s="170"/>
      <c r="J9" s="144">
        <v>70000</v>
      </c>
      <c r="K9" s="144"/>
      <c r="L9" s="144"/>
      <c r="M9" s="144"/>
      <c r="N9" s="144">
        <v>7000</v>
      </c>
      <c r="O9" s="144"/>
      <c r="P9" s="144"/>
      <c r="Q9" s="6"/>
      <c r="R9" s="144">
        <f t="shared" si="1"/>
        <v>77000</v>
      </c>
      <c r="S9" s="144"/>
      <c r="T9" s="144"/>
      <c r="U9" s="144"/>
      <c r="V9" s="7" t="s">
        <v>16</v>
      </c>
      <c r="W9" s="7" t="s">
        <v>54</v>
      </c>
      <c r="X9" s="172" t="s">
        <v>52</v>
      </c>
      <c r="Y9" s="173"/>
      <c r="Z9" s="173"/>
      <c r="AA9" s="173"/>
      <c r="AB9" s="174"/>
      <c r="AC9" s="309"/>
    </row>
    <row r="10" spans="2:33" ht="39.950000000000003" customHeight="1" x14ac:dyDescent="0.3">
      <c r="B10" s="229"/>
      <c r="C10" s="189"/>
      <c r="D10" s="170" t="s">
        <v>55</v>
      </c>
      <c r="E10" s="170"/>
      <c r="F10" s="170"/>
      <c r="G10" s="170"/>
      <c r="H10" s="170"/>
      <c r="I10" s="170"/>
      <c r="J10" s="144">
        <v>70000</v>
      </c>
      <c r="K10" s="144"/>
      <c r="L10" s="144"/>
      <c r="M10" s="144"/>
      <c r="N10" s="144">
        <v>7000</v>
      </c>
      <c r="O10" s="144"/>
      <c r="P10" s="144"/>
      <c r="Q10" s="6"/>
      <c r="R10" s="144">
        <f t="shared" si="1"/>
        <v>77000</v>
      </c>
      <c r="S10" s="144"/>
      <c r="T10" s="144"/>
      <c r="U10" s="144"/>
      <c r="V10" s="7" t="s">
        <v>16</v>
      </c>
      <c r="W10" s="7" t="s">
        <v>54</v>
      </c>
      <c r="X10" s="172" t="s">
        <v>53</v>
      </c>
      <c r="Y10" s="173"/>
      <c r="Z10" s="173"/>
      <c r="AA10" s="173"/>
      <c r="AB10" s="174"/>
      <c r="AC10" s="309"/>
    </row>
    <row r="11" spans="2:33" ht="39.950000000000003" customHeight="1" x14ac:dyDescent="0.3">
      <c r="B11" s="4">
        <v>4</v>
      </c>
      <c r="C11" s="5" t="s">
        <v>60</v>
      </c>
      <c r="D11" s="170" t="s">
        <v>57</v>
      </c>
      <c r="E11" s="170"/>
      <c r="F11" s="170"/>
      <c r="G11" s="170"/>
      <c r="H11" s="170"/>
      <c r="I11" s="170"/>
      <c r="J11" s="144">
        <v>700000</v>
      </c>
      <c r="K11" s="144"/>
      <c r="L11" s="144"/>
      <c r="M11" s="144"/>
      <c r="N11" s="144">
        <v>70000</v>
      </c>
      <c r="O11" s="144"/>
      <c r="P11" s="144"/>
      <c r="Q11" s="6"/>
      <c r="R11" s="144">
        <f t="shared" si="1"/>
        <v>770000</v>
      </c>
      <c r="S11" s="144"/>
      <c r="T11" s="144"/>
      <c r="U11" s="144"/>
      <c r="V11" s="7" t="s">
        <v>58</v>
      </c>
      <c r="W11" s="7" t="s">
        <v>59</v>
      </c>
      <c r="X11" s="172"/>
      <c r="Y11" s="173"/>
      <c r="Z11" s="173"/>
      <c r="AA11" s="173"/>
      <c r="AB11" s="174"/>
    </row>
    <row r="12" spans="2:33" ht="39.950000000000003" customHeight="1" x14ac:dyDescent="0.3">
      <c r="B12" s="4">
        <v>5</v>
      </c>
      <c r="C12" s="5" t="s">
        <v>61</v>
      </c>
      <c r="D12" s="170" t="s">
        <v>62</v>
      </c>
      <c r="E12" s="170"/>
      <c r="F12" s="170"/>
      <c r="G12" s="170"/>
      <c r="H12" s="170"/>
      <c r="I12" s="170"/>
      <c r="J12" s="144">
        <v>163000</v>
      </c>
      <c r="K12" s="144"/>
      <c r="L12" s="144"/>
      <c r="M12" s="144"/>
      <c r="N12" s="144">
        <v>16300</v>
      </c>
      <c r="O12" s="144"/>
      <c r="P12" s="144"/>
      <c r="Q12" s="6"/>
      <c r="R12" s="144">
        <f t="shared" si="1"/>
        <v>179300</v>
      </c>
      <c r="S12" s="144"/>
      <c r="T12" s="144"/>
      <c r="U12" s="144"/>
      <c r="V12" s="7" t="s">
        <v>14</v>
      </c>
      <c r="W12" s="7" t="s">
        <v>33</v>
      </c>
      <c r="X12" s="172"/>
      <c r="Y12" s="173"/>
      <c r="Z12" s="173"/>
      <c r="AA12" s="173"/>
      <c r="AB12" s="174"/>
    </row>
    <row r="13" spans="2:33" ht="39.950000000000003" customHeight="1" x14ac:dyDescent="0.3">
      <c r="B13" s="4">
        <v>6</v>
      </c>
      <c r="C13" s="5" t="s">
        <v>63</v>
      </c>
      <c r="D13" s="170" t="s">
        <v>64</v>
      </c>
      <c r="E13" s="170"/>
      <c r="F13" s="170"/>
      <c r="G13" s="170"/>
      <c r="H13" s="170"/>
      <c r="I13" s="170"/>
      <c r="J13" s="144">
        <v>1090909</v>
      </c>
      <c r="K13" s="144"/>
      <c r="L13" s="144"/>
      <c r="M13" s="144"/>
      <c r="N13" s="144">
        <v>109091</v>
      </c>
      <c r="O13" s="144"/>
      <c r="P13" s="144"/>
      <c r="Q13" s="6"/>
      <c r="R13" s="144">
        <f t="shared" si="1"/>
        <v>1200000</v>
      </c>
      <c r="S13" s="144"/>
      <c r="T13" s="144"/>
      <c r="U13" s="144"/>
      <c r="V13" s="7" t="s">
        <v>16</v>
      </c>
      <c r="W13" s="7" t="s">
        <v>65</v>
      </c>
      <c r="X13" s="172"/>
      <c r="Y13" s="173"/>
      <c r="Z13" s="173"/>
      <c r="AA13" s="173"/>
      <c r="AB13" s="174"/>
    </row>
    <row r="14" spans="2:33" ht="39.950000000000003" customHeight="1" x14ac:dyDescent="0.3">
      <c r="B14" s="4">
        <v>7</v>
      </c>
      <c r="C14" s="5" t="s">
        <v>67</v>
      </c>
      <c r="D14" s="159" t="s">
        <v>68</v>
      </c>
      <c r="E14" s="149"/>
      <c r="F14" s="150"/>
      <c r="G14" s="159"/>
      <c r="H14" s="149"/>
      <c r="I14" s="150"/>
      <c r="J14" s="261">
        <v>50000</v>
      </c>
      <c r="K14" s="262"/>
      <c r="L14" s="262"/>
      <c r="M14" s="263"/>
      <c r="N14" s="261"/>
      <c r="O14" s="262"/>
      <c r="P14" s="263"/>
      <c r="Q14" s="6"/>
      <c r="R14" s="144">
        <f t="shared" si="1"/>
        <v>50000</v>
      </c>
      <c r="S14" s="144"/>
      <c r="T14" s="144"/>
      <c r="U14" s="144"/>
      <c r="V14" s="7" t="s">
        <v>16</v>
      </c>
      <c r="W14" s="7" t="s">
        <v>89</v>
      </c>
      <c r="X14" s="145" t="s">
        <v>69</v>
      </c>
      <c r="Y14" s="146"/>
      <c r="Z14" s="146"/>
      <c r="AA14" s="146"/>
      <c r="AB14" s="146"/>
    </row>
    <row r="15" spans="2:33" ht="39.950000000000003" customHeight="1" x14ac:dyDescent="0.3">
      <c r="B15" s="4">
        <v>8</v>
      </c>
      <c r="C15" s="5" t="s">
        <v>70</v>
      </c>
      <c r="D15" s="159" t="s">
        <v>82</v>
      </c>
      <c r="E15" s="149"/>
      <c r="F15" s="150"/>
      <c r="G15" s="159"/>
      <c r="H15" s="149"/>
      <c r="I15" s="150"/>
      <c r="J15" s="261">
        <v>149090</v>
      </c>
      <c r="K15" s="262"/>
      <c r="L15" s="262"/>
      <c r="M15" s="263"/>
      <c r="N15" s="261"/>
      <c r="O15" s="262"/>
      <c r="P15" s="263"/>
      <c r="Q15" s="6"/>
      <c r="R15" s="144">
        <f t="shared" si="1"/>
        <v>149090</v>
      </c>
      <c r="S15" s="144"/>
      <c r="T15" s="144"/>
      <c r="U15" s="144"/>
      <c r="V15" s="7" t="s">
        <v>58</v>
      </c>
      <c r="W15" s="7" t="s">
        <v>84</v>
      </c>
      <c r="X15" s="145" t="s">
        <v>83</v>
      </c>
      <c r="Y15" s="146"/>
      <c r="Z15" s="146"/>
      <c r="AA15" s="146"/>
      <c r="AB15" s="146"/>
    </row>
    <row r="16" spans="2:33" ht="39.950000000000003" customHeight="1" x14ac:dyDescent="0.3">
      <c r="B16" s="4">
        <v>9</v>
      </c>
      <c r="C16" s="5" t="s">
        <v>71</v>
      </c>
      <c r="D16" s="159" t="s">
        <v>72</v>
      </c>
      <c r="E16" s="149"/>
      <c r="F16" s="150"/>
      <c r="G16" s="159"/>
      <c r="H16" s="149"/>
      <c r="I16" s="150"/>
      <c r="J16" s="261">
        <v>200000</v>
      </c>
      <c r="K16" s="262"/>
      <c r="L16" s="262"/>
      <c r="M16" s="263"/>
      <c r="N16" s="261"/>
      <c r="O16" s="262"/>
      <c r="P16" s="263"/>
      <c r="Q16" s="6"/>
      <c r="R16" s="144">
        <f t="shared" si="1"/>
        <v>200000</v>
      </c>
      <c r="S16" s="144"/>
      <c r="T16" s="144"/>
      <c r="U16" s="144"/>
      <c r="V16" s="7" t="s">
        <v>16</v>
      </c>
      <c r="W16" s="7" t="s">
        <v>74</v>
      </c>
      <c r="X16" s="145" t="s">
        <v>73</v>
      </c>
      <c r="Y16" s="146"/>
      <c r="Z16" s="146"/>
      <c r="AA16" s="146"/>
      <c r="AB16" s="146"/>
    </row>
    <row r="17" spans="2:30" ht="39.950000000000003" customHeight="1" x14ac:dyDescent="0.3">
      <c r="B17" s="4">
        <v>10</v>
      </c>
      <c r="C17" s="5" t="s">
        <v>75</v>
      </c>
      <c r="D17" s="170" t="s">
        <v>76</v>
      </c>
      <c r="E17" s="170"/>
      <c r="F17" s="170"/>
      <c r="G17" s="170"/>
      <c r="H17" s="170"/>
      <c r="I17" s="170"/>
      <c r="J17" s="144">
        <v>158600</v>
      </c>
      <c r="K17" s="144"/>
      <c r="L17" s="144"/>
      <c r="M17" s="144"/>
      <c r="N17" s="144"/>
      <c r="O17" s="144"/>
      <c r="P17" s="144"/>
      <c r="Q17" s="6"/>
      <c r="R17" s="144">
        <f>J17+N17+Q17</f>
        <v>158600</v>
      </c>
      <c r="S17" s="144"/>
      <c r="T17" s="144"/>
      <c r="U17" s="144"/>
      <c r="V17" s="7" t="s">
        <v>16</v>
      </c>
      <c r="W17" s="7" t="s">
        <v>77</v>
      </c>
      <c r="X17" s="172"/>
      <c r="Y17" s="173"/>
      <c r="Z17" s="173"/>
      <c r="AA17" s="173"/>
      <c r="AB17" s="174"/>
    </row>
    <row r="18" spans="2:30" ht="39.950000000000003" customHeight="1" x14ac:dyDescent="0.3">
      <c r="B18" s="4">
        <v>11</v>
      </c>
      <c r="C18" s="5" t="s">
        <v>78</v>
      </c>
      <c r="D18" s="170" t="s">
        <v>79</v>
      </c>
      <c r="E18" s="170"/>
      <c r="F18" s="170"/>
      <c r="G18" s="170"/>
      <c r="H18" s="170"/>
      <c r="I18" s="170"/>
      <c r="J18" s="144">
        <v>218000</v>
      </c>
      <c r="K18" s="144"/>
      <c r="L18" s="144"/>
      <c r="M18" s="144"/>
      <c r="N18" s="144"/>
      <c r="O18" s="144"/>
      <c r="P18" s="144"/>
      <c r="Q18" s="6"/>
      <c r="R18" s="144">
        <f t="shared" ref="R18:R20" si="2">J18+N18+Q18</f>
        <v>218000</v>
      </c>
      <c r="S18" s="144"/>
      <c r="T18" s="144"/>
      <c r="U18" s="144"/>
      <c r="V18" s="7" t="s">
        <v>31</v>
      </c>
      <c r="W18" s="7" t="s">
        <v>80</v>
      </c>
      <c r="X18" s="172" t="s">
        <v>81</v>
      </c>
      <c r="Y18" s="173"/>
      <c r="Z18" s="173"/>
      <c r="AA18" s="173"/>
      <c r="AB18" s="174"/>
    </row>
    <row r="19" spans="2:30" ht="39.950000000000003" customHeight="1" x14ac:dyDescent="0.3">
      <c r="B19" s="4">
        <v>12</v>
      </c>
      <c r="C19" s="5" t="s">
        <v>85</v>
      </c>
      <c r="D19" s="159" t="s">
        <v>82</v>
      </c>
      <c r="E19" s="149"/>
      <c r="F19" s="150"/>
      <c r="G19" s="170"/>
      <c r="H19" s="170"/>
      <c r="I19" s="170"/>
      <c r="J19" s="144">
        <v>54800</v>
      </c>
      <c r="K19" s="144"/>
      <c r="L19" s="144"/>
      <c r="M19" s="144"/>
      <c r="N19" s="144"/>
      <c r="O19" s="144"/>
      <c r="P19" s="144"/>
      <c r="Q19" s="6"/>
      <c r="R19" s="144">
        <f t="shared" si="2"/>
        <v>54800</v>
      </c>
      <c r="S19" s="144"/>
      <c r="T19" s="144"/>
      <c r="U19" s="144"/>
      <c r="V19" s="7" t="s">
        <v>58</v>
      </c>
      <c r="W19" s="7" t="s">
        <v>84</v>
      </c>
      <c r="X19" s="145" t="s">
        <v>83</v>
      </c>
      <c r="Y19" s="146"/>
      <c r="Z19" s="146"/>
      <c r="AA19" s="146"/>
      <c r="AB19" s="146"/>
    </row>
    <row r="20" spans="2:30" ht="39.950000000000003" customHeight="1" x14ac:dyDescent="0.3">
      <c r="B20" s="4">
        <v>13</v>
      </c>
      <c r="C20" s="5" t="s">
        <v>86</v>
      </c>
      <c r="D20" s="170" t="s">
        <v>87</v>
      </c>
      <c r="E20" s="170"/>
      <c r="F20" s="170"/>
      <c r="G20" s="170"/>
      <c r="H20" s="170"/>
      <c r="I20" s="170"/>
      <c r="J20" s="144">
        <v>32000</v>
      </c>
      <c r="K20" s="144"/>
      <c r="L20" s="144"/>
      <c r="M20" s="144"/>
      <c r="N20" s="144"/>
      <c r="O20" s="144"/>
      <c r="P20" s="144"/>
      <c r="Q20" s="6"/>
      <c r="R20" s="144">
        <f t="shared" si="2"/>
        <v>32000</v>
      </c>
      <c r="S20" s="144"/>
      <c r="T20" s="144"/>
      <c r="U20" s="144"/>
      <c r="V20" s="7" t="s">
        <v>58</v>
      </c>
      <c r="W20" s="7" t="s">
        <v>88</v>
      </c>
      <c r="X20" s="172"/>
      <c r="Y20" s="173"/>
      <c r="Z20" s="173"/>
      <c r="AA20" s="173"/>
      <c r="AB20" s="174"/>
    </row>
    <row r="21" spans="2:30" ht="39.950000000000003" customHeight="1" x14ac:dyDescent="0.3">
      <c r="B21" s="4">
        <v>14</v>
      </c>
      <c r="C21" s="5" t="s">
        <v>90</v>
      </c>
      <c r="D21" s="170" t="s">
        <v>82</v>
      </c>
      <c r="E21" s="170"/>
      <c r="F21" s="170"/>
      <c r="G21" s="170"/>
      <c r="H21" s="170"/>
      <c r="I21" s="170"/>
      <c r="J21" s="144">
        <v>15000</v>
      </c>
      <c r="K21" s="144"/>
      <c r="L21" s="144"/>
      <c r="M21" s="144"/>
      <c r="N21" s="144"/>
      <c r="O21" s="144"/>
      <c r="P21" s="144"/>
      <c r="Q21" s="6"/>
      <c r="R21" s="144">
        <f t="shared" ref="R21" si="3">J21+N21+Q21</f>
        <v>15000</v>
      </c>
      <c r="S21" s="144"/>
      <c r="T21" s="144"/>
      <c r="U21" s="144"/>
      <c r="V21" s="7" t="s">
        <v>58</v>
      </c>
      <c r="W21" s="7" t="s">
        <v>84</v>
      </c>
      <c r="X21" s="145" t="s">
        <v>83</v>
      </c>
      <c r="Y21" s="146"/>
      <c r="Z21" s="146"/>
      <c r="AA21" s="146"/>
      <c r="AB21" s="146"/>
    </row>
    <row r="22" spans="2:30" ht="39.950000000000003" customHeight="1" x14ac:dyDescent="0.3">
      <c r="B22" s="4">
        <v>15</v>
      </c>
      <c r="C22" s="5" t="s">
        <v>91</v>
      </c>
      <c r="D22" s="159" t="s">
        <v>92</v>
      </c>
      <c r="E22" s="149"/>
      <c r="F22" s="150"/>
      <c r="G22" s="159"/>
      <c r="H22" s="149"/>
      <c r="I22" s="150"/>
      <c r="J22" s="144">
        <v>1170000</v>
      </c>
      <c r="K22" s="144"/>
      <c r="L22" s="144"/>
      <c r="M22" s="144"/>
      <c r="N22" s="144">
        <v>117000</v>
      </c>
      <c r="O22" s="144"/>
      <c r="P22" s="144"/>
      <c r="Q22" s="6"/>
      <c r="R22" s="144">
        <f t="shared" ref="R22" si="4">J22+N22+Q22</f>
        <v>1287000</v>
      </c>
      <c r="S22" s="144"/>
      <c r="T22" s="144"/>
      <c r="U22" s="144"/>
      <c r="V22" s="7" t="s">
        <v>14</v>
      </c>
      <c r="W22" s="7" t="s">
        <v>93</v>
      </c>
      <c r="X22" s="145"/>
      <c r="Y22" s="146"/>
      <c r="Z22" s="146"/>
      <c r="AA22" s="146"/>
      <c r="AB22" s="146"/>
    </row>
    <row r="23" spans="2:30" ht="39.950000000000003" customHeight="1" x14ac:dyDescent="0.3">
      <c r="B23" s="4">
        <v>16</v>
      </c>
      <c r="C23" s="188" t="s">
        <v>94</v>
      </c>
      <c r="D23" s="159" t="s">
        <v>95</v>
      </c>
      <c r="E23" s="149"/>
      <c r="F23" s="150"/>
      <c r="G23" s="159"/>
      <c r="H23" s="149"/>
      <c r="I23" s="150"/>
      <c r="J23" s="144">
        <v>81700</v>
      </c>
      <c r="K23" s="144"/>
      <c r="L23" s="144"/>
      <c r="M23" s="144"/>
      <c r="N23" s="144">
        <v>8170</v>
      </c>
      <c r="O23" s="144"/>
      <c r="P23" s="144"/>
      <c r="Q23" s="6"/>
      <c r="R23" s="144">
        <f t="shared" ref="R23:R25" si="5">J23+N23+Q23</f>
        <v>89870</v>
      </c>
      <c r="S23" s="144"/>
      <c r="T23" s="144"/>
      <c r="U23" s="144"/>
      <c r="V23" s="7" t="s">
        <v>58</v>
      </c>
      <c r="W23" s="7" t="s">
        <v>97</v>
      </c>
      <c r="X23" s="145"/>
      <c r="Y23" s="146"/>
      <c r="Z23" s="146"/>
      <c r="AA23" s="146"/>
      <c r="AB23" s="146"/>
      <c r="AC23" s="309" t="s">
        <v>99</v>
      </c>
    </row>
    <row r="24" spans="2:30" ht="39.950000000000003" customHeight="1" x14ac:dyDescent="0.3">
      <c r="B24" s="4">
        <v>17</v>
      </c>
      <c r="C24" s="227"/>
      <c r="D24" s="159" t="s">
        <v>96</v>
      </c>
      <c r="E24" s="149"/>
      <c r="F24" s="150"/>
      <c r="G24" s="159"/>
      <c r="H24" s="149"/>
      <c r="I24" s="150"/>
      <c r="J24" s="144">
        <v>71300</v>
      </c>
      <c r="K24" s="144"/>
      <c r="L24" s="144"/>
      <c r="M24" s="144"/>
      <c r="N24" s="144">
        <v>7130</v>
      </c>
      <c r="O24" s="144"/>
      <c r="P24" s="144"/>
      <c r="Q24" s="6"/>
      <c r="R24" s="144">
        <f t="shared" si="5"/>
        <v>78430</v>
      </c>
      <c r="S24" s="144"/>
      <c r="T24" s="144"/>
      <c r="U24" s="144"/>
      <c r="V24" s="7" t="s">
        <v>58</v>
      </c>
      <c r="W24" s="7" t="s">
        <v>98</v>
      </c>
      <c r="X24" s="145"/>
      <c r="Y24" s="146"/>
      <c r="Z24" s="146"/>
      <c r="AA24" s="146"/>
      <c r="AB24" s="146"/>
      <c r="AC24" s="309"/>
    </row>
    <row r="25" spans="2:30" ht="39.950000000000003" customHeight="1" x14ac:dyDescent="0.3">
      <c r="B25" s="4">
        <v>18</v>
      </c>
      <c r="C25" s="189"/>
      <c r="D25" s="159" t="s">
        <v>96</v>
      </c>
      <c r="E25" s="149"/>
      <c r="F25" s="150"/>
      <c r="G25" s="159"/>
      <c r="H25" s="149"/>
      <c r="I25" s="150"/>
      <c r="J25" s="144">
        <v>62800</v>
      </c>
      <c r="K25" s="144"/>
      <c r="L25" s="144"/>
      <c r="M25" s="144"/>
      <c r="N25" s="144">
        <v>6280</v>
      </c>
      <c r="O25" s="144"/>
      <c r="P25" s="144"/>
      <c r="Q25" s="6"/>
      <c r="R25" s="144">
        <f t="shared" si="5"/>
        <v>69080</v>
      </c>
      <c r="S25" s="144"/>
      <c r="T25" s="144"/>
      <c r="U25" s="144"/>
      <c r="V25" s="7" t="s">
        <v>58</v>
      </c>
      <c r="W25" s="7" t="s">
        <v>98</v>
      </c>
      <c r="X25" s="145"/>
      <c r="Y25" s="146"/>
      <c r="Z25" s="146"/>
      <c r="AA25" s="146"/>
      <c r="AB25" s="146"/>
      <c r="AC25" s="309"/>
    </row>
    <row r="26" spans="2:30" ht="39.950000000000003" customHeight="1" thickBot="1" x14ac:dyDescent="0.35">
      <c r="B26" s="4">
        <v>19</v>
      </c>
      <c r="C26" s="5" t="s">
        <v>100</v>
      </c>
      <c r="D26" s="159" t="s">
        <v>25</v>
      </c>
      <c r="E26" s="149"/>
      <c r="F26" s="150"/>
      <c r="G26" s="159"/>
      <c r="H26" s="149"/>
      <c r="I26" s="150"/>
      <c r="J26" s="144">
        <v>156500</v>
      </c>
      <c r="K26" s="144"/>
      <c r="L26" s="144"/>
      <c r="M26" s="144"/>
      <c r="N26" s="144"/>
      <c r="O26" s="144"/>
      <c r="P26" s="144"/>
      <c r="Q26" s="6">
        <v>3000</v>
      </c>
      <c r="R26" s="144">
        <f t="shared" ref="R26:R28" si="6">J26+N26+Q26</f>
        <v>159500</v>
      </c>
      <c r="S26" s="144"/>
      <c r="T26" s="144"/>
      <c r="U26" s="144"/>
      <c r="V26" s="7" t="s">
        <v>16</v>
      </c>
      <c r="W26" s="7" t="s">
        <v>101</v>
      </c>
      <c r="X26" s="145"/>
      <c r="Y26" s="146"/>
      <c r="Z26" s="146"/>
      <c r="AA26" s="146"/>
      <c r="AB26" s="146"/>
      <c r="AC26" s="10"/>
    </row>
    <row r="27" spans="2:30" ht="39.950000000000003" customHeight="1" thickBot="1" x14ac:dyDescent="0.35">
      <c r="B27" s="4">
        <v>20</v>
      </c>
      <c r="C27" s="5" t="s">
        <v>102</v>
      </c>
      <c r="D27" s="159" t="s">
        <v>104</v>
      </c>
      <c r="E27" s="149"/>
      <c r="F27" s="150"/>
      <c r="G27" s="159"/>
      <c r="H27" s="149"/>
      <c r="I27" s="150"/>
      <c r="J27" s="144">
        <v>1500000</v>
      </c>
      <c r="K27" s="144"/>
      <c r="L27" s="144"/>
      <c r="M27" s="144"/>
      <c r="N27" s="144"/>
      <c r="O27" s="144"/>
      <c r="P27" s="144"/>
      <c r="Q27" s="6"/>
      <c r="R27" s="144">
        <f t="shared" si="6"/>
        <v>1500000</v>
      </c>
      <c r="S27" s="144"/>
      <c r="T27" s="144"/>
      <c r="U27" s="144"/>
      <c r="V27" s="7"/>
      <c r="W27" s="7" t="s">
        <v>106</v>
      </c>
      <c r="X27" s="145" t="s">
        <v>103</v>
      </c>
      <c r="Y27" s="146"/>
      <c r="Z27" s="146"/>
      <c r="AA27" s="146"/>
      <c r="AB27" s="146"/>
      <c r="AC27" s="11" t="e" vm="1">
        <v>#VALUE!</v>
      </c>
      <c r="AD27" s="12" t="s">
        <v>109</v>
      </c>
    </row>
    <row r="28" spans="2:30" ht="39.950000000000003" customHeight="1" thickBot="1" x14ac:dyDescent="0.35">
      <c r="B28" s="4">
        <v>21</v>
      </c>
      <c r="C28" s="5" t="s">
        <v>107</v>
      </c>
      <c r="D28" s="159" t="s">
        <v>105</v>
      </c>
      <c r="E28" s="149"/>
      <c r="F28" s="150"/>
      <c r="G28" s="159"/>
      <c r="H28" s="149"/>
      <c r="I28" s="150"/>
      <c r="J28" s="144">
        <v>1500000</v>
      </c>
      <c r="K28" s="144"/>
      <c r="L28" s="144"/>
      <c r="M28" s="144"/>
      <c r="N28" s="144"/>
      <c r="O28" s="144"/>
      <c r="P28" s="144"/>
      <c r="Q28" s="6"/>
      <c r="R28" s="144">
        <f t="shared" si="6"/>
        <v>1500000</v>
      </c>
      <c r="S28" s="144"/>
      <c r="T28" s="144"/>
      <c r="U28" s="144"/>
      <c r="V28" s="7"/>
      <c r="W28" s="7" t="s">
        <v>106</v>
      </c>
      <c r="X28" s="145" t="s">
        <v>108</v>
      </c>
      <c r="Y28" s="146"/>
      <c r="Z28" s="146"/>
      <c r="AA28" s="146"/>
      <c r="AB28" s="310"/>
      <c r="AC28" s="13" t="e" vm="2">
        <v>#VALUE!</v>
      </c>
      <c r="AD28" t="s">
        <v>109</v>
      </c>
    </row>
    <row r="29" spans="2:30" ht="37.5" customHeight="1" x14ac:dyDescent="0.3">
      <c r="B29" s="168" t="s">
        <v>7</v>
      </c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75">
        <f>SUM(R5:U28)</f>
        <v>9618550</v>
      </c>
      <c r="S29" s="176"/>
      <c r="T29" s="176"/>
      <c r="U29" s="176"/>
      <c r="V29" s="176"/>
      <c r="W29" s="176"/>
      <c r="X29" s="176"/>
      <c r="Y29" s="176"/>
      <c r="Z29" s="176"/>
      <c r="AA29" s="176"/>
      <c r="AB29" s="177"/>
    </row>
  </sheetData>
  <mergeCells count="158">
    <mergeCell ref="B2:AB2"/>
    <mergeCell ref="D4:F4"/>
    <mergeCell ref="G4:I4"/>
    <mergeCell ref="J4:M4"/>
    <mergeCell ref="N4:P4"/>
    <mergeCell ref="R4:U4"/>
    <mergeCell ref="D22:F22"/>
    <mergeCell ref="G22:I22"/>
    <mergeCell ref="J22:M22"/>
    <mergeCell ref="N22:P22"/>
    <mergeCell ref="R22:U22"/>
    <mergeCell ref="X22:AB22"/>
    <mergeCell ref="D6:F6"/>
    <mergeCell ref="G6:I6"/>
    <mergeCell ref="J6:M6"/>
    <mergeCell ref="N6:P6"/>
    <mergeCell ref="R6:U6"/>
    <mergeCell ref="X6:AB6"/>
    <mergeCell ref="D5:F5"/>
    <mergeCell ref="G5:I5"/>
    <mergeCell ref="J5:M5"/>
    <mergeCell ref="N5:P5"/>
    <mergeCell ref="R5:U5"/>
    <mergeCell ref="X5:AB5"/>
    <mergeCell ref="X15:AB15"/>
    <mergeCell ref="D16:F16"/>
    <mergeCell ref="G16:I16"/>
    <mergeCell ref="J16:M16"/>
    <mergeCell ref="N16:P16"/>
    <mergeCell ref="R16:U16"/>
    <mergeCell ref="X16:AB16"/>
    <mergeCell ref="D8:F8"/>
    <mergeCell ref="G8:I8"/>
    <mergeCell ref="J8:M8"/>
    <mergeCell ref="N8:P8"/>
    <mergeCell ref="R8:U8"/>
    <mergeCell ref="X8:AB8"/>
    <mergeCell ref="B29:Q29"/>
    <mergeCell ref="R29:AB29"/>
    <mergeCell ref="X4:AC4"/>
    <mergeCell ref="D21:F21"/>
    <mergeCell ref="G21:I21"/>
    <mergeCell ref="J21:M21"/>
    <mergeCell ref="N21:P21"/>
    <mergeCell ref="R21:U21"/>
    <mergeCell ref="X21:AB21"/>
    <mergeCell ref="D13:F13"/>
    <mergeCell ref="G13:I13"/>
    <mergeCell ref="J13:M13"/>
    <mergeCell ref="N13:P13"/>
    <mergeCell ref="R13:U13"/>
    <mergeCell ref="X13:AB13"/>
    <mergeCell ref="D12:F12"/>
    <mergeCell ref="G12:I12"/>
    <mergeCell ref="J12:M12"/>
    <mergeCell ref="N12:P12"/>
    <mergeCell ref="R12:U12"/>
    <mergeCell ref="X12:AB12"/>
    <mergeCell ref="D11:F11"/>
    <mergeCell ref="G11:I11"/>
    <mergeCell ref="J11:M11"/>
    <mergeCell ref="D18:F18"/>
    <mergeCell ref="G18:I18"/>
    <mergeCell ref="J18:M18"/>
    <mergeCell ref="N18:P18"/>
    <mergeCell ref="R18:U18"/>
    <mergeCell ref="X18:AB18"/>
    <mergeCell ref="C7:C10"/>
    <mergeCell ref="J15:M15"/>
    <mergeCell ref="N15:P15"/>
    <mergeCell ref="D14:F14"/>
    <mergeCell ref="G14:I14"/>
    <mergeCell ref="J14:M14"/>
    <mergeCell ref="N14:P14"/>
    <mergeCell ref="R14:U14"/>
    <mergeCell ref="X14:AB14"/>
    <mergeCell ref="D15:F15"/>
    <mergeCell ref="G15:I15"/>
    <mergeCell ref="D17:F17"/>
    <mergeCell ref="G17:I17"/>
    <mergeCell ref="J17:M17"/>
    <mergeCell ref="N17:P17"/>
    <mergeCell ref="R17:U17"/>
    <mergeCell ref="X17:AB17"/>
    <mergeCell ref="R15:U15"/>
    <mergeCell ref="B7:B10"/>
    <mergeCell ref="AC7:AC10"/>
    <mergeCell ref="X11:AB11"/>
    <mergeCell ref="D10:F10"/>
    <mergeCell ref="G10:I10"/>
    <mergeCell ref="J10:M10"/>
    <mergeCell ref="N10:P10"/>
    <mergeCell ref="R10:U10"/>
    <mergeCell ref="X10:AB10"/>
    <mergeCell ref="D9:F9"/>
    <mergeCell ref="G9:I9"/>
    <mergeCell ref="J9:M9"/>
    <mergeCell ref="N9:P9"/>
    <mergeCell ref="R9:U9"/>
    <mergeCell ref="X9:AB9"/>
    <mergeCell ref="N11:P11"/>
    <mergeCell ref="R11:U11"/>
    <mergeCell ref="D7:F7"/>
    <mergeCell ref="G7:I7"/>
    <mergeCell ref="J7:M7"/>
    <mergeCell ref="N7:P7"/>
    <mergeCell ref="R7:U7"/>
    <mergeCell ref="X7:AB7"/>
    <mergeCell ref="R24:U24"/>
    <mergeCell ref="X24:AB24"/>
    <mergeCell ref="D20:F20"/>
    <mergeCell ref="G20:I20"/>
    <mergeCell ref="J20:M20"/>
    <mergeCell ref="N20:P20"/>
    <mergeCell ref="R20:U20"/>
    <mergeCell ref="X20:AB20"/>
    <mergeCell ref="D19:F19"/>
    <mergeCell ref="G19:I19"/>
    <mergeCell ref="J19:M19"/>
    <mergeCell ref="N19:P19"/>
    <mergeCell ref="R19:U19"/>
    <mergeCell ref="X19:AB19"/>
    <mergeCell ref="D27:F27"/>
    <mergeCell ref="G27:I27"/>
    <mergeCell ref="J27:M27"/>
    <mergeCell ref="N27:P27"/>
    <mergeCell ref="R27:U27"/>
    <mergeCell ref="X27:AB27"/>
    <mergeCell ref="D28:F28"/>
    <mergeCell ref="G28:I28"/>
    <mergeCell ref="J28:M28"/>
    <mergeCell ref="N28:P28"/>
    <mergeCell ref="R28:U28"/>
    <mergeCell ref="X28:AB28"/>
    <mergeCell ref="C23:C25"/>
    <mergeCell ref="AC23:AC25"/>
    <mergeCell ref="D26:F26"/>
    <mergeCell ref="G26:I26"/>
    <mergeCell ref="J26:M26"/>
    <mergeCell ref="N26:P26"/>
    <mergeCell ref="R26:U26"/>
    <mergeCell ref="X26:AB26"/>
    <mergeCell ref="D25:F25"/>
    <mergeCell ref="G25:I25"/>
    <mergeCell ref="J25:M25"/>
    <mergeCell ref="N25:P25"/>
    <mergeCell ref="R25:U25"/>
    <mergeCell ref="X25:AB25"/>
    <mergeCell ref="D23:F23"/>
    <mergeCell ref="G23:I23"/>
    <mergeCell ref="J23:M23"/>
    <mergeCell ref="N23:P23"/>
    <mergeCell ref="R23:U23"/>
    <mergeCell ref="X23:AB23"/>
    <mergeCell ref="D24:F24"/>
    <mergeCell ref="G24:I24"/>
    <mergeCell ref="J24:M24"/>
    <mergeCell ref="N24:P24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3275-72D6-4736-A112-2BAD0661726F}">
  <sheetPr>
    <pageSetUpPr fitToPage="1"/>
  </sheetPr>
  <dimension ref="A2:AG10"/>
  <sheetViews>
    <sheetView zoomScaleNormal="100" workbookViewId="0">
      <selection activeCell="B3" sqref="B3"/>
    </sheetView>
  </sheetViews>
  <sheetFormatPr defaultRowHeight="16.5" x14ac:dyDescent="0.3"/>
  <cols>
    <col min="1" max="1" width="4" style="1" customWidth="1"/>
    <col min="2" max="2" width="4.625" customWidth="1"/>
    <col min="3" max="3" width="15.75" customWidth="1"/>
    <col min="4" max="9" width="5.625" customWidth="1"/>
    <col min="10" max="16" width="3.625" customWidth="1"/>
    <col min="17" max="17" width="11.5" style="1" bestFit="1" customWidth="1"/>
    <col min="18" max="21" width="3.125" customWidth="1"/>
    <col min="22" max="22" width="10.875" customWidth="1"/>
    <col min="23" max="23" width="26.625" customWidth="1"/>
    <col min="24" max="28" width="4.625" customWidth="1"/>
    <col min="29" max="29" width="15.125" customWidth="1"/>
    <col min="30" max="30" width="21" customWidth="1"/>
  </cols>
  <sheetData>
    <row r="2" spans="2:33" ht="51" customHeight="1" thickBot="1" x14ac:dyDescent="0.35">
      <c r="B2" s="181" t="s">
        <v>39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</row>
    <row r="3" spans="2:33" ht="17.25" thickTop="1" x14ac:dyDescent="0.3"/>
    <row r="4" spans="2:33" ht="33" customHeight="1" x14ac:dyDescent="0.3">
      <c r="B4" s="2" t="s">
        <v>0</v>
      </c>
      <c r="C4" s="2" t="s">
        <v>1</v>
      </c>
      <c r="D4" s="158" t="s">
        <v>2</v>
      </c>
      <c r="E4" s="158"/>
      <c r="F4" s="158"/>
      <c r="G4" s="158" t="s">
        <v>3</v>
      </c>
      <c r="H4" s="158"/>
      <c r="I4" s="158"/>
      <c r="J4" s="158" t="s">
        <v>4</v>
      </c>
      <c r="K4" s="158"/>
      <c r="L4" s="158"/>
      <c r="M4" s="158"/>
      <c r="N4" s="158" t="s">
        <v>5</v>
      </c>
      <c r="O4" s="158"/>
      <c r="P4" s="158"/>
      <c r="Q4" s="3" t="s">
        <v>6</v>
      </c>
      <c r="R4" s="158" t="s">
        <v>7</v>
      </c>
      <c r="S4" s="158"/>
      <c r="T4" s="158"/>
      <c r="U4" s="158"/>
      <c r="V4" s="3" t="s">
        <v>8</v>
      </c>
      <c r="W4" s="3" t="s">
        <v>9</v>
      </c>
      <c r="X4" s="158" t="s">
        <v>10</v>
      </c>
      <c r="Y4" s="158"/>
      <c r="Z4" s="158"/>
      <c r="AA4" s="158"/>
      <c r="AB4" s="184"/>
      <c r="AC4" s="3" t="s">
        <v>23</v>
      </c>
      <c r="AD4" s="8"/>
      <c r="AE4" s="8"/>
      <c r="AF4" s="8"/>
      <c r="AG4" s="9"/>
    </row>
    <row r="5" spans="2:33" ht="39.950000000000003" customHeight="1" x14ac:dyDescent="0.3">
      <c r="B5" s="4">
        <v>1</v>
      </c>
      <c r="C5" s="5" t="s">
        <v>11</v>
      </c>
      <c r="D5" s="170" t="s">
        <v>12</v>
      </c>
      <c r="E5" s="170"/>
      <c r="F5" s="170"/>
      <c r="G5" s="170" t="s">
        <v>13</v>
      </c>
      <c r="H5" s="170"/>
      <c r="I5" s="170"/>
      <c r="J5" s="144">
        <v>160000</v>
      </c>
      <c r="K5" s="144"/>
      <c r="L5" s="144"/>
      <c r="M5" s="144"/>
      <c r="N5" s="144">
        <v>16000</v>
      </c>
      <c r="O5" s="144"/>
      <c r="P5" s="144"/>
      <c r="Q5" s="6">
        <v>3300</v>
      </c>
      <c r="R5" s="144">
        <f>SUM(J5:Q5)</f>
        <v>179300</v>
      </c>
      <c r="S5" s="144"/>
      <c r="T5" s="144"/>
      <c r="U5" s="144"/>
      <c r="V5" s="7" t="s">
        <v>14</v>
      </c>
      <c r="W5" s="7" t="s">
        <v>33</v>
      </c>
      <c r="X5" s="172" t="s">
        <v>15</v>
      </c>
      <c r="Y5" s="173"/>
      <c r="Z5" s="173"/>
      <c r="AA5" s="173"/>
      <c r="AB5" s="174"/>
      <c r="AC5" t="e" vm="3">
        <v>#VALUE!</v>
      </c>
    </row>
    <row r="6" spans="2:33" ht="39.950000000000003" customHeight="1" x14ac:dyDescent="0.3">
      <c r="B6" s="4">
        <v>2</v>
      </c>
      <c r="C6" s="5" t="s">
        <v>17</v>
      </c>
      <c r="D6" s="170" t="s">
        <v>22</v>
      </c>
      <c r="E6" s="170"/>
      <c r="F6" s="170"/>
      <c r="G6" s="170" t="s">
        <v>18</v>
      </c>
      <c r="H6" s="170"/>
      <c r="I6" s="170"/>
      <c r="J6" s="144">
        <v>9200000</v>
      </c>
      <c r="K6" s="144"/>
      <c r="L6" s="144"/>
      <c r="M6" s="144"/>
      <c r="N6" s="144">
        <v>920000</v>
      </c>
      <c r="O6" s="144"/>
      <c r="P6" s="144"/>
      <c r="Q6" s="6"/>
      <c r="R6" s="144">
        <f>SUM(J6:Q6)</f>
        <v>10120000</v>
      </c>
      <c r="S6" s="144"/>
      <c r="T6" s="144"/>
      <c r="U6" s="144"/>
      <c r="V6" s="7" t="s">
        <v>19</v>
      </c>
      <c r="W6" s="7" t="s">
        <v>20</v>
      </c>
      <c r="X6" s="172" t="s">
        <v>21</v>
      </c>
      <c r="Y6" s="173"/>
      <c r="Z6" s="173"/>
      <c r="AA6" s="173"/>
      <c r="AB6" s="174"/>
      <c r="AC6" t="e" vm="4">
        <v>#VALUE!</v>
      </c>
    </row>
    <row r="7" spans="2:33" ht="39.950000000000003" customHeight="1" x14ac:dyDescent="0.3">
      <c r="B7" s="4">
        <v>3</v>
      </c>
      <c r="C7" s="5" t="s">
        <v>24</v>
      </c>
      <c r="D7" s="170" t="s">
        <v>25</v>
      </c>
      <c r="E7" s="170"/>
      <c r="F7" s="170"/>
      <c r="G7" s="170" t="s">
        <v>26</v>
      </c>
      <c r="H7" s="170"/>
      <c r="I7" s="170"/>
      <c r="J7" s="144">
        <v>257600</v>
      </c>
      <c r="K7" s="144"/>
      <c r="L7" s="144"/>
      <c r="M7" s="144"/>
      <c r="N7" s="144"/>
      <c r="O7" s="144"/>
      <c r="P7" s="144"/>
      <c r="Q7" s="6"/>
      <c r="R7" s="144">
        <f t="shared" ref="R7" si="0">J7+N7+Q7</f>
        <v>257600</v>
      </c>
      <c r="S7" s="144"/>
      <c r="T7" s="144"/>
      <c r="U7" s="144"/>
      <c r="V7" s="7" t="s">
        <v>16</v>
      </c>
      <c r="W7" s="7" t="s">
        <v>27</v>
      </c>
      <c r="X7" s="172"/>
      <c r="Y7" s="173"/>
      <c r="Z7" s="173"/>
      <c r="AA7" s="173"/>
      <c r="AB7" s="174"/>
    </row>
    <row r="8" spans="2:33" ht="39.950000000000003" customHeight="1" x14ac:dyDescent="0.3">
      <c r="B8" s="4">
        <v>4</v>
      </c>
      <c r="C8" s="5" t="s">
        <v>28</v>
      </c>
      <c r="D8" s="170" t="s">
        <v>29</v>
      </c>
      <c r="E8" s="170"/>
      <c r="F8" s="170"/>
      <c r="G8" s="170" t="s">
        <v>30</v>
      </c>
      <c r="H8" s="170"/>
      <c r="I8" s="170"/>
      <c r="J8" s="144">
        <v>411000</v>
      </c>
      <c r="K8" s="144"/>
      <c r="L8" s="144"/>
      <c r="M8" s="144"/>
      <c r="N8" s="144"/>
      <c r="O8" s="144"/>
      <c r="P8" s="144"/>
      <c r="Q8" s="6"/>
      <c r="R8" s="144">
        <f t="shared" ref="R8:R9" si="1">J8+N8+Q8</f>
        <v>411000</v>
      </c>
      <c r="S8" s="144"/>
      <c r="T8" s="144"/>
      <c r="U8" s="144"/>
      <c r="V8" s="7" t="s">
        <v>31</v>
      </c>
      <c r="W8" s="7" t="s">
        <v>32</v>
      </c>
      <c r="X8" s="172"/>
      <c r="Y8" s="173"/>
      <c r="Z8" s="173"/>
      <c r="AA8" s="173"/>
      <c r="AB8" s="174"/>
    </row>
    <row r="9" spans="2:33" ht="39.950000000000003" customHeight="1" x14ac:dyDescent="0.3">
      <c r="B9" s="4">
        <v>5</v>
      </c>
      <c r="C9" s="5" t="s">
        <v>34</v>
      </c>
      <c r="D9" s="170" t="s">
        <v>35</v>
      </c>
      <c r="E9" s="170"/>
      <c r="F9" s="170"/>
      <c r="G9" s="170" t="s">
        <v>38</v>
      </c>
      <c r="H9" s="170"/>
      <c r="I9" s="170"/>
      <c r="J9" s="144">
        <v>3113000</v>
      </c>
      <c r="K9" s="144"/>
      <c r="L9" s="144"/>
      <c r="M9" s="144"/>
      <c r="N9" s="144"/>
      <c r="O9" s="144"/>
      <c r="P9" s="144"/>
      <c r="Q9" s="6"/>
      <c r="R9" s="144">
        <f t="shared" si="1"/>
        <v>3113000</v>
      </c>
      <c r="S9" s="144"/>
      <c r="T9" s="144"/>
      <c r="U9" s="144"/>
      <c r="V9" s="7" t="s">
        <v>36</v>
      </c>
      <c r="W9" s="7" t="s">
        <v>37</v>
      </c>
      <c r="X9" s="172"/>
      <c r="Y9" s="173"/>
      <c r="Z9" s="173"/>
      <c r="AA9" s="173"/>
      <c r="AB9" s="174"/>
    </row>
    <row r="10" spans="2:33" ht="37.5" customHeight="1" x14ac:dyDescent="0.3">
      <c r="B10" s="168" t="s">
        <v>7</v>
      </c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75">
        <f>SUM(R5:U9)</f>
        <v>14080900</v>
      </c>
      <c r="S10" s="176"/>
      <c r="T10" s="176"/>
      <c r="U10" s="176"/>
      <c r="V10" s="176"/>
      <c r="W10" s="176"/>
      <c r="X10" s="176"/>
      <c r="Y10" s="176"/>
      <c r="Z10" s="176"/>
      <c r="AA10" s="176"/>
      <c r="AB10" s="177"/>
    </row>
  </sheetData>
  <mergeCells count="39">
    <mergeCell ref="B10:Q10"/>
    <mergeCell ref="R10:AB10"/>
    <mergeCell ref="D9:F9"/>
    <mergeCell ref="G9:I9"/>
    <mergeCell ref="J9:M9"/>
    <mergeCell ref="N9:P9"/>
    <mergeCell ref="R9:U9"/>
    <mergeCell ref="X9:AB9"/>
    <mergeCell ref="X8:AB8"/>
    <mergeCell ref="D7:F7"/>
    <mergeCell ref="G7:I7"/>
    <mergeCell ref="J7:M7"/>
    <mergeCell ref="N7:P7"/>
    <mergeCell ref="R7:U7"/>
    <mergeCell ref="X7:AB7"/>
    <mergeCell ref="D8:F8"/>
    <mergeCell ref="G8:I8"/>
    <mergeCell ref="J8:M8"/>
    <mergeCell ref="N8:P8"/>
    <mergeCell ref="R8:U8"/>
    <mergeCell ref="X6:AB6"/>
    <mergeCell ref="D5:F5"/>
    <mergeCell ref="G5:I5"/>
    <mergeCell ref="J5:M5"/>
    <mergeCell ref="N5:P5"/>
    <mergeCell ref="R5:U5"/>
    <mergeCell ref="X5:AB5"/>
    <mergeCell ref="D6:F6"/>
    <mergeCell ref="G6:I6"/>
    <mergeCell ref="J6:M6"/>
    <mergeCell ref="N6:P6"/>
    <mergeCell ref="R6:U6"/>
    <mergeCell ref="B2:AB2"/>
    <mergeCell ref="D4:F4"/>
    <mergeCell ref="G4:I4"/>
    <mergeCell ref="J4:M4"/>
    <mergeCell ref="N4:P4"/>
    <mergeCell ref="R4:U4"/>
    <mergeCell ref="X4:AB4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57</vt:i4>
      </vt:variant>
      <vt:variant>
        <vt:lpstr>이름 지정된 범위</vt:lpstr>
      </vt:variant>
      <vt:variant>
        <vt:i4>51</vt:i4>
      </vt:variant>
    </vt:vector>
  </HeadingPairs>
  <TitlesOfParts>
    <vt:vector size="108" baseType="lpstr">
      <vt:lpstr>입금요청 25.02.20</vt:lpstr>
      <vt:lpstr>입금요청 25.02.17</vt:lpstr>
      <vt:lpstr>입금요청 25.05.22 (2)</vt:lpstr>
      <vt:lpstr>입금요청 25.05.26</vt:lpstr>
      <vt:lpstr>입금요청 25.08.25</vt:lpstr>
      <vt:lpstr>입금요청 25.08.21</vt:lpstr>
      <vt:lpstr>입금요청 25.08.18</vt:lpstr>
      <vt:lpstr>입금요청 25.09.08</vt:lpstr>
      <vt:lpstr>입금요청 25.09.04</vt:lpstr>
      <vt:lpstr>안동 2분기 인센티브 명단</vt:lpstr>
      <vt:lpstr>경주 2분기 인센티브 명단</vt:lpstr>
      <vt:lpstr>입금요청 25.09.01</vt:lpstr>
      <vt:lpstr>입금요청 25.08.28</vt:lpstr>
      <vt:lpstr>입금요청 25.08.14</vt:lpstr>
      <vt:lpstr>5월~7월 전기 공과금 내역서</vt:lpstr>
      <vt:lpstr>입금요청 25.08.11</vt:lpstr>
      <vt:lpstr>입금요청 25.07.31</vt:lpstr>
      <vt:lpstr>입금요청</vt:lpstr>
      <vt:lpstr>입금요청 25.09.18</vt:lpstr>
      <vt:lpstr>입금요청 25.09.16</vt:lpstr>
      <vt:lpstr>입금요청 25.09.11</vt:lpstr>
      <vt:lpstr>입금요청 25.09.09</vt:lpstr>
      <vt:lpstr>학교BTL 입금정보</vt:lpstr>
      <vt:lpstr>입금요청 25.07.21</vt:lpstr>
      <vt:lpstr>입금요청 25.07.14</vt:lpstr>
      <vt:lpstr>입금요청 25.07.10</vt:lpstr>
      <vt:lpstr>입금요청 25.07.07</vt:lpstr>
      <vt:lpstr>입금요청 25.06.25</vt:lpstr>
      <vt:lpstr>입금요청 25.06.23</vt:lpstr>
      <vt:lpstr>입금요청 25.06.19</vt:lpstr>
      <vt:lpstr>입금요청 25.06.13</vt:lpstr>
      <vt:lpstr>입금요청 25.06.12</vt:lpstr>
      <vt:lpstr>천안예전 25년 1분기 인센티브</vt:lpstr>
      <vt:lpstr>입금요청 25.06.05</vt:lpstr>
      <vt:lpstr>입금요청 25.06.02</vt:lpstr>
      <vt:lpstr>입금요청 25.05.29</vt:lpstr>
      <vt:lpstr>안동 1분기 인센티브 명단</vt:lpstr>
      <vt:lpstr>경주 1분기 인센티브 명단</vt:lpstr>
      <vt:lpstr>입금요청 25.05.22</vt:lpstr>
      <vt:lpstr>입금요청 25.05.13</vt:lpstr>
      <vt:lpstr>입금요청 25.05.12</vt:lpstr>
      <vt:lpstr>2~4월 공과금 내역서</vt:lpstr>
      <vt:lpstr>입금요청 25.04.24</vt:lpstr>
      <vt:lpstr>입금요청 25.04.21</vt:lpstr>
      <vt:lpstr>입금요청 25.04.10</vt:lpstr>
      <vt:lpstr>입금요청 25.04.04</vt:lpstr>
      <vt:lpstr>입금요청 25.03.31</vt:lpstr>
      <vt:lpstr>입금요청 25.03.17</vt:lpstr>
      <vt:lpstr>입금요청 25.03.14</vt:lpstr>
      <vt:lpstr>입금요청 25.03.07</vt:lpstr>
      <vt:lpstr>입금요청 25.02.27</vt:lpstr>
      <vt:lpstr>입금요청 25.02.24</vt:lpstr>
      <vt:lpstr>1월 공과금 내역서</vt:lpstr>
      <vt:lpstr>입금요청 25.02.10</vt:lpstr>
      <vt:lpstr>입금요청 25.02.07</vt:lpstr>
      <vt:lpstr>입금요청 25.01.21</vt:lpstr>
      <vt:lpstr>천안예술의전당</vt:lpstr>
      <vt:lpstr>'1월 공과금 내역서'!Print_Area</vt:lpstr>
      <vt:lpstr>'2~4월 공과금 내역서'!Print_Area</vt:lpstr>
      <vt:lpstr>'5월~7월 전기 공과금 내역서'!Print_Area</vt:lpstr>
      <vt:lpstr>입금요청!Print_Area</vt:lpstr>
      <vt:lpstr>'입금요청 25.01.21'!Print_Area</vt:lpstr>
      <vt:lpstr>'입금요청 25.02.07'!Print_Area</vt:lpstr>
      <vt:lpstr>'입금요청 25.02.10'!Print_Area</vt:lpstr>
      <vt:lpstr>'입금요청 25.02.17'!Print_Area</vt:lpstr>
      <vt:lpstr>'입금요청 25.02.20'!Print_Area</vt:lpstr>
      <vt:lpstr>'입금요청 25.02.24'!Print_Area</vt:lpstr>
      <vt:lpstr>'입금요청 25.02.27'!Print_Area</vt:lpstr>
      <vt:lpstr>'입금요청 25.03.07'!Print_Area</vt:lpstr>
      <vt:lpstr>'입금요청 25.03.14'!Print_Area</vt:lpstr>
      <vt:lpstr>'입금요청 25.03.17'!Print_Area</vt:lpstr>
      <vt:lpstr>'입금요청 25.03.31'!Print_Area</vt:lpstr>
      <vt:lpstr>'입금요청 25.04.04'!Print_Area</vt:lpstr>
      <vt:lpstr>'입금요청 25.04.10'!Print_Area</vt:lpstr>
      <vt:lpstr>'입금요청 25.04.21'!Print_Area</vt:lpstr>
      <vt:lpstr>'입금요청 25.04.24'!Print_Area</vt:lpstr>
      <vt:lpstr>'입금요청 25.05.12'!Print_Area</vt:lpstr>
      <vt:lpstr>'입금요청 25.05.13'!Print_Area</vt:lpstr>
      <vt:lpstr>'입금요청 25.05.22'!Print_Area</vt:lpstr>
      <vt:lpstr>'입금요청 25.05.22 (2)'!Print_Area</vt:lpstr>
      <vt:lpstr>'입금요청 25.05.26'!Print_Area</vt:lpstr>
      <vt:lpstr>'입금요청 25.05.29'!Print_Area</vt:lpstr>
      <vt:lpstr>'입금요청 25.06.02'!Print_Area</vt:lpstr>
      <vt:lpstr>'입금요청 25.06.05'!Print_Area</vt:lpstr>
      <vt:lpstr>'입금요청 25.06.12'!Print_Area</vt:lpstr>
      <vt:lpstr>'입금요청 25.06.13'!Print_Area</vt:lpstr>
      <vt:lpstr>'입금요청 25.06.19'!Print_Area</vt:lpstr>
      <vt:lpstr>'입금요청 25.06.23'!Print_Area</vt:lpstr>
      <vt:lpstr>'입금요청 25.06.25'!Print_Area</vt:lpstr>
      <vt:lpstr>'입금요청 25.07.07'!Print_Area</vt:lpstr>
      <vt:lpstr>'입금요청 25.07.10'!Print_Area</vt:lpstr>
      <vt:lpstr>'입금요청 25.07.14'!Print_Area</vt:lpstr>
      <vt:lpstr>'입금요청 25.07.21'!Print_Area</vt:lpstr>
      <vt:lpstr>'입금요청 25.07.31'!Print_Area</vt:lpstr>
      <vt:lpstr>'입금요청 25.08.11'!Print_Area</vt:lpstr>
      <vt:lpstr>'입금요청 25.08.14'!Print_Area</vt:lpstr>
      <vt:lpstr>'입금요청 25.08.18'!Print_Area</vt:lpstr>
      <vt:lpstr>'입금요청 25.08.21'!Print_Area</vt:lpstr>
      <vt:lpstr>'입금요청 25.08.25'!Print_Area</vt:lpstr>
      <vt:lpstr>'입금요청 25.08.28'!Print_Area</vt:lpstr>
      <vt:lpstr>'입금요청 25.09.01'!Print_Area</vt:lpstr>
      <vt:lpstr>'입금요청 25.09.04'!Print_Area</vt:lpstr>
      <vt:lpstr>'입금요청 25.09.08'!Print_Area</vt:lpstr>
      <vt:lpstr>'입금요청 25.09.09'!Print_Area</vt:lpstr>
      <vt:lpstr>'입금요청 25.09.11'!Print_Area</vt:lpstr>
      <vt:lpstr>'입금요청 25.09.16'!Print_Area</vt:lpstr>
      <vt:lpstr>'입금요청 25.09.18'!Print_Area</vt:lpstr>
      <vt:lpstr>천안예술의전당!Print_Area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동수</dc:creator>
  <cp:lastModifiedBy>김세희(총무팀)</cp:lastModifiedBy>
  <cp:lastPrinted>2025-09-25T01:20:10Z</cp:lastPrinted>
  <dcterms:created xsi:type="dcterms:W3CDTF">2025-01-08T04:23:10Z</dcterms:created>
  <dcterms:modified xsi:type="dcterms:W3CDTF">2026-08-26T01:53:03Z</dcterms:modified>
</cp:coreProperties>
</file>