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Khanbin\job\БиК Эколоджи\app\src\main\resources\reportTemplates\tax\"/>
    </mc:Choice>
  </mc:AlternateContent>
  <xr:revisionPtr revIDLastSave="0" documentId="13_ncr:1_{9488573F-CC17-49FC-B211-F3C541E0CC2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Абайская область, Кокпектинский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2" l="1"/>
  <c r="E11" i="2"/>
  <c r="E12" i="2"/>
  <c r="E13" i="2"/>
  <c r="E14" i="2"/>
  <c r="E15" i="2"/>
  <c r="J15" i="2"/>
  <c r="H15" i="2"/>
  <c r="F15" i="2"/>
  <c r="I14" i="2"/>
  <c r="J14" i="2" s="1"/>
  <c r="H14" i="2"/>
  <c r="F14" i="2"/>
  <c r="J13" i="2"/>
  <c r="H13" i="2"/>
  <c r="F13" i="2"/>
  <c r="J12" i="2"/>
  <c r="H12" i="2"/>
  <c r="K12" i="2" s="1"/>
  <c r="F12" i="2"/>
  <c r="J11" i="2"/>
  <c r="H11" i="2"/>
  <c r="F11" i="2"/>
  <c r="J10" i="2"/>
  <c r="K16" i="2" s="1"/>
  <c r="H10" i="2"/>
  <c r="F10" i="2"/>
  <c r="J8" i="2"/>
  <c r="K8" i="2" s="1"/>
  <c r="G15" i="2"/>
  <c r="L15" i="2" s="1"/>
  <c r="J7" i="2"/>
  <c r="K7" i="2" s="1"/>
  <c r="G14" i="2"/>
  <c r="J6" i="2"/>
  <c r="K6" i="2" s="1"/>
  <c r="G13" i="2"/>
  <c r="J5" i="2"/>
  <c r="K5" i="2" s="1"/>
  <c r="G12" i="2"/>
  <c r="J4" i="2"/>
  <c r="K4" i="2" s="1"/>
  <c r="G11" i="2"/>
  <c r="J3" i="2"/>
  <c r="K3" i="2" s="1"/>
  <c r="G10" i="2"/>
  <c r="L14" i="2" l="1"/>
  <c r="L12" i="2"/>
  <c r="K15" i="2"/>
  <c r="L11" i="2"/>
  <c r="L3" i="2"/>
  <c r="K11" i="2"/>
  <c r="L8" i="2"/>
  <c r="L5" i="2"/>
  <c r="L13" i="2"/>
  <c r="K10" i="2"/>
  <c r="L6" i="2"/>
  <c r="L4" i="2"/>
  <c r="K14" i="2"/>
  <c r="L10" i="2"/>
  <c r="K13" i="2"/>
  <c r="L7" i="2"/>
</calcChain>
</file>

<file path=xl/sharedStrings.xml><?xml version="1.0" encoding="utf-8"?>
<sst xmlns="http://schemas.openxmlformats.org/spreadsheetml/2006/main" count="53" uniqueCount="42">
  <si>
    <t>Азота (IV) диоксид</t>
  </si>
  <si>
    <t>Итого</t>
  </si>
  <si>
    <t>0330</t>
  </si>
  <si>
    <t>0337</t>
  </si>
  <si>
    <t>0304</t>
  </si>
  <si>
    <t>0301</t>
  </si>
  <si>
    <t>т/год</t>
  </si>
  <si>
    <t>г/с</t>
  </si>
  <si>
    <t>Наименование  веществ</t>
  </si>
  <si>
    <t>Код вещества</t>
  </si>
  <si>
    <t xml:space="preserve">Наименование источников выделения загрязняющих веществ </t>
  </si>
  <si>
    <t>пыль менее 20</t>
  </si>
  <si>
    <t>Пыль 20-80%</t>
  </si>
  <si>
    <t>2908</t>
  </si>
  <si>
    <t>2909</t>
  </si>
  <si>
    <t>Углерод оксид</t>
  </si>
  <si>
    <t>Сера диоксид</t>
  </si>
  <si>
    <t>Азот (II) оксид</t>
  </si>
  <si>
    <t>Cepa диоксид</t>
  </si>
  <si>
    <t>Пыль неорганическая, содержащая двуокись кремния в %:70—20</t>
  </si>
  <si>
    <t>Расход угля (тонн/год)</t>
  </si>
  <si>
    <t>Ставка (МРП)</t>
  </si>
  <si>
    <t>Ставка (тенге)</t>
  </si>
  <si>
    <t>Сумма платы (тенге)</t>
  </si>
  <si>
    <t>Остаток лимита на начало квартала (т/год)</t>
  </si>
  <si>
    <t>Лимит выбросов загрязняющих веществ в атмосферу</t>
  </si>
  <si>
    <t>Фактически за квартал (т/год)</t>
  </si>
  <si>
    <t>{coalConsumption}</t>
  </si>
  <si>
    <t>Инвентаризационный номер источников выбросов</t>
  </si>
  <si>
    <t>0001</t>
  </si>
  <si>
    <t>Отопительный котел</t>
  </si>
  <si>
    <t>6001</t>
  </si>
  <si>
    <t>Склад угля</t>
  </si>
  <si>
    <t>Остаток лимита на конец квартала (т/год)</t>
  </si>
  <si>
    <t>Квартал</t>
  </si>
  <si>
    <t>Год</t>
  </si>
  <si>
    <t>{quarter}</t>
  </si>
  <si>
    <t>{year}</t>
  </si>
  <si>
    <t>МРП</t>
  </si>
  <si>
    <t>{MCI}</t>
  </si>
  <si>
    <t>Абайская область, Абайский район, с.Карааул ул Мухамедканова 53</t>
  </si>
  <si>
    <t>Пыль неорганическая, двуокись кремния %:20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</si>
</sst>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00000"/>
    <numFmt numFmtId="165" formatCode="0.0000"/>
    <numFmt numFmtId="166" formatCode="#,##0.00000"/>
    <numFmt numFmtId="167" formatCode="#,##0.000000"/>
    <numFmt numFmtId="168" formatCode="#,##0.0000000000"/>
    <numFmt numFmtId="169" formatCode="0.000000"/>
    <numFmt numFmtId="170" formatCode="0.000"/>
    <numFmt numFmtId="171" formatCode="0.0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"/>
      <family val="1"/>
    </font>
    <font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color rgb="FF000000"/>
      <name val="Times New Roman"/>
      <family val="2"/>
    </font>
    <font>
      <sz val="10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Times New Roman"/>
      <family val="1"/>
      <charset val="204"/>
    </font>
    <font>
      <sz val="8"/>
      <name val="Calibri"/>
      <family val="2"/>
      <scheme val="minor"/>
    </font>
    <font>
      <sz val="10"/>
      <color rgb="FFFF0000"/>
      <name val="Times New Roman"/>
      <family val="1"/>
      <charset val="204"/>
    </font>
    <font>
      <sz val="10"/>
      <name val="Arial Cyr"/>
      <charset val="204"/>
    </font>
    <font>
      <b/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2" fillId="0" borderId="0"/>
  </cellStyleXfs>
  <cellXfs count="61">
    <xf numFmtId="0" fontId="0" fillId="0" borderId="0" xfId="0"/>
    <xf numFmtId="0" fontId="1" fillId="0" borderId="0" xfId="1"/>
    <xf numFmtId="164" fontId="2" fillId="0" borderId="0" xfId="1" applyNumberFormat="1" applyFont="1"/>
    <xf numFmtId="0" fontId="2" fillId="0" borderId="0" xfId="1" applyFont="1" applyAlignment="1">
      <alignment horizontal="center"/>
    </xf>
    <xf numFmtId="0" fontId="8" fillId="0" borderId="0" xfId="0" applyFont="1" applyAlignment="1">
      <alignment horizontal="left" vertical="center"/>
    </xf>
    <xf numFmtId="165" fontId="1" fillId="0" borderId="0" xfId="1" applyNumberFormat="1"/>
    <xf numFmtId="164" fontId="1" fillId="0" borderId="0" xfId="1" applyNumberFormat="1"/>
    <xf numFmtId="165" fontId="5" fillId="0" borderId="0" xfId="1" applyNumberFormat="1" applyFont="1" applyAlignment="1">
      <alignment horizontal="center" vertical="top" shrinkToFit="1"/>
    </xf>
    <xf numFmtId="0" fontId="7" fillId="0" borderId="0" xfId="0" applyFont="1" applyAlignment="1">
      <alignment horizontal="left" vertical="center"/>
    </xf>
    <xf numFmtId="166" fontId="12" fillId="0" borderId="0" xfId="3" applyNumberFormat="1" applyBorder="1" applyAlignment="1">
      <alignment horizontal="center" vertical="center" wrapText="1"/>
    </xf>
    <xf numFmtId="168" fontId="12" fillId="0" borderId="0" xfId="3" applyNumberFormat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/>
    </xf>
    <xf numFmtId="0" fontId="9" fillId="0" borderId="1" xfId="0" applyFont="1" applyBorder="1"/>
    <xf numFmtId="0" fontId="9" fillId="0" borderId="1" xfId="0" applyFont="1" applyBorder="1" applyAlignment="1">
      <alignment horizontal="left" vertical="center"/>
    </xf>
    <xf numFmtId="2" fontId="13" fillId="0" borderId="1" xfId="1" applyNumberFormat="1" applyFont="1" applyBorder="1"/>
    <xf numFmtId="170" fontId="1" fillId="0" borderId="0" xfId="1" applyNumberFormat="1"/>
    <xf numFmtId="0" fontId="0" fillId="0" borderId="0" xfId="0" applyAlignment="1">
      <alignment wrapText="1"/>
    </xf>
    <xf numFmtId="49" fontId="1" fillId="0" borderId="0" xfId="1" applyNumberFormat="1"/>
    <xf numFmtId="49" fontId="1" fillId="0" borderId="0" xfId="1" applyNumberFormat="1" applyAlignment="1"/>
    <xf numFmtId="170" fontId="4" fillId="2" borderId="1" xfId="1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top"/>
    </xf>
    <xf numFmtId="0" fontId="3" fillId="0" borderId="0" xfId="1" applyFont="1" applyAlignment="1">
      <alignment horizontal="left"/>
    </xf>
    <xf numFmtId="165" fontId="14" fillId="0" borderId="1" xfId="1" applyNumberFormat="1" applyFont="1" applyBorder="1" applyAlignment="1">
      <alignment horizontal="left" vertical="top" shrinkToFit="1"/>
    </xf>
    <xf numFmtId="0" fontId="3" fillId="0" borderId="1" xfId="1" applyFont="1" applyBorder="1" applyAlignment="1">
      <alignment horizontal="left"/>
    </xf>
    <xf numFmtId="49" fontId="9" fillId="0" borderId="1" xfId="1" applyNumberFormat="1" applyFont="1" applyBorder="1" applyAlignment="1">
      <alignment horizontal="left"/>
    </xf>
    <xf numFmtId="49" fontId="9" fillId="0" borderId="4" xfId="1" applyNumberFormat="1" applyFont="1" applyBorder="1" applyAlignment="1">
      <alignment horizontal="left"/>
    </xf>
    <xf numFmtId="49" fontId="9" fillId="0" borderId="6" xfId="1" applyNumberFormat="1" applyFont="1" applyBorder="1" applyAlignment="1">
      <alignment horizontal="left"/>
    </xf>
    <xf numFmtId="49" fontId="9" fillId="0" borderId="2" xfId="1" applyNumberFormat="1" applyFont="1" applyBorder="1" applyAlignment="1">
      <alignment horizontal="left"/>
    </xf>
    <xf numFmtId="49" fontId="9" fillId="0" borderId="0" xfId="1" applyNumberFormat="1" applyFont="1" applyAlignment="1">
      <alignment horizontal="left"/>
    </xf>
    <xf numFmtId="0" fontId="9" fillId="0" borderId="0" xfId="1" applyFont="1" applyAlignment="1">
      <alignment horizontal="left"/>
    </xf>
    <xf numFmtId="170" fontId="9" fillId="0" borderId="0" xfId="1" applyNumberFormat="1" applyFont="1" applyAlignment="1">
      <alignment horizontal="left"/>
    </xf>
    <xf numFmtId="171" fontId="4" fillId="0" borderId="1" xfId="1" applyNumberFormat="1" applyFont="1" applyBorder="1" applyAlignment="1">
      <alignment horizontal="center"/>
    </xf>
    <xf numFmtId="171" fontId="9" fillId="0" borderId="1" xfId="0" applyNumberFormat="1" applyFont="1" applyBorder="1" applyAlignment="1">
      <alignment horizontal="left" vertical="center"/>
    </xf>
    <xf numFmtId="171" fontId="14" fillId="0" borderId="1" xfId="1" applyNumberFormat="1" applyFont="1" applyBorder="1" applyAlignment="1">
      <alignment horizontal="left" vertical="top" shrinkToFit="1"/>
    </xf>
    <xf numFmtId="171" fontId="9" fillId="0" borderId="0" xfId="1" applyNumberFormat="1" applyFont="1" applyAlignment="1">
      <alignment horizontal="left"/>
    </xf>
    <xf numFmtId="171" fontId="1" fillId="0" borderId="0" xfId="1" applyNumberFormat="1"/>
    <xf numFmtId="171" fontId="4" fillId="0" borderId="1" xfId="1" applyNumberFormat="1" applyFont="1" applyBorder="1" applyAlignment="1">
      <alignment horizontal="center" vertical="center" wrapText="1"/>
    </xf>
    <xf numFmtId="171" fontId="4" fillId="2" borderId="1" xfId="1" applyNumberFormat="1" applyFont="1" applyFill="1" applyBorder="1" applyAlignment="1">
      <alignment horizontal="center" vertical="center" wrapText="1"/>
    </xf>
    <xf numFmtId="171" fontId="3" fillId="0" borderId="2" xfId="1" applyNumberFormat="1" applyFont="1" applyBorder="1" applyAlignment="1">
      <alignment horizontal="left"/>
    </xf>
    <xf numFmtId="171" fontId="3" fillId="0" borderId="1" xfId="1" applyNumberFormat="1" applyFont="1" applyBorder="1" applyAlignment="1">
      <alignment horizontal="left"/>
    </xf>
    <xf numFmtId="170" fontId="3" fillId="0" borderId="1" xfId="1" applyNumberFormat="1" applyFont="1" applyBorder="1" applyAlignment="1">
      <alignment horizontal="left"/>
    </xf>
    <xf numFmtId="170" fontId="9" fillId="0" borderId="1" xfId="1" applyNumberFormat="1" applyFont="1" applyBorder="1" applyAlignment="1">
      <alignment horizontal="left"/>
    </xf>
    <xf numFmtId="170" fontId="14" fillId="0" borderId="1" xfId="1" applyNumberFormat="1" applyFont="1" applyBorder="1" applyAlignment="1">
      <alignment horizontal="left" vertical="top" shrinkToFit="1"/>
    </xf>
    <xf numFmtId="0" fontId="6" fillId="0" borderId="0" xfId="1" applyFont="1"/>
    <xf numFmtId="0" fontId="9" fillId="0" borderId="1" xfId="1" applyFont="1" applyBorder="1"/>
    <xf numFmtId="0" fontId="15" fillId="0" borderId="1" xfId="0" applyFont="1" applyBorder="1" applyAlignment="1">
      <alignment horizontal="left" vertical="center"/>
    </xf>
    <xf numFmtId="0" fontId="13" fillId="0" borderId="1" xfId="1" applyFont="1" applyBorder="1" applyAlignment="1">
      <alignment horizontal="left" vertical="center"/>
    </xf>
    <xf numFmtId="0" fontId="16" fillId="0" borderId="0" xfId="0" applyFont="1"/>
    <xf numFmtId="165" fontId="6" fillId="0" borderId="0" xfId="1" applyNumberFormat="1" applyFont="1"/>
    <xf numFmtId="0" fontId="4" fillId="0" borderId="5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49" fontId="4" fillId="0" borderId="9" xfId="1" applyNumberFormat="1" applyFont="1" applyBorder="1" applyAlignment="1">
      <alignment horizontal="center" vertical="center" wrapText="1"/>
    </xf>
    <xf numFmtId="49" fontId="4" fillId="0" borderId="8" xfId="1" applyNumberFormat="1" applyFont="1" applyBorder="1" applyAlignment="1">
      <alignment horizontal="center" vertical="center" wrapText="1"/>
    </xf>
    <xf numFmtId="49" fontId="9" fillId="0" borderId="1" xfId="1" applyNumberFormat="1" applyFont="1" applyBorder="1" applyAlignment="1">
      <alignment horizontal="center" vertical="center" wrapText="1"/>
    </xf>
    <xf numFmtId="49" fontId="4" fillId="0" borderId="7" xfId="1" applyNumberFormat="1" applyFont="1" applyBorder="1" applyAlignment="1">
      <alignment horizontal="center" vertical="center" wrapText="1"/>
    </xf>
    <xf numFmtId="167" fontId="11" fillId="0" borderId="2" xfId="1" applyNumberFormat="1" applyFont="1" applyBorder="1" applyAlignment="1">
      <alignment horizontal="center"/>
    </xf>
    <xf numFmtId="167" fontId="11" fillId="0" borderId="4" xfId="1" applyNumberFormat="1" applyFont="1" applyBorder="1" applyAlignment="1">
      <alignment horizontal="center"/>
    </xf>
    <xf numFmtId="167" fontId="11" fillId="0" borderId="3" xfId="1" applyNumberFormat="1" applyFont="1" applyBorder="1" applyAlignment="1">
      <alignment horizontal="center"/>
    </xf>
    <xf numFmtId="169" fontId="4" fillId="0" borderId="2" xfId="1" applyNumberFormat="1" applyFont="1" applyBorder="1" applyAlignment="1">
      <alignment horizontal="center" vertical="center" wrapText="1"/>
    </xf>
    <xf numFmtId="169" fontId="4" fillId="0" borderId="3" xfId="1" applyNumberFormat="1" applyFont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top"/>
    </xf>
  </cellXfs>
  <cellStyles count="4">
    <cellStyle name="Normal" xfId="0" builtinId="0"/>
    <cellStyle name="Обычный 11" xfId="2" xr:uid="{1E40280D-6258-4FA9-85FD-1FEA7881E62A}"/>
    <cellStyle name="Обычный 2" xfId="1" xr:uid="{56F2DE67-1E4C-4FE9-970F-57D8D5DB43A9}"/>
    <cellStyle name="Обычный_расчет ЗВ1" xfId="3" xr:uid="{E0CE66F3-2E1F-4A38-B758-16BA5A5471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1C671-FC3F-4C61-9FD5-7C143D7FB1CD}">
  <sheetPr>
    <tabColor rgb="FFFFFF00"/>
  </sheetPr>
  <dimension ref="A1:S29"/>
  <sheetViews>
    <sheetView tabSelected="1" zoomScale="115" zoomScaleNormal="115" workbookViewId="0">
      <selection activeCell="M16" sqref="M16"/>
    </sheetView>
  </sheetViews>
  <sheetFormatPr defaultRowHeight="15" x14ac:dyDescent="0.25"/>
  <cols>
    <col min="1" max="1" width="10.28515625" style="17" bestFit="1" customWidth="1"/>
    <col min="2" max="2" width="22.42578125" style="1" bestFit="1" customWidth="1"/>
    <col min="3" max="3" width="15" style="1" customWidth="1"/>
    <col min="4" max="4" width="20.7109375" style="18" customWidth="1"/>
    <col min="5" max="5" width="11.140625" style="35" bestFit="1" customWidth="1"/>
    <col min="6" max="6" width="14" style="35" bestFit="1" customWidth="1"/>
    <col min="7" max="7" width="15.5703125" style="35" customWidth="1"/>
    <col min="8" max="8" width="14.28515625" style="35" bestFit="1" customWidth="1"/>
    <col min="9" max="9" width="12.28515625" style="15" customWidth="1"/>
    <col min="10" max="10" width="13.85546875" style="15" customWidth="1"/>
    <col min="11" max="11" width="15.5703125" style="15" customWidth="1"/>
    <col min="12" max="12" width="20.140625" style="35" customWidth="1"/>
    <col min="13" max="13" width="18.7109375" style="1" customWidth="1"/>
    <col min="14" max="14" width="11.7109375" style="1" customWidth="1"/>
    <col min="15" max="16384" width="9.140625" style="1"/>
  </cols>
  <sheetData>
    <row r="1" spans="1:19" ht="63.75" customHeight="1" x14ac:dyDescent="0.25">
      <c r="A1" s="53" t="s">
        <v>28</v>
      </c>
      <c r="B1" s="49" t="s">
        <v>10</v>
      </c>
      <c r="C1" s="51" t="s">
        <v>9</v>
      </c>
      <c r="D1" s="54" t="s">
        <v>8</v>
      </c>
      <c r="E1" s="58" t="s">
        <v>25</v>
      </c>
      <c r="F1" s="59"/>
      <c r="G1" s="36" t="s">
        <v>24</v>
      </c>
      <c r="H1" s="37" t="s">
        <v>26</v>
      </c>
      <c r="I1" s="19" t="s">
        <v>21</v>
      </c>
      <c r="J1" s="19" t="s">
        <v>22</v>
      </c>
      <c r="K1" s="19" t="s">
        <v>23</v>
      </c>
      <c r="L1" s="37" t="s">
        <v>33</v>
      </c>
      <c r="M1"/>
      <c r="N1"/>
      <c r="O1" s="16"/>
      <c r="P1" s="16"/>
      <c r="Q1" s="16"/>
      <c r="R1" s="16"/>
      <c r="S1" s="16"/>
    </row>
    <row r="2" spans="1:19" x14ac:dyDescent="0.25">
      <c r="A2" s="53"/>
      <c r="B2" s="50"/>
      <c r="C2" s="52"/>
      <c r="D2" s="52"/>
      <c r="E2" s="31" t="s">
        <v>7</v>
      </c>
      <c r="F2" s="31" t="s">
        <v>6</v>
      </c>
      <c r="G2" s="55" t="s">
        <v>40</v>
      </c>
      <c r="H2" s="56"/>
      <c r="I2" s="56"/>
      <c r="J2" s="56"/>
      <c r="K2" s="56"/>
      <c r="L2" s="57"/>
      <c r="M2"/>
      <c r="N2"/>
      <c r="O2" s="4"/>
      <c r="P2" s="4"/>
      <c r="Q2" s="4"/>
      <c r="R2" s="4"/>
      <c r="S2" s="4"/>
    </row>
    <row r="3" spans="1:19" x14ac:dyDescent="0.25">
      <c r="A3" s="24" t="s">
        <v>29</v>
      </c>
      <c r="B3" s="13" t="s">
        <v>30</v>
      </c>
      <c r="C3" s="25" t="s">
        <v>5</v>
      </c>
      <c r="D3" s="22" t="s">
        <v>0</v>
      </c>
      <c r="E3" s="32">
        <v>3.2640000000000002E-2</v>
      </c>
      <c r="F3" s="32"/>
      <c r="G3" s="38"/>
      <c r="H3" s="39"/>
      <c r="I3" s="40">
        <v>20</v>
      </c>
      <c r="J3" s="40">
        <f>I3*3932</f>
        <v>78640</v>
      </c>
      <c r="K3" s="40">
        <f t="shared" ref="K3:K8" si="0">ROUND(H3*J3,0)</f>
        <v>0</v>
      </c>
      <c r="L3" s="39">
        <f>G3-H3</f>
        <v>0</v>
      </c>
      <c r="M3"/>
      <c r="P3" s="4"/>
      <c r="Q3" s="4"/>
      <c r="R3" s="4"/>
      <c r="S3" s="4"/>
    </row>
    <row r="4" spans="1:19" x14ac:dyDescent="0.25">
      <c r="A4" s="24" t="s">
        <v>29</v>
      </c>
      <c r="B4" s="13" t="s">
        <v>30</v>
      </c>
      <c r="C4" s="25" t="s">
        <v>4</v>
      </c>
      <c r="D4" s="23" t="s">
        <v>17</v>
      </c>
      <c r="E4" s="32">
        <v>5.3E-3</v>
      </c>
      <c r="F4" s="32"/>
      <c r="G4" s="38"/>
      <c r="H4" s="39"/>
      <c r="I4" s="40">
        <v>20</v>
      </c>
      <c r="J4" s="40">
        <f t="shared" ref="J4:J8" si="1">I4*3932</f>
        <v>78640</v>
      </c>
      <c r="K4" s="40">
        <f t="shared" si="0"/>
        <v>0</v>
      </c>
      <c r="L4" s="39">
        <f t="shared" ref="L4:L8" si="2">G4-H4</f>
        <v>0</v>
      </c>
      <c r="M4" s="9"/>
      <c r="N4" s="12" t="s">
        <v>20</v>
      </c>
      <c r="O4" s="14" t="s">
        <v>27</v>
      </c>
      <c r="P4" s="4"/>
      <c r="Q4" s="4"/>
      <c r="R4" s="4"/>
      <c r="S4" s="4"/>
    </row>
    <row r="5" spans="1:19" x14ac:dyDescent="0.25">
      <c r="A5" s="24" t="s">
        <v>29</v>
      </c>
      <c r="B5" s="13" t="s">
        <v>30</v>
      </c>
      <c r="C5" s="25" t="s">
        <v>3</v>
      </c>
      <c r="D5" s="23" t="s">
        <v>15</v>
      </c>
      <c r="E5" s="32">
        <v>0.51200000000000001</v>
      </c>
      <c r="F5" s="32"/>
      <c r="G5" s="38"/>
      <c r="H5" s="39"/>
      <c r="I5" s="40">
        <v>0.32</v>
      </c>
      <c r="J5" s="40">
        <f t="shared" si="1"/>
        <v>1258.24</v>
      </c>
      <c r="K5" s="40">
        <f t="shared" si="0"/>
        <v>0</v>
      </c>
      <c r="L5" s="39">
        <f t="shared" si="2"/>
        <v>0</v>
      </c>
      <c r="M5" s="9"/>
      <c r="N5" s="43"/>
      <c r="O5" s="4"/>
      <c r="P5" s="4"/>
      <c r="Q5" s="4"/>
      <c r="R5" s="4"/>
      <c r="S5" s="4"/>
    </row>
    <row r="6" spans="1:19" x14ac:dyDescent="0.25">
      <c r="A6" s="24" t="s">
        <v>29</v>
      </c>
      <c r="B6" s="13" t="s">
        <v>30</v>
      </c>
      <c r="C6" s="25" t="s">
        <v>2</v>
      </c>
      <c r="D6" s="22" t="s">
        <v>18</v>
      </c>
      <c r="E6" s="32">
        <v>0.23699999999999999</v>
      </c>
      <c r="F6" s="32"/>
      <c r="G6" s="38"/>
      <c r="H6" s="39"/>
      <c r="I6" s="41">
        <v>20</v>
      </c>
      <c r="J6" s="40">
        <f t="shared" si="1"/>
        <v>78640</v>
      </c>
      <c r="K6" s="40">
        <f t="shared" si="0"/>
        <v>0</v>
      </c>
      <c r="L6" s="39">
        <f t="shared" si="2"/>
        <v>0</v>
      </c>
      <c r="M6" s="9"/>
      <c r="N6" s="44" t="s">
        <v>34</v>
      </c>
      <c r="O6" s="45" t="s">
        <v>36</v>
      </c>
      <c r="P6" s="4"/>
      <c r="Q6" s="4"/>
      <c r="R6" s="4"/>
      <c r="S6" s="4"/>
    </row>
    <row r="7" spans="1:19" x14ac:dyDescent="0.25">
      <c r="A7" s="24" t="s">
        <v>29</v>
      </c>
      <c r="B7" s="13" t="s">
        <v>30</v>
      </c>
      <c r="C7" s="26" t="s">
        <v>13</v>
      </c>
      <c r="D7" s="23" t="s">
        <v>19</v>
      </c>
      <c r="E7" s="32">
        <v>0.97153199999999995</v>
      </c>
      <c r="F7" s="32"/>
      <c r="G7" s="38"/>
      <c r="H7" s="39"/>
      <c r="I7" s="41">
        <v>10</v>
      </c>
      <c r="J7" s="40">
        <f t="shared" si="1"/>
        <v>39320</v>
      </c>
      <c r="K7" s="40">
        <f t="shared" si="0"/>
        <v>0</v>
      </c>
      <c r="L7" s="39">
        <f t="shared" si="2"/>
        <v>0</v>
      </c>
      <c r="M7" s="9"/>
      <c r="N7" s="44" t="s">
        <v>35</v>
      </c>
      <c r="O7" s="45" t="s">
        <v>37</v>
      </c>
      <c r="P7" s="11"/>
      <c r="Q7" s="11"/>
      <c r="R7" s="11"/>
      <c r="S7" s="11"/>
    </row>
    <row r="8" spans="1:19" x14ac:dyDescent="0.25">
      <c r="A8" s="24" t="s">
        <v>31</v>
      </c>
      <c r="B8" s="13" t="s">
        <v>32</v>
      </c>
      <c r="C8" s="27" t="s">
        <v>14</v>
      </c>
      <c r="D8" s="23" t="s">
        <v>41</v>
      </c>
      <c r="E8" s="32">
        <v>2.8040000000000001E-3</v>
      </c>
      <c r="F8" s="32"/>
      <c r="G8" s="38"/>
      <c r="H8" s="39"/>
      <c r="I8" s="41">
        <v>10</v>
      </c>
      <c r="J8" s="40">
        <f t="shared" si="1"/>
        <v>39320</v>
      </c>
      <c r="K8" s="40">
        <f t="shared" si="0"/>
        <v>0</v>
      </c>
      <c r="L8" s="39">
        <f t="shared" si="2"/>
        <v>0</v>
      </c>
      <c r="M8" s="10"/>
      <c r="N8" s="43"/>
      <c r="O8" s="8"/>
      <c r="P8" s="8"/>
      <c r="Q8" s="8"/>
      <c r="R8" s="8"/>
      <c r="S8" s="8"/>
    </row>
    <row r="9" spans="1:19" x14ac:dyDescent="0.25">
      <c r="A9" s="28"/>
      <c r="B9" s="21"/>
      <c r="C9" s="21"/>
      <c r="D9" s="60" t="s">
        <v>1</v>
      </c>
      <c r="E9" s="60"/>
      <c r="F9" s="60"/>
      <c r="G9" s="60"/>
      <c r="H9" s="60"/>
      <c r="I9" s="60"/>
      <c r="J9" s="60"/>
      <c r="K9" s="60"/>
      <c r="L9" s="60"/>
      <c r="M9" s="9"/>
      <c r="N9" s="12" t="s">
        <v>38</v>
      </c>
      <c r="O9" s="46" t="s">
        <v>39</v>
      </c>
      <c r="P9" s="8"/>
      <c r="Q9" s="8"/>
      <c r="R9" s="8"/>
      <c r="S9" s="8"/>
    </row>
    <row r="10" spans="1:19" x14ac:dyDescent="0.25">
      <c r="A10" s="28"/>
      <c r="B10" s="21"/>
      <c r="C10" s="21"/>
      <c r="D10" s="20" t="s">
        <v>0</v>
      </c>
      <c r="E10" s="33">
        <f t="shared" ref="E10:H14" si="3">E3</f>
        <v>3.2640000000000002E-2</v>
      </c>
      <c r="F10" s="33">
        <f t="shared" si="3"/>
        <v>0</v>
      </c>
      <c r="G10" s="33">
        <f t="shared" si="3"/>
        <v>0</v>
      </c>
      <c r="H10" s="33">
        <f t="shared" si="3"/>
        <v>0</v>
      </c>
      <c r="I10" s="40">
        <v>20</v>
      </c>
      <c r="J10" s="42">
        <f>I10*3932</f>
        <v>78640</v>
      </c>
      <c r="K10" s="40">
        <f t="shared" ref="K10:K15" si="4">ROUND(H10*J10,0)</f>
        <v>0</v>
      </c>
      <c r="L10" s="33">
        <f>G10-H10</f>
        <v>0</v>
      </c>
      <c r="M10"/>
      <c r="N10" s="47"/>
      <c r="O10" s="48"/>
      <c r="P10" s="43"/>
    </row>
    <row r="11" spans="1:19" x14ac:dyDescent="0.25">
      <c r="A11" s="28"/>
      <c r="B11" s="21"/>
      <c r="C11" s="21"/>
      <c r="D11" s="20" t="s">
        <v>17</v>
      </c>
      <c r="E11" s="33">
        <f t="shared" si="3"/>
        <v>5.3E-3</v>
      </c>
      <c r="F11" s="33">
        <f t="shared" si="3"/>
        <v>0</v>
      </c>
      <c r="G11" s="33">
        <f t="shared" si="3"/>
        <v>0</v>
      </c>
      <c r="H11" s="33">
        <f t="shared" si="3"/>
        <v>0</v>
      </c>
      <c r="I11" s="40">
        <v>20</v>
      </c>
      <c r="J11" s="42">
        <f t="shared" ref="J11:J15" si="5">I11*3932</f>
        <v>78640</v>
      </c>
      <c r="K11" s="40">
        <f t="shared" si="4"/>
        <v>0</v>
      </c>
      <c r="L11" s="33">
        <f t="shared" ref="L11:L15" si="6">G11-H11</f>
        <v>0</v>
      </c>
      <c r="M11"/>
      <c r="N11" s="47"/>
      <c r="O11" s="48"/>
      <c r="P11" s="43"/>
      <c r="R11" s="6"/>
    </row>
    <row r="12" spans="1:19" x14ac:dyDescent="0.25">
      <c r="A12" s="28"/>
      <c r="B12" s="21"/>
      <c r="C12" s="21"/>
      <c r="D12" s="20" t="s">
        <v>15</v>
      </c>
      <c r="E12" s="33">
        <f t="shared" si="3"/>
        <v>0.51200000000000001</v>
      </c>
      <c r="F12" s="33">
        <f t="shared" si="3"/>
        <v>0</v>
      </c>
      <c r="G12" s="33">
        <f t="shared" si="3"/>
        <v>0</v>
      </c>
      <c r="H12" s="33">
        <f t="shared" si="3"/>
        <v>0</v>
      </c>
      <c r="I12" s="40">
        <v>0.32</v>
      </c>
      <c r="J12" s="42">
        <f t="shared" si="5"/>
        <v>1258.24</v>
      </c>
      <c r="K12" s="40">
        <f t="shared" si="4"/>
        <v>0</v>
      </c>
      <c r="L12" s="33">
        <f t="shared" si="6"/>
        <v>0</v>
      </c>
      <c r="M12"/>
      <c r="N12" s="47"/>
      <c r="O12" s="48"/>
      <c r="P12" s="43"/>
    </row>
    <row r="13" spans="1:19" x14ac:dyDescent="0.25">
      <c r="A13" s="28"/>
      <c r="B13" s="21"/>
      <c r="C13" s="21"/>
      <c r="D13" s="20" t="s">
        <v>16</v>
      </c>
      <c r="E13" s="33">
        <f t="shared" si="3"/>
        <v>0.23699999999999999</v>
      </c>
      <c r="F13" s="33">
        <f t="shared" si="3"/>
        <v>0</v>
      </c>
      <c r="G13" s="33">
        <f t="shared" si="3"/>
        <v>0</v>
      </c>
      <c r="H13" s="33">
        <f t="shared" si="3"/>
        <v>0</v>
      </c>
      <c r="I13" s="40">
        <v>20</v>
      </c>
      <c r="J13" s="42">
        <f t="shared" si="5"/>
        <v>78640</v>
      </c>
      <c r="K13" s="40">
        <f t="shared" si="4"/>
        <v>0</v>
      </c>
      <c r="L13" s="33">
        <f t="shared" si="6"/>
        <v>0</v>
      </c>
      <c r="M13"/>
      <c r="N13"/>
      <c r="O13" s="5"/>
      <c r="P13" s="43"/>
    </row>
    <row r="14" spans="1:19" x14ac:dyDescent="0.25">
      <c r="A14" s="28"/>
      <c r="B14" s="21"/>
      <c r="C14" s="21"/>
      <c r="D14" s="20" t="s">
        <v>12</v>
      </c>
      <c r="E14" s="33">
        <f t="shared" si="3"/>
        <v>0.97153199999999995</v>
      </c>
      <c r="F14" s="33">
        <f t="shared" si="3"/>
        <v>0</v>
      </c>
      <c r="G14" s="33">
        <f t="shared" si="3"/>
        <v>0</v>
      </c>
      <c r="H14" s="33">
        <f t="shared" si="3"/>
        <v>0</v>
      </c>
      <c r="I14" s="40">
        <f>I7</f>
        <v>10</v>
      </c>
      <c r="J14" s="42">
        <f t="shared" si="5"/>
        <v>39320</v>
      </c>
      <c r="K14" s="40">
        <f>ROUND(H14*J14,0)</f>
        <v>0</v>
      </c>
      <c r="L14" s="33">
        <f t="shared" si="6"/>
        <v>0</v>
      </c>
      <c r="M14"/>
      <c r="N14"/>
      <c r="O14" s="5"/>
    </row>
    <row r="15" spans="1:19" x14ac:dyDescent="0.25">
      <c r="A15" s="28"/>
      <c r="B15" s="21"/>
      <c r="C15" s="21"/>
      <c r="D15" s="20" t="s">
        <v>11</v>
      </c>
      <c r="E15" s="33">
        <f t="shared" ref="E15" si="7">E8</f>
        <v>2.8040000000000001E-3</v>
      </c>
      <c r="F15" s="33">
        <f t="shared" ref="F15:H15" si="8">F8</f>
        <v>0</v>
      </c>
      <c r="G15" s="33">
        <f t="shared" si="8"/>
        <v>0</v>
      </c>
      <c r="H15" s="33">
        <f t="shared" si="8"/>
        <v>0</v>
      </c>
      <c r="I15" s="40">
        <v>10</v>
      </c>
      <c r="J15" s="42">
        <f t="shared" si="5"/>
        <v>39320</v>
      </c>
      <c r="K15" s="40">
        <f t="shared" si="4"/>
        <v>0</v>
      </c>
      <c r="L15" s="33">
        <f t="shared" si="6"/>
        <v>0</v>
      </c>
      <c r="M15"/>
      <c r="N15"/>
    </row>
    <row r="16" spans="1:19" x14ac:dyDescent="0.25">
      <c r="A16" s="28"/>
      <c r="B16" s="29"/>
      <c r="C16" s="29"/>
      <c r="D16" s="28"/>
      <c r="E16" s="34"/>
      <c r="F16" s="34"/>
      <c r="G16" s="34"/>
      <c r="H16" s="34"/>
      <c r="I16" s="30"/>
      <c r="J16" s="30"/>
      <c r="K16" s="30">
        <f>SUM(J10:J15)</f>
        <v>315818.23999999999</v>
      </c>
      <c r="L16" s="34"/>
      <c r="M16"/>
      <c r="N16"/>
    </row>
    <row r="17" spans="13:14" x14ac:dyDescent="0.25">
      <c r="M17"/>
      <c r="N17"/>
    </row>
    <row r="18" spans="13:14" x14ac:dyDescent="0.25">
      <c r="M18"/>
      <c r="N18"/>
    </row>
    <row r="19" spans="13:14" x14ac:dyDescent="0.25">
      <c r="M19"/>
      <c r="N19"/>
    </row>
    <row r="20" spans="13:14" x14ac:dyDescent="0.25">
      <c r="M20"/>
      <c r="N20" s="3"/>
    </row>
    <row r="21" spans="13:14" x14ac:dyDescent="0.25">
      <c r="M21" s="3"/>
      <c r="N21" s="3"/>
    </row>
    <row r="22" spans="13:14" x14ac:dyDescent="0.25">
      <c r="M22" s="3"/>
      <c r="N22" s="7"/>
    </row>
    <row r="23" spans="13:14" x14ac:dyDescent="0.25">
      <c r="M23" s="7"/>
      <c r="N23" s="3"/>
    </row>
    <row r="24" spans="13:14" x14ac:dyDescent="0.25">
      <c r="M24" s="3"/>
      <c r="N24" s="3"/>
    </row>
    <row r="25" spans="13:14" x14ac:dyDescent="0.25">
      <c r="M25" s="3"/>
      <c r="N25" s="3"/>
    </row>
    <row r="26" spans="13:14" x14ac:dyDescent="0.25">
      <c r="M26" s="3"/>
      <c r="N26" s="7"/>
    </row>
    <row r="27" spans="13:14" x14ac:dyDescent="0.25">
      <c r="M27" s="7"/>
      <c r="N27" s="2"/>
    </row>
    <row r="28" spans="13:14" x14ac:dyDescent="0.25">
      <c r="M28" s="2"/>
      <c r="N28" s="2"/>
    </row>
    <row r="29" spans="13:14" x14ac:dyDescent="0.25">
      <c r="M29" s="2"/>
    </row>
  </sheetData>
  <mergeCells count="7">
    <mergeCell ref="D9:L9"/>
    <mergeCell ref="B1:B2"/>
    <mergeCell ref="C1:C2"/>
    <mergeCell ref="A1:A2"/>
    <mergeCell ref="D1:D2"/>
    <mergeCell ref="G2:L2"/>
    <mergeCell ref="E1:F1"/>
  </mergeCells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Абайская область, Кокпектинский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Danyar</dc:creator>
  <cp:lastModifiedBy>Khanbin Sim</cp:lastModifiedBy>
  <dcterms:created xsi:type="dcterms:W3CDTF">2015-06-05T18:19:34Z</dcterms:created>
  <dcterms:modified xsi:type="dcterms:W3CDTF">2025-08-11T17:03:09Z</dcterms:modified>
</cp:coreProperties>
</file>