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B98637D0-994E-45AE-9535-B5D42FBF0490}" xr6:coauthVersionLast="44" xr6:coauthVersionMax="44" xr10:uidLastSave="{00000000-0000-0000-0000-000000000000}"/>
  <bookViews>
    <workbookView xWindow="-96" yWindow="-96" windowWidth="23232" windowHeight="11934" activeTab="8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4000" sheetId="12" r:id="rId8"/>
    <sheet name="TOTAL" sheetId="4" r:id="rId9"/>
    <sheet name="Defaults_3200" sheetId="9" r:id="rId10"/>
  </sheets>
  <definedNames>
    <definedName name="_xlnm._FilterDatabase" localSheetId="9" hidden="1">Defaults_3200!$A$1:$H$166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7" i="4" l="1"/>
  <c r="AD26" i="4"/>
  <c r="AC26" i="4"/>
  <c r="AB26" i="4"/>
  <c r="AA26" i="4"/>
  <c r="AD25" i="4"/>
  <c r="AC25" i="4"/>
  <c r="AB25" i="4"/>
  <c r="AA25" i="4"/>
  <c r="AD24" i="4"/>
  <c r="AC24" i="4"/>
  <c r="AB24" i="4"/>
  <c r="AA24" i="4"/>
  <c r="AD23" i="4"/>
  <c r="AC23" i="4"/>
  <c r="AB23" i="4"/>
  <c r="AA23" i="4"/>
  <c r="AD6" i="4"/>
  <c r="AD5" i="4"/>
  <c r="AD4" i="4"/>
  <c r="AD3" i="4"/>
  <c r="AC6" i="4"/>
  <c r="AC5" i="4"/>
  <c r="AC4" i="4"/>
  <c r="AB6" i="4"/>
  <c r="AA6" i="4"/>
  <c r="AA5" i="4"/>
  <c r="AB5" i="4"/>
  <c r="AB4" i="4"/>
  <c r="AA4" i="4"/>
  <c r="AC3" i="4"/>
  <c r="AB3" i="4"/>
  <c r="AE7" i="4"/>
  <c r="AU7" i="4"/>
  <c r="AT7" i="4"/>
  <c r="AS7" i="4"/>
  <c r="AR7" i="4"/>
  <c r="AQ7" i="4"/>
  <c r="AU6" i="4"/>
  <c r="AT6" i="4"/>
  <c r="AS6" i="4"/>
  <c r="AR6" i="4"/>
  <c r="AQ6" i="4"/>
  <c r="AU5" i="4"/>
  <c r="AT5" i="4"/>
  <c r="AS5" i="4"/>
  <c r="AR5" i="4"/>
  <c r="AQ5" i="4"/>
  <c r="AU4" i="4"/>
  <c r="AT4" i="4"/>
  <c r="AS4" i="4"/>
  <c r="AR4" i="4"/>
  <c r="AQ4" i="4"/>
  <c r="AU3" i="4"/>
  <c r="AT3" i="4"/>
  <c r="AS3" i="4"/>
  <c r="AR3" i="4"/>
  <c r="AQ3" i="4"/>
  <c r="AA3" i="4" s="1"/>
  <c r="AM7" i="4"/>
  <c r="AL7" i="4"/>
  <c r="AK7" i="4"/>
  <c r="AJ7" i="4"/>
  <c r="AI7" i="4"/>
  <c r="AM6" i="4"/>
  <c r="AL6" i="4"/>
  <c r="AK6" i="4"/>
  <c r="AJ6" i="4"/>
  <c r="AI6" i="4"/>
  <c r="AM5" i="4"/>
  <c r="AL5" i="4"/>
  <c r="AK5" i="4"/>
  <c r="AJ5" i="4"/>
  <c r="AI5" i="4"/>
  <c r="AM4" i="4"/>
  <c r="AL4" i="4"/>
  <c r="AK4" i="4"/>
  <c r="AJ4" i="4"/>
  <c r="AI4" i="4"/>
  <c r="AM3" i="4"/>
  <c r="AL3" i="4"/>
  <c r="AK3" i="4"/>
  <c r="AJ3" i="4"/>
  <c r="AI3" i="4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AD17" i="4"/>
  <c r="D40" i="4"/>
  <c r="E40" i="4" s="1"/>
  <c r="F40" i="4" s="1"/>
  <c r="C40" i="4"/>
  <c r="G40" i="4" s="1"/>
  <c r="D33" i="4"/>
  <c r="E33" i="4" s="1"/>
  <c r="F33" i="4" s="1"/>
  <c r="C33" i="4"/>
  <c r="D27" i="4"/>
  <c r="E27" i="4" s="1"/>
  <c r="F27" i="4" s="1"/>
  <c r="C27" i="4"/>
  <c r="D25" i="4"/>
  <c r="C25" i="4"/>
  <c r="D23" i="4"/>
  <c r="C23" i="4"/>
  <c r="D41" i="4" l="1"/>
  <c r="C41" i="4"/>
  <c r="I40" i="4"/>
  <c r="H40" i="4"/>
  <c r="G27" i="4"/>
  <c r="I27" i="4" s="1"/>
  <c r="D35" i="4"/>
  <c r="C35" i="4"/>
  <c r="C34" i="4"/>
  <c r="D34" i="4"/>
  <c r="G33" i="4"/>
  <c r="I33" i="4" s="1"/>
  <c r="E23" i="4"/>
  <c r="F23" i="4" s="1"/>
  <c r="E25" i="4"/>
  <c r="F25" i="4" s="1"/>
  <c r="D39" i="4"/>
  <c r="C39" i="4"/>
  <c r="C29" i="4"/>
  <c r="D29" i="4"/>
  <c r="D28" i="4"/>
  <c r="C28" i="4"/>
  <c r="H27" i="4" l="1"/>
  <c r="H33" i="4"/>
  <c r="E41" i="4"/>
  <c r="F41" i="4" s="1"/>
  <c r="D42" i="4"/>
  <c r="C42" i="4"/>
  <c r="G41" i="4"/>
  <c r="I41" i="4" s="1"/>
  <c r="E35" i="4"/>
  <c r="F35" i="4" s="1"/>
  <c r="E34" i="4"/>
  <c r="F34" i="4" s="1"/>
  <c r="G23" i="4"/>
  <c r="I23" i="4" s="1"/>
  <c r="C36" i="4"/>
  <c r="D36" i="4"/>
  <c r="G25" i="4"/>
  <c r="E39" i="4"/>
  <c r="F39" i="4" s="1"/>
  <c r="E29" i="4"/>
  <c r="F29" i="4" s="1"/>
  <c r="E28" i="4"/>
  <c r="F28" i="4" s="1"/>
  <c r="G34" i="4" l="1"/>
  <c r="I34" i="4" s="1"/>
  <c r="E42" i="4"/>
  <c r="F42" i="4" s="1"/>
  <c r="G42" i="4"/>
  <c r="H42" i="4" s="1"/>
  <c r="H41" i="4"/>
  <c r="C43" i="4"/>
  <c r="D43" i="4"/>
  <c r="H34" i="4"/>
  <c r="H23" i="4"/>
  <c r="G35" i="4"/>
  <c r="I35" i="4" s="1"/>
  <c r="E36" i="4"/>
  <c r="F36" i="4" s="1"/>
  <c r="D37" i="4"/>
  <c r="C37" i="4"/>
  <c r="I25" i="4"/>
  <c r="H25" i="4"/>
  <c r="AD11" i="4"/>
  <c r="AD16" i="4"/>
  <c r="G39" i="4"/>
  <c r="H39" i="4" s="1"/>
  <c r="G29" i="4"/>
  <c r="I29" i="4" s="1"/>
  <c r="G28" i="4"/>
  <c r="H28" i="4" s="1"/>
  <c r="D32" i="4"/>
  <c r="C32" i="4"/>
  <c r="D31" i="4"/>
  <c r="C31" i="4"/>
  <c r="D30" i="4"/>
  <c r="C30" i="4"/>
  <c r="D26" i="4"/>
  <c r="C26" i="4"/>
  <c r="D24" i="4"/>
  <c r="C24" i="4"/>
  <c r="D22" i="4"/>
  <c r="C22" i="4"/>
  <c r="D56" i="4"/>
  <c r="C56" i="4"/>
  <c r="D55" i="4"/>
  <c r="C55" i="4"/>
  <c r="D54" i="4"/>
  <c r="C54" i="4"/>
  <c r="D53" i="4"/>
  <c r="C53" i="4"/>
  <c r="D52" i="4"/>
  <c r="C52" i="4"/>
  <c r="D51" i="4"/>
  <c r="C5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E43" i="4" l="1"/>
  <c r="F43" i="4" s="1"/>
  <c r="I42" i="4"/>
  <c r="G43" i="4"/>
  <c r="H43" i="4" s="1"/>
  <c r="D44" i="4"/>
  <c r="C44" i="4"/>
  <c r="I43" i="4"/>
  <c r="H35" i="4"/>
  <c r="G36" i="4"/>
  <c r="E37" i="4"/>
  <c r="F37" i="4" s="1"/>
  <c r="C38" i="4"/>
  <c r="D38" i="4"/>
  <c r="I39" i="4"/>
  <c r="H29" i="4"/>
  <c r="I28" i="4"/>
  <c r="AI11" i="4"/>
  <c r="AI16" i="4"/>
  <c r="E22" i="4"/>
  <c r="F22" i="4" s="1"/>
  <c r="E31" i="4"/>
  <c r="F31" i="4" s="1"/>
  <c r="E26" i="4"/>
  <c r="F26" i="4" s="1"/>
  <c r="E30" i="4"/>
  <c r="F30" i="4" s="1"/>
  <c r="E24" i="4"/>
  <c r="F24" i="4" s="1"/>
  <c r="E32" i="4"/>
  <c r="F32" i="4" s="1"/>
  <c r="E7" i="4"/>
  <c r="F7" i="4" s="1"/>
  <c r="E8" i="4"/>
  <c r="F8" i="4" s="1"/>
  <c r="E56" i="4"/>
  <c r="F56" i="4" s="1"/>
  <c r="E6" i="4"/>
  <c r="F6" i="4" s="1"/>
  <c r="D45" i="4" l="1"/>
  <c r="C45" i="4"/>
  <c r="E44" i="4"/>
  <c r="F44" i="4" s="1"/>
  <c r="G44" i="4"/>
  <c r="E38" i="4"/>
  <c r="F38" i="4" s="1"/>
  <c r="H36" i="4"/>
  <c r="I36" i="4"/>
  <c r="G38" i="4"/>
  <c r="H38" i="4" s="1"/>
  <c r="G37" i="4"/>
  <c r="G8" i="4"/>
  <c r="I8" i="4" s="1"/>
  <c r="G22" i="4"/>
  <c r="I22" i="4" s="1"/>
  <c r="G7" i="4"/>
  <c r="I7" i="4" s="1"/>
  <c r="G32" i="4"/>
  <c r="I32" i="4" s="1"/>
  <c r="G6" i="4"/>
  <c r="I6" i="4" s="1"/>
  <c r="G56" i="4"/>
  <c r="H56" i="4" s="1"/>
  <c r="AA11" i="4"/>
  <c r="G24" i="4"/>
  <c r="I24" i="4" s="1"/>
  <c r="G26" i="4"/>
  <c r="I26" i="4" s="1"/>
  <c r="AB16" i="4"/>
  <c r="AA15" i="4"/>
  <c r="AA16" i="4"/>
  <c r="G31" i="4"/>
  <c r="I31" i="4" s="1"/>
  <c r="G30" i="4"/>
  <c r="I30" i="4" s="1"/>
  <c r="AD15" i="4"/>
  <c r="E54" i="4"/>
  <c r="E55" i="4"/>
  <c r="H44" i="4" l="1"/>
  <c r="I44" i="4"/>
  <c r="E45" i="4"/>
  <c r="I38" i="4"/>
  <c r="H37" i="4"/>
  <c r="I37" i="4"/>
  <c r="H22" i="4"/>
  <c r="H8" i="4"/>
  <c r="H7" i="4"/>
  <c r="H31" i="4"/>
  <c r="AC16" i="4"/>
  <c r="H32" i="4"/>
  <c r="I56" i="4"/>
  <c r="H6" i="4"/>
  <c r="H26" i="4"/>
  <c r="H24" i="4"/>
  <c r="F54" i="4"/>
  <c r="G54" i="4"/>
  <c r="H30" i="4"/>
  <c r="F55" i="4"/>
  <c r="G55" i="4"/>
  <c r="AG16" i="4"/>
  <c r="AF11" i="4"/>
  <c r="AF15" i="4"/>
  <c r="AF16" i="4"/>
  <c r="AI15" i="4"/>
  <c r="D46" i="4" l="1"/>
  <c r="C46" i="4"/>
  <c r="G45" i="4"/>
  <c r="F45" i="4"/>
  <c r="AB11" i="4"/>
  <c r="AC11" i="4" s="1"/>
  <c r="H55" i="4"/>
  <c r="I55" i="4"/>
  <c r="I54" i="4"/>
  <c r="AB15" i="4"/>
  <c r="AC15" i="4" s="1"/>
  <c r="H54" i="4"/>
  <c r="AG15" i="4"/>
  <c r="AG11" i="4"/>
  <c r="E53" i="4"/>
  <c r="E5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51" i="4"/>
  <c r="H4" i="2"/>
  <c r="H45" i="4" l="1"/>
  <c r="I45" i="4"/>
  <c r="D47" i="4"/>
  <c r="C47" i="4"/>
  <c r="E46" i="4"/>
  <c r="F46" i="4" s="1"/>
  <c r="F21" i="4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52" i="4"/>
  <c r="G52" i="4"/>
  <c r="F4" i="4"/>
  <c r="G4" i="4"/>
  <c r="AF12" i="4" s="1"/>
  <c r="F51" i="4"/>
  <c r="G51" i="4"/>
  <c r="F13" i="4"/>
  <c r="G13" i="4"/>
  <c r="F15" i="4"/>
  <c r="G15" i="4"/>
  <c r="F2" i="4"/>
  <c r="G2" i="4"/>
  <c r="AF13" i="4" s="1"/>
  <c r="F19" i="4"/>
  <c r="G19" i="4"/>
  <c r="F53" i="4"/>
  <c r="G53" i="4"/>
  <c r="H7" i="2"/>
  <c r="H6" i="2"/>
  <c r="H5" i="2"/>
  <c r="H3" i="2"/>
  <c r="H2" i="2"/>
  <c r="E47" i="4" l="1"/>
  <c r="F47" i="4" s="1"/>
  <c r="G47" i="4"/>
  <c r="I47" i="4" s="1"/>
  <c r="G46" i="4"/>
  <c r="D48" i="4"/>
  <c r="C48" i="4"/>
  <c r="I46" i="4"/>
  <c r="H46" i="4"/>
  <c r="H53" i="4"/>
  <c r="AB14" i="4"/>
  <c r="I53" i="4"/>
  <c r="H13" i="4"/>
  <c r="AD13" i="4"/>
  <c r="I13" i="4"/>
  <c r="I10" i="4"/>
  <c r="H10" i="4"/>
  <c r="I16" i="4"/>
  <c r="H16" i="4"/>
  <c r="I18" i="4"/>
  <c r="H18" i="4"/>
  <c r="AB13" i="4"/>
  <c r="I51" i="4"/>
  <c r="H51" i="4"/>
  <c r="H17" i="4"/>
  <c r="AD12" i="4"/>
  <c r="I17" i="4"/>
  <c r="I19" i="4"/>
  <c r="H19" i="4"/>
  <c r="I20" i="4"/>
  <c r="H20" i="4"/>
  <c r="I2" i="4"/>
  <c r="AA13" i="4"/>
  <c r="H2" i="4"/>
  <c r="I4" i="4"/>
  <c r="H4" i="4"/>
  <c r="AA12" i="4"/>
  <c r="H5" i="4"/>
  <c r="I5" i="4"/>
  <c r="H3" i="4"/>
  <c r="AA14" i="4"/>
  <c r="I3" i="4"/>
  <c r="I11" i="4"/>
  <c r="H11" i="4"/>
  <c r="H9" i="4"/>
  <c r="I9" i="4"/>
  <c r="I15" i="4"/>
  <c r="H15" i="4"/>
  <c r="AB12" i="4"/>
  <c r="I52" i="4"/>
  <c r="H52" i="4"/>
  <c r="I14" i="4"/>
  <c r="H14" i="4"/>
  <c r="I12" i="4"/>
  <c r="H12" i="4"/>
  <c r="H21" i="4"/>
  <c r="AD14" i="4"/>
  <c r="I21" i="4"/>
  <c r="AG14" i="4"/>
  <c r="AG13" i="4"/>
  <c r="AG12" i="4"/>
  <c r="AI12" i="4"/>
  <c r="AI13" i="4"/>
  <c r="AI14" i="4"/>
  <c r="K2" i="2"/>
  <c r="K3" i="2" s="1"/>
  <c r="E48" i="4" l="1"/>
  <c r="F48" i="4" s="1"/>
  <c r="G48" i="4"/>
  <c r="C49" i="4"/>
  <c r="D49" i="4"/>
  <c r="I48" i="4"/>
  <c r="H48" i="4"/>
  <c r="H47" i="4"/>
  <c r="AC14" i="4"/>
  <c r="AC13" i="4"/>
  <c r="AC12" i="4"/>
  <c r="E49" i="4" l="1"/>
  <c r="F49" i="4" s="1"/>
  <c r="G49" i="4"/>
  <c r="H49" i="4" s="1"/>
  <c r="D50" i="4"/>
  <c r="C50" i="4"/>
  <c r="I49" i="4"/>
  <c r="E50" i="4" l="1"/>
  <c r="F50" i="4" s="1"/>
  <c r="G50" i="4" l="1"/>
  <c r="H50" i="4" s="1"/>
  <c r="I50" i="4" l="1"/>
</calcChain>
</file>

<file path=xl/sharedStrings.xml><?xml version="1.0" encoding="utf-8"?>
<sst xmlns="http://schemas.openxmlformats.org/spreadsheetml/2006/main" count="258" uniqueCount="48">
  <si>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</si>
  <si>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</si>
  <si>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</si>
  <si>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</si>
  <si>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</si>
  <si>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</si>
  <si>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</si>
  <si>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</si>
  <si>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</si>
  <si>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</si>
  <si>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</si>
  <si>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</si>
  <si>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</si>
  <si>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</si>
  <si>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</si>
  <si>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</si>
  <si>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</si>
  <si>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</si>
  <si>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</si>
  <si>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</si>
  <si>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</si>
  <si>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</si>
  <si>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</si>
  <si>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</si>
  <si>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</si>
  <si>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</si>
  <si>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synthesis / forward only + catalytic destruction / forward only for n = 20.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</si>
  <si>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</si>
  <si>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</si>
  <si>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</si>
  <si>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</si>
  <si>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</si>
  <si>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</si>
  <si>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</si>
  <si>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</si>
  <si>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</si>
  <si>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</si>
  <si>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</si>
  <si>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</si>
  <si>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</si>
  <si>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</si>
  <si>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</si>
  <si>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</si>
  <si>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</si>
  <si>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</si>
  <si>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</si>
  <si>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</si>
  <si>
    <t>d#s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</si>
</sst>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  <xf numFmtId="0" fontId="0" fillId="0" borderId="0" xfId="0" applyFill="1"/>
    <xf numFmtId="0" fontId="0" fillId="8" borderId="16" xfId="0" applyFill="1" applyBorder="1"/>
    <xf numFmtId="10" fontId="0" fillId="8" borderId="16" xfId="0" applyNumberFormat="1" applyFill="1" applyBorder="1"/>
    <xf numFmtId="1" fontId="0" fillId="5" borderId="16" xfId="0" applyNumberFormat="1" applyFill="1" applyBorder="1"/>
    <xf numFmtId="1" fontId="0" fillId="6" borderId="16" xfId="0" applyNumberFormat="1" applyFill="1" applyBorder="1"/>
    <xf numFmtId="1" fontId="0" fillId="4" borderId="16" xfId="0" applyNumberFormat="1" applyFill="1" applyBorder="1"/>
    <xf numFmtId="1" fontId="0" fillId="7" borderId="16" xfId="0" applyNumberFormat="1" applyFill="1" applyBorder="1"/>
    <xf numFmtId="1" fontId="0" fillId="8" borderId="16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5.1384901199121757E-2</c:v>
                </c:pt>
                <c:pt idx="1">
                  <c:v>0.20893379213991872</c:v>
                </c:pt>
                <c:pt idx="2">
                  <c:v>0.15786994602301663</c:v>
                </c:pt>
                <c:pt idx="3">
                  <c:v>0.40487255459047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0.20893379213991872</c:v>
                </c:pt>
                <c:pt idx="1">
                  <c:v>0.28517415215398717</c:v>
                </c:pt>
                <c:pt idx="2">
                  <c:v>0.39656533251858644</c:v>
                </c:pt>
                <c:pt idx="3">
                  <c:v>0.44292353275428198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0.27361517166438126</c:v>
                </c:pt>
                <c:pt idx="1">
                  <c:v>0.40297793071330623</c:v>
                </c:pt>
                <c:pt idx="2">
                  <c:v>0.39739454573547589</c:v>
                </c:pt>
                <c:pt idx="3">
                  <c:v>0.54439280785778066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0.23022137263365605</c:v>
                </c:pt>
                <c:pt idx="1">
                  <c:v>0.41755621397840731</c:v>
                </c:pt>
                <c:pt idx="2">
                  <c:v>0.41755621397840731</c:v>
                </c:pt>
                <c:pt idx="3">
                  <c:v>0.59512744540953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3.3792152226538301E-2</c:v>
                </c:pt>
                <c:pt idx="1">
                  <c:v>6.2391791424788678E-2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0.26249788887012326</c:v>
                </c:pt>
                <c:pt idx="5">
                  <c:v>0.10416314811687213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6.8977650171705207E-2</c:v>
                </c:pt>
                <c:pt idx="1">
                  <c:v>0.11013086872390264</c:v>
                </c:pt>
                <c:pt idx="2">
                  <c:v>0.17378297178938795</c:v>
                </c:pt>
                <c:pt idx="3">
                  <c:v>0.19212689297978941</c:v>
                </c:pt>
                <c:pt idx="4">
                  <c:v>0.17453414400720596</c:v>
                </c:pt>
                <c:pt idx="5">
                  <c:v>5.1384901199121757E-2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0.10276980239824351</c:v>
                </c:pt>
                <c:pt idx="1">
                  <c:v>0.17252266014869133</c:v>
                </c:pt>
                <c:pt idx="2">
                  <c:v>0.3138249810043125</c:v>
                </c:pt>
                <c:pt idx="3">
                  <c:v>0.35551017524711992</c:v>
                </c:pt>
                <c:pt idx="4">
                  <c:v>0.43703203287732922</c:v>
                </c:pt>
                <c:pt idx="5">
                  <c:v>0.15554804931599389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9.1394015036700249E-2</c:v>
                </c:pt>
                <c:pt idx="1">
                  <c:v>0.14195692025664527</c:v>
                </c:pt>
                <c:pt idx="2">
                  <c:v>0.28517415215398717</c:v>
                </c:pt>
                <c:pt idx="3">
                  <c:v>0.39739454573547589</c:v>
                </c:pt>
                <c:pt idx="4">
                  <c:v>0.59512744540953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41</v>
      </c>
      <c r="B1" s="115" t="s">
        <v>42</v>
      </c>
    </row>
    <row r="2" spans="1:2" x14ac:dyDescent="0.55000000000000004">
      <c r="A2" t="s">
        <v>43</v>
      </c>
      <c r="B2">
        <v>0.05</v>
      </c>
    </row>
    <row r="3" spans="1:2" x14ac:dyDescent="0.55000000000000004">
      <c r="A3" t="s">
        <v>44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2"/>
  <sheetViews>
    <sheetView topLeftCell="A13" workbookViewId="0">
      <selection activeCell="D22" sqref="D2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25</v>
      </c>
      <c r="D16">
        <v>12</v>
      </c>
      <c r="E16" s="1">
        <v>0.48</v>
      </c>
      <c r="F16" s="2">
        <v>1.67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25</v>
      </c>
      <c r="D17">
        <v>8</v>
      </c>
      <c r="E17" s="1">
        <v>0.32</v>
      </c>
      <c r="F17" s="2">
        <v>1.98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25</v>
      </c>
      <c r="D18">
        <v>10</v>
      </c>
      <c r="E18" s="1">
        <v>0.4</v>
      </c>
      <c r="F18" s="2">
        <v>2.11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25</v>
      </c>
      <c r="D19">
        <v>15</v>
      </c>
      <c r="E19" s="1">
        <v>0.6</v>
      </c>
      <c r="F19" s="2">
        <v>2.38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25</v>
      </c>
      <c r="D20">
        <v>1</v>
      </c>
      <c r="E20" s="1">
        <v>0.04</v>
      </c>
      <c r="F20" s="2">
        <v>1.53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25</v>
      </c>
      <c r="D21">
        <v>4</v>
      </c>
      <c r="E21" s="1">
        <v>0.16</v>
      </c>
      <c r="F21" s="2">
        <v>2.35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25</v>
      </c>
      <c r="D22">
        <v>10</v>
      </c>
      <c r="E22" s="1">
        <v>0.4</v>
      </c>
      <c r="F22" s="2">
        <v>2.42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25</v>
      </c>
      <c r="D23">
        <v>13</v>
      </c>
      <c r="E23" s="1">
        <v>0.52</v>
      </c>
      <c r="F23" s="2">
        <v>1.63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25</v>
      </c>
      <c r="D24">
        <v>14</v>
      </c>
      <c r="E24" s="1">
        <v>0.56000000000000005</v>
      </c>
      <c r="F24" s="2">
        <v>2.0299999999999998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25</v>
      </c>
      <c r="D25">
        <v>10</v>
      </c>
      <c r="E25" s="1">
        <v>0.4</v>
      </c>
      <c r="F25" s="2">
        <v>2.4900000000000002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  <row r="32" spans="1:11" x14ac:dyDescent="0.55000000000000004">
      <c r="A32">
        <v>20</v>
      </c>
      <c r="B32">
        <v>15028</v>
      </c>
      <c r="C32">
        <v>24</v>
      </c>
      <c r="D32">
        <v>14</v>
      </c>
      <c r="E32" s="1">
        <v>0.58330000000000004</v>
      </c>
      <c r="F32" s="2">
        <v>1.82</v>
      </c>
      <c r="G32">
        <v>10</v>
      </c>
      <c r="H32">
        <v>0.2</v>
      </c>
      <c r="I32">
        <v>50</v>
      </c>
      <c r="J32">
        <v>0.2</v>
      </c>
      <c r="K3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46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1.79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9</v>
      </c>
      <c r="E3" s="1">
        <v>0.36</v>
      </c>
      <c r="F3" s="2">
        <v>1.98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1.5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1</v>
      </c>
      <c r="E5" s="1">
        <v>0.04</v>
      </c>
      <c r="F5" s="2">
        <v>1.35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8</v>
      </c>
      <c r="E6" s="1">
        <v>0.32</v>
      </c>
      <c r="F6" s="2">
        <v>1.88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9</v>
      </c>
      <c r="E7" s="1">
        <v>0.36</v>
      </c>
      <c r="F7" s="2">
        <v>1.57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5</v>
      </c>
      <c r="E8" s="1">
        <v>0.2</v>
      </c>
      <c r="F8" s="2">
        <v>1.72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13</v>
      </c>
      <c r="E9" s="1">
        <v>0.52</v>
      </c>
      <c r="F9" s="2">
        <v>1.31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5</v>
      </c>
      <c r="E10" s="1">
        <v>0.2</v>
      </c>
      <c r="F10" s="2">
        <v>1.02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3</v>
      </c>
      <c r="E11" s="1">
        <v>0.12</v>
      </c>
      <c r="F11" s="2">
        <v>1.66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2</v>
      </c>
      <c r="E12" s="1">
        <v>0.08</v>
      </c>
      <c r="F12" s="2">
        <v>1.87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7</v>
      </c>
      <c r="E13" s="1">
        <v>0.28000000000000003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5</v>
      </c>
      <c r="E14" s="1">
        <v>0.2</v>
      </c>
      <c r="F14" s="2">
        <v>1.46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10</v>
      </c>
      <c r="E15" s="1">
        <v>0.4</v>
      </c>
      <c r="F15" s="2">
        <v>1.9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12</v>
      </c>
      <c r="E16" s="1">
        <v>0.48</v>
      </c>
      <c r="F16" s="2">
        <v>1.02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25</v>
      </c>
      <c r="D17">
        <v>12</v>
      </c>
      <c r="E17" s="1">
        <v>0.48</v>
      </c>
      <c r="F17" s="2">
        <v>1.26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25</v>
      </c>
      <c r="D18">
        <v>10</v>
      </c>
      <c r="E18" s="1">
        <v>0.4</v>
      </c>
      <c r="F18" s="2">
        <v>0.97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25</v>
      </c>
      <c r="D19">
        <v>2</v>
      </c>
      <c r="E19" s="1">
        <v>0.08</v>
      </c>
      <c r="F19" s="2">
        <v>1.45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25</v>
      </c>
      <c r="D20">
        <v>8</v>
      </c>
      <c r="E20" s="1">
        <v>0.32</v>
      </c>
      <c r="F20" s="2">
        <v>1.04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25</v>
      </c>
      <c r="D21">
        <v>8</v>
      </c>
      <c r="E21" s="1">
        <v>0.32</v>
      </c>
      <c r="F21" s="2">
        <v>1.36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25</v>
      </c>
      <c r="D22">
        <v>10</v>
      </c>
      <c r="E22" s="1">
        <v>0.4</v>
      </c>
      <c r="F22" s="2">
        <v>1.22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25</v>
      </c>
      <c r="D23">
        <v>18</v>
      </c>
      <c r="E23" s="1">
        <v>0.72</v>
      </c>
      <c r="F23" s="2">
        <v>1.62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25</v>
      </c>
      <c r="D24">
        <v>15</v>
      </c>
      <c r="E24" s="1">
        <v>0.6</v>
      </c>
      <c r="F24" s="2">
        <v>1.74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25</v>
      </c>
      <c r="D25">
        <v>3</v>
      </c>
      <c r="E25" s="1">
        <v>0.12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25</v>
      </c>
      <c r="D26">
        <v>4</v>
      </c>
      <c r="E26" s="1">
        <v>0.16</v>
      </c>
      <c r="F26" s="2">
        <v>1.17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25</v>
      </c>
      <c r="D27">
        <v>4</v>
      </c>
      <c r="E27" s="1">
        <v>0.16</v>
      </c>
      <c r="F27" s="2">
        <v>1.68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25</v>
      </c>
      <c r="D28">
        <v>4</v>
      </c>
      <c r="E28" s="1">
        <v>0.16</v>
      </c>
      <c r="F28" s="2">
        <v>1.34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25</v>
      </c>
      <c r="D29">
        <v>1</v>
      </c>
      <c r="E29" s="1">
        <v>0.04</v>
      </c>
      <c r="F29" s="2">
        <v>1.1100000000000001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25</v>
      </c>
      <c r="D30">
        <v>0</v>
      </c>
      <c r="E30" s="1">
        <v>0</v>
      </c>
      <c r="F30" s="2">
        <v>1.55</v>
      </c>
      <c r="G30">
        <v>0.1</v>
      </c>
      <c r="H30">
        <v>0.2</v>
      </c>
      <c r="I30">
        <v>100</v>
      </c>
    </row>
    <row r="31" spans="1:11" x14ac:dyDescent="0.55000000000000004">
      <c r="A31">
        <v>20</v>
      </c>
      <c r="B31">
        <v>11001</v>
      </c>
      <c r="C31">
        <v>25</v>
      </c>
      <c r="D31">
        <v>1</v>
      </c>
      <c r="E31" s="1">
        <v>0.04</v>
      </c>
      <c r="F31" s="2">
        <v>1.43</v>
      </c>
      <c r="G31">
        <v>0.1</v>
      </c>
      <c r="J31">
        <v>0.1</v>
      </c>
      <c r="K31">
        <v>20</v>
      </c>
    </row>
    <row r="32" spans="1:11" x14ac:dyDescent="0.55000000000000004">
      <c r="A32">
        <v>20</v>
      </c>
      <c r="B32">
        <v>11002</v>
      </c>
      <c r="C32">
        <v>25</v>
      </c>
      <c r="D32">
        <v>2</v>
      </c>
      <c r="E32" s="1">
        <v>0.08</v>
      </c>
      <c r="F32" s="2">
        <v>1.79</v>
      </c>
      <c r="G32">
        <v>0.1</v>
      </c>
      <c r="J32">
        <v>0.2</v>
      </c>
      <c r="K32">
        <v>20</v>
      </c>
    </row>
    <row r="33" spans="1:11" x14ac:dyDescent="0.55000000000000004">
      <c r="A33">
        <v>20</v>
      </c>
      <c r="B33">
        <v>11003</v>
      </c>
      <c r="C33">
        <v>25</v>
      </c>
      <c r="D33">
        <v>6</v>
      </c>
      <c r="E33" s="1">
        <v>0.24</v>
      </c>
      <c r="F33" s="2">
        <v>1.3</v>
      </c>
      <c r="G33">
        <v>0.1</v>
      </c>
      <c r="J33">
        <v>0.3</v>
      </c>
      <c r="K33">
        <v>20</v>
      </c>
    </row>
    <row r="34" spans="1:11" x14ac:dyDescent="0.55000000000000004">
      <c r="A34">
        <v>20</v>
      </c>
      <c r="B34">
        <v>11004</v>
      </c>
      <c r="C34">
        <v>25</v>
      </c>
      <c r="D34">
        <v>5</v>
      </c>
      <c r="E34" s="1">
        <v>0.2</v>
      </c>
      <c r="F34" s="2">
        <v>1.38</v>
      </c>
      <c r="G34">
        <v>0.1</v>
      </c>
      <c r="J34">
        <v>0.4</v>
      </c>
      <c r="K34">
        <v>20</v>
      </c>
    </row>
    <row r="35" spans="1:11" x14ac:dyDescent="0.55000000000000004">
      <c r="A35">
        <v>20</v>
      </c>
      <c r="B35">
        <v>11005</v>
      </c>
      <c r="C35">
        <v>25</v>
      </c>
      <c r="D35">
        <v>2</v>
      </c>
      <c r="E35" s="1">
        <v>0.08</v>
      </c>
      <c r="F35" s="2">
        <v>1.1599999999999999</v>
      </c>
      <c r="G35">
        <v>0.1</v>
      </c>
      <c r="J35">
        <v>0.5</v>
      </c>
      <c r="K35">
        <v>20</v>
      </c>
    </row>
    <row r="36" spans="1:11" x14ac:dyDescent="0.55000000000000004">
      <c r="A36">
        <v>20</v>
      </c>
      <c r="B36">
        <v>12001</v>
      </c>
      <c r="C36">
        <v>25</v>
      </c>
      <c r="D36">
        <v>4</v>
      </c>
      <c r="E36" s="1">
        <v>0.16</v>
      </c>
      <c r="F36" s="2">
        <v>1.42</v>
      </c>
      <c r="G36">
        <v>0.1</v>
      </c>
      <c r="H36">
        <v>0.1</v>
      </c>
      <c r="I36">
        <v>20</v>
      </c>
    </row>
    <row r="37" spans="1:11" x14ac:dyDescent="0.55000000000000004">
      <c r="A37">
        <v>20</v>
      </c>
      <c r="B37">
        <v>12002</v>
      </c>
      <c r="C37">
        <v>25</v>
      </c>
      <c r="D37">
        <v>3</v>
      </c>
      <c r="E37" s="1">
        <v>0.12</v>
      </c>
      <c r="F37" s="2">
        <v>1.19</v>
      </c>
      <c r="G37">
        <v>0.1</v>
      </c>
      <c r="H37">
        <v>0.2</v>
      </c>
      <c r="I37">
        <v>20</v>
      </c>
    </row>
    <row r="38" spans="1:11" x14ac:dyDescent="0.55000000000000004">
      <c r="A38">
        <v>20</v>
      </c>
      <c r="B38">
        <v>12003</v>
      </c>
      <c r="C38">
        <v>25</v>
      </c>
      <c r="D38">
        <v>2</v>
      </c>
      <c r="E38" s="1">
        <v>0.08</v>
      </c>
      <c r="F38" s="2">
        <v>1.47</v>
      </c>
      <c r="G38">
        <v>0.1</v>
      </c>
      <c r="H38">
        <v>0.3</v>
      </c>
      <c r="I38">
        <v>20</v>
      </c>
    </row>
    <row r="39" spans="1:11" x14ac:dyDescent="0.55000000000000004">
      <c r="A39">
        <v>20</v>
      </c>
      <c r="B39">
        <v>12004</v>
      </c>
      <c r="C39">
        <v>25</v>
      </c>
      <c r="D39">
        <v>2</v>
      </c>
      <c r="E39" s="1">
        <v>0.08</v>
      </c>
      <c r="F39" s="2">
        <v>1.31</v>
      </c>
      <c r="G39">
        <v>0.1</v>
      </c>
      <c r="H39">
        <v>0.4</v>
      </c>
      <c r="I39">
        <v>20</v>
      </c>
    </row>
    <row r="40" spans="1:11" x14ac:dyDescent="0.55000000000000004">
      <c r="A40">
        <v>20</v>
      </c>
      <c r="B40">
        <v>12005</v>
      </c>
      <c r="C40">
        <v>25</v>
      </c>
      <c r="D40">
        <v>3</v>
      </c>
      <c r="E40" s="1">
        <v>0.12</v>
      </c>
      <c r="F40" s="2">
        <v>1.78</v>
      </c>
      <c r="G40">
        <v>0.1</v>
      </c>
      <c r="H40">
        <v>0.5</v>
      </c>
      <c r="I40">
        <v>20</v>
      </c>
    </row>
    <row r="41" spans="1:11" x14ac:dyDescent="0.55000000000000004">
      <c r="A41">
        <v>20</v>
      </c>
      <c r="B41">
        <v>13000</v>
      </c>
      <c r="C41">
        <v>25</v>
      </c>
      <c r="D41">
        <v>2</v>
      </c>
      <c r="E41" s="1">
        <v>0.08</v>
      </c>
      <c r="F41" s="2">
        <v>1.59</v>
      </c>
      <c r="G41">
        <v>0.1</v>
      </c>
      <c r="J41">
        <v>0.2</v>
      </c>
      <c r="K41">
        <v>20</v>
      </c>
    </row>
    <row r="42" spans="1:11" x14ac:dyDescent="0.55000000000000004">
      <c r="A42">
        <v>20</v>
      </c>
      <c r="B42">
        <v>13001</v>
      </c>
      <c r="C42">
        <v>25</v>
      </c>
      <c r="D42">
        <v>5</v>
      </c>
      <c r="E42" s="1">
        <v>0.2</v>
      </c>
      <c r="F42" s="2">
        <v>1.73</v>
      </c>
      <c r="G42">
        <v>1</v>
      </c>
      <c r="J42">
        <v>0.2</v>
      </c>
      <c r="K42">
        <v>20</v>
      </c>
    </row>
    <row r="43" spans="1:11" x14ac:dyDescent="0.55000000000000004">
      <c r="A43">
        <v>20</v>
      </c>
      <c r="B43">
        <v>13002</v>
      </c>
      <c r="C43">
        <v>25</v>
      </c>
      <c r="D43">
        <v>7</v>
      </c>
      <c r="E43" s="1">
        <v>0.28000000000000003</v>
      </c>
      <c r="F43" s="2">
        <v>2.3199999999999998</v>
      </c>
      <c r="G43">
        <v>10</v>
      </c>
      <c r="J43">
        <v>0.2</v>
      </c>
      <c r="K43">
        <v>20</v>
      </c>
    </row>
    <row r="44" spans="1:11" x14ac:dyDescent="0.55000000000000004">
      <c r="A44">
        <v>20</v>
      </c>
      <c r="B44">
        <v>14000</v>
      </c>
      <c r="C44">
        <v>25</v>
      </c>
      <c r="D44">
        <v>3</v>
      </c>
      <c r="E44" s="1">
        <v>0.12</v>
      </c>
      <c r="F44" s="2">
        <v>1.49</v>
      </c>
      <c r="G44">
        <v>0.1</v>
      </c>
      <c r="H44">
        <v>0.2</v>
      </c>
      <c r="I44">
        <v>20</v>
      </c>
    </row>
    <row r="45" spans="1:11" x14ac:dyDescent="0.55000000000000004">
      <c r="A45">
        <v>20</v>
      </c>
      <c r="B45">
        <v>14001</v>
      </c>
      <c r="C45">
        <v>25</v>
      </c>
      <c r="D45">
        <v>4</v>
      </c>
      <c r="E45" s="1">
        <v>0.16</v>
      </c>
      <c r="F45" s="2">
        <v>1.1000000000000001</v>
      </c>
      <c r="G45">
        <v>1</v>
      </c>
      <c r="H45">
        <v>0.2</v>
      </c>
      <c r="I45">
        <v>20</v>
      </c>
    </row>
    <row r="46" spans="1:11" x14ac:dyDescent="0.55000000000000004">
      <c r="A46">
        <v>20</v>
      </c>
      <c r="B46">
        <v>14002</v>
      </c>
      <c r="C46">
        <v>25</v>
      </c>
      <c r="D46">
        <v>8</v>
      </c>
      <c r="E46" s="1">
        <v>0.32</v>
      </c>
      <c r="F46" s="2">
        <v>1.74</v>
      </c>
      <c r="G46">
        <v>10</v>
      </c>
      <c r="H46">
        <v>0.2</v>
      </c>
      <c r="I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48"/>
  <sheetViews>
    <sheetView topLeftCell="A22" workbookViewId="0">
      <selection activeCell="B32" sqref="B3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6.94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8</v>
      </c>
      <c r="E3" s="1">
        <v>0.32</v>
      </c>
      <c r="F3" s="2">
        <v>5.4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4.8499999999999996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2</v>
      </c>
      <c r="E5" s="1">
        <v>0.08</v>
      </c>
      <c r="F5" s="2">
        <v>4.43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4</v>
      </c>
      <c r="E6" s="1">
        <v>0.16</v>
      </c>
      <c r="F6" s="2">
        <v>5.56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5</v>
      </c>
      <c r="E7" s="1">
        <v>0.2</v>
      </c>
      <c r="F7" s="2">
        <v>5.78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6</v>
      </c>
      <c r="E8" s="1">
        <v>0.24</v>
      </c>
      <c r="F8" s="2">
        <v>4.04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5</v>
      </c>
      <c r="E9" s="1">
        <v>0.2</v>
      </c>
      <c r="F9" s="2">
        <v>5.66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4</v>
      </c>
      <c r="E10" s="1">
        <v>0.16</v>
      </c>
      <c r="F10" s="2">
        <v>6.95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2</v>
      </c>
      <c r="E11" s="1">
        <v>0.08</v>
      </c>
      <c r="F11" s="2">
        <v>5.99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5</v>
      </c>
      <c r="E12" s="1">
        <v>0.2</v>
      </c>
      <c r="F12" s="2">
        <v>4.41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13</v>
      </c>
      <c r="E13" s="1">
        <v>0.52</v>
      </c>
      <c r="F13" s="2">
        <v>5.95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8</v>
      </c>
      <c r="E14" s="1">
        <v>0.32</v>
      </c>
      <c r="F14" s="2">
        <v>4.68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8</v>
      </c>
      <c r="E15" s="1">
        <v>0.32</v>
      </c>
      <c r="F15" s="2">
        <v>5.67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13</v>
      </c>
      <c r="E16" s="1">
        <v>0.52</v>
      </c>
      <c r="F16" s="2">
        <v>5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9011</v>
      </c>
      <c r="C17">
        <v>11</v>
      </c>
      <c r="D17">
        <v>6</v>
      </c>
      <c r="E17" s="1">
        <v>0.54549999999999998</v>
      </c>
      <c r="F17" s="2">
        <v>2.72</v>
      </c>
      <c r="G17">
        <v>0.1</v>
      </c>
      <c r="H17">
        <v>0.2</v>
      </c>
      <c r="I17">
        <v>10</v>
      </c>
      <c r="J17">
        <v>0.2</v>
      </c>
      <c r="K17">
        <v>100</v>
      </c>
    </row>
    <row r="18" spans="1:11" x14ac:dyDescent="0.55000000000000004">
      <c r="A18">
        <v>20</v>
      </c>
      <c r="B18">
        <v>9013</v>
      </c>
      <c r="C18">
        <v>25</v>
      </c>
      <c r="D18">
        <v>8</v>
      </c>
      <c r="E18" s="1">
        <v>0.32</v>
      </c>
      <c r="F18" s="2">
        <v>5.41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9014</v>
      </c>
      <c r="C19">
        <v>8</v>
      </c>
      <c r="D19">
        <v>3</v>
      </c>
      <c r="E19" s="1">
        <v>0.375</v>
      </c>
      <c r="F19" s="2">
        <v>2.54</v>
      </c>
      <c r="G19">
        <v>0.1</v>
      </c>
      <c r="H19">
        <v>0.2</v>
      </c>
      <c r="I19">
        <v>5</v>
      </c>
      <c r="J19">
        <v>0.2</v>
      </c>
      <c r="K19">
        <v>100</v>
      </c>
    </row>
    <row r="20" spans="1:11" x14ac:dyDescent="0.55000000000000004">
      <c r="A20">
        <v>20</v>
      </c>
      <c r="B20">
        <v>9016</v>
      </c>
      <c r="C20">
        <v>25</v>
      </c>
      <c r="D20">
        <v>16</v>
      </c>
      <c r="E20" s="1">
        <v>0.64</v>
      </c>
      <c r="F20" s="2">
        <v>5.15</v>
      </c>
      <c r="G20">
        <v>0.1</v>
      </c>
      <c r="H20">
        <v>0.2</v>
      </c>
      <c r="I20">
        <v>20</v>
      </c>
      <c r="J20">
        <v>0.2</v>
      </c>
      <c r="K20">
        <v>50</v>
      </c>
    </row>
    <row r="21" spans="1:11" x14ac:dyDescent="0.55000000000000004">
      <c r="A21">
        <v>20</v>
      </c>
      <c r="B21">
        <v>9017</v>
      </c>
      <c r="C21">
        <v>10</v>
      </c>
      <c r="D21">
        <v>3</v>
      </c>
      <c r="E21" s="1">
        <v>0.3</v>
      </c>
      <c r="F21" s="2">
        <v>2.78</v>
      </c>
      <c r="G21">
        <v>0.1</v>
      </c>
      <c r="H21">
        <v>0.2</v>
      </c>
      <c r="I21">
        <v>20</v>
      </c>
      <c r="J21">
        <v>0.2</v>
      </c>
      <c r="K21">
        <v>100</v>
      </c>
    </row>
    <row r="22" spans="1:11" x14ac:dyDescent="0.55000000000000004">
      <c r="A22">
        <v>20</v>
      </c>
      <c r="B22">
        <v>9025</v>
      </c>
      <c r="C22">
        <v>24</v>
      </c>
      <c r="D22">
        <v>4</v>
      </c>
      <c r="E22" s="1">
        <v>0.16669999999999999</v>
      </c>
      <c r="F22" s="2">
        <v>5.12</v>
      </c>
      <c r="G22">
        <v>0.1</v>
      </c>
      <c r="H22">
        <v>0.2</v>
      </c>
      <c r="I22">
        <v>50</v>
      </c>
      <c r="J22">
        <v>0.2</v>
      </c>
      <c r="K22">
        <v>5</v>
      </c>
    </row>
    <row r="23" spans="1:11" x14ac:dyDescent="0.55000000000000004">
      <c r="A23">
        <v>20</v>
      </c>
      <c r="B23">
        <v>9026</v>
      </c>
      <c r="C23">
        <v>25</v>
      </c>
      <c r="D23">
        <v>13</v>
      </c>
      <c r="E23" s="1">
        <v>0.52</v>
      </c>
      <c r="F23" s="2">
        <v>5.2</v>
      </c>
      <c r="G23">
        <v>0.1</v>
      </c>
      <c r="H23">
        <v>0.2</v>
      </c>
      <c r="I23">
        <v>50</v>
      </c>
      <c r="J23">
        <v>0.2</v>
      </c>
      <c r="K23">
        <v>10</v>
      </c>
    </row>
    <row r="24" spans="1:11" x14ac:dyDescent="0.55000000000000004">
      <c r="A24">
        <v>20</v>
      </c>
      <c r="B24">
        <v>9027</v>
      </c>
      <c r="C24">
        <v>25</v>
      </c>
      <c r="D24">
        <v>8</v>
      </c>
      <c r="E24" s="1">
        <v>0.32</v>
      </c>
      <c r="F24" s="2">
        <v>5.93</v>
      </c>
      <c r="G24">
        <v>0.1</v>
      </c>
      <c r="H24">
        <v>0.2</v>
      </c>
      <c r="I24">
        <v>50</v>
      </c>
      <c r="J24">
        <v>0.2</v>
      </c>
      <c r="K24">
        <v>20</v>
      </c>
    </row>
    <row r="25" spans="1:11" x14ac:dyDescent="0.55000000000000004">
      <c r="A25">
        <v>20</v>
      </c>
      <c r="B25">
        <v>9028</v>
      </c>
      <c r="C25">
        <v>25</v>
      </c>
      <c r="D25">
        <v>13</v>
      </c>
      <c r="E25" s="1">
        <v>0.52</v>
      </c>
      <c r="F25" s="2">
        <v>5.45</v>
      </c>
      <c r="G25">
        <v>0.1</v>
      </c>
      <c r="H25">
        <v>0.2</v>
      </c>
      <c r="I25">
        <v>50</v>
      </c>
      <c r="J25">
        <v>0.2</v>
      </c>
      <c r="K25">
        <v>50</v>
      </c>
    </row>
    <row r="26" spans="1:11" x14ac:dyDescent="0.55000000000000004">
      <c r="A26">
        <v>20</v>
      </c>
      <c r="B26">
        <v>9029</v>
      </c>
      <c r="C26">
        <v>8</v>
      </c>
      <c r="D26">
        <v>6</v>
      </c>
      <c r="E26" s="1">
        <v>0.75</v>
      </c>
      <c r="F26" s="2">
        <v>2.1</v>
      </c>
      <c r="G26">
        <v>0.1</v>
      </c>
      <c r="H26">
        <v>0.2</v>
      </c>
      <c r="I26">
        <v>50</v>
      </c>
      <c r="J26">
        <v>0.2</v>
      </c>
      <c r="K26">
        <v>100</v>
      </c>
    </row>
    <row r="27" spans="1:11" x14ac:dyDescent="0.55000000000000004">
      <c r="A27">
        <v>20</v>
      </c>
      <c r="B27">
        <v>9030</v>
      </c>
      <c r="C27">
        <v>10</v>
      </c>
      <c r="D27">
        <v>1</v>
      </c>
      <c r="E27" s="1">
        <v>0.1</v>
      </c>
      <c r="F27" s="2">
        <v>3.5</v>
      </c>
      <c r="G27">
        <v>0.1</v>
      </c>
      <c r="H27">
        <v>0.2</v>
      </c>
      <c r="I27">
        <v>100</v>
      </c>
      <c r="J27">
        <v>0.2</v>
      </c>
      <c r="K27">
        <v>2</v>
      </c>
    </row>
    <row r="28" spans="1:11" x14ac:dyDescent="0.55000000000000004">
      <c r="A28">
        <v>20</v>
      </c>
      <c r="B28">
        <v>9031</v>
      </c>
      <c r="C28">
        <v>9</v>
      </c>
      <c r="D28">
        <v>1</v>
      </c>
      <c r="E28" s="1">
        <v>0.1111</v>
      </c>
      <c r="F28" s="2">
        <v>3.07</v>
      </c>
      <c r="G28">
        <v>0.1</v>
      </c>
      <c r="H28">
        <v>0.2</v>
      </c>
      <c r="I28">
        <v>100</v>
      </c>
      <c r="J28">
        <v>0.2</v>
      </c>
      <c r="K28">
        <v>5</v>
      </c>
    </row>
    <row r="29" spans="1:11" x14ac:dyDescent="0.55000000000000004">
      <c r="A29">
        <v>20</v>
      </c>
      <c r="B29">
        <v>9032</v>
      </c>
      <c r="C29">
        <v>9</v>
      </c>
      <c r="D29">
        <v>5</v>
      </c>
      <c r="E29" s="1">
        <v>0.55559999999999998</v>
      </c>
      <c r="F29" s="2">
        <v>3.67</v>
      </c>
      <c r="G29">
        <v>0.1</v>
      </c>
      <c r="H29">
        <v>0.2</v>
      </c>
      <c r="I29">
        <v>100</v>
      </c>
      <c r="J29">
        <v>0.2</v>
      </c>
      <c r="K29">
        <v>10</v>
      </c>
    </row>
    <row r="30" spans="1:11" x14ac:dyDescent="0.55000000000000004">
      <c r="A30">
        <v>20</v>
      </c>
      <c r="B30">
        <v>9033</v>
      </c>
      <c r="C30">
        <v>10</v>
      </c>
      <c r="D30">
        <v>5</v>
      </c>
      <c r="E30" s="1">
        <v>0.5</v>
      </c>
      <c r="F30" s="2">
        <v>4.16</v>
      </c>
      <c r="G30">
        <v>0.1</v>
      </c>
      <c r="H30">
        <v>0.2</v>
      </c>
      <c r="I30">
        <v>100</v>
      </c>
      <c r="J30">
        <v>0.2</v>
      </c>
      <c r="K30">
        <v>20</v>
      </c>
    </row>
    <row r="31" spans="1:11" x14ac:dyDescent="0.55000000000000004">
      <c r="A31">
        <v>20</v>
      </c>
      <c r="B31">
        <v>9034</v>
      </c>
      <c r="C31">
        <v>7</v>
      </c>
      <c r="D31">
        <v>5</v>
      </c>
      <c r="E31" s="1">
        <v>0.71430000000000005</v>
      </c>
      <c r="F31" s="2">
        <v>2.88</v>
      </c>
      <c r="G31">
        <v>0.1</v>
      </c>
      <c r="H31">
        <v>0.2</v>
      </c>
      <c r="I31">
        <v>100</v>
      </c>
      <c r="J31">
        <v>0.2</v>
      </c>
      <c r="K31">
        <v>50</v>
      </c>
    </row>
    <row r="32" spans="1:11" x14ac:dyDescent="0.55000000000000004">
      <c r="A32">
        <v>20</v>
      </c>
      <c r="B32">
        <v>9037</v>
      </c>
      <c r="C32">
        <v>8</v>
      </c>
      <c r="D32">
        <v>0</v>
      </c>
      <c r="E32" s="1">
        <v>0</v>
      </c>
      <c r="F32" s="2">
        <v>2.42</v>
      </c>
      <c r="G32">
        <v>0.1</v>
      </c>
      <c r="H32">
        <v>0.2</v>
      </c>
      <c r="I32">
        <v>200</v>
      </c>
      <c r="J32">
        <v>0.2</v>
      </c>
      <c r="K32">
        <v>5</v>
      </c>
    </row>
    <row r="33" spans="1:11" x14ac:dyDescent="0.55000000000000004">
      <c r="A33">
        <v>20</v>
      </c>
      <c r="B33">
        <v>9038</v>
      </c>
      <c r="C33">
        <v>8</v>
      </c>
      <c r="D33">
        <v>1</v>
      </c>
      <c r="E33" s="1">
        <v>0.125</v>
      </c>
      <c r="F33" s="2">
        <v>3.21</v>
      </c>
      <c r="G33">
        <v>0.1</v>
      </c>
      <c r="H33">
        <v>0.2</v>
      </c>
      <c r="I33">
        <v>200</v>
      </c>
      <c r="J33">
        <v>0.2</v>
      </c>
      <c r="K33">
        <v>10</v>
      </c>
    </row>
    <row r="34" spans="1:11" x14ac:dyDescent="0.55000000000000004">
      <c r="A34">
        <v>20</v>
      </c>
      <c r="B34">
        <v>9039</v>
      </c>
      <c r="C34">
        <v>8</v>
      </c>
      <c r="D34">
        <v>5</v>
      </c>
      <c r="E34" s="1">
        <v>0.625</v>
      </c>
      <c r="F34" s="2">
        <v>3.14</v>
      </c>
      <c r="G34">
        <v>0.1</v>
      </c>
      <c r="H34">
        <v>0.2</v>
      </c>
      <c r="I34">
        <v>200</v>
      </c>
      <c r="J34">
        <v>0.2</v>
      </c>
      <c r="K34">
        <v>20</v>
      </c>
    </row>
    <row r="35" spans="1:11" x14ac:dyDescent="0.55000000000000004">
      <c r="A35">
        <v>20</v>
      </c>
      <c r="B35">
        <v>9040</v>
      </c>
      <c r="C35">
        <v>7</v>
      </c>
      <c r="D35">
        <v>3</v>
      </c>
      <c r="E35" s="1">
        <v>0.42859999999999998</v>
      </c>
      <c r="F35" s="2">
        <v>2.66</v>
      </c>
      <c r="G35">
        <v>0.1</v>
      </c>
      <c r="H35">
        <v>0.2</v>
      </c>
      <c r="I35">
        <v>200</v>
      </c>
      <c r="J35">
        <v>0.2</v>
      </c>
      <c r="K35">
        <v>50</v>
      </c>
    </row>
    <row r="36" spans="1:11" x14ac:dyDescent="0.55000000000000004">
      <c r="A36">
        <v>20</v>
      </c>
      <c r="B36">
        <v>9041</v>
      </c>
      <c r="C36">
        <v>8</v>
      </c>
      <c r="D36">
        <v>3</v>
      </c>
      <c r="E36" s="1">
        <v>0.375</v>
      </c>
      <c r="F36" s="2">
        <v>4.8</v>
      </c>
      <c r="G36">
        <v>0.1</v>
      </c>
      <c r="H36">
        <v>0.2</v>
      </c>
      <c r="I36">
        <v>200</v>
      </c>
      <c r="J36">
        <v>0.2</v>
      </c>
      <c r="K36">
        <v>100</v>
      </c>
    </row>
    <row r="37" spans="1:11" x14ac:dyDescent="0.55000000000000004">
      <c r="A37">
        <v>20</v>
      </c>
      <c r="B37">
        <v>9042</v>
      </c>
      <c r="C37">
        <v>8</v>
      </c>
      <c r="D37">
        <v>1</v>
      </c>
      <c r="E37" s="1">
        <v>0.125</v>
      </c>
      <c r="F37" s="2">
        <v>2.93</v>
      </c>
      <c r="G37">
        <v>0.1</v>
      </c>
      <c r="H37">
        <v>0.2</v>
      </c>
      <c r="I37">
        <v>200</v>
      </c>
      <c r="J37">
        <v>0.2</v>
      </c>
      <c r="K37">
        <v>200</v>
      </c>
    </row>
    <row r="38" spans="1:11" x14ac:dyDescent="0.55000000000000004">
      <c r="A38">
        <v>20</v>
      </c>
      <c r="B38">
        <v>9044</v>
      </c>
      <c r="C38">
        <v>8</v>
      </c>
      <c r="D38">
        <v>2</v>
      </c>
      <c r="E38" s="1">
        <v>0.25</v>
      </c>
      <c r="F38" s="2">
        <v>2.42</v>
      </c>
      <c r="G38">
        <v>0.1</v>
      </c>
      <c r="H38">
        <v>0.2</v>
      </c>
      <c r="I38">
        <v>5</v>
      </c>
      <c r="J38">
        <v>0.2</v>
      </c>
      <c r="K38">
        <v>200</v>
      </c>
    </row>
    <row r="39" spans="1:11" x14ac:dyDescent="0.55000000000000004">
      <c r="A39">
        <v>20</v>
      </c>
      <c r="B39">
        <v>9045</v>
      </c>
      <c r="C39">
        <v>9</v>
      </c>
      <c r="D39">
        <v>3</v>
      </c>
      <c r="E39" s="1">
        <v>0.33329999999999999</v>
      </c>
      <c r="F39" s="2">
        <v>3.08</v>
      </c>
      <c r="G39">
        <v>0.1</v>
      </c>
      <c r="H39">
        <v>0.2</v>
      </c>
      <c r="I39">
        <v>10</v>
      </c>
      <c r="J39">
        <v>0.2</v>
      </c>
      <c r="K39">
        <v>200</v>
      </c>
    </row>
    <row r="40" spans="1:11" x14ac:dyDescent="0.55000000000000004">
      <c r="A40">
        <v>20</v>
      </c>
      <c r="B40">
        <v>9046</v>
      </c>
      <c r="C40">
        <v>10</v>
      </c>
      <c r="D40">
        <v>6</v>
      </c>
      <c r="E40" s="1">
        <v>0.6</v>
      </c>
      <c r="F40" s="2">
        <v>3.79</v>
      </c>
      <c r="G40">
        <v>0.1</v>
      </c>
      <c r="H40">
        <v>0.2</v>
      </c>
      <c r="I40">
        <v>20</v>
      </c>
      <c r="J40">
        <v>0.2</v>
      </c>
      <c r="K40">
        <v>200</v>
      </c>
    </row>
    <row r="41" spans="1:11" x14ac:dyDescent="0.55000000000000004">
      <c r="A41">
        <v>20</v>
      </c>
      <c r="B41">
        <v>9047</v>
      </c>
      <c r="C41">
        <v>9</v>
      </c>
      <c r="D41">
        <v>5</v>
      </c>
      <c r="E41" s="1">
        <v>0.55559999999999998</v>
      </c>
      <c r="F41" s="2">
        <v>2.94</v>
      </c>
      <c r="G41">
        <v>0.1</v>
      </c>
      <c r="H41">
        <v>0.2</v>
      </c>
      <c r="I41">
        <v>50</v>
      </c>
      <c r="J41">
        <v>0.2</v>
      </c>
      <c r="K41">
        <v>200</v>
      </c>
    </row>
    <row r="42" spans="1:11" x14ac:dyDescent="0.55000000000000004">
      <c r="A42">
        <v>20</v>
      </c>
      <c r="B42">
        <v>9048</v>
      </c>
      <c r="C42">
        <v>5</v>
      </c>
      <c r="D42">
        <v>1</v>
      </c>
      <c r="E42" s="1">
        <v>0.2</v>
      </c>
      <c r="F42" s="2">
        <v>4.28</v>
      </c>
      <c r="G42">
        <v>0.1</v>
      </c>
      <c r="H42">
        <v>0.2</v>
      </c>
      <c r="I42">
        <v>100</v>
      </c>
      <c r="J42">
        <v>0.2</v>
      </c>
      <c r="K42">
        <v>200</v>
      </c>
    </row>
    <row r="43" spans="1:11" x14ac:dyDescent="0.55000000000000004">
      <c r="A43">
        <v>20</v>
      </c>
      <c r="B43">
        <v>10000</v>
      </c>
      <c r="C43">
        <v>25</v>
      </c>
      <c r="D43">
        <v>2</v>
      </c>
      <c r="E43" s="1">
        <v>0.08</v>
      </c>
      <c r="F43" s="2">
        <v>5.45</v>
      </c>
      <c r="G43">
        <v>0.1</v>
      </c>
      <c r="H43">
        <v>0.2</v>
      </c>
      <c r="I43">
        <v>10</v>
      </c>
    </row>
    <row r="44" spans="1:11" x14ac:dyDescent="0.55000000000000004">
      <c r="A44">
        <v>20</v>
      </c>
      <c r="B44">
        <v>10001</v>
      </c>
      <c r="C44">
        <v>25</v>
      </c>
      <c r="D44">
        <v>1</v>
      </c>
      <c r="E44" s="1">
        <v>0.04</v>
      </c>
      <c r="F44" s="2">
        <v>6.22</v>
      </c>
      <c r="G44">
        <v>0.1</v>
      </c>
      <c r="H44">
        <v>0.2</v>
      </c>
      <c r="I44">
        <v>5</v>
      </c>
    </row>
    <row r="45" spans="1:11" x14ac:dyDescent="0.55000000000000004">
      <c r="A45">
        <v>20</v>
      </c>
      <c r="B45">
        <v>10002</v>
      </c>
      <c r="C45">
        <v>25</v>
      </c>
      <c r="D45">
        <v>5</v>
      </c>
      <c r="E45" s="1">
        <v>0.2</v>
      </c>
      <c r="F45" s="2">
        <v>5.0599999999999996</v>
      </c>
      <c r="G45">
        <v>0.1</v>
      </c>
      <c r="H45">
        <v>0.2</v>
      </c>
      <c r="I45">
        <v>20</v>
      </c>
    </row>
    <row r="46" spans="1:11" x14ac:dyDescent="0.55000000000000004">
      <c r="A46">
        <v>20</v>
      </c>
      <c r="B46">
        <v>10003</v>
      </c>
      <c r="C46">
        <v>25</v>
      </c>
      <c r="D46">
        <v>4</v>
      </c>
      <c r="E46" s="1">
        <v>0.16</v>
      </c>
      <c r="F46" s="2">
        <v>5.66</v>
      </c>
      <c r="G46">
        <v>0.1</v>
      </c>
      <c r="H46">
        <v>0.2</v>
      </c>
      <c r="I46">
        <v>50</v>
      </c>
    </row>
    <row r="47" spans="1:11" x14ac:dyDescent="0.55000000000000004">
      <c r="A47">
        <v>20</v>
      </c>
      <c r="B47">
        <v>10004</v>
      </c>
      <c r="C47">
        <v>25</v>
      </c>
      <c r="D47">
        <v>1</v>
      </c>
      <c r="E47" s="1">
        <v>0.04</v>
      </c>
      <c r="F47" s="2">
        <v>5.93</v>
      </c>
      <c r="G47">
        <v>0.1</v>
      </c>
      <c r="H47">
        <v>0.2</v>
      </c>
      <c r="I47">
        <v>2</v>
      </c>
    </row>
    <row r="48" spans="1:11" x14ac:dyDescent="0.55000000000000004">
      <c r="A48">
        <v>20</v>
      </c>
      <c r="B48">
        <v>10005</v>
      </c>
      <c r="C48">
        <v>25</v>
      </c>
      <c r="D48">
        <v>1</v>
      </c>
      <c r="E48" s="1">
        <v>0.04</v>
      </c>
      <c r="F48" s="2">
        <v>5.59</v>
      </c>
      <c r="G48">
        <v>0.1</v>
      </c>
      <c r="H48">
        <v>0.2</v>
      </c>
      <c r="I4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516-3180-4DC9-872F-45F68B58158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U56"/>
  <sheetViews>
    <sheetView tabSelected="1" topLeftCell="V1" zoomScaleNormal="100" workbookViewId="0">
      <selection activeCell="AA3" sqref="AA3"/>
    </sheetView>
  </sheetViews>
  <sheetFormatPr defaultRowHeight="14.4" x14ac:dyDescent="0.55000000000000004"/>
  <sheetData>
    <row r="1" spans="1:47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45</v>
      </c>
      <c r="G1" s="43" t="s">
        <v>46</v>
      </c>
      <c r="H1" s="43" t="s">
        <v>7</v>
      </c>
      <c r="I1" s="44" t="s">
        <v>8</v>
      </c>
      <c r="AA1" t="s">
        <v>10</v>
      </c>
      <c r="AI1" t="s">
        <v>10</v>
      </c>
      <c r="AQ1" t="s">
        <v>10</v>
      </c>
    </row>
    <row r="2" spans="1:47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  <c r="AE2" s="56">
        <v>100</v>
      </c>
      <c r="AH2" s="56" t="s">
        <v>47</v>
      </c>
      <c r="AI2" s="56">
        <v>5</v>
      </c>
      <c r="AJ2" s="56">
        <v>10</v>
      </c>
      <c r="AK2" s="56">
        <v>20</v>
      </c>
      <c r="AL2" s="56">
        <v>50</v>
      </c>
      <c r="AM2" s="56">
        <v>100</v>
      </c>
      <c r="AP2" s="56" t="s">
        <v>47</v>
      </c>
      <c r="AQ2" s="56">
        <v>5</v>
      </c>
      <c r="AR2" s="56">
        <v>10</v>
      </c>
      <c r="AS2" s="56">
        <v>20</v>
      </c>
      <c r="AT2" s="56">
        <v>50</v>
      </c>
      <c r="AU2" s="56">
        <v>100</v>
      </c>
    </row>
    <row r="3" spans="1:47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56" si="1">F3-G3</f>
        <v>7.7018614079750455E-2</v>
      </c>
      <c r="I3" s="38">
        <f t="shared" ref="I3:I56" si="2">F3+G3</f>
        <v>0.24974795045491055</v>
      </c>
      <c r="Y3" t="s">
        <v>9</v>
      </c>
      <c r="Z3" s="82">
        <v>5</v>
      </c>
      <c r="AA3" s="83">
        <f ca="1">VLOOKUP(AQ3, $A$1:$F100, 6)</f>
        <v>5.1384901199121757E-2</v>
      </c>
      <c r="AB3" s="83">
        <f>+$F$16</f>
        <v>0.20893379213991872</v>
      </c>
      <c r="AC3" s="83">
        <f>+$F$18</f>
        <v>0.15786994602301663</v>
      </c>
      <c r="AD3" s="83">
        <f>+F$24</f>
        <v>0.40487255459047</v>
      </c>
      <c r="AE3" s="83"/>
      <c r="AG3" t="s">
        <v>9</v>
      </c>
      <c r="AH3" s="82">
        <v>5</v>
      </c>
      <c r="AI3" s="119">
        <f>MATCH(AI$2 &amp;"#" &amp; $AH3, Defaults_3200!$H$1:$H$300,0)</f>
        <v>87</v>
      </c>
      <c r="AJ3" s="119">
        <f>MATCH(AJ$2 &amp;"#" &amp; $AH3, Defaults_3200!$H$1:$H$300,0)</f>
        <v>86</v>
      </c>
      <c r="AK3" s="119">
        <f>MATCH(AK$2 &amp;"#" &amp; $AH3, Defaults_3200!$H$1:$H$300,0)</f>
        <v>88</v>
      </c>
      <c r="AL3" s="119">
        <f>MATCH(AL$2 &amp;"#" &amp; $AH3, Defaults_3200!$H$1:$H$300,0)</f>
        <v>96</v>
      </c>
      <c r="AM3" s="119">
        <f>MATCH(AM$2 &amp;"#" &amp; $AH3, Defaults_3200!$H$1:$H$300,0)</f>
        <v>97</v>
      </c>
      <c r="AO3" t="s">
        <v>9</v>
      </c>
      <c r="AP3" s="82">
        <v>5</v>
      </c>
      <c r="AQ3" s="119">
        <f ca="1">OFFSET(Defaults_3200!$A$1,TOTAL!AI3 - 1, 0)</f>
        <v>9004</v>
      </c>
      <c r="AR3" s="119">
        <f ca="1">OFFSET(Defaults_3200!$A$1,TOTAL!AJ3 - 1, 0)</f>
        <v>9003</v>
      </c>
      <c r="AS3" s="119">
        <f ca="1">OFFSET(Defaults_3200!$A$1,TOTAL!AK3 - 1, 0)</f>
        <v>9005</v>
      </c>
      <c r="AT3" s="119">
        <f ca="1">OFFSET(Defaults_3200!$A$1,TOTAL!AL3 - 1, 0)</f>
        <v>9013</v>
      </c>
      <c r="AU3" s="119">
        <f ca="1">OFFSET(Defaults_3200!$A$1,TOTAL!AM3 - 1, 0)</f>
        <v>9014</v>
      </c>
    </row>
    <row r="4" spans="1:47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59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2</v>
      </c>
      <c r="E4" s="51">
        <f t="shared" si="0"/>
        <v>3.3898305084745763E-2</v>
      </c>
      <c r="F4" s="51">
        <f>(E4 + Params!$B$3^2/(2 * C4))/(1 + Params!$B$3^2/C4)</f>
        <v>6.2391791424788678E-2</v>
      </c>
      <c r="G4" s="37">
        <f>IFERROR((Params!$B$3/(1+Params!$B$3^2/C4))*SQRT(E4*(1-E4)/C4 + (Params!$B$3/(2*C4))^2), 0)</f>
        <v>5.3046078391287166E-2</v>
      </c>
      <c r="H4" s="37">
        <f t="shared" si="1"/>
        <v>9.3457130335015126E-3</v>
      </c>
      <c r="I4" s="38">
        <f t="shared" si="2"/>
        <v>0.11543786981607584</v>
      </c>
      <c r="Z4" s="89">
        <v>10</v>
      </c>
      <c r="AA4" s="90">
        <f>$F$14</f>
        <v>0.20893379213991872</v>
      </c>
      <c r="AB4" s="90">
        <f>+$F$13</f>
        <v>0.28517415215398717</v>
      </c>
      <c r="AC4" s="90">
        <f>+$F$15</f>
        <v>0.39656533251858644</v>
      </c>
      <c r="AD4" s="90">
        <f>+$F$22</f>
        <v>0.44292353275428198</v>
      </c>
      <c r="AE4" s="90"/>
      <c r="AH4" s="89">
        <v>10</v>
      </c>
      <c r="AI4" s="120">
        <f>MATCH(AI$2 &amp;"#" &amp; $AH4, Defaults_3200!$H$1:$H$300,0)</f>
        <v>84</v>
      </c>
      <c r="AJ4" s="120">
        <f>MATCH(AJ$2 &amp;"#" &amp; $AH4, Defaults_3200!$H$1:$H$300,0)</f>
        <v>42</v>
      </c>
      <c r="AK4" s="120">
        <f>MATCH(AK$2 &amp;"#" &amp; $AH4, Defaults_3200!$H$1:$H$300,0)</f>
        <v>85</v>
      </c>
      <c r="AL4" s="120">
        <f>MATCH(AL$2 &amp;"#" &amp; $AH4, Defaults_3200!$H$1:$H$300,0)</f>
        <v>93</v>
      </c>
      <c r="AM4" s="120">
        <f>MATCH(AM$2 &amp;"#" &amp; $AH4, Defaults_3200!$H$1:$H$300,0)</f>
        <v>94</v>
      </c>
      <c r="AP4" s="89">
        <v>10</v>
      </c>
      <c r="AQ4" s="120">
        <f ca="1">OFFSET(Defaults_3200!$A$1,TOTAL!AI4 - 1, 0)</f>
        <v>9001</v>
      </c>
      <c r="AR4" s="120">
        <f ca="1">OFFSET(Defaults_3200!$A$1,TOTAL!AJ4 - 1, 0)</f>
        <v>3000</v>
      </c>
      <c r="AS4" s="120">
        <f ca="1">OFFSET(Defaults_3200!$A$1,TOTAL!AK4 - 1, 0)</f>
        <v>9002</v>
      </c>
      <c r="AT4" s="120">
        <f ca="1">OFFSET(Defaults_3200!$A$1,TOTAL!AL4 - 1, 0)</f>
        <v>9010</v>
      </c>
      <c r="AU4" s="120">
        <f ca="1">OFFSET(Defaults_3200!$A$1,TOTAL!AM4 - 1, 0)</f>
        <v>9011</v>
      </c>
    </row>
    <row r="5" spans="1:47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59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18</v>
      </c>
      <c r="E5" s="51">
        <f t="shared" si="0"/>
        <v>0.30508474576271188</v>
      </c>
      <c r="F5" s="51">
        <f>(E5 + Params!$B$3^2/(2 * C5))/(1 + Params!$B$3^2/C5)</f>
        <v>0.31700020368672982</v>
      </c>
      <c r="G5" s="37">
        <f>IFERROR((Params!$B$3/(1+Params!$B$3^2/C5))*SQRT(E5*(1-E5)/C5 + (Params!$B$3/(2*C5))^2), 0)</f>
        <v>0.11446546891070856</v>
      </c>
      <c r="H5" s="37">
        <f t="shared" si="1"/>
        <v>0.20253473477602124</v>
      </c>
      <c r="I5" s="38">
        <f t="shared" si="2"/>
        <v>0.4314656725974384</v>
      </c>
      <c r="Z5" s="101">
        <v>20</v>
      </c>
      <c r="AA5" s="102">
        <f>+$F$20</f>
        <v>0.27361517166438126</v>
      </c>
      <c r="AB5" s="102">
        <f>+$F$19</f>
        <v>0.40297793071330623</v>
      </c>
      <c r="AC5" s="102">
        <f>+$F$21</f>
        <v>0.39739454573547589</v>
      </c>
      <c r="AD5" s="102">
        <f>+$F$26</f>
        <v>0.54439280785778066</v>
      </c>
      <c r="AE5" s="102"/>
      <c r="AH5" s="101">
        <v>20</v>
      </c>
      <c r="AI5" s="121">
        <f>MATCH(AI$2 &amp;"#" &amp; $AH5, Defaults_3200!$H$1:$H$300,0)</f>
        <v>90</v>
      </c>
      <c r="AJ5" s="121">
        <f>MATCH(AJ$2 &amp;"#" &amp; $AH5, Defaults_3200!$H$1:$H$300,0)</f>
        <v>81</v>
      </c>
      <c r="AK5" s="121">
        <f>MATCH(AK$2 &amp;"#" &amp; $AH5, Defaults_3200!$H$1:$H$300,0)</f>
        <v>91</v>
      </c>
      <c r="AL5" s="121">
        <f>MATCH(AL$2 &amp;"#" &amp; $AH5, Defaults_3200!$H$1:$H$300,0)</f>
        <v>99</v>
      </c>
      <c r="AM5" s="121">
        <f>MATCH(AM$2 &amp;"#" &amp; $AH5, Defaults_3200!$H$1:$H$300,0)</f>
        <v>100</v>
      </c>
      <c r="AP5" s="101">
        <v>20</v>
      </c>
      <c r="AQ5" s="121">
        <f ca="1">OFFSET(Defaults_3200!$A$1,TOTAL!AI5 - 1, 0)</f>
        <v>9007</v>
      </c>
      <c r="AR5" s="121">
        <f ca="1">OFFSET(Defaults_3200!$A$1,TOTAL!AJ5 - 1, 0)</f>
        <v>8002</v>
      </c>
      <c r="AS5" s="121">
        <f ca="1">OFFSET(Defaults_3200!$A$1,TOTAL!AK5 - 1, 0)</f>
        <v>9008</v>
      </c>
      <c r="AT5" s="121">
        <f ca="1">OFFSET(Defaults_3200!$A$1,TOTAL!AL5 - 1, 0)</f>
        <v>9016</v>
      </c>
      <c r="AU5" s="121">
        <f ca="1">OFFSET(Defaults_3200!$A$1,TOTAL!AM5 - 1, 0)</f>
        <v>9017</v>
      </c>
    </row>
    <row r="6" spans="1:47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53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3.3792152226538301E-2</v>
      </c>
      <c r="G6" s="37">
        <f>IFERROR((Params!$B$3/(1+Params!$B$3^2/C6))*SQRT(E6*(1-E6)/C6 + (Params!$B$3/(2*C6))^2), 0)</f>
        <v>3.3792152226538308E-2</v>
      </c>
      <c r="H6" s="37">
        <f t="shared" si="1"/>
        <v>0</v>
      </c>
      <c r="I6" s="38">
        <f t="shared" si="2"/>
        <v>6.7584304453076616E-2</v>
      </c>
      <c r="Z6" s="103">
        <v>50</v>
      </c>
      <c r="AA6" s="104">
        <f>+$F$29</f>
        <v>0.23022137263365605</v>
      </c>
      <c r="AB6" s="104">
        <f>+$F$30</f>
        <v>0.41755621397840731</v>
      </c>
      <c r="AC6" s="104">
        <f>+$F$31</f>
        <v>0.41755621397840731</v>
      </c>
      <c r="AD6" s="104">
        <f>+$F$32</f>
        <v>0.59512744540953</v>
      </c>
      <c r="AE6" s="104"/>
      <c r="AH6" s="103">
        <v>50</v>
      </c>
      <c r="AI6" s="122">
        <f>MATCH(AI$2 &amp;"#" &amp; $AH6, Defaults_3200!$H$1:$H$300,0)</f>
        <v>108</v>
      </c>
      <c r="AJ6" s="122">
        <f>MATCH(AJ$2 &amp;"#" &amp; $AH6, Defaults_3200!$H$1:$H$300,0)</f>
        <v>109</v>
      </c>
      <c r="AK6" s="122">
        <f>MATCH(AK$2 &amp;"#" &amp; $AH6, Defaults_3200!$H$1:$H$300,0)</f>
        <v>110</v>
      </c>
      <c r="AL6" s="122">
        <f>MATCH(AL$2 &amp;"#" &amp; $AH6, Defaults_3200!$H$1:$H$300,0)</f>
        <v>111</v>
      </c>
      <c r="AM6" s="122">
        <f>MATCH(AM$2 &amp;"#" &amp; $AH6, Defaults_3200!$H$1:$H$300,0)</f>
        <v>112</v>
      </c>
      <c r="AP6" s="103">
        <v>50</v>
      </c>
      <c r="AQ6" s="122">
        <f ca="1">OFFSET(Defaults_3200!$A$1,TOTAL!AI6 - 1, 0)</f>
        <v>9025</v>
      </c>
      <c r="AR6" s="122">
        <f ca="1">OFFSET(Defaults_3200!$A$1,TOTAL!AJ6 - 1, 0)</f>
        <v>9026</v>
      </c>
      <c r="AS6" s="122">
        <f ca="1">OFFSET(Defaults_3200!$A$1,TOTAL!AK6 - 1, 0)</f>
        <v>9027</v>
      </c>
      <c r="AT6" s="122">
        <f ca="1">OFFSET(Defaults_3200!$A$1,TOTAL!AL6 - 1, 0)</f>
        <v>9028</v>
      </c>
      <c r="AU6" s="122">
        <f ca="1">OFFSET(Defaults_3200!$A$1,TOTAL!AM6 - 1, 0)</f>
        <v>9029</v>
      </c>
    </row>
    <row r="7" spans="1:47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53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4</v>
      </c>
      <c r="E7" s="51">
        <f t="shared" si="3"/>
        <v>7.5471698113207544E-2</v>
      </c>
      <c r="F7" s="51">
        <f>(E7 + Params!$B$3^2/(2 * C7))/(1 + Params!$B$3^2/C7)</f>
        <v>0.10416314811687213</v>
      </c>
      <c r="G7" s="37">
        <f>IFERROR((Params!$B$3/(1+Params!$B$3^2/C7))*SQRT(E7*(1-E7)/C7 + (Params!$B$3/(2*C7))^2), 0)</f>
        <v>7.4424074517970326E-2</v>
      </c>
      <c r="H7" s="37">
        <f t="shared" si="1"/>
        <v>2.9739073598901808E-2</v>
      </c>
      <c r="I7" s="38">
        <f t="shared" si="2"/>
        <v>0.17858722263484245</v>
      </c>
      <c r="Z7" s="117">
        <v>100</v>
      </c>
      <c r="AA7" s="118"/>
      <c r="AB7" s="118"/>
      <c r="AC7" s="118"/>
      <c r="AD7" s="118"/>
      <c r="AE7" s="118">
        <f>+$F$39</f>
        <v>0.5</v>
      </c>
      <c r="AH7" s="117">
        <v>100</v>
      </c>
      <c r="AI7" s="123">
        <f>MATCH(AI$2 &amp;"#" &amp; $AH7, Defaults_3200!$H$1:$H$300,0)</f>
        <v>114</v>
      </c>
      <c r="AJ7" s="123">
        <f>MATCH(AJ$2 &amp;"#" &amp; $AH7, Defaults_3200!$H$1:$H$300,0)</f>
        <v>115</v>
      </c>
      <c r="AK7" s="123">
        <f>MATCH(AK$2 &amp;"#" &amp; $AH7, Defaults_3200!$H$1:$H$300,0)</f>
        <v>116</v>
      </c>
      <c r="AL7" s="123">
        <f>MATCH(AL$2 &amp;"#" &amp; $AH7, Defaults_3200!$H$1:$H$300,0)</f>
        <v>117</v>
      </c>
      <c r="AM7" s="123">
        <f>MATCH(AM$2 &amp;"#" &amp; $AH7, Defaults_3200!$H$1:$H$300,0)</f>
        <v>118</v>
      </c>
      <c r="AP7" s="117">
        <v>100</v>
      </c>
      <c r="AQ7" s="123">
        <f ca="1">OFFSET(Defaults_3200!$A$1,TOTAL!AI7 - 1, 0)</f>
        <v>9031</v>
      </c>
      <c r="AR7" s="123">
        <f ca="1">OFFSET(Defaults_3200!$A$1,TOTAL!AJ7 - 1, 0)</f>
        <v>9032</v>
      </c>
      <c r="AS7" s="123">
        <f ca="1">OFFSET(Defaults_3200!$A$1,TOTAL!AK7 - 1, 0)</f>
        <v>9033</v>
      </c>
      <c r="AT7" s="123">
        <f ca="1">OFFSET(Defaults_3200!$A$1,TOTAL!AL7 - 1, 0)</f>
        <v>9034</v>
      </c>
      <c r="AU7" s="123">
        <f ca="1">OFFSET(Defaults_3200!$A$1,TOTAL!AM7 - 1, 0)</f>
        <v>9035</v>
      </c>
    </row>
    <row r="8" spans="1:47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53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13</v>
      </c>
      <c r="E8" s="51">
        <f t="shared" ref="E8" si="4">IFERROR(D8/C8, 0)</f>
        <v>0.24528301886792453</v>
      </c>
      <c r="F8" s="51">
        <f>(E8 + Params!$B$3^2/(2 * C8))/(1 + Params!$B$3^2/C8)</f>
        <v>0.26249788887012326</v>
      </c>
      <c r="G8" s="37">
        <f>IFERROR((Params!$B$3/(1+Params!$B$3^2/C8))*SQRT(E8*(1-E8)/C8 + (Params!$B$3/(2*C8))^2), 0)</f>
        <v>0.11317026175157749</v>
      </c>
      <c r="H8" s="37">
        <f t="shared" si="1"/>
        <v>0.14932762711854577</v>
      </c>
      <c r="I8" s="38">
        <f t="shared" si="2"/>
        <v>0.37566815062170078</v>
      </c>
    </row>
    <row r="9" spans="1:47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5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47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35</v>
      </c>
      <c r="AD10" t="s">
        <v>36</v>
      </c>
      <c r="AF10" t="s">
        <v>37</v>
      </c>
      <c r="AG10" t="s">
        <v>38</v>
      </c>
      <c r="AH10" t="s">
        <v>40</v>
      </c>
      <c r="AI10" t="s">
        <v>39</v>
      </c>
    </row>
    <row r="11" spans="1:47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3.3792152226538301E-2</v>
      </c>
      <c r="AB11" s="1">
        <f>+$F$55</f>
        <v>6.8977650171705207E-2</v>
      </c>
      <c r="AC11" s="1">
        <f>+AA11+AB11</f>
        <v>0.10276980239824351</v>
      </c>
      <c r="AD11" s="1">
        <f>+$F$28</f>
        <v>9.1394015036700249E-2</v>
      </c>
      <c r="AF11" s="1">
        <f>+$G$6</f>
        <v>3.3792152226538308E-2</v>
      </c>
      <c r="AG11" s="1">
        <f>+$G$55</f>
        <v>5.8567581337885935E-2</v>
      </c>
      <c r="AH11" s="1"/>
      <c r="AI11" s="1">
        <f>+$G$28</f>
        <v>7.0779418672069758E-2</v>
      </c>
    </row>
    <row r="12" spans="1:47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6.2391791424788678E-2</v>
      </c>
      <c r="AB12" s="1">
        <f>+$F$52</f>
        <v>0.11013086872390264</v>
      </c>
      <c r="AC12" s="1">
        <f t="shared" ref="AC12:AC16" si="6">+AA12+AB12</f>
        <v>0.17252266014869133</v>
      </c>
      <c r="AD12" s="1">
        <f>+$F$17</f>
        <v>0.14195692025664527</v>
      </c>
      <c r="AF12" s="1">
        <f>+$G$4</f>
        <v>5.3046078391287166E-2</v>
      </c>
      <c r="AG12" s="1">
        <f>+$G$52</f>
        <v>7.3389377417702864E-2</v>
      </c>
      <c r="AH12" s="1"/>
      <c r="AI12" s="1">
        <f>+$G$17</f>
        <v>8.3281837477505269E-2</v>
      </c>
    </row>
    <row r="13" spans="1:47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59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16</v>
      </c>
      <c r="E13" s="93">
        <f t="shared" si="5"/>
        <v>0.2711864406779661</v>
      </c>
      <c r="F13" s="93">
        <f>(E13 + Params!$B$3^2/(2 * C13))/(1 + Params!$B$3^2/C13)</f>
        <v>0.28517415215398717</v>
      </c>
      <c r="G13" s="94">
        <f>IFERROR((Params!$B$3/(1+Params!$B$3^2/C13))*SQRT(E13*(1-E13)/C13 + (Params!$B$3/(2*C13))^2), 0)</f>
        <v>0.1108059022289038</v>
      </c>
      <c r="H13" s="94">
        <f t="shared" si="1"/>
        <v>0.17436824992508337</v>
      </c>
      <c r="I13" s="95">
        <f t="shared" si="2"/>
        <v>0.39598005438289097</v>
      </c>
      <c r="Z13">
        <v>10</v>
      </c>
      <c r="AA13" s="1">
        <f>+$F$2</f>
        <v>0.14004200921492455</v>
      </c>
      <c r="AB13" s="1">
        <f>+$F$51</f>
        <v>0.17378297178938795</v>
      </c>
      <c r="AC13" s="1">
        <f t="shared" si="6"/>
        <v>0.3138249810043125</v>
      </c>
      <c r="AD13" s="1">
        <f>+$F$13</f>
        <v>0.28517415215398717</v>
      </c>
      <c r="AF13" s="1">
        <f>+$G$2</f>
        <v>7.8280421509049208E-2</v>
      </c>
      <c r="AG13" s="1">
        <f>+$G$51</f>
        <v>9.1399260898714321E-2</v>
      </c>
      <c r="AH13" s="1"/>
      <c r="AI13" s="1">
        <f>+$G$13</f>
        <v>0.1108059022289038</v>
      </c>
    </row>
    <row r="14" spans="1:47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58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11</v>
      </c>
      <c r="E14" s="86">
        <f t="shared" si="5"/>
        <v>0.18965517241379309</v>
      </c>
      <c r="F14" s="86">
        <f>(E14 + Params!$B$3^2/(2 * C14))/(1 + Params!$B$3^2/C14)</f>
        <v>0.20893379213991872</v>
      </c>
      <c r="G14" s="87">
        <f>IFERROR((Params!$B$3/(1+Params!$B$3^2/C14))*SQRT(E14*(1-E14)/C14 + (Params!$B$3/(2*C14))^2), 0)</f>
        <v>9.9592391714244374E-2</v>
      </c>
      <c r="H14" s="87">
        <f t="shared" si="1"/>
        <v>0.10934140042567435</v>
      </c>
      <c r="I14" s="88">
        <f t="shared" si="2"/>
        <v>0.30852618385416308</v>
      </c>
      <c r="Z14">
        <v>20</v>
      </c>
      <c r="AA14" s="1">
        <f>+$F$3</f>
        <v>0.16338328226733051</v>
      </c>
      <c r="AB14" s="1">
        <f>+$F$53</f>
        <v>0.19212689297978941</v>
      </c>
      <c r="AC14" s="1">
        <f t="shared" si="6"/>
        <v>0.35551017524711992</v>
      </c>
      <c r="AD14" s="1">
        <f>+$F$21</f>
        <v>0.39739454573547589</v>
      </c>
      <c r="AF14" s="1">
        <f>+$G$3</f>
        <v>8.6364668187580054E-2</v>
      </c>
      <c r="AG14" s="1">
        <f>+$G$53</f>
        <v>0.10012847525755188</v>
      </c>
      <c r="AH14" s="1"/>
      <c r="AI14" s="1">
        <f>+$G$21</f>
        <v>0.10526756906167181</v>
      </c>
    </row>
    <row r="15" spans="1:47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59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23</v>
      </c>
      <c r="E15" s="98">
        <f t="shared" si="5"/>
        <v>0.38983050847457629</v>
      </c>
      <c r="F15" s="98">
        <f>(E15 + Params!$B$3^2/(2 * C15))/(1 + Params!$B$3^2/C15)</f>
        <v>0.39656533251858644</v>
      </c>
      <c r="G15" s="99">
        <f>IFERROR((Params!$B$3/(1+Params!$B$3^2/C15))*SQRT(E15*(1-E15)/C15 + (Params!$B$3/(2*C15))^2), 0)</f>
        <v>0.12077357186274237</v>
      </c>
      <c r="H15" s="99">
        <f t="shared" si="1"/>
        <v>0.2757917606558441</v>
      </c>
      <c r="I15" s="100">
        <f t="shared" si="2"/>
        <v>0.51733890438132879</v>
      </c>
      <c r="Z15">
        <v>50</v>
      </c>
      <c r="AA15" s="1">
        <f>+$F$8</f>
        <v>0.26249788887012326</v>
      </c>
      <c r="AB15" s="1">
        <f>+$F$54</f>
        <v>0.17453414400720596</v>
      </c>
      <c r="AC15" s="1">
        <f t="shared" si="6"/>
        <v>0.43703203287732922</v>
      </c>
      <c r="AD15" s="1">
        <f>+$F$32</f>
        <v>0.59512744540953</v>
      </c>
      <c r="AF15" s="1">
        <f>+$G$8</f>
        <v>0.11317026175157749</v>
      </c>
      <c r="AG15" s="1">
        <f>+$G$54</f>
        <v>9.601090142938945E-2</v>
      </c>
      <c r="AH15" s="1"/>
      <c r="AI15" s="1">
        <f>+$G$32</f>
        <v>0.10824912380876403</v>
      </c>
    </row>
    <row r="16" spans="1:47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58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11</v>
      </c>
      <c r="E16" s="69">
        <f t="shared" si="5"/>
        <v>0.18965517241379309</v>
      </c>
      <c r="F16" s="69">
        <f>(E16 + Params!$B$3^2/(2 * C16))/(1 + Params!$B$3^2/C16)</f>
        <v>0.20893379213991872</v>
      </c>
      <c r="G16" s="70">
        <f>IFERROR((Params!$B$3/(1+Params!$B$3^2/C16))*SQRT(E16*(1-E16)/C16 + (Params!$B$3/(2*C16))^2), 0)</f>
        <v>9.9592391714244374E-2</v>
      </c>
      <c r="H16" s="70">
        <f t="shared" si="1"/>
        <v>0.10934140042567435</v>
      </c>
      <c r="I16" s="71">
        <f t="shared" si="2"/>
        <v>0.30852618385416308</v>
      </c>
      <c r="Z16">
        <v>100</v>
      </c>
      <c r="AA16" s="1">
        <f>+$F$7</f>
        <v>0.10416314811687213</v>
      </c>
      <c r="AB16" s="1">
        <f>+$F$56</f>
        <v>5.1384901199121757E-2</v>
      </c>
      <c r="AC16" s="1">
        <f t="shared" si="6"/>
        <v>0.15554804931599389</v>
      </c>
      <c r="AD16" s="1">
        <f>+$F$39</f>
        <v>0.5</v>
      </c>
      <c r="AF16" s="1">
        <f>+$G$7</f>
        <v>7.4424074517970326E-2</v>
      </c>
      <c r="AG16" s="1">
        <f>+$G$56</f>
        <v>4.8046533812372359E-2</v>
      </c>
      <c r="AH16" s="1"/>
      <c r="AI16" s="1">
        <f>+$G$39</f>
        <v>0.13355713587667145</v>
      </c>
    </row>
    <row r="17" spans="1:31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59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7</v>
      </c>
      <c r="E17" s="74">
        <f t="shared" si="5"/>
        <v>0.11864406779661017</v>
      </c>
      <c r="F17" s="74">
        <f>(E17 + Params!$B$3^2/(2 * C17))/(1 + Params!$B$3^2/C17)</f>
        <v>0.14195692025664527</v>
      </c>
      <c r="G17" s="75">
        <f>IFERROR((Params!$B$3/(1+Params!$B$3^2/C17))*SQRT(E17*(1-E17)/C17 + (Params!$B$3/(2*C17))^2), 0)</f>
        <v>8.3281837477505269E-2</v>
      </c>
      <c r="H17" s="75">
        <f t="shared" si="1"/>
        <v>5.8675082779140006E-2</v>
      </c>
      <c r="I17" s="76">
        <f t="shared" si="2"/>
        <v>0.22523875773415053</v>
      </c>
      <c r="Z17">
        <v>200</v>
      </c>
      <c r="AA17" s="1"/>
      <c r="AC17" s="1"/>
      <c r="AD17" s="1">
        <f>+$F$45</f>
        <v>0.24665585731657882</v>
      </c>
    </row>
    <row r="18" spans="1:31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59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8</v>
      </c>
      <c r="E18" s="79">
        <f t="shared" si="5"/>
        <v>0.13559322033898305</v>
      </c>
      <c r="F18" s="79">
        <f>(E18 + Params!$B$3^2/(2 * C18))/(1 + Params!$B$3^2/C18)</f>
        <v>0.15786994602301663</v>
      </c>
      <c r="G18" s="80">
        <f>IFERROR((Params!$B$3/(1+Params!$B$3^2/C18))*SQRT(E18*(1-E18)/C18 + (Params!$B$3/(2*C18))^2), 0)</f>
        <v>8.7529038526160952E-2</v>
      </c>
      <c r="H18" s="80">
        <f t="shared" si="1"/>
        <v>7.0340907496855676E-2</v>
      </c>
      <c r="I18" s="81">
        <f t="shared" si="2"/>
        <v>0.24539898454917758</v>
      </c>
    </row>
    <row r="19" spans="1:31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58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23</v>
      </c>
      <c r="E19" s="54">
        <f t="shared" si="5"/>
        <v>0.39655172413793105</v>
      </c>
      <c r="F19" s="54">
        <f>(E19 + Params!$B$3^2/(2 * C19))/(1 + Params!$B$3^2/C19)</f>
        <v>0.40297793071330623</v>
      </c>
      <c r="G19" s="21">
        <f>IFERROR((Params!$B$3/(1+Params!$B$3^2/C19))*SQRT(E19*(1-E19)/C19 + (Params!$B$3/(2*C19))^2), 0)</f>
        <v>0.1220922412121949</v>
      </c>
      <c r="H19" s="21">
        <f t="shared" si="1"/>
        <v>0.28088568950111131</v>
      </c>
      <c r="I19" s="47">
        <f t="shared" si="2"/>
        <v>0.52507017192550109</v>
      </c>
    </row>
    <row r="20" spans="1:31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58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15</v>
      </c>
      <c r="E20" s="55">
        <f t="shared" si="5"/>
        <v>0.25862068965517243</v>
      </c>
      <c r="F20" s="55">
        <f>(E20 + Params!$B$3^2/(2 * C20))/(1 + Params!$B$3^2/C20)</f>
        <v>0.27361517166438126</v>
      </c>
      <c r="G20" s="25">
        <f>IFERROR((Params!$B$3/(1+Params!$B$3^2/C20))*SQRT(E20*(1-E20)/C20 + (Params!$B$3/(2*C20))^2), 0)</f>
        <v>0.11016113646920669</v>
      </c>
      <c r="H20" s="25">
        <f t="shared" si="1"/>
        <v>0.16345403519517457</v>
      </c>
      <c r="I20" s="48">
        <f t="shared" si="2"/>
        <v>0.38377630813358798</v>
      </c>
    </row>
    <row r="21" spans="1:31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79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31</v>
      </c>
      <c r="E21" s="55">
        <f t="shared" si="5"/>
        <v>0.39240506329113922</v>
      </c>
      <c r="F21" s="55">
        <f>(E21 + Params!$B$3^2/(2 * C21))/(1 + Params!$B$3^2/C21)</f>
        <v>0.39739454573547589</v>
      </c>
      <c r="G21" s="25">
        <f>IFERROR((Params!$B$3/(1+Params!$B$3^2/C21))*SQRT(E21*(1-E21)/C21 + (Params!$B$3/(2*C21))^2), 0)</f>
        <v>0.10526756906167181</v>
      </c>
      <c r="H21" s="25">
        <f t="shared" si="1"/>
        <v>0.29212697667380405</v>
      </c>
      <c r="I21" s="48">
        <f t="shared" si="2"/>
        <v>0.50266211479714773</v>
      </c>
      <c r="AA21" t="s">
        <v>10</v>
      </c>
    </row>
    <row r="22" spans="1:31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75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33</v>
      </c>
      <c r="E22" s="86">
        <f t="shared" ref="E22:E32" si="7">IFERROR(D22/C22, 0)</f>
        <v>0.44</v>
      </c>
      <c r="F22" s="86">
        <f>(E22 + Params!$B$3^2/(2 * C22))/(1 + Params!$B$3^2/C22)</f>
        <v>0.44292353275428198</v>
      </c>
      <c r="G22" s="87">
        <f>IFERROR((Params!$B$3/(1+Params!$B$3^2/C22))*SQRT(E22*(1-E22)/C22 + (Params!$B$3/(2*C22))^2), 0)</f>
        <v>0.10961077298643349</v>
      </c>
      <c r="H22" s="87">
        <f t="shared" si="1"/>
        <v>0.33331275976784847</v>
      </c>
      <c r="I22" s="88">
        <f t="shared" si="2"/>
        <v>0.55253430574071549</v>
      </c>
      <c r="Z22" s="56"/>
      <c r="AA22" s="56">
        <v>5</v>
      </c>
      <c r="AB22" s="56">
        <v>10</v>
      </c>
      <c r="AC22" s="56">
        <v>20</v>
      </c>
      <c r="AD22" s="56">
        <v>50</v>
      </c>
      <c r="AE22" s="56">
        <v>100</v>
      </c>
    </row>
    <row r="23" spans="1:31" s="116" customFormat="1" x14ac:dyDescent="0.55000000000000004">
      <c r="A23" s="110">
        <v>20</v>
      </c>
      <c r="B23" s="111">
        <v>9011</v>
      </c>
      <c r="C23" s="111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11</v>
      </c>
      <c r="D23" s="111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6</v>
      </c>
      <c r="E23" s="112">
        <f t="shared" ref="E23" si="8">IFERROR(D23/C23, 0)</f>
        <v>0.54545454545454541</v>
      </c>
      <c r="F23" s="112">
        <f>(E23 + Params!$B$3^2/(2 * C23))/(1 + Params!$B$3^2/C23)</f>
        <v>0.53368909012505383</v>
      </c>
      <c r="G23" s="113">
        <f>IFERROR((Params!$B$3/(1+Params!$B$3^2/C23))*SQRT(E23*(1-E23)/C23 + (Params!$B$3/(2*C23))^2), 0)</f>
        <v>0.25360133443506561</v>
      </c>
      <c r="H23" s="113">
        <f t="shared" ref="H23" si="9">F23-G23</f>
        <v>0.28008775568998823</v>
      </c>
      <c r="I23" s="114">
        <f t="shared" ref="I23" si="10">F23+G23</f>
        <v>0.78729042456011944</v>
      </c>
      <c r="Y23" t="s">
        <v>9</v>
      </c>
      <c r="Z23" s="82">
        <v>5</v>
      </c>
      <c r="AA23" s="83">
        <f>+$F$17</f>
        <v>0.14195692025664527</v>
      </c>
      <c r="AB23" s="83">
        <f>+$F$16</f>
        <v>0.20893379213991872</v>
      </c>
      <c r="AC23" s="83">
        <f>+$F$18</f>
        <v>0.15786994602301663</v>
      </c>
      <c r="AD23" s="83">
        <f>+F$24</f>
        <v>0.40487255459047</v>
      </c>
      <c r="AE23" s="83"/>
    </row>
    <row r="24" spans="1:31" x14ac:dyDescent="0.55000000000000004">
      <c r="A24" s="72">
        <v>20</v>
      </c>
      <c r="B24" s="73">
        <v>9013</v>
      </c>
      <c r="C24" s="73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75</v>
      </c>
      <c r="D24" s="73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30</v>
      </c>
      <c r="E24" s="74">
        <f t="shared" si="7"/>
        <v>0.4</v>
      </c>
      <c r="F24" s="74">
        <f>(E24 + Params!$B$3^2/(2 * C24))/(1 + Params!$B$3^2/C24)</f>
        <v>0.40487255459047</v>
      </c>
      <c r="G24" s="75">
        <f>IFERROR((Params!$B$3/(1+Params!$B$3^2/C24))*SQRT(E24*(1-E24)/C24 + (Params!$B$3/(2*C24))^2), 0)</f>
        <v>0.10824912380876403</v>
      </c>
      <c r="H24" s="75">
        <f t="shared" si="1"/>
        <v>0.29662343078170594</v>
      </c>
      <c r="I24" s="76">
        <f t="shared" si="2"/>
        <v>0.51312167839923406</v>
      </c>
      <c r="Z24" s="89">
        <v>10</v>
      </c>
      <c r="AA24" s="90">
        <f>$F$14</f>
        <v>0.20893379213991872</v>
      </c>
      <c r="AB24" s="90">
        <f>+$F$13</f>
        <v>0.28517415215398717</v>
      </c>
      <c r="AC24" s="90">
        <f>+$F$15</f>
        <v>0.39656533251858644</v>
      </c>
      <c r="AD24" s="90">
        <f>+$F$22</f>
        <v>0.44292353275428198</v>
      </c>
      <c r="AE24" s="90"/>
    </row>
    <row r="25" spans="1:31" s="116" customFormat="1" x14ac:dyDescent="0.55000000000000004">
      <c r="A25" s="110">
        <v>20</v>
      </c>
      <c r="B25" s="111">
        <v>9014</v>
      </c>
      <c r="C25" s="111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8</v>
      </c>
      <c r="D25" s="111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3</v>
      </c>
      <c r="E25" s="112">
        <f t="shared" ref="E25" si="11">IFERROR(D25/C25, 0)</f>
        <v>0.375</v>
      </c>
      <c r="F25" s="112">
        <f>(E25 + Params!$B$3^2/(2 * C25))/(1 + Params!$B$3^2/C25)</f>
        <v>0.41555195243885962</v>
      </c>
      <c r="G25" s="113">
        <f>IFERROR((Params!$B$3/(1+Params!$B$3^2/C25))*SQRT(E25*(1-E25)/C25 + (Params!$B$3/(2*C25))^2), 0)</f>
        <v>0.27871019297733857</v>
      </c>
      <c r="H25" s="113">
        <f t="shared" ref="H25" si="12">F25-G25</f>
        <v>0.13684175946152105</v>
      </c>
      <c r="I25" s="114">
        <f t="shared" ref="I25" si="13">F25+G25</f>
        <v>0.69426214541619813</v>
      </c>
      <c r="Y25"/>
      <c r="Z25" s="101">
        <v>20</v>
      </c>
      <c r="AA25" s="102">
        <f>+$F$20</f>
        <v>0.27361517166438126</v>
      </c>
      <c r="AB25" s="102">
        <f>+$F$19</f>
        <v>0.40297793071330623</v>
      </c>
      <c r="AC25" s="102">
        <f>+$F$21</f>
        <v>0.39739454573547589</v>
      </c>
      <c r="AD25" s="102">
        <f>+$F$26</f>
        <v>0.54439280785778066</v>
      </c>
      <c r="AE25" s="102"/>
    </row>
    <row r="26" spans="1:31" x14ac:dyDescent="0.55000000000000004">
      <c r="A26" s="23">
        <v>20</v>
      </c>
      <c r="B26" s="24">
        <v>9016</v>
      </c>
      <c r="C26" s="24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75</v>
      </c>
      <c r="D26" s="24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41</v>
      </c>
      <c r="E26" s="55">
        <f t="shared" si="7"/>
        <v>0.54666666666666663</v>
      </c>
      <c r="F26" s="55">
        <f>(E26 + Params!$B$3^2/(2 * C26))/(1 + Params!$B$3^2/C26)</f>
        <v>0.54439280785778066</v>
      </c>
      <c r="G26" s="25">
        <f>IFERROR((Params!$B$3/(1+Params!$B$3^2/C26))*SQRT(E26*(1-E26)/C26 + (Params!$B$3/(2*C26))^2), 0)</f>
        <v>0.10991107086629816</v>
      </c>
      <c r="H26" s="25">
        <f t="shared" si="1"/>
        <v>0.43448173699148251</v>
      </c>
      <c r="I26" s="48">
        <f t="shared" si="2"/>
        <v>0.6543038787240788</v>
      </c>
      <c r="Z26" s="103">
        <v>50</v>
      </c>
      <c r="AA26" s="104">
        <f>+$F$29</f>
        <v>0.23022137263365605</v>
      </c>
      <c r="AB26" s="104">
        <f>+$F$30</f>
        <v>0.41755621397840731</v>
      </c>
      <c r="AC26" s="104">
        <f>+$F$31</f>
        <v>0.41755621397840731</v>
      </c>
      <c r="AD26" s="104">
        <f>+$F$32</f>
        <v>0.59512744540953</v>
      </c>
      <c r="AE26" s="104"/>
    </row>
    <row r="27" spans="1:31" s="116" customFormat="1" x14ac:dyDescent="0.55000000000000004">
      <c r="A27" s="110">
        <v>20</v>
      </c>
      <c r="B27" s="111">
        <v>9017</v>
      </c>
      <c r="C27" s="111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10</v>
      </c>
      <c r="D27" s="111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3</v>
      </c>
      <c r="E27" s="112">
        <f t="shared" ref="E27" si="14">IFERROR(D27/C27, 0)</f>
        <v>0.3</v>
      </c>
      <c r="F27" s="112">
        <f>(E27 + Params!$B$3^2/(2 * C27))/(1 + Params!$B$3^2/C27)</f>
        <v>0.35550803375332329</v>
      </c>
      <c r="G27" s="113">
        <f>IFERROR((Params!$B$3/(1+Params!$B$3^2/C27))*SQRT(E27*(1-E27)/C27 + (Params!$B$3/(2*C27))^2), 0)</f>
        <v>0.24771874626711146</v>
      </c>
      <c r="H27" s="113">
        <f t="shared" ref="H27" si="15">F27-G27</f>
        <v>0.10778928748621183</v>
      </c>
      <c r="I27" s="114">
        <f t="shared" ref="I27" si="16">F27+G27</f>
        <v>0.60322678002043473</v>
      </c>
      <c r="Y27"/>
      <c r="Z27" s="117">
        <v>100</v>
      </c>
      <c r="AA27" s="118"/>
      <c r="AB27" s="118"/>
      <c r="AC27" s="118"/>
      <c r="AD27" s="118"/>
      <c r="AE27" s="118">
        <f>+$F$39</f>
        <v>0.5</v>
      </c>
    </row>
    <row r="28" spans="1:31" x14ac:dyDescent="0.55000000000000004">
      <c r="A28" s="11">
        <v>20</v>
      </c>
      <c r="B28" s="12">
        <v>9018</v>
      </c>
      <c r="C28" s="12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50</v>
      </c>
      <c r="D28" s="12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3</v>
      </c>
      <c r="E28" s="53">
        <f t="shared" ref="E28" si="17">IFERROR(D28/C28, 0)</f>
        <v>0.06</v>
      </c>
      <c r="F28" s="53">
        <f>(E28 + Params!$B$3^2/(2 * C28))/(1 + Params!$B$3^2/C28)</f>
        <v>9.1394015036700249E-2</v>
      </c>
      <c r="G28" s="13">
        <f>IFERROR((Params!$B$3/(1+Params!$B$3^2/C28))*SQRT(E28*(1-E28)/C28 + (Params!$B$3/(2*C28))^2), 0)</f>
        <v>7.0779418672069758E-2</v>
      </c>
      <c r="H28" s="13">
        <f t="shared" si="1"/>
        <v>2.0614596364630491E-2</v>
      </c>
      <c r="I28" s="46">
        <f t="shared" si="2"/>
        <v>0.16217343370877002</v>
      </c>
    </row>
    <row r="29" spans="1:31" x14ac:dyDescent="0.55000000000000004">
      <c r="A29" s="105">
        <v>20</v>
      </c>
      <c r="B29" s="106">
        <v>9025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74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16</v>
      </c>
      <c r="E29" s="107">
        <f t="shared" si="7"/>
        <v>0.21621621621621623</v>
      </c>
      <c r="F29" s="107">
        <f>(E29 + Params!$B$3^2/(2 * C29))/(1 + Params!$B$3^2/C29)</f>
        <v>0.23022137263365605</v>
      </c>
      <c r="G29" s="108">
        <f>IFERROR((Params!$B$3/(1+Params!$B$3^2/C29))*SQRT(E29*(1-E29)/C29 + (Params!$B$3/(2*C29))^2), 0)</f>
        <v>9.2518019959391004E-2</v>
      </c>
      <c r="H29" s="108">
        <f t="shared" si="1"/>
        <v>0.13770335267426503</v>
      </c>
      <c r="I29" s="109">
        <f t="shared" si="2"/>
        <v>0.32273939259304707</v>
      </c>
    </row>
    <row r="30" spans="1:31" x14ac:dyDescent="0.55000000000000004">
      <c r="A30" s="105">
        <v>20</v>
      </c>
      <c r="B30" s="106">
        <v>9026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75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31</v>
      </c>
      <c r="E30" s="107">
        <f t="shared" si="7"/>
        <v>0.41333333333333333</v>
      </c>
      <c r="F30" s="107">
        <f>(E30 + Params!$B$3^2/(2 * C30))/(1 + Params!$B$3^2/C30)</f>
        <v>0.41755621397840731</v>
      </c>
      <c r="G30" s="108">
        <f>IFERROR((Params!$B$3/(1+Params!$B$3^2/C30))*SQRT(E30*(1-E30)/C30 + (Params!$B$3/(2*C30))^2), 0)</f>
        <v>0.10878067938691047</v>
      </c>
      <c r="H30" s="108">
        <f t="shared" si="1"/>
        <v>0.30877553459149687</v>
      </c>
      <c r="I30" s="109">
        <f t="shared" si="2"/>
        <v>0.52633689336531775</v>
      </c>
    </row>
    <row r="31" spans="1:31" x14ac:dyDescent="0.55000000000000004">
      <c r="A31" s="105">
        <v>20</v>
      </c>
      <c r="B31" s="106">
        <v>9027</v>
      </c>
      <c r="C31" s="106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75</v>
      </c>
      <c r="D31" s="106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31</v>
      </c>
      <c r="E31" s="107">
        <f t="shared" si="7"/>
        <v>0.41333333333333333</v>
      </c>
      <c r="F31" s="107">
        <f>(E31 + Params!$B$3^2/(2 * C31))/(1 + Params!$B$3^2/C31)</f>
        <v>0.41755621397840731</v>
      </c>
      <c r="G31" s="108">
        <f>IFERROR((Params!$B$3/(1+Params!$B$3^2/C31))*SQRT(E31*(1-E31)/C31 + (Params!$B$3/(2*C31))^2), 0)</f>
        <v>0.10878067938691047</v>
      </c>
      <c r="H31" s="108">
        <f t="shared" si="1"/>
        <v>0.30877553459149687</v>
      </c>
      <c r="I31" s="109">
        <f t="shared" si="2"/>
        <v>0.52633689336531775</v>
      </c>
    </row>
    <row r="32" spans="1:31" x14ac:dyDescent="0.55000000000000004">
      <c r="A32" s="105">
        <v>20</v>
      </c>
      <c r="B32" s="106">
        <v>9028</v>
      </c>
      <c r="C32" s="106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75</v>
      </c>
      <c r="D32" s="106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45</v>
      </c>
      <c r="E32" s="107">
        <f t="shared" si="7"/>
        <v>0.6</v>
      </c>
      <c r="F32" s="107">
        <f>(E32 + Params!$B$3^2/(2 * C32))/(1 + Params!$B$3^2/C32)</f>
        <v>0.59512744540953</v>
      </c>
      <c r="G32" s="108">
        <f>IFERROR((Params!$B$3/(1+Params!$B$3^2/C32))*SQRT(E32*(1-E32)/C32 + (Params!$B$3/(2*C32))^2), 0)</f>
        <v>0.10824912380876403</v>
      </c>
      <c r="H32" s="108">
        <f t="shared" si="1"/>
        <v>0.48687832160076594</v>
      </c>
      <c r="I32" s="109">
        <f t="shared" si="2"/>
        <v>0.70337656921829406</v>
      </c>
    </row>
    <row r="33" spans="1:9" s="116" customFormat="1" x14ac:dyDescent="0.55000000000000004">
      <c r="A33" s="110">
        <v>20</v>
      </c>
      <c r="B33" s="111">
        <v>9029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8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6</v>
      </c>
      <c r="E33" s="112">
        <f t="shared" ref="E33:E38" si="18">IFERROR(D33/C33, 0)</f>
        <v>0.75</v>
      </c>
      <c r="F33" s="112">
        <f>(E33 + Params!$B$3^2/(2 * C33))/(1 + Params!$B$3^2/C33)</f>
        <v>0.66889609512228076</v>
      </c>
      <c r="G33" s="113">
        <f>IFERROR((Params!$B$3/(1+Params!$B$3^2/C33))*SQRT(E33*(1-E33)/C33 + (Params!$B$3/(2*C33))^2), 0)</f>
        <v>0.2596262160196916</v>
      </c>
      <c r="H33" s="113">
        <f t="shared" ref="H33:H38" si="19">F33-G33</f>
        <v>0.40926987910258916</v>
      </c>
      <c r="I33" s="114">
        <f t="shared" ref="I33:I38" si="20">F33+G33</f>
        <v>0.92852231114197237</v>
      </c>
    </row>
    <row r="34" spans="1:9" s="116" customFormat="1" x14ac:dyDescent="0.55000000000000004">
      <c r="A34" s="110">
        <v>20</v>
      </c>
      <c r="B34" s="111">
        <v>9030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10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1</v>
      </c>
      <c r="E34" s="112">
        <f t="shared" si="18"/>
        <v>0.1</v>
      </c>
      <c r="F34" s="112">
        <f>(E34 + Params!$B$3^2/(2 * C34))/(1 + Params!$B$3^2/C34)</f>
        <v>0.21101606750664662</v>
      </c>
      <c r="G34" s="113">
        <f>IFERROR((Params!$B$3/(1+Params!$B$3^2/C34))*SQRT(E34*(1-E34)/C34 + (Params!$B$3/(2*C34))^2), 0)</f>
        <v>0.19314031799092549</v>
      </c>
      <c r="H34" s="113">
        <f t="shared" si="19"/>
        <v>1.7875749515721129E-2</v>
      </c>
      <c r="I34" s="114">
        <f t="shared" si="20"/>
        <v>0.4041563854975721</v>
      </c>
    </row>
    <row r="35" spans="1:9" s="116" customFormat="1" x14ac:dyDescent="0.55000000000000004">
      <c r="A35" s="110">
        <v>20</v>
      </c>
      <c r="B35" s="111">
        <v>9031</v>
      </c>
      <c r="C35" s="111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9</v>
      </c>
      <c r="D35" s="111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1</v>
      </c>
      <c r="E35" s="112">
        <f t="shared" si="18"/>
        <v>0.1111111111111111</v>
      </c>
      <c r="F35" s="112">
        <f>(E35 + Params!$B$3^2/(2 * C35))/(1 + Params!$B$3^2/C35)</f>
        <v>0.22744829304759534</v>
      </c>
      <c r="G35" s="113">
        <f>IFERROR((Params!$B$3/(1+Params!$B$3^2/C35))*SQRT(E35*(1-E35)/C35 + (Params!$B$3/(2*C35))^2), 0)</f>
        <v>0.20755792172046483</v>
      </c>
      <c r="H35" s="113">
        <f t="shared" si="19"/>
        <v>1.9890371327130507E-2</v>
      </c>
      <c r="I35" s="114">
        <f t="shared" si="20"/>
        <v>0.43500621476806017</v>
      </c>
    </row>
    <row r="36" spans="1:9" s="116" customFormat="1" x14ac:dyDescent="0.55000000000000004">
      <c r="A36" s="110">
        <v>20</v>
      </c>
      <c r="B36" s="111">
        <v>9032</v>
      </c>
      <c r="C36" s="111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9</v>
      </c>
      <c r="D36" s="111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5</v>
      </c>
      <c r="E36" s="112">
        <f t="shared" si="18"/>
        <v>0.55555555555555558</v>
      </c>
      <c r="F36" s="112">
        <f>(E36 + Params!$B$3^2/(2 * C36))/(1 + Params!$B$3^2/C36)</f>
        <v>0.53893595813605788</v>
      </c>
      <c r="G36" s="113">
        <f>IFERROR((Params!$B$3/(1+Params!$B$3^2/C36))*SQRT(E36*(1-E36)/C36 + (Params!$B$3/(2*C36))^2), 0)</f>
        <v>0.27228861239202817</v>
      </c>
      <c r="H36" s="113">
        <f t="shared" si="19"/>
        <v>0.26664734574402971</v>
      </c>
      <c r="I36" s="114">
        <f t="shared" si="20"/>
        <v>0.81122457052808605</v>
      </c>
    </row>
    <row r="37" spans="1:9" s="116" customFormat="1" x14ac:dyDescent="0.55000000000000004">
      <c r="A37" s="110">
        <v>20</v>
      </c>
      <c r="B37" s="111">
        <v>9033</v>
      </c>
      <c r="C37" s="111">
        <f>IFERROR(VLOOKUP($B37, ZEN!$B$2:$D$101, 2,FALSE), 0) + IFERROR(VLOOKUP($B37, ZEN_3200!$B$2:$D$101, 2,FALSE), 0) + IFERROR(VLOOKUP($B37, CLM!$B$2:$D$101, 2,FALSE), 0)+ IFERROR(VLOOKUP($B37, CLM_3200!$B$2:$D$101, 2,FALSE), 0) + IFERROR(VLOOKUP($B37, THUNDER!$B$2:$D$101, 2,FALSE), 0) + IFERROR(VLOOKUP($B37, THUNDER_3200!$B$2:$D$101, 2,FALSE), 0)</f>
        <v>10</v>
      </c>
      <c r="D37" s="111">
        <f>IFERROR(VLOOKUP($B37, ZEN!$B$2:$D$101, 3,FALSE), 0) + IFERROR(VLOOKUP($B37, ZEN_3200!$B$2:$D$101, 3,FALSE), 0) + IFERROR(VLOOKUP($B37, CLM!$B$2:$D$101, 3,FALSE), 0)+ IFERROR(VLOOKUP($B37, CLM_3200!$B$2:$D$101, 3,FALSE), 0) + IFERROR(VLOOKUP($B37, THUNDER!$B$2:$D$101, 3,FALSE), 0) + IFERROR(VLOOKUP($B37, THUNDER_3200!$B$2:$D$101, 3,FALSE), 0)</f>
        <v>5</v>
      </c>
      <c r="E37" s="112">
        <f t="shared" si="18"/>
        <v>0.5</v>
      </c>
      <c r="F37" s="112">
        <f>(E37 + Params!$B$3^2/(2 * C37))/(1 + Params!$B$3^2/C37)</f>
        <v>0.5</v>
      </c>
      <c r="G37" s="113">
        <f>IFERROR((Params!$B$3/(1+Params!$B$3^2/C37))*SQRT(E37*(1-E37)/C37 + (Params!$B$3/(2*C37))^2), 0)</f>
        <v>0.26341040638451269</v>
      </c>
      <c r="H37" s="113">
        <f t="shared" si="19"/>
        <v>0.23658959361548731</v>
      </c>
      <c r="I37" s="114">
        <f t="shared" si="20"/>
        <v>0.76341040638451263</v>
      </c>
    </row>
    <row r="38" spans="1:9" s="116" customFormat="1" x14ac:dyDescent="0.55000000000000004">
      <c r="A38" s="110">
        <v>20</v>
      </c>
      <c r="B38" s="111">
        <v>9034</v>
      </c>
      <c r="C38" s="111">
        <f>IFERROR(VLOOKUP($B38, ZEN!$B$2:$D$101, 2,FALSE), 0) + IFERROR(VLOOKUP($B38, ZEN_3200!$B$2:$D$101, 2,FALSE), 0) + IFERROR(VLOOKUP($B38, CLM!$B$2:$D$101, 2,FALSE), 0)+ IFERROR(VLOOKUP($B38, CLM_3200!$B$2:$D$101, 2,FALSE), 0) + IFERROR(VLOOKUP($B38, THUNDER!$B$2:$D$101, 2,FALSE), 0) + IFERROR(VLOOKUP($B38, THUNDER_3200!$B$2:$D$101, 2,FALSE), 0)</f>
        <v>7</v>
      </c>
      <c r="D38" s="111">
        <f>IFERROR(VLOOKUP($B38, ZEN!$B$2:$D$101, 3,FALSE), 0) + IFERROR(VLOOKUP($B38, ZEN_3200!$B$2:$D$101, 3,FALSE), 0) + IFERROR(VLOOKUP($B38, CLM!$B$2:$D$101, 3,FALSE), 0)+ IFERROR(VLOOKUP($B38, CLM_3200!$B$2:$D$101, 3,FALSE), 0) + IFERROR(VLOOKUP($B38, THUNDER!$B$2:$D$101, 3,FALSE), 0) + IFERROR(VLOOKUP($B38, THUNDER_3200!$B$2:$D$101, 3,FALSE), 0)</f>
        <v>5</v>
      </c>
      <c r="E38" s="112">
        <f t="shared" si="18"/>
        <v>0.7142857142857143</v>
      </c>
      <c r="F38" s="112">
        <f>(E38 + Params!$B$3^2/(2 * C38))/(1 + Params!$B$3^2/C38)</f>
        <v>0.63835596221959856</v>
      </c>
      <c r="G38" s="113">
        <f>IFERROR((Params!$B$3/(1+Params!$B$3^2/C38))*SQRT(E38*(1-E38)/C38 + (Params!$B$3/(2*C38))^2), 0)</f>
        <v>0.27942687207138589</v>
      </c>
      <c r="H38" s="113">
        <f t="shared" si="19"/>
        <v>0.35892909014821267</v>
      </c>
      <c r="I38" s="114">
        <f t="shared" si="20"/>
        <v>0.9177828342909844</v>
      </c>
    </row>
    <row r="39" spans="1:9" x14ac:dyDescent="0.55000000000000004">
      <c r="A39" s="105">
        <v>20</v>
      </c>
      <c r="B39" s="106">
        <v>9035</v>
      </c>
      <c r="C39" s="106">
        <f>IFERROR(VLOOKUP($B39, ZEN!$B$2:$D$101, 2,FALSE), 0) + IFERROR(VLOOKUP($B39, ZEN_3200!$B$2:$D$101, 2,FALSE), 0) + IFERROR(VLOOKUP($B39, CLM!$B$2:$D$101, 2,FALSE), 0)+ IFERROR(VLOOKUP($B39, CLM_3200!$B$2:$D$101, 2,FALSE), 0) + IFERROR(VLOOKUP($B39, THUNDER!$B$2:$D$101, 2,FALSE), 0) + IFERROR(VLOOKUP($B39, THUNDER_3200!$B$2:$D$101, 2,FALSE), 0)</f>
        <v>50</v>
      </c>
      <c r="D39" s="106">
        <f>IFERROR(VLOOKUP($B39, ZEN!$B$2:$D$101, 3,FALSE), 0) + IFERROR(VLOOKUP($B39, ZEN_3200!$B$2:$D$101, 3,FALSE), 0) + IFERROR(VLOOKUP($B39, CLM!$B$2:$D$101, 3,FALSE), 0)+ IFERROR(VLOOKUP($B39, CLM_3200!$B$2:$D$101, 3,FALSE), 0) + IFERROR(VLOOKUP($B39, THUNDER!$B$2:$D$101, 3,FALSE), 0) + IFERROR(VLOOKUP($B39, THUNDER_3200!$B$2:$D$101, 3,FALSE), 0)</f>
        <v>25</v>
      </c>
      <c r="E39" s="107">
        <f t="shared" ref="E39" si="21">IFERROR(D39/C39, 0)</f>
        <v>0.5</v>
      </c>
      <c r="F39" s="107">
        <f>(E39 + Params!$B$3^2/(2 * C39))/(1 + Params!$B$3^2/C39)</f>
        <v>0.5</v>
      </c>
      <c r="G39" s="108">
        <f>IFERROR((Params!$B$3/(1+Params!$B$3^2/C39))*SQRT(E39*(1-E39)/C39 + (Params!$B$3/(2*C39))^2), 0)</f>
        <v>0.13355713587667145</v>
      </c>
      <c r="H39" s="108">
        <f t="shared" si="1"/>
        <v>0.36644286412332855</v>
      </c>
      <c r="I39" s="109">
        <f t="shared" si="2"/>
        <v>0.6335571358766714</v>
      </c>
    </row>
    <row r="40" spans="1:9" s="116" customFormat="1" x14ac:dyDescent="0.55000000000000004">
      <c r="A40" s="110">
        <v>20</v>
      </c>
      <c r="B40" s="111">
        <v>9037</v>
      </c>
      <c r="C40" s="111">
        <f>IFERROR(VLOOKUP($B40, ZEN!$B$2:$D$101, 2,FALSE), 0) + IFERROR(VLOOKUP($B40, ZEN_3200!$B$2:$D$101, 2,FALSE), 0) + IFERROR(VLOOKUP($B40, CLM!$B$2:$D$101, 2,FALSE), 0)+ IFERROR(VLOOKUP($B40, CLM_3200!$B$2:$D$101, 2,FALSE), 0) + IFERROR(VLOOKUP($B40, THUNDER!$B$2:$D$101, 2,FALSE), 0) + IFERROR(VLOOKUP($B40, THUNDER_3200!$B$2:$D$101, 2,FALSE), 0)</f>
        <v>8</v>
      </c>
      <c r="D40" s="111">
        <f>IFERROR(VLOOKUP($B40, ZEN!$B$2:$D$101, 3,FALSE), 0) + IFERROR(VLOOKUP($B40, ZEN_3200!$B$2:$D$101, 3,FALSE), 0) + IFERROR(VLOOKUP($B40, CLM!$B$2:$D$101, 3,FALSE), 0)+ IFERROR(VLOOKUP($B40, CLM_3200!$B$2:$D$101, 3,FALSE), 0) + IFERROR(VLOOKUP($B40, THUNDER!$B$2:$D$101, 3,FALSE), 0) + IFERROR(VLOOKUP($B40, THUNDER_3200!$B$2:$D$101, 3,FALSE), 0)</f>
        <v>0</v>
      </c>
      <c r="E40" s="112">
        <f t="shared" ref="E40:E50" si="22">IFERROR(D40/C40, 0)</f>
        <v>0</v>
      </c>
      <c r="F40" s="112">
        <f>(E40 + Params!$B$3^2/(2 * C40))/(1 + Params!$B$3^2/C40)</f>
        <v>0.16220780975543844</v>
      </c>
      <c r="G40" s="113">
        <f>IFERROR((Params!$B$3/(1+Params!$B$3^2/C40))*SQRT(E40*(1-E40)/C40 + (Params!$B$3/(2*C40))^2), 0)</f>
        <v>0.16220780975543847</v>
      </c>
      <c r="H40" s="113">
        <f t="shared" ref="H40:H50" si="23">F40-G40</f>
        <v>0</v>
      </c>
      <c r="I40" s="114">
        <f t="shared" ref="I40:I50" si="24">F40+G40</f>
        <v>0.32441561951087694</v>
      </c>
    </row>
    <row r="41" spans="1:9" s="116" customFormat="1" x14ac:dyDescent="0.55000000000000004">
      <c r="A41" s="110">
        <v>20</v>
      </c>
      <c r="B41" s="111">
        <v>9038</v>
      </c>
      <c r="C41" s="111">
        <f>IFERROR(VLOOKUP($B41, ZEN!$B$2:$D$101, 2,FALSE), 0) + IFERROR(VLOOKUP($B41, ZEN_3200!$B$2:$D$101, 2,FALSE), 0) + IFERROR(VLOOKUP($B41, CLM!$B$2:$D$101, 2,FALSE), 0)+ IFERROR(VLOOKUP($B41, CLM_3200!$B$2:$D$101, 2,FALSE), 0) + IFERROR(VLOOKUP($B41, THUNDER!$B$2:$D$101, 2,FALSE), 0) + IFERROR(VLOOKUP($B41, THUNDER_3200!$B$2:$D$101, 2,FALSE), 0)</f>
        <v>8</v>
      </c>
      <c r="D41" s="111">
        <f>IFERROR(VLOOKUP($B41, ZEN!$B$2:$D$101, 3,FALSE), 0) + IFERROR(VLOOKUP($B41, ZEN_3200!$B$2:$D$101, 3,FALSE), 0) + IFERROR(VLOOKUP($B41, CLM!$B$2:$D$101, 3,FALSE), 0)+ IFERROR(VLOOKUP($B41, CLM_3200!$B$2:$D$101, 3,FALSE), 0) + IFERROR(VLOOKUP($B41, THUNDER!$B$2:$D$101, 3,FALSE), 0) + IFERROR(VLOOKUP($B41, THUNDER_3200!$B$2:$D$101, 3,FALSE), 0)</f>
        <v>1</v>
      </c>
      <c r="E41" s="112">
        <f t="shared" si="22"/>
        <v>0.125</v>
      </c>
      <c r="F41" s="112">
        <f>(E41 + Params!$B$3^2/(2 * C41))/(1 + Params!$B$3^2/C41)</f>
        <v>0.24665585731657882</v>
      </c>
      <c r="G41" s="113">
        <f>IFERROR((Params!$B$3/(1+Params!$B$3^2/C41))*SQRT(E41*(1-E41)/C41 + (Params!$B$3/(2*C41))^2), 0)</f>
        <v>0.22423894845328268</v>
      </c>
      <c r="H41" s="113">
        <f t="shared" si="23"/>
        <v>2.2416908863296142E-2</v>
      </c>
      <c r="I41" s="114">
        <f t="shared" si="24"/>
        <v>0.47089480576986154</v>
      </c>
    </row>
    <row r="42" spans="1:9" s="116" customFormat="1" x14ac:dyDescent="0.55000000000000004">
      <c r="A42" s="110">
        <v>20</v>
      </c>
      <c r="B42" s="111">
        <v>9039</v>
      </c>
      <c r="C42" s="111">
        <f>IFERROR(VLOOKUP($B42, ZEN!$B$2:$D$101, 2,FALSE), 0) + IFERROR(VLOOKUP($B42, ZEN_3200!$B$2:$D$101, 2,FALSE), 0) + IFERROR(VLOOKUP($B42, CLM!$B$2:$D$101, 2,FALSE), 0)+ IFERROR(VLOOKUP($B42, CLM_3200!$B$2:$D$101, 2,FALSE), 0) + IFERROR(VLOOKUP($B42, THUNDER!$B$2:$D$101, 2,FALSE), 0) + IFERROR(VLOOKUP($B42, THUNDER_3200!$B$2:$D$101, 2,FALSE), 0)</f>
        <v>8</v>
      </c>
      <c r="D42" s="111">
        <f>IFERROR(VLOOKUP($B42, ZEN!$B$2:$D$101, 3,FALSE), 0) + IFERROR(VLOOKUP($B42, ZEN_3200!$B$2:$D$101, 3,FALSE), 0) + IFERROR(VLOOKUP($B42, CLM!$B$2:$D$101, 3,FALSE), 0)+ IFERROR(VLOOKUP($B42, CLM_3200!$B$2:$D$101, 3,FALSE), 0) + IFERROR(VLOOKUP($B42, THUNDER!$B$2:$D$101, 3,FALSE), 0) + IFERROR(VLOOKUP($B42, THUNDER_3200!$B$2:$D$101, 3,FALSE), 0)</f>
        <v>5</v>
      </c>
      <c r="E42" s="112">
        <f t="shared" si="22"/>
        <v>0.625</v>
      </c>
      <c r="F42" s="112">
        <f>(E42 + Params!$B$3^2/(2 * C42))/(1 + Params!$B$3^2/C42)</f>
        <v>0.58444804756114044</v>
      </c>
      <c r="G42" s="113">
        <f>IFERROR((Params!$B$3/(1+Params!$B$3^2/C42))*SQRT(E42*(1-E42)/C42 + (Params!$B$3/(2*C42))^2), 0)</f>
        <v>0.27871019297733857</v>
      </c>
      <c r="H42" s="113">
        <f t="shared" si="23"/>
        <v>0.30573785458380187</v>
      </c>
      <c r="I42" s="114">
        <f t="shared" si="24"/>
        <v>0.863158240538479</v>
      </c>
    </row>
    <row r="43" spans="1:9" s="116" customFormat="1" x14ac:dyDescent="0.55000000000000004">
      <c r="A43" s="110">
        <v>20</v>
      </c>
      <c r="B43" s="111">
        <v>9040</v>
      </c>
      <c r="C43" s="111">
        <f>IFERROR(VLOOKUP($B43, ZEN!$B$2:$D$101, 2,FALSE), 0) + IFERROR(VLOOKUP($B43, ZEN_3200!$B$2:$D$101, 2,FALSE), 0) + IFERROR(VLOOKUP($B43, CLM!$B$2:$D$101, 2,FALSE), 0)+ IFERROR(VLOOKUP($B43, CLM_3200!$B$2:$D$101, 2,FALSE), 0) + IFERROR(VLOOKUP($B43, THUNDER!$B$2:$D$101, 2,FALSE), 0) + IFERROR(VLOOKUP($B43, THUNDER_3200!$B$2:$D$101, 2,FALSE), 0)</f>
        <v>7</v>
      </c>
      <c r="D43" s="111">
        <f>IFERROR(VLOOKUP($B43, ZEN!$B$2:$D$101, 3,FALSE), 0) + IFERROR(VLOOKUP($B43, ZEN_3200!$B$2:$D$101, 3,FALSE), 0) + IFERROR(VLOOKUP($B43, CLM!$B$2:$D$101, 3,FALSE), 0)+ IFERROR(VLOOKUP($B43, CLM_3200!$B$2:$D$101, 3,FALSE), 0) + IFERROR(VLOOKUP($B43, THUNDER!$B$2:$D$101, 3,FALSE), 0) + IFERROR(VLOOKUP($B43, THUNDER_3200!$B$2:$D$101, 3,FALSE), 0)</f>
        <v>3</v>
      </c>
      <c r="E43" s="112">
        <f t="shared" si="22"/>
        <v>0.42857142857142855</v>
      </c>
      <c r="F43" s="112">
        <f>(E43 + Params!$B$3^2/(2 * C43))/(1 + Params!$B$3^2/C43)</f>
        <v>0.45388134592680052</v>
      </c>
      <c r="G43" s="113">
        <f>IFERROR((Params!$B$3/(1+Params!$B$3^2/C43))*SQRT(E43*(1-E43)/C43 + (Params!$B$3/(2*C43))^2), 0)</f>
        <v>0.29566442366417367</v>
      </c>
      <c r="H43" s="113">
        <f t="shared" si="23"/>
        <v>0.15821692226262685</v>
      </c>
      <c r="I43" s="114">
        <f t="shared" si="24"/>
        <v>0.74954576959097419</v>
      </c>
    </row>
    <row r="44" spans="1:9" s="116" customFormat="1" x14ac:dyDescent="0.55000000000000004">
      <c r="A44" s="110">
        <v>20</v>
      </c>
      <c r="B44" s="111">
        <v>9041</v>
      </c>
      <c r="C44" s="111">
        <f>IFERROR(VLOOKUP($B44, ZEN!$B$2:$D$101, 2,FALSE), 0) + IFERROR(VLOOKUP($B44, ZEN_3200!$B$2:$D$101, 2,FALSE), 0) + IFERROR(VLOOKUP($B44, CLM!$B$2:$D$101, 2,FALSE), 0)+ IFERROR(VLOOKUP($B44, CLM_3200!$B$2:$D$101, 2,FALSE), 0) + IFERROR(VLOOKUP($B44, THUNDER!$B$2:$D$101, 2,FALSE), 0) + IFERROR(VLOOKUP($B44, THUNDER_3200!$B$2:$D$101, 2,FALSE), 0)</f>
        <v>8</v>
      </c>
      <c r="D44" s="111">
        <f>IFERROR(VLOOKUP($B44, ZEN!$B$2:$D$101, 3,FALSE), 0) + IFERROR(VLOOKUP($B44, ZEN_3200!$B$2:$D$101, 3,FALSE), 0) + IFERROR(VLOOKUP($B44, CLM!$B$2:$D$101, 3,FALSE), 0)+ IFERROR(VLOOKUP($B44, CLM_3200!$B$2:$D$101, 3,FALSE), 0) + IFERROR(VLOOKUP($B44, THUNDER!$B$2:$D$101, 3,FALSE), 0) + IFERROR(VLOOKUP($B44, THUNDER_3200!$B$2:$D$101, 3,FALSE), 0)</f>
        <v>3</v>
      </c>
      <c r="E44" s="112">
        <f t="shared" si="22"/>
        <v>0.375</v>
      </c>
      <c r="F44" s="112">
        <f>(E44 + Params!$B$3^2/(2 * C44))/(1 + Params!$B$3^2/C44)</f>
        <v>0.41555195243885962</v>
      </c>
      <c r="G44" s="113">
        <f>IFERROR((Params!$B$3/(1+Params!$B$3^2/C44))*SQRT(E44*(1-E44)/C44 + (Params!$B$3/(2*C44))^2), 0)</f>
        <v>0.27871019297733857</v>
      </c>
      <c r="H44" s="113">
        <f t="shared" si="23"/>
        <v>0.13684175946152105</v>
      </c>
      <c r="I44" s="114">
        <f t="shared" si="24"/>
        <v>0.69426214541619813</v>
      </c>
    </row>
    <row r="45" spans="1:9" s="116" customFormat="1" x14ac:dyDescent="0.55000000000000004">
      <c r="A45" s="110">
        <v>20</v>
      </c>
      <c r="B45" s="111">
        <v>9042</v>
      </c>
      <c r="C45" s="111">
        <f>IFERROR(VLOOKUP($B45, ZEN!$B$2:$D$101, 2,FALSE), 0) + IFERROR(VLOOKUP($B45, ZEN_3200!$B$2:$D$101, 2,FALSE), 0) + IFERROR(VLOOKUP($B45, CLM!$B$2:$D$101, 2,FALSE), 0)+ IFERROR(VLOOKUP($B45, CLM_3200!$B$2:$D$101, 2,FALSE), 0) + IFERROR(VLOOKUP($B45, THUNDER!$B$2:$D$101, 2,FALSE), 0) + IFERROR(VLOOKUP($B45, THUNDER_3200!$B$2:$D$101, 2,FALSE), 0)</f>
        <v>8</v>
      </c>
      <c r="D45" s="111">
        <f>IFERROR(VLOOKUP($B45, ZEN!$B$2:$D$101, 3,FALSE), 0) + IFERROR(VLOOKUP($B45, ZEN_3200!$B$2:$D$101, 3,FALSE), 0) + IFERROR(VLOOKUP($B45, CLM!$B$2:$D$101, 3,FALSE), 0)+ IFERROR(VLOOKUP($B45, CLM_3200!$B$2:$D$101, 3,FALSE), 0) + IFERROR(VLOOKUP($B45, THUNDER!$B$2:$D$101, 3,FALSE), 0) + IFERROR(VLOOKUP($B45, THUNDER_3200!$B$2:$D$101, 3,FALSE), 0)</f>
        <v>1</v>
      </c>
      <c r="E45" s="112">
        <f t="shared" si="22"/>
        <v>0.125</v>
      </c>
      <c r="F45" s="112">
        <f>(E45 + Params!$B$3^2/(2 * C45))/(1 + Params!$B$3^2/C45)</f>
        <v>0.24665585731657882</v>
      </c>
      <c r="G45" s="113">
        <f>IFERROR((Params!$B$3/(1+Params!$B$3^2/C45))*SQRT(E45*(1-E45)/C45 + (Params!$B$3/(2*C45))^2), 0)</f>
        <v>0.22423894845328268</v>
      </c>
      <c r="H45" s="113">
        <f t="shared" si="23"/>
        <v>2.2416908863296142E-2</v>
      </c>
      <c r="I45" s="114">
        <f t="shared" si="24"/>
        <v>0.47089480576986154</v>
      </c>
    </row>
    <row r="46" spans="1:9" s="116" customFormat="1" x14ac:dyDescent="0.55000000000000004">
      <c r="A46" s="110">
        <v>20</v>
      </c>
      <c r="B46" s="111">
        <v>9044</v>
      </c>
      <c r="C46" s="111">
        <f>IFERROR(VLOOKUP($B46, ZEN!$B$2:$D$101, 2,FALSE), 0) + IFERROR(VLOOKUP($B46, ZEN_3200!$B$2:$D$101, 2,FALSE), 0) + IFERROR(VLOOKUP($B46, CLM!$B$2:$D$101, 2,FALSE), 0)+ IFERROR(VLOOKUP($B46, CLM_3200!$B$2:$D$101, 2,FALSE), 0) + IFERROR(VLOOKUP($B46, THUNDER!$B$2:$D$101, 2,FALSE), 0) + IFERROR(VLOOKUP($B46, THUNDER_3200!$B$2:$D$101, 2,FALSE), 0)</f>
        <v>8</v>
      </c>
      <c r="D46" s="111">
        <f>IFERROR(VLOOKUP($B46, ZEN!$B$2:$D$101, 3,FALSE), 0) + IFERROR(VLOOKUP($B46, ZEN_3200!$B$2:$D$101, 3,FALSE), 0) + IFERROR(VLOOKUP($B46, CLM!$B$2:$D$101, 3,FALSE), 0)+ IFERROR(VLOOKUP($B46, CLM_3200!$B$2:$D$101, 3,FALSE), 0) + IFERROR(VLOOKUP($B46, THUNDER!$B$2:$D$101, 3,FALSE), 0) + IFERROR(VLOOKUP($B46, THUNDER_3200!$B$2:$D$101, 3,FALSE), 0)</f>
        <v>2</v>
      </c>
      <c r="E46" s="112">
        <f t="shared" si="22"/>
        <v>0.25</v>
      </c>
      <c r="F46" s="112">
        <f>(E46 + Params!$B$3^2/(2 * C46))/(1 + Params!$B$3^2/C46)</f>
        <v>0.33110390487771924</v>
      </c>
      <c r="G46" s="113">
        <f>IFERROR((Params!$B$3/(1+Params!$B$3^2/C46))*SQRT(E46*(1-E46)/C46 + (Params!$B$3/(2*C46))^2), 0)</f>
        <v>0.2596262160196916</v>
      </c>
      <c r="H46" s="113">
        <f t="shared" si="23"/>
        <v>7.1477688858027633E-2</v>
      </c>
      <c r="I46" s="114">
        <f t="shared" si="24"/>
        <v>0.59073012089741084</v>
      </c>
    </row>
    <row r="47" spans="1:9" s="116" customFormat="1" x14ac:dyDescent="0.55000000000000004">
      <c r="A47" s="110">
        <v>20</v>
      </c>
      <c r="B47" s="111">
        <v>9045</v>
      </c>
      <c r="C47" s="111">
        <f>IFERROR(VLOOKUP($B47, ZEN!$B$2:$D$101, 2,FALSE), 0) + IFERROR(VLOOKUP($B47, ZEN_3200!$B$2:$D$101, 2,FALSE), 0) + IFERROR(VLOOKUP($B47, CLM!$B$2:$D$101, 2,FALSE), 0)+ IFERROR(VLOOKUP($B47, CLM_3200!$B$2:$D$101, 2,FALSE), 0) + IFERROR(VLOOKUP($B47, THUNDER!$B$2:$D$101, 2,FALSE), 0) + IFERROR(VLOOKUP($B47, THUNDER_3200!$B$2:$D$101, 2,FALSE), 0)</f>
        <v>9</v>
      </c>
      <c r="D47" s="111">
        <f>IFERROR(VLOOKUP($B47, ZEN!$B$2:$D$101, 3,FALSE), 0) + IFERROR(VLOOKUP($B47, ZEN_3200!$B$2:$D$101, 3,FALSE), 0) + IFERROR(VLOOKUP($B47, CLM!$B$2:$D$101, 3,FALSE), 0)+ IFERROR(VLOOKUP($B47, CLM_3200!$B$2:$D$101, 3,FALSE), 0) + IFERROR(VLOOKUP($B47, THUNDER!$B$2:$D$101, 3,FALSE), 0) + IFERROR(VLOOKUP($B47, THUNDER_3200!$B$2:$D$101, 3,FALSE), 0)</f>
        <v>3</v>
      </c>
      <c r="E47" s="112">
        <f t="shared" si="22"/>
        <v>0.33333333333333331</v>
      </c>
      <c r="F47" s="112">
        <f>(E47 + Params!$B$3^2/(2 * C47))/(1 + Params!$B$3^2/C47)</f>
        <v>0.38319212559182658</v>
      </c>
      <c r="G47" s="113">
        <f>IFERROR((Params!$B$3/(1+Params!$B$3^2/C47))*SQRT(E47*(1-E47)/C47 + (Params!$B$3/(2*C47))^2), 0)</f>
        <v>0.26261052690908371</v>
      </c>
      <c r="H47" s="113">
        <f t="shared" si="23"/>
        <v>0.12058159868274287</v>
      </c>
      <c r="I47" s="114">
        <f t="shared" si="24"/>
        <v>0.64580265250091029</v>
      </c>
    </row>
    <row r="48" spans="1:9" s="116" customFormat="1" x14ac:dyDescent="0.55000000000000004">
      <c r="A48" s="110">
        <v>20</v>
      </c>
      <c r="B48" s="111">
        <v>9046</v>
      </c>
      <c r="C48" s="111">
        <f>IFERROR(VLOOKUP($B48, ZEN!$B$2:$D$101, 2,FALSE), 0) + IFERROR(VLOOKUP($B48, ZEN_3200!$B$2:$D$101, 2,FALSE), 0) + IFERROR(VLOOKUP($B48, CLM!$B$2:$D$101, 2,FALSE), 0)+ IFERROR(VLOOKUP($B48, CLM_3200!$B$2:$D$101, 2,FALSE), 0) + IFERROR(VLOOKUP($B48, THUNDER!$B$2:$D$101, 2,FALSE), 0) + IFERROR(VLOOKUP($B48, THUNDER_3200!$B$2:$D$101, 2,FALSE), 0)</f>
        <v>10</v>
      </c>
      <c r="D48" s="111">
        <f>IFERROR(VLOOKUP($B48, ZEN!$B$2:$D$101, 3,FALSE), 0) + IFERROR(VLOOKUP($B48, ZEN_3200!$B$2:$D$101, 3,FALSE), 0) + IFERROR(VLOOKUP($B48, CLM!$B$2:$D$101, 3,FALSE), 0)+ IFERROR(VLOOKUP($B48, CLM_3200!$B$2:$D$101, 3,FALSE), 0) + IFERROR(VLOOKUP($B48, THUNDER!$B$2:$D$101, 3,FALSE), 0) + IFERROR(VLOOKUP($B48, THUNDER_3200!$B$2:$D$101, 3,FALSE), 0)</f>
        <v>6</v>
      </c>
      <c r="E48" s="112">
        <f t="shared" si="22"/>
        <v>0.6</v>
      </c>
      <c r="F48" s="112">
        <f>(E48 + Params!$B$3^2/(2 * C48))/(1 + Params!$B$3^2/C48)</f>
        <v>0.5722459831233383</v>
      </c>
      <c r="G48" s="113">
        <f>IFERROR((Params!$B$3/(1+Params!$B$3^2/C48))*SQRT(E48*(1-E48)/C48 + (Params!$B$3/(2*C48))^2), 0)</f>
        <v>0.25957643567315197</v>
      </c>
      <c r="H48" s="113">
        <f t="shared" si="23"/>
        <v>0.31266954745018632</v>
      </c>
      <c r="I48" s="114">
        <f t="shared" si="24"/>
        <v>0.83182241879649021</v>
      </c>
    </row>
    <row r="49" spans="1:9" s="116" customFormat="1" x14ac:dyDescent="0.55000000000000004">
      <c r="A49" s="110">
        <v>20</v>
      </c>
      <c r="B49" s="111">
        <v>9047</v>
      </c>
      <c r="C49" s="111">
        <f>IFERROR(VLOOKUP($B49, ZEN!$B$2:$D$101, 2,FALSE), 0) + IFERROR(VLOOKUP($B49, ZEN_3200!$B$2:$D$101, 2,FALSE), 0) + IFERROR(VLOOKUP($B49, CLM!$B$2:$D$101, 2,FALSE), 0)+ IFERROR(VLOOKUP($B49, CLM_3200!$B$2:$D$101, 2,FALSE), 0) + IFERROR(VLOOKUP($B49, THUNDER!$B$2:$D$101, 2,FALSE), 0) + IFERROR(VLOOKUP($B49, THUNDER_3200!$B$2:$D$101, 2,FALSE), 0)</f>
        <v>9</v>
      </c>
      <c r="D49" s="111">
        <f>IFERROR(VLOOKUP($B49, ZEN!$B$2:$D$101, 3,FALSE), 0) + IFERROR(VLOOKUP($B49, ZEN_3200!$B$2:$D$101, 3,FALSE), 0) + IFERROR(VLOOKUP($B49, CLM!$B$2:$D$101, 3,FALSE), 0)+ IFERROR(VLOOKUP($B49, CLM_3200!$B$2:$D$101, 3,FALSE), 0) + IFERROR(VLOOKUP($B49, THUNDER!$B$2:$D$101, 3,FALSE), 0) + IFERROR(VLOOKUP($B49, THUNDER_3200!$B$2:$D$101, 3,FALSE), 0)</f>
        <v>5</v>
      </c>
      <c r="E49" s="112">
        <f t="shared" si="22"/>
        <v>0.55555555555555558</v>
      </c>
      <c r="F49" s="112">
        <f>(E49 + Params!$B$3^2/(2 * C49))/(1 + Params!$B$3^2/C49)</f>
        <v>0.53893595813605788</v>
      </c>
      <c r="G49" s="113">
        <f>IFERROR((Params!$B$3/(1+Params!$B$3^2/C49))*SQRT(E49*(1-E49)/C49 + (Params!$B$3/(2*C49))^2), 0)</f>
        <v>0.27228861239202817</v>
      </c>
      <c r="H49" s="113">
        <f t="shared" si="23"/>
        <v>0.26664734574402971</v>
      </c>
      <c r="I49" s="114">
        <f t="shared" si="24"/>
        <v>0.81122457052808605</v>
      </c>
    </row>
    <row r="50" spans="1:9" s="116" customFormat="1" ht="14.7" thickBot="1" x14ac:dyDescent="0.6">
      <c r="A50" s="110">
        <v>20</v>
      </c>
      <c r="B50" s="111">
        <v>9048</v>
      </c>
      <c r="C50" s="111">
        <f>IFERROR(VLOOKUP($B50, ZEN!$B$2:$D$101, 2,FALSE), 0) + IFERROR(VLOOKUP($B50, ZEN_3200!$B$2:$D$101, 2,FALSE), 0) + IFERROR(VLOOKUP($B50, CLM!$B$2:$D$101, 2,FALSE), 0)+ IFERROR(VLOOKUP($B50, CLM_3200!$B$2:$D$101, 2,FALSE), 0) + IFERROR(VLOOKUP($B50, THUNDER!$B$2:$D$101, 2,FALSE), 0) + IFERROR(VLOOKUP($B50, THUNDER_3200!$B$2:$D$101, 2,FALSE), 0)</f>
        <v>5</v>
      </c>
      <c r="D50" s="111">
        <f>IFERROR(VLOOKUP($B50, ZEN!$B$2:$D$101, 3,FALSE), 0) + IFERROR(VLOOKUP($B50, ZEN_3200!$B$2:$D$101, 3,FALSE), 0) + IFERROR(VLOOKUP($B50, CLM!$B$2:$D$101, 3,FALSE), 0)+ IFERROR(VLOOKUP($B50, CLM_3200!$B$2:$D$101, 3,FALSE), 0) + IFERROR(VLOOKUP($B50, THUNDER!$B$2:$D$101, 3,FALSE), 0) + IFERROR(VLOOKUP($B50, THUNDER_3200!$B$2:$D$101, 3,FALSE), 0)</f>
        <v>1</v>
      </c>
      <c r="E50" s="112">
        <f t="shared" si="22"/>
        <v>0.2</v>
      </c>
      <c r="F50" s="112">
        <f>(E50 + Params!$B$3^2/(2 * C50))/(1 + Params!$B$3^2/C50)</f>
        <v>0.33034744842562436</v>
      </c>
      <c r="G50" s="113">
        <f>IFERROR((Params!$B$3/(1+Params!$B$3^2/C50))*SQRT(E50*(1-E50)/C50 + (Params!$B$3/(2*C50))^2), 0)</f>
        <v>0.29412428745583691</v>
      </c>
      <c r="H50" s="113">
        <f t="shared" si="23"/>
        <v>3.6223160969787449E-2</v>
      </c>
      <c r="I50" s="114">
        <f t="shared" si="24"/>
        <v>0.62447173588146132</v>
      </c>
    </row>
    <row r="51" spans="1:9" x14ac:dyDescent="0.55000000000000004">
      <c r="A51" s="57">
        <v>20</v>
      </c>
      <c r="B51" s="58">
        <v>10000</v>
      </c>
      <c r="C51" s="58">
        <f>IFERROR(VLOOKUP($B51, ZEN!$B$2:$D$101, 2,FALSE), 0) + IFERROR(VLOOKUP($B51, ZEN_3200!$B$2:$D$101, 2,FALSE), 0) + IFERROR(VLOOKUP($B51, CLM!$B$2:$D$101, 2,FALSE), 0)+ IFERROR(VLOOKUP($B51, CLM_3200!$B$2:$D$101, 2,FALSE), 0) + IFERROR(VLOOKUP($B51, THUNDER!$B$2:$D$101, 2,FALSE), 0) + IFERROR(VLOOKUP($B51, THUNDER_3200!$B$2:$D$101, 2,FALSE), 0)</f>
        <v>59</v>
      </c>
      <c r="D51" s="58">
        <f>IFERROR(VLOOKUP($B51, ZEN!$B$2:$D$101, 3,FALSE), 0) + IFERROR(VLOOKUP($B51, ZEN_3200!$B$2:$D$101, 3,FALSE), 0) + IFERROR(VLOOKUP($B51, CLM!$B$2:$D$101, 3,FALSE), 0)+ IFERROR(VLOOKUP($B51, CLM_3200!$B$2:$D$101, 3,FALSE), 0) + IFERROR(VLOOKUP($B51, THUNDER!$B$2:$D$101, 3,FALSE), 0) + IFERROR(VLOOKUP($B51, THUNDER_3200!$B$2:$D$101, 3,FALSE), 0)</f>
        <v>9</v>
      </c>
      <c r="E51" s="59">
        <f t="shared" si="5"/>
        <v>0.15254237288135594</v>
      </c>
      <c r="F51" s="59">
        <f>(E51 + Params!$B$3^2/(2 * C51))/(1 + Params!$B$3^2/C51)</f>
        <v>0.17378297178938795</v>
      </c>
      <c r="G51" s="60">
        <f>IFERROR((Params!$B$3/(1+Params!$B$3^2/C51))*SQRT(E51*(1-E51)/C51 + (Params!$B$3/(2*C51))^2), 0)</f>
        <v>9.1399260898714321E-2</v>
      </c>
      <c r="H51" s="60">
        <f t="shared" si="1"/>
        <v>8.2383710890673631E-2</v>
      </c>
      <c r="I51" s="61">
        <f t="shared" si="2"/>
        <v>0.26518223268810226</v>
      </c>
    </row>
    <row r="52" spans="1:9" x14ac:dyDescent="0.55000000000000004">
      <c r="A52" s="110">
        <v>20</v>
      </c>
      <c r="B52" s="111">
        <v>10001</v>
      </c>
      <c r="C52" s="111">
        <f>IFERROR(VLOOKUP($B52, ZEN!$B$2:$D$101, 2,FALSE), 0) + IFERROR(VLOOKUP($B52, ZEN_3200!$B$2:$D$101, 2,FALSE), 0) + IFERROR(VLOOKUP($B52, CLM!$B$2:$D$101, 2,FALSE), 0)+ IFERROR(VLOOKUP($B52, CLM_3200!$B$2:$D$101, 2,FALSE), 0) + IFERROR(VLOOKUP($B52, THUNDER!$B$2:$D$101, 2,FALSE), 0) + IFERROR(VLOOKUP($B52, THUNDER_3200!$B$2:$D$101, 2,FALSE), 0)</f>
        <v>59</v>
      </c>
      <c r="D52" s="111">
        <f>IFERROR(VLOOKUP($B52, ZEN!$B$2:$D$101, 3,FALSE), 0) + IFERROR(VLOOKUP($B52, ZEN_3200!$B$2:$D$101, 3,FALSE), 0) + IFERROR(VLOOKUP($B52, CLM!$B$2:$D$101, 3,FALSE), 0)+ IFERROR(VLOOKUP($B52, CLM_3200!$B$2:$D$101, 3,FALSE), 0) + IFERROR(VLOOKUP($B52, THUNDER!$B$2:$D$101, 3,FALSE), 0) + IFERROR(VLOOKUP($B52, THUNDER_3200!$B$2:$D$101, 3,FALSE), 0)</f>
        <v>5</v>
      </c>
      <c r="E52" s="112">
        <f t="shared" si="5"/>
        <v>8.4745762711864403E-2</v>
      </c>
      <c r="F52" s="112">
        <f>(E52 + Params!$B$3^2/(2 * C52))/(1 + Params!$B$3^2/C52)</f>
        <v>0.11013086872390264</v>
      </c>
      <c r="G52" s="113">
        <f>IFERROR((Params!$B$3/(1+Params!$B$3^2/C52))*SQRT(E52*(1-E52)/C52 + (Params!$B$3/(2*C52))^2), 0)</f>
        <v>7.3389377417702864E-2</v>
      </c>
      <c r="H52" s="113">
        <f t="shared" si="1"/>
        <v>3.6741491306199775E-2</v>
      </c>
      <c r="I52" s="114">
        <f t="shared" si="2"/>
        <v>0.1835202461416055</v>
      </c>
    </row>
    <row r="53" spans="1:9" x14ac:dyDescent="0.55000000000000004">
      <c r="A53" s="110">
        <v>20</v>
      </c>
      <c r="B53" s="111">
        <v>10002</v>
      </c>
      <c r="C53" s="111">
        <f>IFERROR(VLOOKUP($B53, ZEN!$B$2:$D$101, 2,FALSE), 0) + IFERROR(VLOOKUP($B53, ZEN_3200!$B$2:$D$101, 2,FALSE), 0) + IFERROR(VLOOKUP($B53, CLM!$B$2:$D$101, 2,FALSE), 0)+ IFERROR(VLOOKUP($B53, CLM_3200!$B$2:$D$101, 2,FALSE), 0) + IFERROR(VLOOKUP($B53, THUNDER!$B$2:$D$101, 2,FALSE), 0) + IFERROR(VLOOKUP($B53, THUNDER_3200!$B$2:$D$101, 2,FALSE), 0)</f>
        <v>53</v>
      </c>
      <c r="D53" s="111">
        <f>IFERROR(VLOOKUP($B53, ZEN!$B$2:$D$101, 3,FALSE), 0) + IFERROR(VLOOKUP($B53, ZEN_3200!$B$2:$D$101, 3,FALSE), 0) + IFERROR(VLOOKUP($B53, CLM!$B$2:$D$101, 3,FALSE), 0)+ IFERROR(VLOOKUP($B53, CLM_3200!$B$2:$D$101, 3,FALSE), 0) + IFERROR(VLOOKUP($B53, THUNDER!$B$2:$D$101, 3,FALSE), 0) + IFERROR(VLOOKUP($B53, THUNDER_3200!$B$2:$D$101, 3,FALSE), 0)</f>
        <v>9</v>
      </c>
      <c r="E53" s="112">
        <f t="shared" si="5"/>
        <v>0.16981132075471697</v>
      </c>
      <c r="F53" s="112">
        <f>(E53 + Params!$B$3^2/(2 * C53))/(1 + Params!$B$3^2/C53)</f>
        <v>0.19212689297978941</v>
      </c>
      <c r="G53" s="113">
        <f>IFERROR((Params!$B$3/(1+Params!$B$3^2/C53))*SQRT(E53*(1-E53)/C53 + (Params!$B$3/(2*C53))^2), 0)</f>
        <v>0.10012847525755188</v>
      </c>
      <c r="H53" s="113">
        <f t="shared" si="1"/>
        <v>9.1998417722237533E-2</v>
      </c>
      <c r="I53" s="114">
        <f t="shared" si="2"/>
        <v>0.29225536823734127</v>
      </c>
    </row>
    <row r="54" spans="1:9" x14ac:dyDescent="0.55000000000000004">
      <c r="A54" s="110">
        <v>20</v>
      </c>
      <c r="B54" s="111">
        <v>10003</v>
      </c>
      <c r="C54" s="111">
        <f>IFERROR(VLOOKUP($B54, ZEN!$B$2:$D$101, 2,FALSE), 0) + IFERROR(VLOOKUP($B54, ZEN_3200!$B$2:$D$101, 2,FALSE), 0) + IFERROR(VLOOKUP($B54, CLM!$B$2:$D$101, 2,FALSE), 0)+ IFERROR(VLOOKUP($B54, CLM_3200!$B$2:$D$101, 2,FALSE), 0) + IFERROR(VLOOKUP($B54, THUNDER!$B$2:$D$101, 2,FALSE), 0) + IFERROR(VLOOKUP($B54, THUNDER_3200!$B$2:$D$101, 2,FALSE), 0)</f>
        <v>53</v>
      </c>
      <c r="D54" s="111">
        <f>IFERROR(VLOOKUP($B54, ZEN!$B$2:$D$101, 3,FALSE), 0) + IFERROR(VLOOKUP($B54, ZEN_3200!$B$2:$D$101, 3,FALSE), 0) + IFERROR(VLOOKUP($B54, CLM!$B$2:$D$101, 3,FALSE), 0)+ IFERROR(VLOOKUP($B54, CLM_3200!$B$2:$D$101, 3,FALSE), 0) + IFERROR(VLOOKUP($B54, THUNDER!$B$2:$D$101, 3,FALSE), 0) + IFERROR(VLOOKUP($B54, THUNDER_3200!$B$2:$D$101, 3,FALSE), 0)</f>
        <v>8</v>
      </c>
      <c r="E54" s="112">
        <f t="shared" ref="E54:E55" si="25">IFERROR(D54/C54, 0)</f>
        <v>0.15094339622641509</v>
      </c>
      <c r="F54" s="112">
        <f>(E54 + Params!$B$3^2/(2 * C54))/(1 + Params!$B$3^2/C54)</f>
        <v>0.17453414400720596</v>
      </c>
      <c r="G54" s="113">
        <f>IFERROR((Params!$B$3/(1+Params!$B$3^2/C54))*SQRT(E54*(1-E54)/C54 + (Params!$B$3/(2*C54))^2), 0)</f>
        <v>9.601090142938945E-2</v>
      </c>
      <c r="H54" s="113">
        <f t="shared" si="1"/>
        <v>7.852324257781651E-2</v>
      </c>
      <c r="I54" s="114">
        <f t="shared" si="2"/>
        <v>0.27054504543659541</v>
      </c>
    </row>
    <row r="55" spans="1:9" ht="14.7" thickBot="1" x14ac:dyDescent="0.6">
      <c r="A55" s="62">
        <v>20</v>
      </c>
      <c r="B55" s="63">
        <v>10004</v>
      </c>
      <c r="C55" s="63">
        <f>IFERROR(VLOOKUP($B55, ZEN!$B$2:$D$101, 2,FALSE), 0) + IFERROR(VLOOKUP($B55, ZEN_3200!$B$2:$D$101, 2,FALSE), 0) + IFERROR(VLOOKUP($B55, CLM!$B$2:$D$101, 2,FALSE), 0)+ IFERROR(VLOOKUP($B55, CLM_3200!$B$2:$D$101, 2,FALSE), 0) + IFERROR(VLOOKUP($B55, THUNDER!$B$2:$D$101, 2,FALSE), 0) + IFERROR(VLOOKUP($B55, THUNDER_3200!$B$2:$D$101, 2,FALSE), 0)</f>
        <v>53</v>
      </c>
      <c r="D55" s="63">
        <f>IFERROR(VLOOKUP($B55, ZEN!$B$2:$D$101, 3,FALSE), 0) + IFERROR(VLOOKUP($B55, ZEN_3200!$B$2:$D$101, 3,FALSE), 0) + IFERROR(VLOOKUP($B55, CLM!$B$2:$D$101, 3,FALSE), 0)+ IFERROR(VLOOKUP($B55, CLM_3200!$B$2:$D$101, 3,FALSE), 0) + IFERROR(VLOOKUP($B55, THUNDER!$B$2:$D$101, 3,FALSE), 0) + IFERROR(VLOOKUP($B55, THUNDER_3200!$B$2:$D$101, 3,FALSE), 0)</f>
        <v>2</v>
      </c>
      <c r="E55" s="64">
        <f t="shared" si="25"/>
        <v>3.7735849056603772E-2</v>
      </c>
      <c r="F55" s="64">
        <f>(E55 + Params!$B$3^2/(2 * C55))/(1 + Params!$B$3^2/C55)</f>
        <v>6.8977650171705207E-2</v>
      </c>
      <c r="G55" s="65">
        <f>IFERROR((Params!$B$3/(1+Params!$B$3^2/C55))*SQRT(E55*(1-E55)/C55 + (Params!$B$3/(2*C55))^2), 0)</f>
        <v>5.8567581337885935E-2</v>
      </c>
      <c r="H55" s="65">
        <f t="shared" si="1"/>
        <v>1.0410068833819272E-2</v>
      </c>
      <c r="I55" s="66">
        <f t="shared" si="2"/>
        <v>0.12754523150959113</v>
      </c>
    </row>
    <row r="56" spans="1:9" ht="14.7" thickBot="1" x14ac:dyDescent="0.6">
      <c r="A56" s="62">
        <v>20</v>
      </c>
      <c r="B56" s="63">
        <v>10005</v>
      </c>
      <c r="C56" s="63">
        <f>IFERROR(VLOOKUP($B56, ZEN!$B$2:$D$101, 2,FALSE), 0) + IFERROR(VLOOKUP($B56, ZEN_3200!$B$2:$D$101, 2,FALSE), 0) + IFERROR(VLOOKUP($B56, CLM!$B$2:$D$101, 2,FALSE), 0)+ IFERROR(VLOOKUP($B56, CLM_3200!$B$2:$D$101, 2,FALSE), 0) + IFERROR(VLOOKUP($B56, THUNDER!$B$2:$D$101, 2,FALSE), 0) + IFERROR(VLOOKUP($B56, THUNDER_3200!$B$2:$D$101, 2,FALSE), 0)</f>
        <v>53</v>
      </c>
      <c r="D56" s="63">
        <f>IFERROR(VLOOKUP($B56, ZEN!$B$2:$D$101, 3,FALSE), 0) + IFERROR(VLOOKUP($B56, ZEN_3200!$B$2:$D$101, 3,FALSE), 0) + IFERROR(VLOOKUP($B56, CLM!$B$2:$D$101, 3,FALSE), 0)+ IFERROR(VLOOKUP($B56, CLM_3200!$B$2:$D$101, 3,FALSE), 0) + IFERROR(VLOOKUP($B56, THUNDER!$B$2:$D$101, 3,FALSE), 0) + IFERROR(VLOOKUP($B56, THUNDER_3200!$B$2:$D$101, 3,FALSE), 0)</f>
        <v>1</v>
      </c>
      <c r="E56" s="64">
        <f t="shared" ref="E56" si="26">IFERROR(D56/C56, 0)</f>
        <v>1.8867924528301886E-2</v>
      </c>
      <c r="F56" s="64">
        <f>(E56 + Params!$B$3^2/(2 * C56))/(1 + Params!$B$3^2/C56)</f>
        <v>5.1384901199121757E-2</v>
      </c>
      <c r="G56" s="65">
        <f>IFERROR((Params!$B$3/(1+Params!$B$3^2/C56))*SQRT(E56*(1-E56)/C56 + (Params!$B$3/(2*C56))^2), 0)</f>
        <v>4.8046533812372359E-2</v>
      </c>
      <c r="H56" s="65">
        <f t="shared" si="1"/>
        <v>3.3383673867493982E-3</v>
      </c>
      <c r="I56" s="66">
        <f t="shared" si="2"/>
        <v>9.9431435011494124E-2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sheetPr filterMode="1"/>
  <dimension ref="A1:H166"/>
  <sheetViews>
    <sheetView workbookViewId="0">
      <selection activeCell="A87" sqref="A87:XFD8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8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H1" t="s">
        <v>47</v>
      </c>
    </row>
    <row r="2" spans="1:8" hidden="1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  <c r="H2" t="str">
        <f>F2 &amp; "#" &amp; D2</f>
        <v>10#</v>
      </c>
    </row>
    <row r="3" spans="1:8" hidden="1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  <c r="H3" t="str">
        <f t="shared" ref="H3:H66" si="0">F3 &amp; "#" &amp; D3</f>
        <v>7#</v>
      </c>
    </row>
    <row r="4" spans="1:8" hidden="1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  <c r="H4" t="str">
        <f t="shared" si="0"/>
        <v>15#</v>
      </c>
    </row>
    <row r="5" spans="1:8" hidden="1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  <c r="H5" t="str">
        <f t="shared" si="0"/>
        <v>10#</v>
      </c>
    </row>
    <row r="6" spans="1:8" hidden="1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  <c r="H6" t="str">
        <f t="shared" si="0"/>
        <v>10#</v>
      </c>
    </row>
    <row r="7" spans="1:8" hidden="1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  <c r="H7" t="str">
        <f t="shared" si="0"/>
        <v>10#</v>
      </c>
    </row>
    <row r="8" spans="1:8" hidden="1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  <c r="H8" t="str">
        <f t="shared" si="0"/>
        <v>10#</v>
      </c>
    </row>
    <row r="9" spans="1:8" hidden="1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  <c r="H9" t="str">
        <f t="shared" si="0"/>
        <v>10#</v>
      </c>
    </row>
    <row r="10" spans="1:8" hidden="1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  <c r="H10" t="str">
        <f t="shared" si="0"/>
        <v>10#</v>
      </c>
    </row>
    <row r="11" spans="1:8" hidden="1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  <c r="H11" t="str">
        <f t="shared" si="0"/>
        <v>10#</v>
      </c>
    </row>
    <row r="12" spans="1:8" hidden="1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  <c r="H12" t="str">
        <f t="shared" si="0"/>
        <v>10#</v>
      </c>
    </row>
    <row r="13" spans="1:8" hidden="1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  <c r="H13" t="str">
        <f t="shared" si="0"/>
        <v>10#</v>
      </c>
    </row>
    <row r="14" spans="1:8" hidden="1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  <c r="H14" t="str">
        <f t="shared" si="0"/>
        <v>10#</v>
      </c>
    </row>
    <row r="15" spans="1:8" hidden="1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  <c r="H15" t="str">
        <f t="shared" si="0"/>
        <v>10#</v>
      </c>
    </row>
    <row r="16" spans="1:8" hidden="1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  <c r="H16" t="str">
        <f t="shared" si="0"/>
        <v>10#</v>
      </c>
    </row>
    <row r="17" spans="1:8" hidden="1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  <c r="H17" t="str">
        <f t="shared" si="0"/>
        <v>10#</v>
      </c>
    </row>
    <row r="18" spans="1:8" hidden="1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  <c r="H18" t="str">
        <f t="shared" si="0"/>
        <v>10#</v>
      </c>
    </row>
    <row r="19" spans="1:8" hidden="1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  <c r="H19" t="str">
        <f t="shared" si="0"/>
        <v>10#</v>
      </c>
    </row>
    <row r="20" spans="1:8" hidden="1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  <c r="H20" t="str">
        <f t="shared" si="0"/>
        <v>10#</v>
      </c>
    </row>
    <row r="21" spans="1:8" hidden="1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  <c r="H21" t="str">
        <f t="shared" si="0"/>
        <v>10#</v>
      </c>
    </row>
    <row r="22" spans="1:8" hidden="1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  <c r="H22" t="str">
        <f t="shared" si="0"/>
        <v>10#</v>
      </c>
    </row>
    <row r="23" spans="1:8" hidden="1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  <c r="H23" t="str">
        <f t="shared" si="0"/>
        <v>10#</v>
      </c>
    </row>
    <row r="24" spans="1:8" hidden="1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  <c r="H24" t="str">
        <f t="shared" si="0"/>
        <v>10#</v>
      </c>
    </row>
    <row r="25" spans="1:8" hidden="1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  <c r="H25" t="str">
        <f t="shared" si="0"/>
        <v>10#</v>
      </c>
    </row>
    <row r="26" spans="1:8" hidden="1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  <c r="H26" t="str">
        <f t="shared" si="0"/>
        <v>10#</v>
      </c>
    </row>
    <row r="27" spans="1:8" hidden="1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  <c r="H27" t="str">
        <f t="shared" si="0"/>
        <v>5#</v>
      </c>
    </row>
    <row r="28" spans="1:8" hidden="1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  <c r="H28" t="str">
        <f t="shared" si="0"/>
        <v>3#</v>
      </c>
    </row>
    <row r="29" spans="1:8" hidden="1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  <c r="H29" t="str">
        <f t="shared" si="0"/>
        <v>7#</v>
      </c>
    </row>
    <row r="30" spans="1:8" hidden="1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  <c r="H30" t="str">
        <f t="shared" si="0"/>
        <v>5#</v>
      </c>
    </row>
    <row r="31" spans="1:8" hidden="1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  <c r="H31" t="str">
        <f t="shared" si="0"/>
        <v>3#</v>
      </c>
    </row>
    <row r="32" spans="1:8" hidden="1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  <c r="H32" t="str">
        <f t="shared" si="0"/>
        <v>7#</v>
      </c>
    </row>
    <row r="33" spans="1:8" hidden="1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  <c r="H33" t="str">
        <f t="shared" si="0"/>
        <v>5#</v>
      </c>
    </row>
    <row r="34" spans="1:8" hidden="1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  <c r="H34" t="str">
        <f t="shared" si="0"/>
        <v>3#</v>
      </c>
    </row>
    <row r="35" spans="1:8" hidden="1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  <c r="H35" t="str">
        <f t="shared" si="0"/>
        <v>7#</v>
      </c>
    </row>
    <row r="36" spans="1:8" hidden="1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  <c r="H36" t="str">
        <f t="shared" si="0"/>
        <v>5#</v>
      </c>
    </row>
    <row r="37" spans="1:8" hidden="1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  <c r="H37" t="str">
        <f t="shared" si="0"/>
        <v>3#</v>
      </c>
    </row>
    <row r="38" spans="1:8" hidden="1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  <c r="H38" t="str">
        <f t="shared" si="0"/>
        <v>7#</v>
      </c>
    </row>
    <row r="39" spans="1:8" hidden="1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  <c r="H39" t="str">
        <f t="shared" si="0"/>
        <v>5#</v>
      </c>
    </row>
    <row r="40" spans="1:8" hidden="1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  <c r="H40" t="str">
        <f t="shared" si="0"/>
        <v>3#</v>
      </c>
    </row>
    <row r="41" spans="1:8" hidden="1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  <c r="H41" t="str">
        <f t="shared" si="0"/>
        <v>7#</v>
      </c>
    </row>
    <row r="42" spans="1:8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H42" t="str">
        <f t="shared" si="0"/>
        <v>10#10</v>
      </c>
    </row>
    <row r="43" spans="1:8" hidden="1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  <c r="H43" t="str">
        <f t="shared" si="0"/>
        <v>#10</v>
      </c>
    </row>
    <row r="44" spans="1:8" hidden="1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  <c r="H44" t="str">
        <f t="shared" si="0"/>
        <v>#7</v>
      </c>
    </row>
    <row r="45" spans="1:8" hidden="1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  <c r="H45" t="str">
        <f t="shared" si="0"/>
        <v>#15</v>
      </c>
    </row>
    <row r="46" spans="1:8" hidden="1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  <c r="H46" t="str">
        <f t="shared" si="0"/>
        <v>#10</v>
      </c>
    </row>
    <row r="47" spans="1:8" hidden="1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  <c r="H47" t="str">
        <f t="shared" si="0"/>
        <v>#10</v>
      </c>
    </row>
    <row r="48" spans="1:8" hidden="1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  <c r="H48" t="str">
        <f t="shared" si="0"/>
        <v>#10</v>
      </c>
    </row>
    <row r="49" spans="1:8" hidden="1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  <c r="H49" t="str">
        <f t="shared" si="0"/>
        <v>#10</v>
      </c>
    </row>
    <row r="50" spans="1:8" hidden="1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  <c r="H50" t="str">
        <f t="shared" si="0"/>
        <v>#10</v>
      </c>
    </row>
    <row r="51" spans="1:8" hidden="1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  <c r="H51" t="str">
        <f t="shared" si="0"/>
        <v>#10</v>
      </c>
    </row>
    <row r="52" spans="1:8" hidden="1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  <c r="H52" t="str">
        <f t="shared" si="0"/>
        <v>#10</v>
      </c>
    </row>
    <row r="53" spans="1:8" hidden="1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  <c r="H53" t="str">
        <f t="shared" si="0"/>
        <v>#10</v>
      </c>
    </row>
    <row r="54" spans="1:8" hidden="1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  <c r="H54" t="str">
        <f t="shared" si="0"/>
        <v>#10</v>
      </c>
    </row>
    <row r="55" spans="1:8" hidden="1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  <c r="H55" t="str">
        <f t="shared" si="0"/>
        <v>#10</v>
      </c>
    </row>
    <row r="56" spans="1:8" hidden="1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  <c r="H56" t="str">
        <f t="shared" si="0"/>
        <v>#10</v>
      </c>
    </row>
    <row r="57" spans="1:8" hidden="1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  <c r="H57" t="str">
        <f t="shared" si="0"/>
        <v>#10</v>
      </c>
    </row>
    <row r="58" spans="1:8" hidden="1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  <c r="H58" t="str">
        <f t="shared" si="0"/>
        <v>#10</v>
      </c>
    </row>
    <row r="59" spans="1:8" hidden="1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  <c r="H59" t="str">
        <f t="shared" si="0"/>
        <v>#10</v>
      </c>
    </row>
    <row r="60" spans="1:8" hidden="1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  <c r="H60" t="str">
        <f t="shared" si="0"/>
        <v>#10</v>
      </c>
    </row>
    <row r="61" spans="1:8" hidden="1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  <c r="H61" t="str">
        <f t="shared" si="0"/>
        <v>#10</v>
      </c>
    </row>
    <row r="62" spans="1:8" hidden="1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  <c r="H62" t="str">
        <f t="shared" si="0"/>
        <v>#10</v>
      </c>
    </row>
    <row r="63" spans="1:8" hidden="1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  <c r="H63" t="str">
        <f t="shared" si="0"/>
        <v>#10</v>
      </c>
    </row>
    <row r="64" spans="1:8" hidden="1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  <c r="H64" t="str">
        <f t="shared" si="0"/>
        <v>#10</v>
      </c>
    </row>
    <row r="65" spans="1:8" hidden="1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  <c r="H65" t="str">
        <f t="shared" si="0"/>
        <v>#200</v>
      </c>
    </row>
    <row r="66" spans="1:8" hidden="1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  <c r="H66" t="str">
        <f t="shared" si="0"/>
        <v>#100</v>
      </c>
    </row>
    <row r="67" spans="1:8" hidden="1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  <c r="H67" t="str">
        <f t="shared" ref="H67:H130" si="1">F67 &amp; "#" &amp; D67</f>
        <v>#100</v>
      </c>
    </row>
    <row r="68" spans="1:8" hidden="1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  <c r="H68" t="str">
        <f t="shared" si="1"/>
        <v>#100</v>
      </c>
    </row>
    <row r="69" spans="1:8" hidden="1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  <c r="H69" t="str">
        <f t="shared" si="1"/>
        <v>#100</v>
      </c>
    </row>
    <row r="70" spans="1:8" hidden="1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  <c r="H70" t="str">
        <f t="shared" si="1"/>
        <v>#100</v>
      </c>
    </row>
    <row r="71" spans="1:8" hidden="1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  <c r="H71" t="str">
        <f t="shared" si="1"/>
        <v>#100</v>
      </c>
    </row>
    <row r="72" spans="1:8" hidden="1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28</v>
      </c>
      <c r="H72" t="str">
        <f t="shared" si="1"/>
        <v>10#</v>
      </c>
    </row>
    <row r="73" spans="1:8" hidden="1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28</v>
      </c>
      <c r="H73" t="str">
        <f t="shared" si="1"/>
        <v>20#</v>
      </c>
    </row>
    <row r="74" spans="1:8" hidden="1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28</v>
      </c>
      <c r="H74" t="str">
        <f t="shared" si="1"/>
        <v>5#</v>
      </c>
    </row>
    <row r="75" spans="1:8" hidden="1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28</v>
      </c>
      <c r="H75" t="str">
        <f t="shared" si="1"/>
        <v>40#</v>
      </c>
    </row>
    <row r="76" spans="1:8" hidden="1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28</v>
      </c>
      <c r="H76" t="str">
        <f t="shared" si="1"/>
        <v>2#</v>
      </c>
    </row>
    <row r="77" spans="1:8" hidden="1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28</v>
      </c>
      <c r="H77" t="str">
        <f t="shared" si="1"/>
        <v>100#</v>
      </c>
    </row>
    <row r="78" spans="1:8" hidden="1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28</v>
      </c>
      <c r="H78" t="str">
        <f t="shared" si="1"/>
        <v>50#</v>
      </c>
    </row>
    <row r="79" spans="1:8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26</v>
      </c>
      <c r="H79" t="str">
        <f t="shared" si="1"/>
        <v>10#2000</v>
      </c>
    </row>
    <row r="80" spans="1:8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26</v>
      </c>
      <c r="H80" t="str">
        <f t="shared" si="1"/>
        <v>10#200</v>
      </c>
    </row>
    <row r="81" spans="1:8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26</v>
      </c>
      <c r="H81" t="str">
        <f t="shared" si="1"/>
        <v>10#20</v>
      </c>
    </row>
    <row r="82" spans="1:8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26</v>
      </c>
      <c r="H82" t="str">
        <f t="shared" si="1"/>
        <v>10#20</v>
      </c>
    </row>
    <row r="83" spans="1:8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29</v>
      </c>
      <c r="H83" t="str">
        <f t="shared" si="1"/>
        <v>10#10</v>
      </c>
    </row>
    <row r="84" spans="1:8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29</v>
      </c>
      <c r="H84" t="str">
        <f t="shared" si="1"/>
        <v>5#10</v>
      </c>
    </row>
    <row r="85" spans="1:8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29</v>
      </c>
      <c r="H85" t="str">
        <f t="shared" si="1"/>
        <v>20#10</v>
      </c>
    </row>
    <row r="86" spans="1:8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29</v>
      </c>
      <c r="H86" t="str">
        <f t="shared" si="1"/>
        <v>10#5</v>
      </c>
    </row>
    <row r="87" spans="1:8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29</v>
      </c>
      <c r="H87" t="str">
        <f t="shared" si="1"/>
        <v>5#5</v>
      </c>
    </row>
    <row r="88" spans="1:8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29</v>
      </c>
      <c r="H88" t="str">
        <f t="shared" si="1"/>
        <v>20#5</v>
      </c>
    </row>
    <row r="89" spans="1:8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29</v>
      </c>
      <c r="H89" t="str">
        <f t="shared" si="1"/>
        <v>10#20</v>
      </c>
    </row>
    <row r="90" spans="1:8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29</v>
      </c>
      <c r="H90" t="str">
        <f t="shared" si="1"/>
        <v>5#20</v>
      </c>
    </row>
    <row r="91" spans="1:8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29</v>
      </c>
      <c r="H91" t="str">
        <f t="shared" si="1"/>
        <v>20#20</v>
      </c>
    </row>
    <row r="92" spans="1:8" x14ac:dyDescent="0.55000000000000004">
      <c r="A92">
        <v>9009</v>
      </c>
      <c r="B92" s="2">
        <v>0.1</v>
      </c>
      <c r="C92" s="2">
        <v>0.2</v>
      </c>
      <c r="D92">
        <v>10</v>
      </c>
      <c r="E92" s="2">
        <v>0.2</v>
      </c>
      <c r="F92">
        <v>2</v>
      </c>
      <c r="G92" t="s">
        <v>29</v>
      </c>
      <c r="H92" t="str">
        <f t="shared" si="1"/>
        <v>2#10</v>
      </c>
    </row>
    <row r="93" spans="1:8" x14ac:dyDescent="0.55000000000000004">
      <c r="A93">
        <v>9010</v>
      </c>
      <c r="B93" s="2">
        <v>0.1</v>
      </c>
      <c r="C93" s="2">
        <v>0.2</v>
      </c>
      <c r="D93">
        <v>10</v>
      </c>
      <c r="E93" s="2">
        <v>0.2</v>
      </c>
      <c r="F93">
        <v>50</v>
      </c>
      <c r="G93" t="s">
        <v>29</v>
      </c>
      <c r="H93" t="str">
        <f t="shared" si="1"/>
        <v>50#10</v>
      </c>
    </row>
    <row r="94" spans="1:8" x14ac:dyDescent="0.55000000000000004">
      <c r="A94">
        <v>9011</v>
      </c>
      <c r="B94" s="2">
        <v>0.1</v>
      </c>
      <c r="C94" s="2">
        <v>0.2</v>
      </c>
      <c r="D94">
        <v>10</v>
      </c>
      <c r="E94" s="2">
        <v>0.2</v>
      </c>
      <c r="F94">
        <v>100</v>
      </c>
      <c r="G94" t="s">
        <v>29</v>
      </c>
      <c r="H94" t="str">
        <f t="shared" si="1"/>
        <v>100#10</v>
      </c>
    </row>
    <row r="95" spans="1:8" x14ac:dyDescent="0.55000000000000004">
      <c r="A95">
        <v>9012</v>
      </c>
      <c r="B95" s="2">
        <v>0.1</v>
      </c>
      <c r="C95" s="2">
        <v>0.2</v>
      </c>
      <c r="D95">
        <v>5</v>
      </c>
      <c r="E95" s="2">
        <v>0.2</v>
      </c>
      <c r="F95">
        <v>2</v>
      </c>
      <c r="G95" t="s">
        <v>29</v>
      </c>
      <c r="H95" t="str">
        <f t="shared" si="1"/>
        <v>2#5</v>
      </c>
    </row>
    <row r="96" spans="1:8" x14ac:dyDescent="0.55000000000000004">
      <c r="A96">
        <v>9013</v>
      </c>
      <c r="B96" s="2">
        <v>0.1</v>
      </c>
      <c r="C96" s="2">
        <v>0.2</v>
      </c>
      <c r="D96">
        <v>5</v>
      </c>
      <c r="E96" s="2">
        <v>0.2</v>
      </c>
      <c r="F96">
        <v>50</v>
      </c>
      <c r="G96" t="s">
        <v>29</v>
      </c>
      <c r="H96" t="str">
        <f t="shared" si="1"/>
        <v>50#5</v>
      </c>
    </row>
    <row r="97" spans="1:8" x14ac:dyDescent="0.55000000000000004">
      <c r="A97">
        <v>9014</v>
      </c>
      <c r="B97" s="2">
        <v>0.1</v>
      </c>
      <c r="C97" s="2">
        <v>0.2</v>
      </c>
      <c r="D97">
        <v>5</v>
      </c>
      <c r="E97" s="2">
        <v>0.2</v>
      </c>
      <c r="F97">
        <v>100</v>
      </c>
      <c r="G97" t="s">
        <v>29</v>
      </c>
      <c r="H97" t="str">
        <f t="shared" si="1"/>
        <v>100#5</v>
      </c>
    </row>
    <row r="98" spans="1:8" x14ac:dyDescent="0.55000000000000004">
      <c r="A98">
        <v>9015</v>
      </c>
      <c r="B98" s="2">
        <v>0.1</v>
      </c>
      <c r="C98" s="2">
        <v>0.2</v>
      </c>
      <c r="D98">
        <v>20</v>
      </c>
      <c r="E98" s="2">
        <v>0.2</v>
      </c>
      <c r="F98">
        <v>2</v>
      </c>
      <c r="G98" t="s">
        <v>29</v>
      </c>
      <c r="H98" t="str">
        <f t="shared" si="1"/>
        <v>2#20</v>
      </c>
    </row>
    <row r="99" spans="1:8" x14ac:dyDescent="0.55000000000000004">
      <c r="A99">
        <v>9016</v>
      </c>
      <c r="B99" s="2">
        <v>0.1</v>
      </c>
      <c r="C99" s="2">
        <v>0.2</v>
      </c>
      <c r="D99">
        <v>20</v>
      </c>
      <c r="E99" s="2">
        <v>0.2</v>
      </c>
      <c r="F99">
        <v>50</v>
      </c>
      <c r="G99" t="s">
        <v>29</v>
      </c>
      <c r="H99" t="str">
        <f t="shared" si="1"/>
        <v>50#20</v>
      </c>
    </row>
    <row r="100" spans="1:8" x14ac:dyDescent="0.55000000000000004">
      <c r="A100">
        <v>9017</v>
      </c>
      <c r="B100" s="2">
        <v>0.1</v>
      </c>
      <c r="C100" s="2">
        <v>0.2</v>
      </c>
      <c r="D100">
        <v>20</v>
      </c>
      <c r="E100" s="2">
        <v>0.2</v>
      </c>
      <c r="F100">
        <v>100</v>
      </c>
      <c r="G100" t="s">
        <v>29</v>
      </c>
      <c r="H100" t="str">
        <f t="shared" si="1"/>
        <v>100#20</v>
      </c>
    </row>
    <row r="101" spans="1:8" x14ac:dyDescent="0.55000000000000004">
      <c r="A101">
        <v>9018</v>
      </c>
      <c r="B101" s="2">
        <v>0.1</v>
      </c>
      <c r="C101" s="2">
        <v>0.2</v>
      </c>
      <c r="D101">
        <v>2</v>
      </c>
      <c r="E101" s="2">
        <v>0.2</v>
      </c>
      <c r="F101">
        <v>2</v>
      </c>
      <c r="G101" t="s">
        <v>29</v>
      </c>
      <c r="H101" t="str">
        <f t="shared" si="1"/>
        <v>2#2</v>
      </c>
    </row>
    <row r="102" spans="1:8" x14ac:dyDescent="0.55000000000000004">
      <c r="A102">
        <v>9019</v>
      </c>
      <c r="B102" s="2">
        <v>0.1</v>
      </c>
      <c r="C102" s="2">
        <v>0.2</v>
      </c>
      <c r="D102">
        <v>2</v>
      </c>
      <c r="E102" s="2">
        <v>0.2</v>
      </c>
      <c r="F102">
        <v>5</v>
      </c>
      <c r="G102" t="s">
        <v>29</v>
      </c>
      <c r="H102" t="str">
        <f t="shared" si="1"/>
        <v>5#2</v>
      </c>
    </row>
    <row r="103" spans="1:8" x14ac:dyDescent="0.55000000000000004">
      <c r="A103">
        <v>9020</v>
      </c>
      <c r="B103" s="2">
        <v>0.1</v>
      </c>
      <c r="C103" s="2">
        <v>0.2</v>
      </c>
      <c r="D103">
        <v>2</v>
      </c>
      <c r="E103" s="2">
        <v>0.2</v>
      </c>
      <c r="F103">
        <v>10</v>
      </c>
      <c r="G103" t="s">
        <v>29</v>
      </c>
      <c r="H103" t="str">
        <f t="shared" si="1"/>
        <v>10#2</v>
      </c>
    </row>
    <row r="104" spans="1:8" x14ac:dyDescent="0.55000000000000004">
      <c r="A104">
        <v>9021</v>
      </c>
      <c r="B104" s="2">
        <v>0.1</v>
      </c>
      <c r="C104" s="2">
        <v>0.2</v>
      </c>
      <c r="D104">
        <v>2</v>
      </c>
      <c r="E104" s="2">
        <v>0.2</v>
      </c>
      <c r="F104">
        <v>20</v>
      </c>
      <c r="G104" t="s">
        <v>29</v>
      </c>
      <c r="H104" t="str">
        <f t="shared" si="1"/>
        <v>20#2</v>
      </c>
    </row>
    <row r="105" spans="1:8" x14ac:dyDescent="0.55000000000000004">
      <c r="A105">
        <v>9022</v>
      </c>
      <c r="B105" s="2">
        <v>0.1</v>
      </c>
      <c r="C105" s="2">
        <v>0.2</v>
      </c>
      <c r="D105">
        <v>2</v>
      </c>
      <c r="E105" s="2">
        <v>0.2</v>
      </c>
      <c r="F105">
        <v>50</v>
      </c>
      <c r="G105" t="s">
        <v>29</v>
      </c>
      <c r="H105" t="str">
        <f t="shared" si="1"/>
        <v>50#2</v>
      </c>
    </row>
    <row r="106" spans="1:8" x14ac:dyDescent="0.55000000000000004">
      <c r="A106">
        <v>9023</v>
      </c>
      <c r="B106" s="2">
        <v>0.1</v>
      </c>
      <c r="C106" s="2">
        <v>0.2</v>
      </c>
      <c r="D106">
        <v>2</v>
      </c>
      <c r="E106" s="2">
        <v>0.2</v>
      </c>
      <c r="F106">
        <v>100</v>
      </c>
      <c r="G106" t="s">
        <v>29</v>
      </c>
      <c r="H106" t="str">
        <f t="shared" si="1"/>
        <v>100#2</v>
      </c>
    </row>
    <row r="107" spans="1:8" x14ac:dyDescent="0.55000000000000004">
      <c r="A107">
        <v>9024</v>
      </c>
      <c r="B107" s="2">
        <v>0.1</v>
      </c>
      <c r="C107" s="2">
        <v>0.2</v>
      </c>
      <c r="D107">
        <v>50</v>
      </c>
      <c r="E107" s="2">
        <v>0.2</v>
      </c>
      <c r="F107">
        <v>2</v>
      </c>
      <c r="G107" t="s">
        <v>29</v>
      </c>
      <c r="H107" t="str">
        <f t="shared" si="1"/>
        <v>2#50</v>
      </c>
    </row>
    <row r="108" spans="1:8" x14ac:dyDescent="0.55000000000000004">
      <c r="A108">
        <v>9025</v>
      </c>
      <c r="B108" s="2">
        <v>0.1</v>
      </c>
      <c r="C108" s="2">
        <v>0.2</v>
      </c>
      <c r="D108">
        <v>50</v>
      </c>
      <c r="E108" s="2">
        <v>0.2</v>
      </c>
      <c r="F108">
        <v>5</v>
      </c>
      <c r="G108" t="s">
        <v>29</v>
      </c>
      <c r="H108" t="str">
        <f t="shared" si="1"/>
        <v>5#50</v>
      </c>
    </row>
    <row r="109" spans="1:8" x14ac:dyDescent="0.55000000000000004">
      <c r="A109">
        <v>9026</v>
      </c>
      <c r="B109" s="2">
        <v>0.1</v>
      </c>
      <c r="C109" s="2">
        <v>0.2</v>
      </c>
      <c r="D109">
        <v>50</v>
      </c>
      <c r="E109" s="2">
        <v>0.2</v>
      </c>
      <c r="F109">
        <v>10</v>
      </c>
      <c r="G109" t="s">
        <v>29</v>
      </c>
      <c r="H109" t="str">
        <f t="shared" si="1"/>
        <v>10#50</v>
      </c>
    </row>
    <row r="110" spans="1:8" x14ac:dyDescent="0.55000000000000004">
      <c r="A110">
        <v>9027</v>
      </c>
      <c r="B110" s="2">
        <v>0.1</v>
      </c>
      <c r="C110" s="2">
        <v>0.2</v>
      </c>
      <c r="D110">
        <v>50</v>
      </c>
      <c r="E110" s="2">
        <v>0.2</v>
      </c>
      <c r="F110">
        <v>20</v>
      </c>
      <c r="G110" t="s">
        <v>29</v>
      </c>
      <c r="H110" t="str">
        <f t="shared" si="1"/>
        <v>20#50</v>
      </c>
    </row>
    <row r="111" spans="1:8" x14ac:dyDescent="0.55000000000000004">
      <c r="A111">
        <v>9028</v>
      </c>
      <c r="B111" s="2">
        <v>0.1</v>
      </c>
      <c r="C111" s="2">
        <v>0.2</v>
      </c>
      <c r="D111">
        <v>50</v>
      </c>
      <c r="E111" s="2">
        <v>0.2</v>
      </c>
      <c r="F111">
        <v>50</v>
      </c>
      <c r="G111" t="s">
        <v>29</v>
      </c>
      <c r="H111" t="str">
        <f t="shared" si="1"/>
        <v>50#50</v>
      </c>
    </row>
    <row r="112" spans="1:8" x14ac:dyDescent="0.55000000000000004">
      <c r="A112">
        <v>9029</v>
      </c>
      <c r="B112" s="2">
        <v>0.1</v>
      </c>
      <c r="C112" s="2">
        <v>0.2</v>
      </c>
      <c r="D112">
        <v>50</v>
      </c>
      <c r="E112" s="2">
        <v>0.2</v>
      </c>
      <c r="F112">
        <v>100</v>
      </c>
      <c r="G112" t="s">
        <v>29</v>
      </c>
      <c r="H112" t="str">
        <f t="shared" si="1"/>
        <v>100#50</v>
      </c>
    </row>
    <row r="113" spans="1:8" x14ac:dyDescent="0.55000000000000004">
      <c r="A113">
        <v>9030</v>
      </c>
      <c r="B113" s="2">
        <v>0.1</v>
      </c>
      <c r="C113" s="2">
        <v>0.2</v>
      </c>
      <c r="D113">
        <v>100</v>
      </c>
      <c r="E113" s="2">
        <v>0.2</v>
      </c>
      <c r="F113">
        <v>2</v>
      </c>
      <c r="G113" t="s">
        <v>29</v>
      </c>
      <c r="H113" t="str">
        <f t="shared" si="1"/>
        <v>2#100</v>
      </c>
    </row>
    <row r="114" spans="1:8" x14ac:dyDescent="0.55000000000000004">
      <c r="A114">
        <v>9031</v>
      </c>
      <c r="B114" s="2">
        <v>0.1</v>
      </c>
      <c r="C114" s="2">
        <v>0.2</v>
      </c>
      <c r="D114">
        <v>100</v>
      </c>
      <c r="E114" s="2">
        <v>0.2</v>
      </c>
      <c r="F114">
        <v>5</v>
      </c>
      <c r="G114" t="s">
        <v>29</v>
      </c>
      <c r="H114" t="str">
        <f t="shared" si="1"/>
        <v>5#100</v>
      </c>
    </row>
    <row r="115" spans="1:8" x14ac:dyDescent="0.55000000000000004">
      <c r="A115">
        <v>9032</v>
      </c>
      <c r="B115" s="2">
        <v>0.1</v>
      </c>
      <c r="C115" s="2">
        <v>0.2</v>
      </c>
      <c r="D115">
        <v>100</v>
      </c>
      <c r="E115" s="2">
        <v>0.2</v>
      </c>
      <c r="F115">
        <v>10</v>
      </c>
      <c r="G115" t="s">
        <v>29</v>
      </c>
      <c r="H115" t="str">
        <f t="shared" si="1"/>
        <v>10#100</v>
      </c>
    </row>
    <row r="116" spans="1:8" x14ac:dyDescent="0.55000000000000004">
      <c r="A116">
        <v>9033</v>
      </c>
      <c r="B116" s="2">
        <v>0.1</v>
      </c>
      <c r="C116" s="2">
        <v>0.2</v>
      </c>
      <c r="D116">
        <v>100</v>
      </c>
      <c r="E116" s="2">
        <v>0.2</v>
      </c>
      <c r="F116">
        <v>20</v>
      </c>
      <c r="G116" t="s">
        <v>29</v>
      </c>
      <c r="H116" t="str">
        <f t="shared" si="1"/>
        <v>20#100</v>
      </c>
    </row>
    <row r="117" spans="1:8" x14ac:dyDescent="0.55000000000000004">
      <c r="A117">
        <v>9034</v>
      </c>
      <c r="B117" s="2">
        <v>0.1</v>
      </c>
      <c r="C117" s="2">
        <v>0.2</v>
      </c>
      <c r="D117">
        <v>100</v>
      </c>
      <c r="E117" s="2">
        <v>0.2</v>
      </c>
      <c r="F117">
        <v>50</v>
      </c>
      <c r="G117" t="s">
        <v>29</v>
      </c>
      <c r="H117" t="str">
        <f t="shared" si="1"/>
        <v>50#100</v>
      </c>
    </row>
    <row r="118" spans="1:8" x14ac:dyDescent="0.55000000000000004">
      <c r="A118">
        <v>9035</v>
      </c>
      <c r="B118" s="2">
        <v>0.1</v>
      </c>
      <c r="C118" s="2">
        <v>0.2</v>
      </c>
      <c r="D118">
        <v>100</v>
      </c>
      <c r="E118" s="2">
        <v>0.2</v>
      </c>
      <c r="F118">
        <v>100</v>
      </c>
      <c r="G118" t="s">
        <v>29</v>
      </c>
      <c r="H118" t="str">
        <f t="shared" si="1"/>
        <v>100#100</v>
      </c>
    </row>
    <row r="119" spans="1:8" x14ac:dyDescent="0.55000000000000004">
      <c r="A119">
        <v>9036</v>
      </c>
      <c r="B119" s="2">
        <v>0.1</v>
      </c>
      <c r="C119" s="2">
        <v>0.2</v>
      </c>
      <c r="D119">
        <v>200</v>
      </c>
      <c r="E119" s="2">
        <v>0.2</v>
      </c>
      <c r="F119">
        <v>2</v>
      </c>
      <c r="G119" t="s">
        <v>29</v>
      </c>
      <c r="H119" t="str">
        <f t="shared" si="1"/>
        <v>2#200</v>
      </c>
    </row>
    <row r="120" spans="1:8" x14ac:dyDescent="0.55000000000000004">
      <c r="A120">
        <v>9037</v>
      </c>
      <c r="B120" s="2">
        <v>0.1</v>
      </c>
      <c r="C120" s="2">
        <v>0.2</v>
      </c>
      <c r="D120">
        <v>200</v>
      </c>
      <c r="E120" s="2">
        <v>0.2</v>
      </c>
      <c r="F120">
        <v>5</v>
      </c>
      <c r="G120" t="s">
        <v>29</v>
      </c>
      <c r="H120" t="str">
        <f t="shared" si="1"/>
        <v>5#200</v>
      </c>
    </row>
    <row r="121" spans="1:8" x14ac:dyDescent="0.55000000000000004">
      <c r="A121">
        <v>9038</v>
      </c>
      <c r="B121" s="2">
        <v>0.1</v>
      </c>
      <c r="C121" s="2">
        <v>0.2</v>
      </c>
      <c r="D121">
        <v>200</v>
      </c>
      <c r="E121" s="2">
        <v>0.2</v>
      </c>
      <c r="F121">
        <v>10</v>
      </c>
      <c r="G121" t="s">
        <v>29</v>
      </c>
      <c r="H121" t="str">
        <f t="shared" si="1"/>
        <v>10#200</v>
      </c>
    </row>
    <row r="122" spans="1:8" x14ac:dyDescent="0.55000000000000004">
      <c r="A122">
        <v>9039</v>
      </c>
      <c r="B122" s="2">
        <v>0.1</v>
      </c>
      <c r="C122" s="2">
        <v>0.2</v>
      </c>
      <c r="D122">
        <v>200</v>
      </c>
      <c r="E122" s="2">
        <v>0.2</v>
      </c>
      <c r="F122">
        <v>20</v>
      </c>
      <c r="G122" t="s">
        <v>29</v>
      </c>
      <c r="H122" t="str">
        <f t="shared" si="1"/>
        <v>20#200</v>
      </c>
    </row>
    <row r="123" spans="1:8" x14ac:dyDescent="0.55000000000000004">
      <c r="A123">
        <v>9040</v>
      </c>
      <c r="B123" s="2">
        <v>0.1</v>
      </c>
      <c r="C123" s="2">
        <v>0.2</v>
      </c>
      <c r="D123">
        <v>200</v>
      </c>
      <c r="E123" s="2">
        <v>0.2</v>
      </c>
      <c r="F123">
        <v>50</v>
      </c>
      <c r="G123" t="s">
        <v>29</v>
      </c>
      <c r="H123" t="str">
        <f t="shared" si="1"/>
        <v>50#200</v>
      </c>
    </row>
    <row r="124" spans="1:8" x14ac:dyDescent="0.55000000000000004">
      <c r="A124">
        <v>9041</v>
      </c>
      <c r="B124" s="2">
        <v>0.1</v>
      </c>
      <c r="C124" s="2">
        <v>0.2</v>
      </c>
      <c r="D124">
        <v>200</v>
      </c>
      <c r="E124" s="2">
        <v>0.2</v>
      </c>
      <c r="F124">
        <v>100</v>
      </c>
      <c r="G124" t="s">
        <v>29</v>
      </c>
      <c r="H124" t="str">
        <f t="shared" si="1"/>
        <v>100#200</v>
      </c>
    </row>
    <row r="125" spans="1:8" x14ac:dyDescent="0.55000000000000004">
      <c r="A125">
        <v>9042</v>
      </c>
      <c r="B125" s="2">
        <v>0.1</v>
      </c>
      <c r="C125" s="2">
        <v>0.2</v>
      </c>
      <c r="D125">
        <v>200</v>
      </c>
      <c r="E125" s="2">
        <v>0.2</v>
      </c>
      <c r="F125">
        <v>200</v>
      </c>
      <c r="G125" t="s">
        <v>29</v>
      </c>
      <c r="H125" t="str">
        <f t="shared" si="1"/>
        <v>200#200</v>
      </c>
    </row>
    <row r="126" spans="1:8" x14ac:dyDescent="0.55000000000000004">
      <c r="A126">
        <v>9043</v>
      </c>
      <c r="B126" s="2">
        <v>0.1</v>
      </c>
      <c r="C126" s="2">
        <v>0.2</v>
      </c>
      <c r="D126">
        <v>2</v>
      </c>
      <c r="E126" s="2">
        <v>0.2</v>
      </c>
      <c r="F126">
        <v>200</v>
      </c>
      <c r="G126" t="s">
        <v>29</v>
      </c>
      <c r="H126" t="str">
        <f t="shared" si="1"/>
        <v>200#2</v>
      </c>
    </row>
    <row r="127" spans="1:8" x14ac:dyDescent="0.55000000000000004">
      <c r="A127">
        <v>9044</v>
      </c>
      <c r="B127" s="2">
        <v>0.1</v>
      </c>
      <c r="C127" s="2">
        <v>0.2</v>
      </c>
      <c r="D127">
        <v>5</v>
      </c>
      <c r="E127" s="2">
        <v>0.2</v>
      </c>
      <c r="F127">
        <v>200</v>
      </c>
      <c r="G127" t="s">
        <v>29</v>
      </c>
      <c r="H127" t="str">
        <f t="shared" si="1"/>
        <v>200#5</v>
      </c>
    </row>
    <row r="128" spans="1:8" x14ac:dyDescent="0.55000000000000004">
      <c r="A128">
        <v>9045</v>
      </c>
      <c r="B128" s="2">
        <v>0.1</v>
      </c>
      <c r="C128" s="2">
        <v>0.2</v>
      </c>
      <c r="D128">
        <v>10</v>
      </c>
      <c r="E128" s="2">
        <v>0.2</v>
      </c>
      <c r="F128">
        <v>200</v>
      </c>
      <c r="G128" t="s">
        <v>29</v>
      </c>
      <c r="H128" t="str">
        <f t="shared" si="1"/>
        <v>200#10</v>
      </c>
    </row>
    <row r="129" spans="1:8" x14ac:dyDescent="0.55000000000000004">
      <c r="A129">
        <v>9046</v>
      </c>
      <c r="B129" s="2">
        <v>0.1</v>
      </c>
      <c r="C129" s="2">
        <v>0.2</v>
      </c>
      <c r="D129">
        <v>20</v>
      </c>
      <c r="E129" s="2">
        <v>0.2</v>
      </c>
      <c r="F129">
        <v>200</v>
      </c>
      <c r="G129" t="s">
        <v>29</v>
      </c>
      <c r="H129" t="str">
        <f t="shared" si="1"/>
        <v>200#20</v>
      </c>
    </row>
    <row r="130" spans="1:8" x14ac:dyDescent="0.55000000000000004">
      <c r="A130">
        <v>9047</v>
      </c>
      <c r="B130" s="2">
        <v>0.1</v>
      </c>
      <c r="C130" s="2">
        <v>0.2</v>
      </c>
      <c r="D130">
        <v>50</v>
      </c>
      <c r="E130" s="2">
        <v>0.2</v>
      </c>
      <c r="F130">
        <v>200</v>
      </c>
      <c r="G130" t="s">
        <v>29</v>
      </c>
      <c r="H130" t="str">
        <f t="shared" si="1"/>
        <v>200#50</v>
      </c>
    </row>
    <row r="131" spans="1:8" x14ac:dyDescent="0.55000000000000004">
      <c r="A131">
        <v>9048</v>
      </c>
      <c r="B131" s="2">
        <v>0.1</v>
      </c>
      <c r="C131" s="2">
        <v>0.2</v>
      </c>
      <c r="D131">
        <v>100</v>
      </c>
      <c r="E131" s="2">
        <v>0.2</v>
      </c>
      <c r="F131">
        <v>200</v>
      </c>
      <c r="G131" t="s">
        <v>29</v>
      </c>
      <c r="H131" t="str">
        <f t="shared" ref="H131:H166" si="2">F131 &amp; "#" &amp; D131</f>
        <v>200#100</v>
      </c>
    </row>
    <row r="132" spans="1:8" hidden="1" x14ac:dyDescent="0.55000000000000004">
      <c r="A132">
        <v>10000</v>
      </c>
      <c r="B132" s="2">
        <v>0.1</v>
      </c>
      <c r="C132" s="2">
        <v>0.2</v>
      </c>
      <c r="D132">
        <v>10</v>
      </c>
      <c r="G132" t="s">
        <v>30</v>
      </c>
      <c r="H132" t="str">
        <f t="shared" si="2"/>
        <v>#10</v>
      </c>
    </row>
    <row r="133" spans="1:8" hidden="1" x14ac:dyDescent="0.55000000000000004">
      <c r="A133">
        <v>10001</v>
      </c>
      <c r="B133" s="2">
        <v>0.1</v>
      </c>
      <c r="C133" s="2">
        <v>0.2</v>
      </c>
      <c r="D133">
        <v>5</v>
      </c>
      <c r="G133" t="s">
        <v>30</v>
      </c>
      <c r="H133" t="str">
        <f t="shared" si="2"/>
        <v>#5</v>
      </c>
    </row>
    <row r="134" spans="1:8" hidden="1" x14ac:dyDescent="0.55000000000000004">
      <c r="A134">
        <v>10002</v>
      </c>
      <c r="B134" s="2">
        <v>0.1</v>
      </c>
      <c r="C134" s="2">
        <v>0.2</v>
      </c>
      <c r="D134">
        <v>20</v>
      </c>
      <c r="G134" t="s">
        <v>30</v>
      </c>
      <c r="H134" t="str">
        <f t="shared" si="2"/>
        <v>#20</v>
      </c>
    </row>
    <row r="135" spans="1:8" hidden="1" x14ac:dyDescent="0.55000000000000004">
      <c r="A135">
        <v>10003</v>
      </c>
      <c r="B135" s="2">
        <v>0.1</v>
      </c>
      <c r="C135" s="2">
        <v>0.2</v>
      </c>
      <c r="D135">
        <v>50</v>
      </c>
      <c r="G135" t="s">
        <v>30</v>
      </c>
      <c r="H135" t="str">
        <f t="shared" si="2"/>
        <v>#50</v>
      </c>
    </row>
    <row r="136" spans="1:8" hidden="1" x14ac:dyDescent="0.55000000000000004">
      <c r="A136">
        <v>10004</v>
      </c>
      <c r="B136" s="2">
        <v>0.1</v>
      </c>
      <c r="C136" s="2">
        <v>0.2</v>
      </c>
      <c r="D136">
        <v>2</v>
      </c>
      <c r="G136" t="s">
        <v>30</v>
      </c>
      <c r="H136" t="str">
        <f t="shared" si="2"/>
        <v>#2</v>
      </c>
    </row>
    <row r="137" spans="1:8" hidden="1" x14ac:dyDescent="0.55000000000000004">
      <c r="A137">
        <v>10005</v>
      </c>
      <c r="B137" s="2">
        <v>0.1</v>
      </c>
      <c r="C137" s="2">
        <v>0.2</v>
      </c>
      <c r="D137">
        <v>100</v>
      </c>
      <c r="G137" t="s">
        <v>30</v>
      </c>
      <c r="H137" t="str">
        <f t="shared" si="2"/>
        <v>#100</v>
      </c>
    </row>
    <row r="138" spans="1:8" hidden="1" x14ac:dyDescent="0.55000000000000004">
      <c r="A138">
        <v>11000</v>
      </c>
      <c r="B138" s="2">
        <v>0.1</v>
      </c>
      <c r="E138" s="2">
        <v>0</v>
      </c>
      <c r="F138">
        <v>20</v>
      </c>
      <c r="G138" t="s">
        <v>31</v>
      </c>
      <c r="H138" t="str">
        <f t="shared" si="2"/>
        <v>20#</v>
      </c>
    </row>
    <row r="139" spans="1:8" hidden="1" x14ac:dyDescent="0.55000000000000004">
      <c r="A139">
        <v>11001</v>
      </c>
      <c r="B139" s="2">
        <v>0.1</v>
      </c>
      <c r="E139" s="2">
        <v>0.1</v>
      </c>
      <c r="F139">
        <v>20</v>
      </c>
      <c r="G139" t="s">
        <v>31</v>
      </c>
      <c r="H139" t="str">
        <f t="shared" si="2"/>
        <v>20#</v>
      </c>
    </row>
    <row r="140" spans="1:8" hidden="1" x14ac:dyDescent="0.55000000000000004">
      <c r="A140">
        <v>11002</v>
      </c>
      <c r="B140" s="2">
        <v>0.1</v>
      </c>
      <c r="E140" s="2">
        <v>0.2</v>
      </c>
      <c r="F140">
        <v>20</v>
      </c>
      <c r="G140" t="s">
        <v>31</v>
      </c>
      <c r="H140" t="str">
        <f t="shared" si="2"/>
        <v>20#</v>
      </c>
    </row>
    <row r="141" spans="1:8" hidden="1" x14ac:dyDescent="0.55000000000000004">
      <c r="A141">
        <v>11003</v>
      </c>
      <c r="B141" s="2">
        <v>0.1</v>
      </c>
      <c r="E141" s="2">
        <v>0.3</v>
      </c>
      <c r="F141">
        <v>20</v>
      </c>
      <c r="G141" t="s">
        <v>31</v>
      </c>
      <c r="H141" t="str">
        <f t="shared" si="2"/>
        <v>20#</v>
      </c>
    </row>
    <row r="142" spans="1:8" hidden="1" x14ac:dyDescent="0.55000000000000004">
      <c r="A142">
        <v>11004</v>
      </c>
      <c r="B142" s="2">
        <v>0.1</v>
      </c>
      <c r="E142" s="2">
        <v>0.4</v>
      </c>
      <c r="F142">
        <v>20</v>
      </c>
      <c r="G142" t="s">
        <v>31</v>
      </c>
      <c r="H142" t="str">
        <f t="shared" si="2"/>
        <v>20#</v>
      </c>
    </row>
    <row r="143" spans="1:8" hidden="1" x14ac:dyDescent="0.55000000000000004">
      <c r="A143">
        <v>11005</v>
      </c>
      <c r="B143" s="2">
        <v>0.1</v>
      </c>
      <c r="E143" s="2">
        <v>0.5</v>
      </c>
      <c r="F143">
        <v>20</v>
      </c>
      <c r="G143" t="s">
        <v>31</v>
      </c>
      <c r="H143" t="str">
        <f t="shared" si="2"/>
        <v>20#</v>
      </c>
    </row>
    <row r="144" spans="1:8" hidden="1" x14ac:dyDescent="0.55000000000000004">
      <c r="A144">
        <v>11006</v>
      </c>
      <c r="B144" s="2">
        <v>0.1</v>
      </c>
      <c r="E144" s="2">
        <v>0.6</v>
      </c>
      <c r="F144">
        <v>20</v>
      </c>
      <c r="G144" t="s">
        <v>31</v>
      </c>
      <c r="H144" t="str">
        <f t="shared" si="2"/>
        <v>20#</v>
      </c>
    </row>
    <row r="145" spans="1:8" hidden="1" x14ac:dyDescent="0.55000000000000004">
      <c r="A145">
        <v>11007</v>
      </c>
      <c r="B145" s="2">
        <v>0.1</v>
      </c>
      <c r="E145" s="2">
        <v>0.7</v>
      </c>
      <c r="F145">
        <v>20</v>
      </c>
      <c r="G145" t="s">
        <v>31</v>
      </c>
      <c r="H145" t="str">
        <f t="shared" si="2"/>
        <v>20#</v>
      </c>
    </row>
    <row r="146" spans="1:8" hidden="1" x14ac:dyDescent="0.55000000000000004">
      <c r="A146">
        <v>11008</v>
      </c>
      <c r="B146" s="2">
        <v>0.1</v>
      </c>
      <c r="E146" s="2">
        <v>0.8</v>
      </c>
      <c r="F146">
        <v>20</v>
      </c>
      <c r="G146" t="s">
        <v>31</v>
      </c>
      <c r="H146" t="str">
        <f t="shared" si="2"/>
        <v>20#</v>
      </c>
    </row>
    <row r="147" spans="1:8" hidden="1" x14ac:dyDescent="0.55000000000000004">
      <c r="A147">
        <v>11009</v>
      </c>
      <c r="B147" s="2">
        <v>0.1</v>
      </c>
      <c r="E147" s="2">
        <v>0.9</v>
      </c>
      <c r="F147">
        <v>20</v>
      </c>
      <c r="G147" t="s">
        <v>31</v>
      </c>
      <c r="H147" t="str">
        <f t="shared" si="2"/>
        <v>20#</v>
      </c>
    </row>
    <row r="148" spans="1:8" hidden="1" x14ac:dyDescent="0.55000000000000004">
      <c r="A148">
        <v>11010</v>
      </c>
      <c r="B148" s="2">
        <v>0.1</v>
      </c>
      <c r="E148" s="2">
        <v>1</v>
      </c>
      <c r="F148">
        <v>20</v>
      </c>
      <c r="G148" t="s">
        <v>31</v>
      </c>
      <c r="H148" t="str">
        <f t="shared" si="2"/>
        <v>20#</v>
      </c>
    </row>
    <row r="149" spans="1:8" hidden="1" x14ac:dyDescent="0.55000000000000004">
      <c r="A149">
        <v>12000</v>
      </c>
      <c r="B149" s="2">
        <v>0.1</v>
      </c>
      <c r="C149" s="2">
        <v>0</v>
      </c>
      <c r="D149">
        <v>20</v>
      </c>
      <c r="G149" t="s">
        <v>32</v>
      </c>
      <c r="H149" t="str">
        <f t="shared" si="2"/>
        <v>#20</v>
      </c>
    </row>
    <row r="150" spans="1:8" hidden="1" x14ac:dyDescent="0.55000000000000004">
      <c r="A150">
        <v>12001</v>
      </c>
      <c r="B150" s="2">
        <v>0.1</v>
      </c>
      <c r="C150" s="2">
        <v>0.1</v>
      </c>
      <c r="D150">
        <v>20</v>
      </c>
      <c r="G150" t="s">
        <v>32</v>
      </c>
      <c r="H150" t="str">
        <f t="shared" si="2"/>
        <v>#20</v>
      </c>
    </row>
    <row r="151" spans="1:8" hidden="1" x14ac:dyDescent="0.55000000000000004">
      <c r="A151">
        <v>12002</v>
      </c>
      <c r="B151" s="2">
        <v>0.1</v>
      </c>
      <c r="C151" s="2">
        <v>0.2</v>
      </c>
      <c r="D151">
        <v>20</v>
      </c>
      <c r="G151" t="s">
        <v>32</v>
      </c>
      <c r="H151" t="str">
        <f t="shared" si="2"/>
        <v>#20</v>
      </c>
    </row>
    <row r="152" spans="1:8" hidden="1" x14ac:dyDescent="0.55000000000000004">
      <c r="A152">
        <v>12003</v>
      </c>
      <c r="B152" s="2">
        <v>0.1</v>
      </c>
      <c r="C152" s="2">
        <v>0.3</v>
      </c>
      <c r="D152">
        <v>20</v>
      </c>
      <c r="G152" t="s">
        <v>32</v>
      </c>
      <c r="H152" t="str">
        <f t="shared" si="2"/>
        <v>#20</v>
      </c>
    </row>
    <row r="153" spans="1:8" hidden="1" x14ac:dyDescent="0.55000000000000004">
      <c r="A153">
        <v>12004</v>
      </c>
      <c r="B153" s="2">
        <v>0.1</v>
      </c>
      <c r="C153" s="2">
        <v>0.4</v>
      </c>
      <c r="D153">
        <v>20</v>
      </c>
      <c r="G153" t="s">
        <v>32</v>
      </c>
      <c r="H153" t="str">
        <f t="shared" si="2"/>
        <v>#20</v>
      </c>
    </row>
    <row r="154" spans="1:8" hidden="1" x14ac:dyDescent="0.55000000000000004">
      <c r="A154">
        <v>12005</v>
      </c>
      <c r="B154" s="2">
        <v>0.1</v>
      </c>
      <c r="C154" s="2">
        <v>0.5</v>
      </c>
      <c r="D154">
        <v>20</v>
      </c>
      <c r="G154" t="s">
        <v>32</v>
      </c>
      <c r="H154" t="str">
        <f t="shared" si="2"/>
        <v>#20</v>
      </c>
    </row>
    <row r="155" spans="1:8" hidden="1" x14ac:dyDescent="0.55000000000000004">
      <c r="A155">
        <v>12006</v>
      </c>
      <c r="B155" s="2">
        <v>0.1</v>
      </c>
      <c r="C155" s="2">
        <v>0.6</v>
      </c>
      <c r="D155">
        <v>20</v>
      </c>
      <c r="G155" t="s">
        <v>32</v>
      </c>
      <c r="H155" t="str">
        <f t="shared" si="2"/>
        <v>#20</v>
      </c>
    </row>
    <row r="156" spans="1:8" hidden="1" x14ac:dyDescent="0.55000000000000004">
      <c r="A156">
        <v>12007</v>
      </c>
      <c r="B156" s="2">
        <v>0.1</v>
      </c>
      <c r="C156" s="2">
        <v>0.7</v>
      </c>
      <c r="D156">
        <v>20</v>
      </c>
      <c r="G156" t="s">
        <v>32</v>
      </c>
      <c r="H156" t="str">
        <f t="shared" si="2"/>
        <v>#20</v>
      </c>
    </row>
    <row r="157" spans="1:8" hidden="1" x14ac:dyDescent="0.55000000000000004">
      <c r="A157">
        <v>12008</v>
      </c>
      <c r="B157" s="2">
        <v>0.1</v>
      </c>
      <c r="C157" s="2">
        <v>0.8</v>
      </c>
      <c r="D157">
        <v>20</v>
      </c>
      <c r="G157" t="s">
        <v>32</v>
      </c>
      <c r="H157" t="str">
        <f t="shared" si="2"/>
        <v>#20</v>
      </c>
    </row>
    <row r="158" spans="1:8" hidden="1" x14ac:dyDescent="0.55000000000000004">
      <c r="A158">
        <v>12009</v>
      </c>
      <c r="B158" s="2">
        <v>0.1</v>
      </c>
      <c r="C158" s="2">
        <v>0.9</v>
      </c>
      <c r="D158">
        <v>20</v>
      </c>
      <c r="G158" t="s">
        <v>32</v>
      </c>
      <c r="H158" t="str">
        <f t="shared" si="2"/>
        <v>#20</v>
      </c>
    </row>
    <row r="159" spans="1:8" hidden="1" x14ac:dyDescent="0.55000000000000004">
      <c r="A159">
        <v>12010</v>
      </c>
      <c r="B159" s="2">
        <v>0.1</v>
      </c>
      <c r="C159" s="2">
        <v>1</v>
      </c>
      <c r="D159">
        <v>20</v>
      </c>
      <c r="G159" t="s">
        <v>32</v>
      </c>
      <c r="H159" t="str">
        <f t="shared" si="2"/>
        <v>#20</v>
      </c>
    </row>
    <row r="160" spans="1:8" hidden="1" x14ac:dyDescent="0.55000000000000004">
      <c r="A160">
        <v>13000</v>
      </c>
      <c r="B160" s="2">
        <v>0.1</v>
      </c>
      <c r="E160" s="2">
        <v>0.2</v>
      </c>
      <c r="F160">
        <v>20</v>
      </c>
      <c r="G160" t="s">
        <v>33</v>
      </c>
      <c r="H160" t="str">
        <f t="shared" si="2"/>
        <v>20#</v>
      </c>
    </row>
    <row r="161" spans="1:8" hidden="1" x14ac:dyDescent="0.55000000000000004">
      <c r="A161">
        <v>13001</v>
      </c>
      <c r="B161" s="2">
        <v>1</v>
      </c>
      <c r="E161" s="2">
        <v>0.2</v>
      </c>
      <c r="F161">
        <v>20</v>
      </c>
      <c r="G161" t="s">
        <v>33</v>
      </c>
      <c r="H161" t="str">
        <f t="shared" si="2"/>
        <v>20#</v>
      </c>
    </row>
    <row r="162" spans="1:8" hidden="1" x14ac:dyDescent="0.55000000000000004">
      <c r="A162">
        <v>13002</v>
      </c>
      <c r="B162" s="2">
        <v>10</v>
      </c>
      <c r="E162" s="2">
        <v>0.2</v>
      </c>
      <c r="F162">
        <v>20</v>
      </c>
      <c r="G162" t="s">
        <v>33</v>
      </c>
      <c r="H162" t="str">
        <f t="shared" si="2"/>
        <v>20#</v>
      </c>
    </row>
    <row r="163" spans="1:8" hidden="1" x14ac:dyDescent="0.55000000000000004">
      <c r="A163">
        <v>14000</v>
      </c>
      <c r="B163" s="2">
        <v>0.1</v>
      </c>
      <c r="C163" s="2">
        <v>0.2</v>
      </c>
      <c r="D163">
        <v>20</v>
      </c>
      <c r="G163" t="s">
        <v>34</v>
      </c>
      <c r="H163" t="str">
        <f t="shared" si="2"/>
        <v>#20</v>
      </c>
    </row>
    <row r="164" spans="1:8" hidden="1" x14ac:dyDescent="0.55000000000000004">
      <c r="A164">
        <v>14001</v>
      </c>
      <c r="B164" s="2">
        <v>1</v>
      </c>
      <c r="C164" s="2">
        <v>0.2</v>
      </c>
      <c r="D164">
        <v>20</v>
      </c>
      <c r="G164" t="s">
        <v>34</v>
      </c>
      <c r="H164" t="str">
        <f t="shared" si="2"/>
        <v>#20</v>
      </c>
    </row>
    <row r="165" spans="1:8" hidden="1" x14ac:dyDescent="0.55000000000000004">
      <c r="A165">
        <v>14002</v>
      </c>
      <c r="B165" s="2">
        <v>10</v>
      </c>
      <c r="C165" s="2">
        <v>0.2</v>
      </c>
      <c r="D165">
        <v>20</v>
      </c>
      <c r="G165" t="s">
        <v>34</v>
      </c>
      <c r="H165" t="str">
        <f t="shared" si="2"/>
        <v>#20</v>
      </c>
    </row>
    <row r="166" spans="1:8" x14ac:dyDescent="0.55000000000000004">
      <c r="A166">
        <v>999000</v>
      </c>
      <c r="B166" s="2">
        <v>0.1</v>
      </c>
      <c r="C166" s="2">
        <v>0.3</v>
      </c>
      <c r="D166">
        <v>20000</v>
      </c>
      <c r="E166" s="2">
        <v>0.2</v>
      </c>
      <c r="F166">
        <v>20000</v>
      </c>
      <c r="G166" t="s">
        <v>27</v>
      </c>
      <c r="H166" t="str">
        <f t="shared" si="2"/>
        <v>20000#20000</v>
      </c>
    </row>
  </sheetData>
  <autoFilter ref="A1:H166" xr:uid="{F1C2B021-21FB-4257-8C8F-9F0E0F932A28}"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4000</vt:lpstr>
      <vt:lpstr>TOTAL</vt:lpstr>
      <vt:lpstr>Defaults_3200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2019-09-07T10:17:34Z</dcterms:modified>
</cp:coreProperties>
</file>