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A1FFA1A-B689-4603-8F35-EB6ECEE1BCC1}" xr6:coauthVersionLast="44" xr6:coauthVersionMax="44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3200" sheetId="9" r:id="rId10"/>
    <sheet name="TOTAL_OLD" sheetId="13" r:id="rId11"/>
  </sheets>
  <definedNames>
    <definedName name="_xlnm._FilterDatabase" localSheetId="9" hidden="1">Defaults_3200!$A$1:$I$166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" i="4" l="1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2" i="4"/>
  <c r="D95" i="4"/>
  <c r="E95" i="4" s="1"/>
  <c r="C95" i="4"/>
  <c r="D94" i="4"/>
  <c r="E94" i="4" s="1"/>
  <c r="C94" i="4"/>
  <c r="G94" i="4" s="1"/>
  <c r="D93" i="4"/>
  <c r="E93" i="4" s="1"/>
  <c r="C93" i="4"/>
  <c r="G93" i="4" s="1"/>
  <c r="D92" i="4"/>
  <c r="E92" i="4" s="1"/>
  <c r="C92" i="4"/>
  <c r="D91" i="4"/>
  <c r="E91" i="4" s="1"/>
  <c r="C91" i="4"/>
  <c r="G90" i="4"/>
  <c r="E90" i="4"/>
  <c r="D90" i="4"/>
  <c r="C90" i="4"/>
  <c r="D89" i="4"/>
  <c r="E89" i="4" s="1"/>
  <c r="C89" i="4"/>
  <c r="D88" i="4"/>
  <c r="C88" i="4"/>
  <c r="D87" i="4"/>
  <c r="E87" i="4" s="1"/>
  <c r="C87" i="4"/>
  <c r="G87" i="4" s="1"/>
  <c r="D86" i="4"/>
  <c r="E86" i="4" s="1"/>
  <c r="C86" i="4"/>
  <c r="G86" i="4" s="1"/>
  <c r="D85" i="4"/>
  <c r="E85" i="4" s="1"/>
  <c r="C85" i="4"/>
  <c r="D84" i="4"/>
  <c r="E84" i="4" s="1"/>
  <c r="C84" i="4"/>
  <c r="D83" i="4"/>
  <c r="E83" i="4" s="1"/>
  <c r="C83" i="4"/>
  <c r="G83" i="4" s="1"/>
  <c r="E82" i="4"/>
  <c r="G82" i="4" s="1"/>
  <c r="D82" i="4"/>
  <c r="C82" i="4"/>
  <c r="D81" i="4"/>
  <c r="E81" i="4" s="1"/>
  <c r="C81" i="4"/>
  <c r="D80" i="4"/>
  <c r="C80" i="4"/>
  <c r="D79" i="4"/>
  <c r="E79" i="4" s="1"/>
  <c r="C79" i="4"/>
  <c r="D78" i="4"/>
  <c r="E78" i="4" s="1"/>
  <c r="C78" i="4"/>
  <c r="G78" i="4" s="1"/>
  <c r="D77" i="4"/>
  <c r="E77" i="4" s="1"/>
  <c r="C77" i="4"/>
  <c r="D76" i="4"/>
  <c r="E76" i="4" s="1"/>
  <c r="C76" i="4"/>
  <c r="D75" i="4"/>
  <c r="E75" i="4" s="1"/>
  <c r="C75" i="4"/>
  <c r="E74" i="4"/>
  <c r="G74" i="4" s="1"/>
  <c r="D74" i="4"/>
  <c r="C74" i="4"/>
  <c r="D73" i="4"/>
  <c r="E73" i="4" s="1"/>
  <c r="C73" i="4"/>
  <c r="D72" i="4"/>
  <c r="C72" i="4"/>
  <c r="E72" i="4" s="1"/>
  <c r="D71" i="4"/>
  <c r="E71" i="4" s="1"/>
  <c r="C71" i="4"/>
  <c r="G71" i="4" s="1"/>
  <c r="D70" i="4"/>
  <c r="C70" i="4"/>
  <c r="D69" i="4"/>
  <c r="E69" i="4" s="1"/>
  <c r="C69" i="4"/>
  <c r="D68" i="4"/>
  <c r="C68" i="4"/>
  <c r="E68" i="4" s="1"/>
  <c r="D67" i="4"/>
  <c r="E67" i="4" s="1"/>
  <c r="C67" i="4"/>
  <c r="G67" i="4" s="1"/>
  <c r="E66" i="4"/>
  <c r="G66" i="4" s="1"/>
  <c r="D66" i="4"/>
  <c r="C66" i="4"/>
  <c r="D65" i="4"/>
  <c r="E65" i="4" s="1"/>
  <c r="C65" i="4"/>
  <c r="D64" i="4"/>
  <c r="C64" i="4"/>
  <c r="D63" i="4"/>
  <c r="E63" i="4" s="1"/>
  <c r="C63" i="4"/>
  <c r="G63" i="4" s="1"/>
  <c r="D62" i="4"/>
  <c r="C62" i="4"/>
  <c r="D61" i="4"/>
  <c r="E61" i="4" s="1"/>
  <c r="C61" i="4"/>
  <c r="G61" i="4" s="1"/>
  <c r="D60" i="4"/>
  <c r="C60" i="4"/>
  <c r="E60" i="4" s="1"/>
  <c r="D59" i="4"/>
  <c r="E59" i="4" s="1"/>
  <c r="C59" i="4"/>
  <c r="G59" i="4" s="1"/>
  <c r="E58" i="4"/>
  <c r="G58" i="4" s="1"/>
  <c r="D58" i="4"/>
  <c r="C58" i="4"/>
  <c r="D57" i="4"/>
  <c r="E57" i="4" s="1"/>
  <c r="C57" i="4"/>
  <c r="G57" i="4" s="1"/>
  <c r="D56" i="4"/>
  <c r="C56" i="4"/>
  <c r="D55" i="4"/>
  <c r="E55" i="4" s="1"/>
  <c r="C55" i="4"/>
  <c r="D54" i="4"/>
  <c r="C54" i="4"/>
  <c r="D53" i="4"/>
  <c r="E53" i="4" s="1"/>
  <c r="C53" i="4"/>
  <c r="G53" i="4" s="1"/>
  <c r="D52" i="4"/>
  <c r="C52" i="4"/>
  <c r="E52" i="4" s="1"/>
  <c r="D51" i="4"/>
  <c r="E51" i="4" s="1"/>
  <c r="C51" i="4"/>
  <c r="E50" i="4"/>
  <c r="G50" i="4" s="1"/>
  <c r="D50" i="4"/>
  <c r="C50" i="4"/>
  <c r="D49" i="4"/>
  <c r="E49" i="4" s="1"/>
  <c r="C49" i="4"/>
  <c r="D48" i="4"/>
  <c r="C48" i="4"/>
  <c r="E48" i="4" s="1"/>
  <c r="D47" i="4"/>
  <c r="E47" i="4" s="1"/>
  <c r="C47" i="4"/>
  <c r="D46" i="4"/>
  <c r="C46" i="4"/>
  <c r="D45" i="4"/>
  <c r="E45" i="4" s="1"/>
  <c r="C45" i="4"/>
  <c r="D44" i="4"/>
  <c r="C44" i="4"/>
  <c r="E44" i="4" s="1"/>
  <c r="D43" i="4"/>
  <c r="E43" i="4" s="1"/>
  <c r="C43" i="4"/>
  <c r="E42" i="4"/>
  <c r="G42" i="4" s="1"/>
  <c r="D42" i="4"/>
  <c r="C42" i="4"/>
  <c r="D41" i="4"/>
  <c r="E41" i="4" s="1"/>
  <c r="C41" i="4"/>
  <c r="D40" i="4"/>
  <c r="C40" i="4"/>
  <c r="D39" i="4"/>
  <c r="E39" i="4" s="1"/>
  <c r="C39" i="4"/>
  <c r="G39" i="4" s="1"/>
  <c r="D38" i="4"/>
  <c r="C38" i="4"/>
  <c r="D37" i="4"/>
  <c r="E37" i="4" s="1"/>
  <c r="C37" i="4"/>
  <c r="G37" i="4" s="1"/>
  <c r="D36" i="4"/>
  <c r="C36" i="4"/>
  <c r="E36" i="4" s="1"/>
  <c r="D35" i="4"/>
  <c r="E35" i="4" s="1"/>
  <c r="C35" i="4"/>
  <c r="G35" i="4" s="1"/>
  <c r="E34" i="4"/>
  <c r="G34" i="4" s="1"/>
  <c r="D34" i="4"/>
  <c r="C34" i="4"/>
  <c r="D33" i="4"/>
  <c r="E33" i="4" s="1"/>
  <c r="C33" i="4"/>
  <c r="G33" i="4" s="1"/>
  <c r="D32" i="4"/>
  <c r="C32" i="4"/>
  <c r="E32" i="4" s="1"/>
  <c r="D31" i="4"/>
  <c r="E31" i="4" s="1"/>
  <c r="C31" i="4"/>
  <c r="D30" i="4"/>
  <c r="C30" i="4"/>
  <c r="D29" i="4"/>
  <c r="E29" i="4" s="1"/>
  <c r="C29" i="4"/>
  <c r="G29" i="4" s="1"/>
  <c r="D28" i="4"/>
  <c r="C28" i="4"/>
  <c r="E28" i="4" s="1"/>
  <c r="D27" i="4"/>
  <c r="E27" i="4" s="1"/>
  <c r="C27" i="4"/>
  <c r="E26" i="4"/>
  <c r="G26" i="4" s="1"/>
  <c r="D26" i="4"/>
  <c r="C26" i="4"/>
  <c r="D25" i="4"/>
  <c r="E25" i="4" s="1"/>
  <c r="C25" i="4"/>
  <c r="D24" i="4"/>
  <c r="C24" i="4"/>
  <c r="E24" i="4" s="1"/>
  <c r="D23" i="4"/>
  <c r="E23" i="4" s="1"/>
  <c r="C23" i="4"/>
  <c r="G23" i="4" s="1"/>
  <c r="D22" i="4"/>
  <c r="C22" i="4"/>
  <c r="D21" i="4"/>
  <c r="E21" i="4" s="1"/>
  <c r="C21" i="4"/>
  <c r="D20" i="4"/>
  <c r="C20" i="4"/>
  <c r="E20" i="4" s="1"/>
  <c r="D19" i="4"/>
  <c r="E19" i="4" s="1"/>
  <c r="C19" i="4"/>
  <c r="G19" i="4" s="1"/>
  <c r="E18" i="4"/>
  <c r="G18" i="4" s="1"/>
  <c r="D18" i="4"/>
  <c r="C18" i="4"/>
  <c r="D17" i="4"/>
  <c r="E17" i="4" s="1"/>
  <c r="C17" i="4"/>
  <c r="D16" i="4"/>
  <c r="C16" i="4"/>
  <c r="E16" i="4" s="1"/>
  <c r="D15" i="4"/>
  <c r="E15" i="4" s="1"/>
  <c r="C15" i="4"/>
  <c r="D14" i="4"/>
  <c r="C14" i="4"/>
  <c r="D13" i="4"/>
  <c r="E13" i="4" s="1"/>
  <c r="C13" i="4"/>
  <c r="D12" i="4"/>
  <c r="C12" i="4"/>
  <c r="E12" i="4" s="1"/>
  <c r="D11" i="4"/>
  <c r="E11" i="4" s="1"/>
  <c r="C11" i="4"/>
  <c r="E10" i="4"/>
  <c r="G10" i="4" s="1"/>
  <c r="D10" i="4"/>
  <c r="C10" i="4"/>
  <c r="D9" i="4"/>
  <c r="E9" i="4" s="1"/>
  <c r="C9" i="4"/>
  <c r="G9" i="4" s="1"/>
  <c r="D8" i="4"/>
  <c r="C8" i="4"/>
  <c r="D7" i="4"/>
  <c r="E7" i="4" s="1"/>
  <c r="C7" i="4"/>
  <c r="G7" i="4" s="1"/>
  <c r="D6" i="4"/>
  <c r="C6" i="4"/>
  <c r="D5" i="4"/>
  <c r="E5" i="4" s="1"/>
  <c r="C5" i="4"/>
  <c r="G5" i="4" s="1"/>
  <c r="D4" i="4"/>
  <c r="C4" i="4"/>
  <c r="E4" i="4" s="1"/>
  <c r="D3" i="4"/>
  <c r="E3" i="4" s="1"/>
  <c r="C3" i="4"/>
  <c r="G3" i="4" s="1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AU4" i="4" s="1"/>
  <c r="BF4" i="4" s="1"/>
  <c r="I5" i="9"/>
  <c r="I4" i="9"/>
  <c r="I3" i="9"/>
  <c r="I2" i="9"/>
  <c r="D56" i="13"/>
  <c r="E56" i="13" s="1"/>
  <c r="F56" i="13" s="1"/>
  <c r="C56" i="13"/>
  <c r="D55" i="13"/>
  <c r="E55" i="13" s="1"/>
  <c r="F55" i="13" s="1"/>
  <c r="C55" i="13"/>
  <c r="D54" i="13"/>
  <c r="E54" i="13" s="1"/>
  <c r="F54" i="13" s="1"/>
  <c r="C54" i="13"/>
  <c r="G54" i="13" s="1"/>
  <c r="AG15" i="13" s="1"/>
  <c r="D53" i="13"/>
  <c r="E53" i="13" s="1"/>
  <c r="C53" i="13"/>
  <c r="D52" i="13"/>
  <c r="E52" i="13" s="1"/>
  <c r="C52" i="13"/>
  <c r="E51" i="13"/>
  <c r="F51" i="13" s="1"/>
  <c r="D51" i="13"/>
  <c r="C51" i="13"/>
  <c r="D50" i="13"/>
  <c r="E50" i="13" s="1"/>
  <c r="C50" i="13"/>
  <c r="D49" i="13"/>
  <c r="E49" i="13" s="1"/>
  <c r="F49" i="13" s="1"/>
  <c r="C49" i="13"/>
  <c r="D48" i="13"/>
  <c r="E48" i="13" s="1"/>
  <c r="F48" i="13" s="1"/>
  <c r="C48" i="13"/>
  <c r="G48" i="13" s="1"/>
  <c r="D47" i="13"/>
  <c r="E47" i="13" s="1"/>
  <c r="F47" i="13" s="1"/>
  <c r="C47" i="13"/>
  <c r="G47" i="13" s="1"/>
  <c r="D46" i="13"/>
  <c r="E46" i="13" s="1"/>
  <c r="F46" i="13" s="1"/>
  <c r="C46" i="13"/>
  <c r="G46" i="13" s="1"/>
  <c r="D45" i="13"/>
  <c r="E45" i="13" s="1"/>
  <c r="C45" i="13"/>
  <c r="D44" i="13"/>
  <c r="E44" i="13" s="1"/>
  <c r="C44" i="13"/>
  <c r="E43" i="13"/>
  <c r="F43" i="13" s="1"/>
  <c r="D43" i="13"/>
  <c r="C43" i="13"/>
  <c r="D42" i="13"/>
  <c r="E42" i="13" s="1"/>
  <c r="C42" i="13"/>
  <c r="D41" i="13"/>
  <c r="E41" i="13" s="1"/>
  <c r="F41" i="13" s="1"/>
  <c r="C41" i="13"/>
  <c r="D40" i="13"/>
  <c r="E40" i="13" s="1"/>
  <c r="F40" i="13" s="1"/>
  <c r="C40" i="13"/>
  <c r="D39" i="13"/>
  <c r="C39" i="13"/>
  <c r="D38" i="13"/>
  <c r="E38" i="13" s="1"/>
  <c r="F38" i="13" s="1"/>
  <c r="C38" i="13"/>
  <c r="D37" i="13"/>
  <c r="E37" i="13" s="1"/>
  <c r="C37" i="13"/>
  <c r="D36" i="13"/>
  <c r="E36" i="13" s="1"/>
  <c r="C36" i="13"/>
  <c r="E35" i="13"/>
  <c r="F35" i="13" s="1"/>
  <c r="D35" i="13"/>
  <c r="C35" i="13"/>
  <c r="D34" i="13"/>
  <c r="E34" i="13" s="1"/>
  <c r="F34" i="13" s="1"/>
  <c r="C34" i="13"/>
  <c r="D33" i="13"/>
  <c r="E33" i="13" s="1"/>
  <c r="F33" i="13" s="1"/>
  <c r="C33" i="13"/>
  <c r="G33" i="13" s="1"/>
  <c r="D32" i="13"/>
  <c r="E32" i="13" s="1"/>
  <c r="F32" i="13" s="1"/>
  <c r="C32" i="13"/>
  <c r="G32" i="13" s="1"/>
  <c r="AI15" i="13" s="1"/>
  <c r="D31" i="13"/>
  <c r="C31" i="13"/>
  <c r="D30" i="13"/>
  <c r="E30" i="13" s="1"/>
  <c r="F30" i="13" s="1"/>
  <c r="C30" i="13"/>
  <c r="D29" i="13"/>
  <c r="E29" i="13" s="1"/>
  <c r="C29" i="13"/>
  <c r="D28" i="13"/>
  <c r="E28" i="13" s="1"/>
  <c r="C28" i="13"/>
  <c r="D27" i="13"/>
  <c r="E27" i="13" s="1"/>
  <c r="C27" i="13"/>
  <c r="D26" i="13"/>
  <c r="C26" i="13"/>
  <c r="D25" i="13"/>
  <c r="E25" i="13" s="1"/>
  <c r="C25" i="13"/>
  <c r="D24" i="13"/>
  <c r="E24" i="13" s="1"/>
  <c r="C24" i="13"/>
  <c r="D23" i="13"/>
  <c r="E23" i="13" s="1"/>
  <c r="F23" i="13" s="1"/>
  <c r="C23" i="13"/>
  <c r="G23" i="13" s="1"/>
  <c r="D22" i="13"/>
  <c r="C22" i="13"/>
  <c r="D21" i="13"/>
  <c r="E21" i="13" s="1"/>
  <c r="F21" i="13" s="1"/>
  <c r="C21" i="13"/>
  <c r="G21" i="13" s="1"/>
  <c r="AI14" i="13" s="1"/>
  <c r="D20" i="13"/>
  <c r="E20" i="13" s="1"/>
  <c r="C20" i="13"/>
  <c r="D19" i="13"/>
  <c r="E19" i="13" s="1"/>
  <c r="C19" i="13"/>
  <c r="E18" i="13"/>
  <c r="F18" i="13" s="1"/>
  <c r="D18" i="13"/>
  <c r="C18" i="13"/>
  <c r="E17" i="13"/>
  <c r="F17" i="13" s="1"/>
  <c r="D17" i="13"/>
  <c r="C17" i="13"/>
  <c r="D16" i="13"/>
  <c r="E16" i="13" s="1"/>
  <c r="F16" i="13" s="1"/>
  <c r="C16" i="13"/>
  <c r="G16" i="13" s="1"/>
  <c r="D15" i="13"/>
  <c r="C15" i="13"/>
  <c r="D14" i="13"/>
  <c r="E14" i="13" s="1"/>
  <c r="C14" i="13"/>
  <c r="E13" i="13"/>
  <c r="F13" i="13" s="1"/>
  <c r="D13" i="13"/>
  <c r="C13" i="13"/>
  <c r="D12" i="13"/>
  <c r="E12" i="13" s="1"/>
  <c r="F12" i="13" s="1"/>
  <c r="C12" i="13"/>
  <c r="D11" i="13"/>
  <c r="C11" i="13"/>
  <c r="D10" i="13"/>
  <c r="E10" i="13" s="1"/>
  <c r="F10" i="13" s="1"/>
  <c r="C10" i="13"/>
  <c r="D9" i="13"/>
  <c r="E9" i="13" s="1"/>
  <c r="C9" i="13"/>
  <c r="D8" i="13"/>
  <c r="E8" i="13" s="1"/>
  <c r="C8" i="13"/>
  <c r="D7" i="13"/>
  <c r="E7" i="13" s="1"/>
  <c r="F7" i="13" s="1"/>
  <c r="C7" i="13"/>
  <c r="G7" i="13" s="1"/>
  <c r="AF16" i="13" s="1"/>
  <c r="E6" i="13"/>
  <c r="G6" i="13" s="1"/>
  <c r="AF11" i="13" s="1"/>
  <c r="D6" i="13"/>
  <c r="C6" i="13"/>
  <c r="D5" i="13"/>
  <c r="E5" i="13" s="1"/>
  <c r="F5" i="13" s="1"/>
  <c r="C5" i="13"/>
  <c r="D4" i="13"/>
  <c r="E4" i="13" s="1"/>
  <c r="C4" i="13"/>
  <c r="D3" i="13"/>
  <c r="E3" i="13" s="1"/>
  <c r="C3" i="13"/>
  <c r="D2" i="13"/>
  <c r="E2" i="13" s="1"/>
  <c r="F2" i="13" s="1"/>
  <c r="C2" i="13"/>
  <c r="G2" i="13" s="1"/>
  <c r="AF13" i="13" s="1"/>
  <c r="G89" i="4" l="1"/>
  <c r="H13" i="4"/>
  <c r="G17" i="4"/>
  <c r="G21" i="4"/>
  <c r="G25" i="4"/>
  <c r="G36" i="4"/>
  <c r="G40" i="4"/>
  <c r="G51" i="4"/>
  <c r="G55" i="4"/>
  <c r="I55" i="4" s="1"/>
  <c r="I77" i="4"/>
  <c r="G81" i="4"/>
  <c r="G85" i="4"/>
  <c r="H29" i="4"/>
  <c r="I29" i="4"/>
  <c r="I33" i="4"/>
  <c r="H33" i="4"/>
  <c r="G52" i="4"/>
  <c r="I59" i="4"/>
  <c r="H59" i="4"/>
  <c r="I63" i="4"/>
  <c r="H63" i="4"/>
  <c r="H78" i="4"/>
  <c r="I78" i="4"/>
  <c r="H21" i="4"/>
  <c r="I21" i="4"/>
  <c r="H3" i="4"/>
  <c r="I3" i="4"/>
  <c r="I7" i="4"/>
  <c r="H7" i="4"/>
  <c r="G11" i="4"/>
  <c r="H11" i="4" s="1"/>
  <c r="G15" i="4"/>
  <c r="H37" i="4"/>
  <c r="I37" i="4"/>
  <c r="G41" i="4"/>
  <c r="G45" i="4"/>
  <c r="H45" i="4" s="1"/>
  <c r="G60" i="4"/>
  <c r="H67" i="4"/>
  <c r="I67" i="4"/>
  <c r="I71" i="4"/>
  <c r="H71" i="4"/>
  <c r="G75" i="4"/>
  <c r="H75" i="4" s="1"/>
  <c r="G79" i="4"/>
  <c r="I79" i="4" s="1"/>
  <c r="H86" i="4"/>
  <c r="I86" i="4"/>
  <c r="I93" i="4"/>
  <c r="H93" i="4"/>
  <c r="G44" i="4"/>
  <c r="G4" i="4"/>
  <c r="I15" i="4"/>
  <c r="H15" i="4"/>
  <c r="G49" i="4"/>
  <c r="G68" i="4"/>
  <c r="I90" i="4"/>
  <c r="H90" i="4"/>
  <c r="I85" i="4"/>
  <c r="H85" i="4"/>
  <c r="G12" i="4"/>
  <c r="H19" i="4"/>
  <c r="I19" i="4"/>
  <c r="I23" i="4"/>
  <c r="H23" i="4"/>
  <c r="G27" i="4"/>
  <c r="G31" i="4"/>
  <c r="I31" i="4" s="1"/>
  <c r="H53" i="4"/>
  <c r="I53" i="4"/>
  <c r="I57" i="4"/>
  <c r="H57" i="4"/>
  <c r="H83" i="4"/>
  <c r="I83" i="4"/>
  <c r="I87" i="4"/>
  <c r="H87" i="4"/>
  <c r="H94" i="4"/>
  <c r="I94" i="4"/>
  <c r="H51" i="4"/>
  <c r="I51" i="4"/>
  <c r="G92" i="4"/>
  <c r="G20" i="4"/>
  <c r="H27" i="4"/>
  <c r="I27" i="4"/>
  <c r="H31" i="4"/>
  <c r="H61" i="4"/>
  <c r="I61" i="4"/>
  <c r="G65" i="4"/>
  <c r="G69" i="4"/>
  <c r="H69" i="4" s="1"/>
  <c r="G76" i="4"/>
  <c r="G91" i="4"/>
  <c r="G95" i="4"/>
  <c r="I95" i="4" s="1"/>
  <c r="I25" i="4"/>
  <c r="H25" i="4"/>
  <c r="H5" i="4"/>
  <c r="I5" i="4"/>
  <c r="I9" i="4"/>
  <c r="H9" i="4"/>
  <c r="G13" i="4"/>
  <c r="I13" i="4" s="1"/>
  <c r="G28" i="4"/>
  <c r="I32" i="4"/>
  <c r="H35" i="4"/>
  <c r="I35" i="4"/>
  <c r="I39" i="4"/>
  <c r="H39" i="4"/>
  <c r="G43" i="4"/>
  <c r="I43" i="4" s="1"/>
  <c r="G47" i="4"/>
  <c r="I47" i="4" s="1"/>
  <c r="G62" i="4"/>
  <c r="I69" i="4"/>
  <c r="G73" i="4"/>
  <c r="G77" i="4"/>
  <c r="H77" i="4" s="1"/>
  <c r="G84" i="4"/>
  <c r="I91" i="4"/>
  <c r="H91" i="4"/>
  <c r="H95" i="4"/>
  <c r="E40" i="4"/>
  <c r="E56" i="4"/>
  <c r="E88" i="4"/>
  <c r="E8" i="4"/>
  <c r="E64" i="4"/>
  <c r="E80" i="4"/>
  <c r="E14" i="4"/>
  <c r="G16" i="4"/>
  <c r="I16" i="4" s="1"/>
  <c r="E22" i="4"/>
  <c r="G24" i="4"/>
  <c r="I24" i="4" s="1"/>
  <c r="E30" i="4"/>
  <c r="G32" i="4"/>
  <c r="H32" i="4" s="1"/>
  <c r="E38" i="4"/>
  <c r="E46" i="4"/>
  <c r="G48" i="4"/>
  <c r="I48" i="4" s="1"/>
  <c r="E54" i="4"/>
  <c r="E62" i="4"/>
  <c r="E70" i="4"/>
  <c r="G72" i="4"/>
  <c r="I72" i="4" s="1"/>
  <c r="E6" i="4"/>
  <c r="AV5" i="4"/>
  <c r="AV7" i="4"/>
  <c r="AU3" i="4"/>
  <c r="BF3" i="4" s="1"/>
  <c r="AJ3" i="4" s="1"/>
  <c r="AE18" i="4" s="1"/>
  <c r="AV6" i="4"/>
  <c r="AT10" i="4"/>
  <c r="AV8" i="4"/>
  <c r="AV9" i="4"/>
  <c r="BG9" i="4" s="1"/>
  <c r="AV10" i="4"/>
  <c r="AT3" i="4"/>
  <c r="BE3" i="4" s="1"/>
  <c r="AI3" i="4" s="1"/>
  <c r="AE17" i="4" s="1"/>
  <c r="AT4" i="4"/>
  <c r="BE4" i="4" s="1"/>
  <c r="AU5" i="4"/>
  <c r="AU6" i="4"/>
  <c r="AU7" i="4"/>
  <c r="AU8" i="4"/>
  <c r="AU9" i="4"/>
  <c r="AU10" i="4"/>
  <c r="AO5" i="4"/>
  <c r="AZ5" i="4" s="1"/>
  <c r="AV3" i="4"/>
  <c r="BG3" i="4" s="1"/>
  <c r="AK3" i="4" s="1"/>
  <c r="AE19" i="4" s="1"/>
  <c r="AV4" i="4"/>
  <c r="BG4" i="4" s="1"/>
  <c r="AO6" i="4"/>
  <c r="AZ6" i="4" s="1"/>
  <c r="AO7" i="4"/>
  <c r="AZ7" i="4" s="1"/>
  <c r="AD7" i="4" s="1"/>
  <c r="AD16" i="4" s="1"/>
  <c r="AO8" i="4"/>
  <c r="AZ8" i="4" s="1"/>
  <c r="AO9" i="4"/>
  <c r="AZ9" i="4" s="1"/>
  <c r="AO10" i="4"/>
  <c r="AZ10" i="4" s="1"/>
  <c r="AD10" i="4" s="1"/>
  <c r="AD19" i="4" s="1"/>
  <c r="AO3" i="4"/>
  <c r="AZ3" i="4" s="1"/>
  <c r="AD3" i="4" s="1"/>
  <c r="AO4" i="4"/>
  <c r="AZ4" i="4" s="1"/>
  <c r="AP5" i="4"/>
  <c r="BA5" i="4" s="1"/>
  <c r="AP6" i="4"/>
  <c r="BA6" i="4" s="1"/>
  <c r="AP7" i="4"/>
  <c r="BA7" i="4" s="1"/>
  <c r="AP8" i="4"/>
  <c r="BA8" i="4" s="1"/>
  <c r="AP9" i="4"/>
  <c r="BA9" i="4" s="1"/>
  <c r="AP10" i="4"/>
  <c r="BA10" i="4" s="1"/>
  <c r="AP3" i="4"/>
  <c r="BA3" i="4" s="1"/>
  <c r="AE3" i="4" s="1"/>
  <c r="AP4" i="4"/>
  <c r="BA4" i="4" s="1"/>
  <c r="AQ5" i="4"/>
  <c r="AQ6" i="4"/>
  <c r="AQ7" i="4"/>
  <c r="AQ8" i="4"/>
  <c r="AQ9" i="4"/>
  <c r="AQ10" i="4"/>
  <c r="AQ3" i="4"/>
  <c r="BB3" i="4" s="1"/>
  <c r="AF3" i="4" s="1"/>
  <c r="AE14" i="4" s="1"/>
  <c r="AQ4" i="4"/>
  <c r="BB4" i="4" s="1"/>
  <c r="AR5" i="4"/>
  <c r="AR6" i="4"/>
  <c r="AR7" i="4"/>
  <c r="AR8" i="4"/>
  <c r="AR9" i="4"/>
  <c r="AR10" i="4"/>
  <c r="BC10" i="4" s="1"/>
  <c r="AR3" i="4"/>
  <c r="BC3" i="4" s="1"/>
  <c r="AG3" i="4" s="1"/>
  <c r="AE15" i="4" s="1"/>
  <c r="AR4" i="4"/>
  <c r="BC4" i="4" s="1"/>
  <c r="AS5" i="4"/>
  <c r="AS6" i="4"/>
  <c r="AS7" i="4"/>
  <c r="AS8" i="4"/>
  <c r="AS9" i="4"/>
  <c r="AS10" i="4"/>
  <c r="BD10" i="4" s="1"/>
  <c r="AS3" i="4"/>
  <c r="BD3" i="4" s="1"/>
  <c r="AH3" i="4" s="1"/>
  <c r="AE16" i="4" s="1"/>
  <c r="AS4" i="4"/>
  <c r="BD4" i="4" s="1"/>
  <c r="AT5" i="4"/>
  <c r="AT6" i="4"/>
  <c r="AT7" i="4"/>
  <c r="AT8" i="4"/>
  <c r="AT9" i="4"/>
  <c r="BG10" i="4"/>
  <c r="BG8" i="4"/>
  <c r="BG5" i="4"/>
  <c r="BE10" i="4"/>
  <c r="BG6" i="4"/>
  <c r="BF10" i="4"/>
  <c r="BB10" i="4"/>
  <c r="BG7" i="4"/>
  <c r="G8" i="13"/>
  <c r="AF15" i="13" s="1"/>
  <c r="F8" i="13"/>
  <c r="G19" i="13"/>
  <c r="F19" i="13"/>
  <c r="G3" i="13"/>
  <c r="AF14" i="13" s="1"/>
  <c r="F3" i="13"/>
  <c r="F4" i="13"/>
  <c r="G4" i="13"/>
  <c r="AF12" i="13" s="1"/>
  <c r="G5" i="13"/>
  <c r="G12" i="13"/>
  <c r="AC23" i="13"/>
  <c r="AC3" i="13"/>
  <c r="AB6" i="13"/>
  <c r="I30" i="13"/>
  <c r="AB26" i="13"/>
  <c r="G38" i="13"/>
  <c r="F45" i="13"/>
  <c r="G45" i="13"/>
  <c r="I49" i="13"/>
  <c r="I12" i="13"/>
  <c r="H12" i="13"/>
  <c r="F53" i="13"/>
  <c r="G53" i="13"/>
  <c r="AG14" i="13" s="1"/>
  <c r="F9" i="13"/>
  <c r="G9" i="13"/>
  <c r="H54" i="13"/>
  <c r="I54" i="13"/>
  <c r="AB15" i="13"/>
  <c r="I38" i="13"/>
  <c r="H38" i="13"/>
  <c r="AB3" i="13"/>
  <c r="I16" i="13"/>
  <c r="H16" i="13"/>
  <c r="AB23" i="13"/>
  <c r="G50" i="13"/>
  <c r="F50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I32" i="13"/>
  <c r="H32" i="13"/>
  <c r="AD26" i="13"/>
  <c r="AD15" i="13"/>
  <c r="AD6" i="13"/>
  <c r="G40" i="13"/>
  <c r="I40" i="13" s="1"/>
  <c r="H47" i="13"/>
  <c r="I47" i="13"/>
  <c r="G55" i="13"/>
  <c r="AG11" i="13" s="1"/>
  <c r="I5" i="13"/>
  <c r="H5" i="13"/>
  <c r="G42" i="13"/>
  <c r="F42" i="13"/>
  <c r="F27" i="13"/>
  <c r="G27" i="13"/>
  <c r="H46" i="13"/>
  <c r="I46" i="13"/>
  <c r="I2" i="13"/>
  <c r="AA13" i="13"/>
  <c r="AC13" i="13" s="1"/>
  <c r="H2" i="13"/>
  <c r="AA23" i="13"/>
  <c r="I17" i="13"/>
  <c r="AD12" i="13"/>
  <c r="G36" i="13"/>
  <c r="F36" i="13"/>
  <c r="AB13" i="13"/>
  <c r="H55" i="13"/>
  <c r="I55" i="13"/>
  <c r="AB11" i="13"/>
  <c r="I23" i="13"/>
  <c r="H23" i="13"/>
  <c r="AA16" i="13"/>
  <c r="H7" i="13"/>
  <c r="I7" i="13"/>
  <c r="F14" i="13"/>
  <c r="G14" i="13"/>
  <c r="AD14" i="13"/>
  <c r="H21" i="13"/>
  <c r="I21" i="13"/>
  <c r="AC25" i="13"/>
  <c r="AC5" i="13"/>
  <c r="G25" i="13"/>
  <c r="F25" i="13"/>
  <c r="F29" i="13"/>
  <c r="G29" i="13"/>
  <c r="I33" i="13"/>
  <c r="H33" i="13"/>
  <c r="G41" i="13"/>
  <c r="I41" i="13" s="1"/>
  <c r="F44" i="13"/>
  <c r="G44" i="13"/>
  <c r="I48" i="13"/>
  <c r="H48" i="13"/>
  <c r="G56" i="13"/>
  <c r="AG16" i="13" s="1"/>
  <c r="G15" i="13"/>
  <c r="G26" i="13"/>
  <c r="G30" i="13"/>
  <c r="H30" i="13" s="1"/>
  <c r="G34" i="13"/>
  <c r="I34" i="13" s="1"/>
  <c r="F37" i="13"/>
  <c r="G37" i="13"/>
  <c r="G49" i="13"/>
  <c r="H49" i="13" s="1"/>
  <c r="F52" i="13"/>
  <c r="G52" i="13"/>
  <c r="AG12" i="13" s="1"/>
  <c r="I56" i="13"/>
  <c r="AB16" i="13"/>
  <c r="H56" i="13"/>
  <c r="G13" i="13"/>
  <c r="AI13" i="13" s="1"/>
  <c r="G17" i="13"/>
  <c r="AI12" i="13" s="1"/>
  <c r="G18" i="13"/>
  <c r="I18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AE13" i="4" l="1"/>
  <c r="AF19" i="4"/>
  <c r="I42" i="4"/>
  <c r="H42" i="4"/>
  <c r="I50" i="4"/>
  <c r="H50" i="4"/>
  <c r="G80" i="4"/>
  <c r="I75" i="4"/>
  <c r="I45" i="4"/>
  <c r="I60" i="4"/>
  <c r="H60" i="4"/>
  <c r="H43" i="4"/>
  <c r="I88" i="4"/>
  <c r="I4" i="4"/>
  <c r="H4" i="4"/>
  <c r="H70" i="4"/>
  <c r="I70" i="4"/>
  <c r="I34" i="4"/>
  <c r="H34" i="4"/>
  <c r="I65" i="4"/>
  <c r="H65" i="4"/>
  <c r="H24" i="4"/>
  <c r="H48" i="4"/>
  <c r="H72" i="4"/>
  <c r="G38" i="4"/>
  <c r="H38" i="4" s="1"/>
  <c r="I41" i="4"/>
  <c r="H41" i="4"/>
  <c r="G70" i="4"/>
  <c r="G6" i="4"/>
  <c r="H6" i="4" s="1"/>
  <c r="H62" i="4"/>
  <c r="I62" i="4"/>
  <c r="I22" i="4"/>
  <c r="I40" i="4"/>
  <c r="H40" i="4"/>
  <c r="I26" i="4"/>
  <c r="H26" i="4"/>
  <c r="I84" i="4"/>
  <c r="H84" i="4"/>
  <c r="I28" i="4"/>
  <c r="H28" i="4"/>
  <c r="I44" i="4"/>
  <c r="H44" i="4"/>
  <c r="I36" i="4"/>
  <c r="H36" i="4"/>
  <c r="I82" i="4"/>
  <c r="H82" i="4"/>
  <c r="I18" i="4"/>
  <c r="H18" i="4"/>
  <c r="H16" i="4"/>
  <c r="G22" i="4"/>
  <c r="H22" i="4" s="1"/>
  <c r="I89" i="4"/>
  <c r="H89" i="4"/>
  <c r="I14" i="4"/>
  <c r="I74" i="4"/>
  <c r="H74" i="4"/>
  <c r="I10" i="4"/>
  <c r="H10" i="4"/>
  <c r="I73" i="4"/>
  <c r="H73" i="4"/>
  <c r="G88" i="4"/>
  <c r="H88" i="4" s="1"/>
  <c r="G54" i="4"/>
  <c r="H54" i="4" s="1"/>
  <c r="I20" i="4"/>
  <c r="H20" i="4"/>
  <c r="G46" i="4"/>
  <c r="I68" i="4"/>
  <c r="H68" i="4"/>
  <c r="I11" i="4"/>
  <c r="G56" i="4"/>
  <c r="I56" i="4" s="1"/>
  <c r="H47" i="4"/>
  <c r="H55" i="4"/>
  <c r="H46" i="4"/>
  <c r="I46" i="4"/>
  <c r="I80" i="4"/>
  <c r="H80" i="4"/>
  <c r="I66" i="4"/>
  <c r="H66" i="4"/>
  <c r="H79" i="4"/>
  <c r="G64" i="4"/>
  <c r="I64" i="4" s="1"/>
  <c r="G30" i="4"/>
  <c r="H30" i="4" s="1"/>
  <c r="AD5" i="4"/>
  <c r="AD14" i="4" s="1"/>
  <c r="I38" i="4"/>
  <c r="I58" i="4"/>
  <c r="H58" i="4"/>
  <c r="I76" i="4"/>
  <c r="H76" i="4"/>
  <c r="I92" i="4"/>
  <c r="H92" i="4"/>
  <c r="I12" i="4"/>
  <c r="H12" i="4"/>
  <c r="I49" i="4"/>
  <c r="H49" i="4"/>
  <c r="G8" i="4"/>
  <c r="I8" i="4" s="1"/>
  <c r="I52" i="4"/>
  <c r="H52" i="4"/>
  <c r="I81" i="4"/>
  <c r="H81" i="4"/>
  <c r="I17" i="4"/>
  <c r="H17" i="4"/>
  <c r="G14" i="4"/>
  <c r="H14" i="4" s="1"/>
  <c r="AE8" i="4"/>
  <c r="BE6" i="4"/>
  <c r="BE8" i="4"/>
  <c r="BF6" i="4"/>
  <c r="BD6" i="4"/>
  <c r="BB8" i="4"/>
  <c r="BE9" i="4"/>
  <c r="BB5" i="4"/>
  <c r="BD8" i="4"/>
  <c r="BD5" i="4"/>
  <c r="BB7" i="4"/>
  <c r="BF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BE5" i="4"/>
  <c r="BC7" i="4"/>
  <c r="BF8" i="4"/>
  <c r="BC8" i="4"/>
  <c r="BC5" i="4"/>
  <c r="BF5" i="4"/>
  <c r="BD7" i="4"/>
  <c r="BB9" i="4"/>
  <c r="BB6" i="4"/>
  <c r="BE7" i="4"/>
  <c r="BC9" i="4"/>
  <c r="BC6" i="4"/>
  <c r="BF7" i="4"/>
  <c r="BD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I39" i="13"/>
  <c r="AD16" i="13"/>
  <c r="I44" i="13"/>
  <c r="H44" i="13"/>
  <c r="H51" i="13"/>
  <c r="H17" i="13"/>
  <c r="AA25" i="13"/>
  <c r="H20" i="13"/>
  <c r="I20" i="13"/>
  <c r="AA5" i="13"/>
  <c r="AB14" i="13"/>
  <c r="I53" i="13"/>
  <c r="H53" i="13"/>
  <c r="AC6" i="13"/>
  <c r="I31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I19" i="13"/>
  <c r="H19" i="13"/>
  <c r="AA6" i="13"/>
  <c r="AA26" i="13"/>
  <c r="I29" i="13"/>
  <c r="H29" i="13"/>
  <c r="I25" i="13"/>
  <c r="H25" i="13"/>
  <c r="H26" i="13"/>
  <c r="I26" i="13"/>
  <c r="AD5" i="13"/>
  <c r="AD25" i="13"/>
  <c r="G22" i="13"/>
  <c r="H22" i="13" s="1"/>
  <c r="AC16" i="13"/>
  <c r="H13" i="13"/>
  <c r="H37" i="13"/>
  <c r="I37" i="13"/>
  <c r="AA12" i="13"/>
  <c r="AC12" i="13" s="1"/>
  <c r="I4" i="13"/>
  <c r="H4" i="13"/>
  <c r="AD24" i="13"/>
  <c r="AD4" i="13"/>
  <c r="H41" i="13"/>
  <c r="H40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H15" i="13"/>
  <c r="AC4" i="13"/>
  <c r="AC24" i="13"/>
  <c r="I15" i="13"/>
  <c r="I42" i="13"/>
  <c r="H42" i="13"/>
  <c r="I13" i="13"/>
  <c r="AF4" i="4"/>
  <c r="H64" i="4" l="1"/>
  <c r="H56" i="4"/>
  <c r="H8" i="4"/>
  <c r="I54" i="4"/>
  <c r="I6" i="4"/>
  <c r="I30" i="4"/>
  <c r="I11" i="13"/>
  <c r="I22" i="13"/>
  <c r="AC14" i="13"/>
  <c r="H39" i="13"/>
  <c r="AJ4" i="4"/>
  <c r="AE9" i="4"/>
  <c r="AF9" i="4" l="1"/>
  <c r="AI4" i="4"/>
  <c r="AE4" i="4"/>
  <c r="AG13" i="4" s="1"/>
  <c r="AJ5" i="4"/>
  <c r="D2" i="4"/>
  <c r="C2" i="4"/>
  <c r="AJ6" i="4" l="1"/>
  <c r="AG9" i="4"/>
  <c r="AE6" i="4"/>
  <c r="AH4" i="4"/>
  <c r="AE5" i="4"/>
  <c r="AF8" i="4"/>
  <c r="AE7" i="4"/>
  <c r="AD8" i="4"/>
  <c r="AD17" i="4" s="1"/>
  <c r="AH9" i="4" l="1"/>
  <c r="AI8" i="4"/>
  <c r="AG17" i="4" s="1"/>
  <c r="AI5" i="4"/>
  <c r="AH8" i="4"/>
  <c r="AI6" i="4"/>
  <c r="AJ7" i="4"/>
  <c r="AI7" i="4"/>
  <c r="AI9" i="4" l="1"/>
  <c r="AE10" i="4"/>
  <c r="AJ8" i="4" l="1"/>
  <c r="AF17" i="4"/>
  <c r="E2" i="4"/>
  <c r="H4" i="2"/>
  <c r="AJ9" i="4" l="1"/>
  <c r="AG18" i="4" s="1"/>
  <c r="AG8" i="4"/>
  <c r="AG4" i="4"/>
  <c r="AD9" i="4"/>
  <c r="AD18" i="4" s="1"/>
  <c r="AF18" i="4" s="1"/>
  <c r="AD4" i="4"/>
  <c r="AD13" i="4" s="1"/>
  <c r="AF13" i="4" s="1"/>
  <c r="AD6" i="4"/>
  <c r="AD15" i="4" s="1"/>
  <c r="G2" i="4"/>
  <c r="AK10" i="4"/>
  <c r="AG19" i="4" s="1"/>
  <c r="H7" i="2"/>
  <c r="H6" i="2"/>
  <c r="H5" i="2"/>
  <c r="H3" i="2"/>
  <c r="H2" i="2"/>
  <c r="AF10" i="4" l="1"/>
  <c r="AH6" i="4"/>
  <c r="AF6" i="4"/>
  <c r="AH7" i="4"/>
  <c r="AG16" i="4" s="1"/>
  <c r="AF5" i="4"/>
  <c r="AG14" i="4" s="1"/>
  <c r="AF7" i="4"/>
  <c r="AG6" i="4"/>
  <c r="AG15" i="4" s="1"/>
  <c r="AG5" i="4"/>
  <c r="AG7" i="4"/>
  <c r="AH5" i="4"/>
  <c r="AK4" i="4"/>
  <c r="I2" i="4"/>
  <c r="H2" i="4"/>
  <c r="K2" i="2"/>
  <c r="K3" i="2" s="1"/>
  <c r="AG10" i="4" l="1"/>
  <c r="AK5" i="4"/>
  <c r="AF16" i="4"/>
  <c r="AF15" i="4"/>
  <c r="AF14" i="4"/>
  <c r="AH10" i="4" l="1"/>
  <c r="AK6" i="4"/>
  <c r="AK8" i="4" l="1"/>
  <c r="AI10" i="4"/>
  <c r="AK7" i="4"/>
  <c r="AK9" i="4" l="1"/>
  <c r="AJ10" i="4"/>
</calcChain>
</file>

<file path=xl/sharedStrings.xml><?xml version="1.0" encoding="utf-8"?>
<sst xmlns="http://schemas.openxmlformats.org/spreadsheetml/2006/main" count="292" uniqueCount="55">
  <si>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</si>
  <si>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</si>
  <si>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</si>
  <si>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</si>
  <si>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</si>
  <si>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</si>
  <si>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</si>
  <si>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</si>
  <si>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</si>
  <si>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</si>
  <si>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</si>
  <si>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</si>
  <si>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</si>
  <si>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</si>
  <si>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</si>
  <si>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</si>
  <si>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</si>
  <si>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</si>
  <si>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</si>
  <si>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</si>
  <si>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</si>
  <si>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</si>
  <si>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</si>
  <si>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</si>
  <si>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</si>
  <si>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</si>
  <si>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synthesis / forward only + catalytic destruction / forward only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</si>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</sst>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87C28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9" borderId="16" xfId="0" applyFill="1" applyBorder="1"/>
    <xf numFmtId="1" fontId="0" fillId="9" borderId="16" xfId="0" applyNumberFormat="1" applyFill="1" applyBorder="1"/>
    <xf numFmtId="10" fontId="0" fillId="9" borderId="16" xfId="0" applyNumberFormat="1" applyFill="1" applyBorder="1"/>
    <xf numFmtId="10" fontId="1" fillId="5" borderId="16" xfId="0" applyNumberFormat="1" applyFont="1" applyFill="1" applyBorder="1"/>
    <xf numFmtId="10" fontId="1" fillId="6" borderId="16" xfId="0" applyNumberFormat="1" applyFont="1" applyFill="1" applyBorder="1"/>
    <xf numFmtId="10" fontId="1" fillId="4" borderId="16" xfId="0" applyNumberFormat="1" applyFont="1" applyFill="1" applyBorder="1"/>
    <xf numFmtId="10" fontId="1" fillId="7" borderId="16" xfId="0" applyNumberFormat="1" applyFont="1" applyFill="1" applyBorder="1"/>
    <xf numFmtId="10" fontId="1" fillId="8" borderId="16" xfId="0" applyNumberFormat="1" applyFont="1" applyFill="1" applyBorder="1"/>
    <xf numFmtId="10" fontId="1" fillId="9" borderId="16" xfId="0" applyNumberFormat="1" applyFont="1" applyFill="1" applyBorder="1"/>
    <xf numFmtId="10" fontId="0" fillId="0" borderId="16" xfId="0" applyNumberFormat="1" applyBorder="1"/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0.14195692025664527</c:v>
                </c:pt>
                <c:pt idx="1">
                  <c:v>0.20893379213991872</c:v>
                </c:pt>
                <c:pt idx="2">
                  <c:v>0.27361517166438126</c:v>
                </c:pt>
                <c:pt idx="3">
                  <c:v>0.23022137263365605</c:v>
                </c:pt>
                <c:pt idx="4">
                  <c:v>0.22744829304759534</c:v>
                </c:pt>
                <c:pt idx="5">
                  <c:v>0.16220780975543844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0.20893379213991872</c:v>
                </c:pt>
                <c:pt idx="1">
                  <c:v>0.28517415215398717</c:v>
                </c:pt>
                <c:pt idx="2">
                  <c:v>0.40297793071330623</c:v>
                </c:pt>
                <c:pt idx="3">
                  <c:v>0.41755621397840731</c:v>
                </c:pt>
                <c:pt idx="4">
                  <c:v>0.53893595813605788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0.15786994602301663</c:v>
                </c:pt>
                <c:pt idx="1">
                  <c:v>0.39656533251858644</c:v>
                </c:pt>
                <c:pt idx="2">
                  <c:v>0.39739454573547589</c:v>
                </c:pt>
                <c:pt idx="3">
                  <c:v>0.41755621397840731</c:v>
                </c:pt>
                <c:pt idx="4">
                  <c:v>0.5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0.40487255459047</c:v>
                </c:pt>
                <c:pt idx="1">
                  <c:v>0.44292353275428198</c:v>
                </c:pt>
                <c:pt idx="2">
                  <c:v>0.54439280785778066</c:v>
                </c:pt>
                <c:pt idx="3">
                  <c:v>0.59512744540953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0.66889609512228076</c:v>
                </c:pt>
                <c:pt idx="4">
                  <c:v>0.5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3.3792152226538301E-2</c:v>
                </c:pt>
                <c:pt idx="1">
                  <c:v>6.2391791424788678E-2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0.26249788887012326</c:v>
                </c:pt>
                <c:pt idx="5">
                  <c:v>0.10416314811687213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6.8977650171705207E-2</c:v>
                </c:pt>
                <c:pt idx="1">
                  <c:v>0.11013086872390264</c:v>
                </c:pt>
                <c:pt idx="2">
                  <c:v>0.17378297178938795</c:v>
                </c:pt>
                <c:pt idx="3">
                  <c:v>0.19212689297978941</c:v>
                </c:pt>
                <c:pt idx="4">
                  <c:v>0.17453414400720596</c:v>
                </c:pt>
                <c:pt idx="5">
                  <c:v>5.1384901199121757E-2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TOTAL!$AF$13:$AF$19</c:f>
              <c:numCache>
                <c:formatCode>0.00%</c:formatCode>
                <c:ptCount val="7"/>
                <c:pt idx="0">
                  <c:v>0.10276980239824351</c:v>
                </c:pt>
                <c:pt idx="1">
                  <c:v>0.17252266014869133</c:v>
                </c:pt>
                <c:pt idx="2">
                  <c:v>0.3138249810043125</c:v>
                </c:pt>
                <c:pt idx="3">
                  <c:v>0.35551017524711992</c:v>
                </c:pt>
                <c:pt idx="4">
                  <c:v>0.43703203287732922</c:v>
                </c:pt>
                <c:pt idx="5">
                  <c:v>0.15554804931599389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TOTAL!$AG$13:$AG$19</c:f>
              <c:numCache>
                <c:formatCode>0.00%</c:formatCode>
                <c:ptCount val="7"/>
                <c:pt idx="0">
                  <c:v>9.1394015036700249E-2</c:v>
                </c:pt>
                <c:pt idx="1">
                  <c:v>0.14195692025664527</c:v>
                </c:pt>
                <c:pt idx="2">
                  <c:v>0.28517415215398717</c:v>
                </c:pt>
                <c:pt idx="3">
                  <c:v>0.39739454573547589</c:v>
                </c:pt>
                <c:pt idx="4">
                  <c:v>0.59512744540953</c:v>
                </c:pt>
                <c:pt idx="5">
                  <c:v>0.5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0.20893379213991872</c:v>
                </c:pt>
                <c:pt idx="2">
                  <c:v>0.15786994602301663</c:v>
                </c:pt>
                <c:pt idx="3">
                  <c:v>0.40487255459047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0.20893379213991872</c:v>
                </c:pt>
                <c:pt idx="1">
                  <c:v>0.28517415215398717</c:v>
                </c:pt>
                <c:pt idx="2">
                  <c:v>0.39656533251858644</c:v>
                </c:pt>
                <c:pt idx="3">
                  <c:v>0.44292353275428198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0.27361517166438126</c:v>
                </c:pt>
                <c:pt idx="1">
                  <c:v>0.40297793071330623</c:v>
                </c:pt>
                <c:pt idx="2">
                  <c:v>0.39739454573547589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0.23022137263365605</c:v>
                </c:pt>
                <c:pt idx="1">
                  <c:v>0.41755621397840731</c:v>
                </c:pt>
                <c:pt idx="2">
                  <c:v>0.41755621397840731</c:v>
                </c:pt>
                <c:pt idx="3">
                  <c:v>0.59512744540953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3.3792152226538301E-2</c:v>
                </c:pt>
                <c:pt idx="1">
                  <c:v>6.2391791424788678E-2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0.26249788887012326</c:v>
                </c:pt>
                <c:pt idx="5">
                  <c:v>0.10416314811687213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6.8977650171705207E-2</c:v>
                </c:pt>
                <c:pt idx="1">
                  <c:v>0.11013086872390264</c:v>
                </c:pt>
                <c:pt idx="2">
                  <c:v>0.17378297178938795</c:v>
                </c:pt>
                <c:pt idx="3">
                  <c:v>0.19212689297978941</c:v>
                </c:pt>
                <c:pt idx="4">
                  <c:v>0.17453414400720596</c:v>
                </c:pt>
                <c:pt idx="5">
                  <c:v>5.1384901199121757E-2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0.10276980239824351</c:v>
                </c:pt>
                <c:pt idx="1">
                  <c:v>0.17252266014869133</c:v>
                </c:pt>
                <c:pt idx="2">
                  <c:v>0.3138249810043125</c:v>
                </c:pt>
                <c:pt idx="3">
                  <c:v>0.35551017524711992</c:v>
                </c:pt>
                <c:pt idx="4">
                  <c:v>0.43703203287732922</c:v>
                </c:pt>
                <c:pt idx="5">
                  <c:v>0.15554804931599389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9.1394015036700249E-2</c:v>
                </c:pt>
                <c:pt idx="1">
                  <c:v>0.14195692025664527</c:v>
                </c:pt>
                <c:pt idx="2">
                  <c:v>0.28517415215398717</c:v>
                </c:pt>
                <c:pt idx="3">
                  <c:v>0.39739454573547589</c:v>
                </c:pt>
                <c:pt idx="4">
                  <c:v>0.59512744540953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22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24</xdr:col>
      <xdr:colOff>423582</xdr:colOff>
      <xdr:row>22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41</v>
      </c>
      <c r="B1" s="115" t="s">
        <v>42</v>
      </c>
    </row>
    <row r="2" spans="1:2" x14ac:dyDescent="0.55000000000000004">
      <c r="A2" t="s">
        <v>43</v>
      </c>
      <c r="B2">
        <v>0.05</v>
      </c>
    </row>
    <row r="3" spans="1:2" x14ac:dyDescent="0.55000000000000004">
      <c r="A3" t="s">
        <v>44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sheetPr filterMode="1"/>
  <dimension ref="A1:I166"/>
  <sheetViews>
    <sheetView topLeftCell="A142" workbookViewId="0">
      <selection activeCell="B72" sqref="B72:B165"/>
    </sheetView>
  </sheetViews>
  <sheetFormatPr defaultRowHeight="14.4" x14ac:dyDescent="0.55000000000000004"/>
  <cols>
    <col min="3" max="4" width="8.83984375" style="2"/>
    <col min="6" max="6" width="8.83984375" style="2"/>
    <col min="9" max="9" width="22.05078125" bestFit="1" customWidth="1"/>
  </cols>
  <sheetData>
    <row r="1" spans="1:9" x14ac:dyDescent="0.55000000000000004">
      <c r="A1" t="s">
        <v>48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49</v>
      </c>
    </row>
    <row r="2" spans="1:9" hidden="1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hidden="1" x14ac:dyDescent="0.55000000000000004">
      <c r="A3" s="124">
        <v>1</v>
      </c>
      <c r="B3">
        <v>1</v>
      </c>
      <c r="C3" s="2">
        <v>0.1</v>
      </c>
      <c r="F3" s="2">
        <v>0.2</v>
      </c>
      <c r="G3">
        <v>7</v>
      </c>
      <c r="H3" t="s">
        <v>19</v>
      </c>
      <c r="I3" t="str">
        <f t="shared" ref="I3:I66" si="0">IF(A3="", G3 &amp; "#" &amp; E3 &amp; "#" &amp; F3 &amp; "#" &amp; D3 &amp; "#" &amp; C3, "")</f>
        <v/>
      </c>
    </row>
    <row r="4" spans="1:9" hidden="1" x14ac:dyDescent="0.55000000000000004">
      <c r="A4" s="124">
        <v>1</v>
      </c>
      <c r="B4">
        <v>2</v>
      </c>
      <c r="C4" s="2">
        <v>0.1</v>
      </c>
      <c r="F4" s="2">
        <v>0.2</v>
      </c>
      <c r="G4">
        <v>15</v>
      </c>
      <c r="H4" t="s">
        <v>19</v>
      </c>
      <c r="I4" t="str">
        <f t="shared" si="0"/>
        <v/>
      </c>
    </row>
    <row r="5" spans="1:9" hidden="1" x14ac:dyDescent="0.55000000000000004">
      <c r="A5" s="124">
        <v>1</v>
      </c>
      <c r="B5">
        <v>3</v>
      </c>
      <c r="C5" s="2">
        <v>0.1</v>
      </c>
      <c r="F5" s="2">
        <v>0.15</v>
      </c>
      <c r="G5">
        <v>10</v>
      </c>
      <c r="H5" t="s">
        <v>19</v>
      </c>
      <c r="I5" t="str">
        <f t="shared" si="0"/>
        <v/>
      </c>
    </row>
    <row r="6" spans="1:9" hidden="1" x14ac:dyDescent="0.55000000000000004">
      <c r="A6" s="124">
        <v>1</v>
      </c>
      <c r="B6">
        <v>4</v>
      </c>
      <c r="C6" s="2">
        <v>0.1</v>
      </c>
      <c r="F6" s="2">
        <v>0.3</v>
      </c>
      <c r="G6">
        <v>10</v>
      </c>
      <c r="H6" t="s">
        <v>19</v>
      </c>
      <c r="I6" t="str">
        <f t="shared" si="0"/>
        <v/>
      </c>
    </row>
    <row r="7" spans="1:9" hidden="1" x14ac:dyDescent="0.55000000000000004">
      <c r="A7" s="124">
        <v>1</v>
      </c>
      <c r="B7">
        <v>5</v>
      </c>
      <c r="C7" s="2">
        <v>0.1</v>
      </c>
      <c r="F7" s="2">
        <v>0.25</v>
      </c>
      <c r="G7">
        <v>10</v>
      </c>
      <c r="H7" t="s">
        <v>19</v>
      </c>
      <c r="I7" t="str">
        <f t="shared" si="0"/>
        <v/>
      </c>
    </row>
    <row r="8" spans="1:9" hidden="1" x14ac:dyDescent="0.55000000000000004">
      <c r="A8" s="124">
        <v>1</v>
      </c>
      <c r="B8">
        <v>6</v>
      </c>
      <c r="C8" s="2">
        <v>0.1</v>
      </c>
      <c r="F8" s="2">
        <v>0.05</v>
      </c>
      <c r="G8">
        <v>10</v>
      </c>
      <c r="H8" t="s">
        <v>19</v>
      </c>
      <c r="I8" t="str">
        <f t="shared" si="0"/>
        <v/>
      </c>
    </row>
    <row r="9" spans="1:9" hidden="1" x14ac:dyDescent="0.55000000000000004">
      <c r="A9" s="124">
        <v>1</v>
      </c>
      <c r="B9">
        <v>7</v>
      </c>
      <c r="C9" s="2">
        <v>0.1</v>
      </c>
      <c r="F9" s="2">
        <v>0.1</v>
      </c>
      <c r="G9">
        <v>10</v>
      </c>
      <c r="H9" t="s">
        <v>19</v>
      </c>
      <c r="I9" t="str">
        <f t="shared" si="0"/>
        <v/>
      </c>
    </row>
    <row r="10" spans="1:9" hidden="1" x14ac:dyDescent="0.55000000000000004">
      <c r="A10" s="124">
        <v>1</v>
      </c>
      <c r="B10">
        <v>8</v>
      </c>
      <c r="C10" s="2">
        <v>0.1</v>
      </c>
      <c r="F10" s="2">
        <v>0.35</v>
      </c>
      <c r="G10">
        <v>10</v>
      </c>
      <c r="H10" t="s">
        <v>19</v>
      </c>
      <c r="I10" t="str">
        <f t="shared" si="0"/>
        <v/>
      </c>
    </row>
    <row r="11" spans="1:9" hidden="1" x14ac:dyDescent="0.55000000000000004">
      <c r="A11" s="124">
        <v>1</v>
      </c>
      <c r="B11">
        <v>9</v>
      </c>
      <c r="C11" s="2">
        <v>0.1</v>
      </c>
      <c r="F11" s="2">
        <v>0.4</v>
      </c>
      <c r="G11">
        <v>10</v>
      </c>
      <c r="H11" t="s">
        <v>19</v>
      </c>
      <c r="I11" t="str">
        <f t="shared" si="0"/>
        <v/>
      </c>
    </row>
    <row r="12" spans="1:9" hidden="1" x14ac:dyDescent="0.55000000000000004">
      <c r="A12" s="124">
        <v>1</v>
      </c>
      <c r="B12">
        <v>10</v>
      </c>
      <c r="C12" s="2">
        <v>0.1</v>
      </c>
      <c r="F12" s="2">
        <v>0.45</v>
      </c>
      <c r="G12">
        <v>10</v>
      </c>
      <c r="H12" t="s">
        <v>19</v>
      </c>
      <c r="I12" t="str">
        <f t="shared" si="0"/>
        <v/>
      </c>
    </row>
    <row r="13" spans="1:9" hidden="1" x14ac:dyDescent="0.55000000000000004">
      <c r="A13" s="124">
        <v>1</v>
      </c>
      <c r="B13">
        <v>11</v>
      </c>
      <c r="C13" s="2">
        <v>0.1</v>
      </c>
      <c r="F13" s="2">
        <v>0.5</v>
      </c>
      <c r="G13">
        <v>10</v>
      </c>
      <c r="H13" t="s">
        <v>19</v>
      </c>
      <c r="I13" t="str">
        <f t="shared" si="0"/>
        <v/>
      </c>
    </row>
    <row r="14" spans="1:9" hidden="1" x14ac:dyDescent="0.55000000000000004">
      <c r="A14" s="124">
        <v>1</v>
      </c>
      <c r="B14">
        <v>12</v>
      </c>
      <c r="C14" s="2">
        <v>0.1</v>
      </c>
      <c r="F14" s="2">
        <v>0.55000000000000004</v>
      </c>
      <c r="G14">
        <v>10</v>
      </c>
      <c r="H14" t="s">
        <v>19</v>
      </c>
      <c r="I14" t="str">
        <f t="shared" si="0"/>
        <v/>
      </c>
    </row>
    <row r="15" spans="1:9" hidden="1" x14ac:dyDescent="0.55000000000000004">
      <c r="A15" s="124">
        <v>1</v>
      </c>
      <c r="B15">
        <v>13</v>
      </c>
      <c r="C15" s="2">
        <v>0.1</v>
      </c>
      <c r="E15" s="2"/>
      <c r="F15" s="2">
        <v>0.6</v>
      </c>
      <c r="G15">
        <v>10</v>
      </c>
      <c r="H15" t="s">
        <v>19</v>
      </c>
      <c r="I15" t="str">
        <f t="shared" si="0"/>
        <v/>
      </c>
    </row>
    <row r="16" spans="1:9" hidden="1" x14ac:dyDescent="0.55000000000000004">
      <c r="A16" s="124">
        <v>1</v>
      </c>
      <c r="B16">
        <v>14</v>
      </c>
      <c r="C16" s="2">
        <v>0.1</v>
      </c>
      <c r="F16" s="2">
        <v>0.65</v>
      </c>
      <c r="G16">
        <v>10</v>
      </c>
      <c r="H16" t="s">
        <v>19</v>
      </c>
      <c r="I16" t="str">
        <f t="shared" si="0"/>
        <v/>
      </c>
    </row>
    <row r="17" spans="1:9" hidden="1" x14ac:dyDescent="0.55000000000000004">
      <c r="A17" s="124">
        <v>1</v>
      </c>
      <c r="B17">
        <v>15</v>
      </c>
      <c r="C17" s="2">
        <v>0.1</v>
      </c>
      <c r="F17" s="2">
        <v>0.7</v>
      </c>
      <c r="G17">
        <v>10</v>
      </c>
      <c r="H17" t="s">
        <v>19</v>
      </c>
      <c r="I17" t="str">
        <f t="shared" si="0"/>
        <v/>
      </c>
    </row>
    <row r="18" spans="1:9" hidden="1" x14ac:dyDescent="0.55000000000000004">
      <c r="A18" s="124">
        <v>1</v>
      </c>
      <c r="B18">
        <v>16</v>
      </c>
      <c r="C18" s="2">
        <v>0.1</v>
      </c>
      <c r="F18" s="2">
        <v>0.75</v>
      </c>
      <c r="G18">
        <v>10</v>
      </c>
      <c r="H18" t="s">
        <v>19</v>
      </c>
      <c r="I18" t="str">
        <f t="shared" si="0"/>
        <v/>
      </c>
    </row>
    <row r="19" spans="1:9" hidden="1" x14ac:dyDescent="0.55000000000000004">
      <c r="A19" s="124">
        <v>1</v>
      </c>
      <c r="B19">
        <v>17</v>
      </c>
      <c r="C19" s="2">
        <v>0.1</v>
      </c>
      <c r="F19" s="2">
        <v>0.8</v>
      </c>
      <c r="G19">
        <v>10</v>
      </c>
      <c r="H19" t="s">
        <v>19</v>
      </c>
      <c r="I19" t="str">
        <f t="shared" si="0"/>
        <v/>
      </c>
    </row>
    <row r="20" spans="1:9" hidden="1" x14ac:dyDescent="0.55000000000000004">
      <c r="A20" s="124">
        <v>1</v>
      </c>
      <c r="B20">
        <v>18</v>
      </c>
      <c r="C20" s="2">
        <v>0.1</v>
      </c>
      <c r="F20" s="2">
        <v>0.85</v>
      </c>
      <c r="G20">
        <v>10</v>
      </c>
      <c r="H20" t="s">
        <v>19</v>
      </c>
      <c r="I20" t="str">
        <f t="shared" si="0"/>
        <v/>
      </c>
    </row>
    <row r="21" spans="1:9" hidden="1" x14ac:dyDescent="0.55000000000000004">
      <c r="A21" s="124">
        <v>1</v>
      </c>
      <c r="B21">
        <v>19</v>
      </c>
      <c r="C21" s="2">
        <v>0.1</v>
      </c>
      <c r="F21" s="2">
        <v>0.9</v>
      </c>
      <c r="G21">
        <v>10</v>
      </c>
      <c r="H21" t="s">
        <v>19</v>
      </c>
      <c r="I21" t="str">
        <f t="shared" si="0"/>
        <v/>
      </c>
    </row>
    <row r="22" spans="1:9" hidden="1" x14ac:dyDescent="0.55000000000000004">
      <c r="A22" s="124">
        <v>1</v>
      </c>
      <c r="B22">
        <v>20</v>
      </c>
      <c r="C22" s="2">
        <v>0.1</v>
      </c>
      <c r="F22" s="2">
        <v>0.95</v>
      </c>
      <c r="G22">
        <v>10</v>
      </c>
      <c r="H22" t="s">
        <v>19</v>
      </c>
      <c r="I22" t="str">
        <f t="shared" si="0"/>
        <v/>
      </c>
    </row>
    <row r="23" spans="1:9" hidden="1" x14ac:dyDescent="0.55000000000000004">
      <c r="A23" s="124">
        <v>1</v>
      </c>
      <c r="B23">
        <v>1000</v>
      </c>
      <c r="C23" s="2">
        <v>0.1</v>
      </c>
      <c r="F23" s="2">
        <v>0.2</v>
      </c>
      <c r="G23">
        <v>10</v>
      </c>
      <c r="H23" t="s">
        <v>20</v>
      </c>
      <c r="I23" t="str">
        <f t="shared" si="0"/>
        <v/>
      </c>
    </row>
    <row r="24" spans="1:9" hidden="1" x14ac:dyDescent="0.55000000000000004">
      <c r="A24" s="124">
        <v>1</v>
      </c>
      <c r="B24">
        <v>1001</v>
      </c>
      <c r="C24" s="2">
        <v>0.1</v>
      </c>
      <c r="F24" s="2">
        <v>0.2</v>
      </c>
      <c r="G24">
        <v>10</v>
      </c>
      <c r="H24" t="s">
        <v>20</v>
      </c>
      <c r="I24" t="str">
        <f t="shared" si="0"/>
        <v/>
      </c>
    </row>
    <row r="25" spans="1:9" hidden="1" x14ac:dyDescent="0.55000000000000004">
      <c r="A25" s="124">
        <v>1</v>
      </c>
      <c r="B25">
        <v>1002</v>
      </c>
      <c r="C25" s="2">
        <v>0.1</v>
      </c>
      <c r="F25" s="2">
        <v>0.2</v>
      </c>
      <c r="G25">
        <v>10</v>
      </c>
      <c r="H25" t="s">
        <v>20</v>
      </c>
      <c r="I25" t="str">
        <f t="shared" si="0"/>
        <v/>
      </c>
    </row>
    <row r="26" spans="1:9" hidden="1" x14ac:dyDescent="0.55000000000000004">
      <c r="A26" s="124">
        <v>1</v>
      </c>
      <c r="B26">
        <v>1003</v>
      </c>
      <c r="C26" s="2">
        <v>0.1</v>
      </c>
      <c r="F26" s="2">
        <v>0.2</v>
      </c>
      <c r="G26">
        <v>10</v>
      </c>
      <c r="H26" t="s">
        <v>20</v>
      </c>
      <c r="I26" t="str">
        <f t="shared" si="0"/>
        <v/>
      </c>
    </row>
    <row r="27" spans="1:9" hidden="1" x14ac:dyDescent="0.55000000000000004">
      <c r="A27" s="124">
        <v>1</v>
      </c>
      <c r="B27">
        <v>2000</v>
      </c>
      <c r="C27" s="2">
        <v>0.1</v>
      </c>
      <c r="F27" s="2">
        <v>0.2</v>
      </c>
      <c r="G27">
        <v>5</v>
      </c>
      <c r="H27" t="s">
        <v>21</v>
      </c>
      <c r="I27" t="str">
        <f t="shared" si="0"/>
        <v/>
      </c>
    </row>
    <row r="28" spans="1:9" hidden="1" x14ac:dyDescent="0.55000000000000004">
      <c r="A28" s="124">
        <v>1</v>
      </c>
      <c r="B28">
        <v>2001</v>
      </c>
      <c r="C28" s="2">
        <v>0.1</v>
      </c>
      <c r="F28" s="2">
        <v>0.2</v>
      </c>
      <c r="G28">
        <v>3</v>
      </c>
      <c r="H28" t="s">
        <v>21</v>
      </c>
      <c r="I28" t="str">
        <f t="shared" si="0"/>
        <v/>
      </c>
    </row>
    <row r="29" spans="1:9" hidden="1" x14ac:dyDescent="0.55000000000000004">
      <c r="A29" s="124">
        <v>1</v>
      </c>
      <c r="B29">
        <v>2002</v>
      </c>
      <c r="C29" s="2">
        <v>0.1</v>
      </c>
      <c r="F29" s="2">
        <v>0.2</v>
      </c>
      <c r="G29">
        <v>7</v>
      </c>
      <c r="H29" t="s">
        <v>21</v>
      </c>
      <c r="I29" t="str">
        <f t="shared" si="0"/>
        <v/>
      </c>
    </row>
    <row r="30" spans="1:9" hidden="1" x14ac:dyDescent="0.55000000000000004">
      <c r="A30" s="124">
        <v>1</v>
      </c>
      <c r="B30">
        <v>2003</v>
      </c>
      <c r="C30" s="2">
        <v>0.1</v>
      </c>
      <c r="F30" s="2">
        <v>0.1</v>
      </c>
      <c r="G30">
        <v>5</v>
      </c>
      <c r="H30" t="s">
        <v>21</v>
      </c>
      <c r="I30" t="str">
        <f t="shared" si="0"/>
        <v/>
      </c>
    </row>
    <row r="31" spans="1:9" hidden="1" x14ac:dyDescent="0.55000000000000004">
      <c r="A31" s="124">
        <v>1</v>
      </c>
      <c r="B31">
        <v>2004</v>
      </c>
      <c r="C31" s="2">
        <v>0.1</v>
      </c>
      <c r="F31" s="2">
        <v>0.1</v>
      </c>
      <c r="G31">
        <v>3</v>
      </c>
      <c r="H31" t="s">
        <v>21</v>
      </c>
      <c r="I31" t="str">
        <f t="shared" si="0"/>
        <v/>
      </c>
    </row>
    <row r="32" spans="1:9" hidden="1" x14ac:dyDescent="0.55000000000000004">
      <c r="A32" s="124">
        <v>1</v>
      </c>
      <c r="B32">
        <v>2005</v>
      </c>
      <c r="C32" s="2">
        <v>0.1</v>
      </c>
      <c r="F32" s="2">
        <v>0.1</v>
      </c>
      <c r="G32">
        <v>7</v>
      </c>
      <c r="H32" t="s">
        <v>21</v>
      </c>
      <c r="I32" t="str">
        <f t="shared" si="0"/>
        <v/>
      </c>
    </row>
    <row r="33" spans="1:9" hidden="1" x14ac:dyDescent="0.55000000000000004">
      <c r="A33" s="124">
        <v>1</v>
      </c>
      <c r="B33">
        <v>2006</v>
      </c>
      <c r="C33" s="2">
        <v>0.1</v>
      </c>
      <c r="F33" s="2">
        <v>0.15</v>
      </c>
      <c r="G33">
        <v>5</v>
      </c>
      <c r="H33" t="s">
        <v>21</v>
      </c>
      <c r="I33" t="str">
        <f t="shared" si="0"/>
        <v/>
      </c>
    </row>
    <row r="34" spans="1:9" hidden="1" x14ac:dyDescent="0.55000000000000004">
      <c r="A34" s="124">
        <v>1</v>
      </c>
      <c r="B34">
        <v>2007</v>
      </c>
      <c r="C34" s="2">
        <v>0.1</v>
      </c>
      <c r="F34" s="2">
        <v>0.15</v>
      </c>
      <c r="G34">
        <v>3</v>
      </c>
      <c r="H34" t="s">
        <v>21</v>
      </c>
      <c r="I34" t="str">
        <f t="shared" si="0"/>
        <v/>
      </c>
    </row>
    <row r="35" spans="1:9" hidden="1" x14ac:dyDescent="0.55000000000000004">
      <c r="A35" s="124">
        <v>1</v>
      </c>
      <c r="B35">
        <v>2008</v>
      </c>
      <c r="C35" s="2">
        <v>0.1</v>
      </c>
      <c r="F35" s="2">
        <v>0.15</v>
      </c>
      <c r="G35">
        <v>7</v>
      </c>
      <c r="H35" t="s">
        <v>21</v>
      </c>
      <c r="I35" t="str">
        <f t="shared" si="0"/>
        <v/>
      </c>
    </row>
    <row r="36" spans="1:9" hidden="1" x14ac:dyDescent="0.55000000000000004">
      <c r="A36" s="124">
        <v>1</v>
      </c>
      <c r="B36">
        <v>2009</v>
      </c>
      <c r="C36" s="2">
        <v>0.1</v>
      </c>
      <c r="F36" s="2">
        <v>0.25</v>
      </c>
      <c r="G36">
        <v>5</v>
      </c>
      <c r="H36" t="s">
        <v>21</v>
      </c>
      <c r="I36" t="str">
        <f t="shared" si="0"/>
        <v/>
      </c>
    </row>
    <row r="37" spans="1:9" hidden="1" x14ac:dyDescent="0.55000000000000004">
      <c r="A37" s="124">
        <v>1</v>
      </c>
      <c r="B37">
        <v>2010</v>
      </c>
      <c r="C37" s="2">
        <v>0.1</v>
      </c>
      <c r="F37" s="2">
        <v>0.25</v>
      </c>
      <c r="G37">
        <v>3</v>
      </c>
      <c r="H37" t="s">
        <v>21</v>
      </c>
      <c r="I37" t="str">
        <f t="shared" si="0"/>
        <v/>
      </c>
    </row>
    <row r="38" spans="1:9" hidden="1" x14ac:dyDescent="0.55000000000000004">
      <c r="A38" s="124">
        <v>1</v>
      </c>
      <c r="B38">
        <v>2011</v>
      </c>
      <c r="C38" s="2">
        <v>0.1</v>
      </c>
      <c r="F38" s="2">
        <v>0.25</v>
      </c>
      <c r="G38">
        <v>7</v>
      </c>
      <c r="H38" t="s">
        <v>21</v>
      </c>
      <c r="I38" t="str">
        <f t="shared" si="0"/>
        <v/>
      </c>
    </row>
    <row r="39" spans="1:9" hidden="1" x14ac:dyDescent="0.55000000000000004">
      <c r="A39" s="124">
        <v>1</v>
      </c>
      <c r="B39">
        <v>2012</v>
      </c>
      <c r="C39" s="2">
        <v>0.1</v>
      </c>
      <c r="F39" s="2">
        <v>0.3</v>
      </c>
      <c r="G39">
        <v>5</v>
      </c>
      <c r="H39" t="s">
        <v>21</v>
      </c>
      <c r="I39" t="str">
        <f t="shared" si="0"/>
        <v/>
      </c>
    </row>
    <row r="40" spans="1:9" hidden="1" x14ac:dyDescent="0.55000000000000004">
      <c r="A40" s="124">
        <v>1</v>
      </c>
      <c r="B40">
        <v>2013</v>
      </c>
      <c r="C40" s="2">
        <v>0.1</v>
      </c>
      <c r="F40" s="2">
        <v>0.3</v>
      </c>
      <c r="G40">
        <v>3</v>
      </c>
      <c r="H40" t="s">
        <v>21</v>
      </c>
      <c r="I40" t="str">
        <f t="shared" si="0"/>
        <v/>
      </c>
    </row>
    <row r="41" spans="1:9" hidden="1" x14ac:dyDescent="0.55000000000000004">
      <c r="A41" s="124">
        <v>1</v>
      </c>
      <c r="B41">
        <v>2014</v>
      </c>
      <c r="C41" s="2">
        <v>0.1</v>
      </c>
      <c r="F41" s="2">
        <v>0.3</v>
      </c>
      <c r="G41">
        <v>7</v>
      </c>
      <c r="H41" t="s">
        <v>21</v>
      </c>
      <c r="I41" t="str">
        <f t="shared" si="0"/>
        <v/>
      </c>
    </row>
    <row r="42" spans="1:9" hidden="1" x14ac:dyDescent="0.55000000000000004">
      <c r="A42" s="124">
        <v>1</v>
      </c>
      <c r="B42">
        <v>3000</v>
      </c>
      <c r="C42" s="2">
        <v>0.1</v>
      </c>
      <c r="D42" s="2">
        <v>0.2</v>
      </c>
      <c r="E42">
        <v>10</v>
      </c>
      <c r="F42" s="2">
        <v>0.2</v>
      </c>
      <c r="G42">
        <v>10</v>
      </c>
      <c r="H42" t="s">
        <v>22</v>
      </c>
      <c r="I42" t="str">
        <f t="shared" si="0"/>
        <v/>
      </c>
    </row>
    <row r="43" spans="1:9" hidden="1" x14ac:dyDescent="0.55000000000000004">
      <c r="A43" s="124">
        <v>1</v>
      </c>
      <c r="B43">
        <v>4000</v>
      </c>
      <c r="C43" s="2">
        <v>0.1</v>
      </c>
      <c r="D43" s="2">
        <v>0.2</v>
      </c>
      <c r="E43">
        <v>10</v>
      </c>
      <c r="H43" t="s">
        <v>23</v>
      </c>
      <c r="I43" t="str">
        <f t="shared" si="0"/>
        <v/>
      </c>
    </row>
    <row r="44" spans="1:9" hidden="1" x14ac:dyDescent="0.55000000000000004">
      <c r="A44" s="124">
        <v>1</v>
      </c>
      <c r="B44">
        <v>4001</v>
      </c>
      <c r="C44" s="2">
        <v>0.1</v>
      </c>
      <c r="D44" s="2">
        <v>0.2</v>
      </c>
      <c r="E44">
        <v>7</v>
      </c>
      <c r="H44" t="s">
        <v>23</v>
      </c>
      <c r="I44" t="str">
        <f t="shared" si="0"/>
        <v/>
      </c>
    </row>
    <row r="45" spans="1:9" hidden="1" x14ac:dyDescent="0.55000000000000004">
      <c r="A45" s="124">
        <v>1</v>
      </c>
      <c r="B45">
        <v>4002</v>
      </c>
      <c r="C45" s="2">
        <v>0.1</v>
      </c>
      <c r="D45" s="2">
        <v>0.2</v>
      </c>
      <c r="E45">
        <v>15</v>
      </c>
      <c r="H45" t="s">
        <v>23</v>
      </c>
      <c r="I45" t="str">
        <f t="shared" si="0"/>
        <v/>
      </c>
    </row>
    <row r="46" spans="1:9" hidden="1" x14ac:dyDescent="0.55000000000000004">
      <c r="A46" s="124">
        <v>1</v>
      </c>
      <c r="B46">
        <v>4003</v>
      </c>
      <c r="C46" s="2">
        <v>0.1</v>
      </c>
      <c r="D46" s="2">
        <v>0.15</v>
      </c>
      <c r="E46">
        <v>10</v>
      </c>
      <c r="H46" t="s">
        <v>23</v>
      </c>
      <c r="I46" t="str">
        <f t="shared" si="0"/>
        <v/>
      </c>
    </row>
    <row r="47" spans="1:9" hidden="1" x14ac:dyDescent="0.55000000000000004">
      <c r="A47" s="124">
        <v>1</v>
      </c>
      <c r="B47">
        <v>4004</v>
      </c>
      <c r="C47" s="2">
        <v>0.1</v>
      </c>
      <c r="D47" s="2">
        <v>0.3</v>
      </c>
      <c r="E47">
        <v>10</v>
      </c>
      <c r="H47" t="s">
        <v>23</v>
      </c>
      <c r="I47" t="str">
        <f t="shared" si="0"/>
        <v/>
      </c>
    </row>
    <row r="48" spans="1:9" hidden="1" x14ac:dyDescent="0.55000000000000004">
      <c r="A48" s="124">
        <v>1</v>
      </c>
      <c r="B48">
        <v>4005</v>
      </c>
      <c r="C48" s="2">
        <v>0.1</v>
      </c>
      <c r="D48" s="2">
        <v>0.25</v>
      </c>
      <c r="E48">
        <v>10</v>
      </c>
      <c r="H48" t="s">
        <v>23</v>
      </c>
      <c r="I48" t="str">
        <f t="shared" si="0"/>
        <v/>
      </c>
    </row>
    <row r="49" spans="1:9" hidden="1" x14ac:dyDescent="0.55000000000000004">
      <c r="A49" s="124">
        <v>1</v>
      </c>
      <c r="B49">
        <v>4006</v>
      </c>
      <c r="C49" s="2">
        <v>0.1</v>
      </c>
      <c r="D49" s="2">
        <v>0.05</v>
      </c>
      <c r="E49">
        <v>10</v>
      </c>
      <c r="H49" t="s">
        <v>23</v>
      </c>
      <c r="I49" t="str">
        <f t="shared" si="0"/>
        <v/>
      </c>
    </row>
    <row r="50" spans="1:9" hidden="1" x14ac:dyDescent="0.55000000000000004">
      <c r="A50" s="124">
        <v>1</v>
      </c>
      <c r="B50">
        <v>4007</v>
      </c>
      <c r="C50" s="2">
        <v>0.1</v>
      </c>
      <c r="D50" s="2">
        <v>0.1</v>
      </c>
      <c r="E50">
        <v>10</v>
      </c>
      <c r="H50" t="s">
        <v>23</v>
      </c>
      <c r="I50" t="str">
        <f t="shared" si="0"/>
        <v/>
      </c>
    </row>
    <row r="51" spans="1:9" hidden="1" x14ac:dyDescent="0.55000000000000004">
      <c r="A51" s="124">
        <v>1</v>
      </c>
      <c r="B51">
        <v>4008</v>
      </c>
      <c r="C51" s="2">
        <v>0.1</v>
      </c>
      <c r="D51" s="2">
        <v>0.35</v>
      </c>
      <c r="E51">
        <v>10</v>
      </c>
      <c r="H51" t="s">
        <v>23</v>
      </c>
      <c r="I51" t="str">
        <f t="shared" si="0"/>
        <v/>
      </c>
    </row>
    <row r="52" spans="1:9" hidden="1" x14ac:dyDescent="0.55000000000000004">
      <c r="A52" s="124">
        <v>1</v>
      </c>
      <c r="B52">
        <v>4009</v>
      </c>
      <c r="C52" s="2">
        <v>0.1</v>
      </c>
      <c r="D52" s="2">
        <v>0.4</v>
      </c>
      <c r="E52">
        <v>10</v>
      </c>
      <c r="H52" t="s">
        <v>23</v>
      </c>
      <c r="I52" t="str">
        <f t="shared" si="0"/>
        <v/>
      </c>
    </row>
    <row r="53" spans="1:9" hidden="1" x14ac:dyDescent="0.55000000000000004">
      <c r="A53" s="124">
        <v>1</v>
      </c>
      <c r="B53">
        <v>4010</v>
      </c>
      <c r="C53" s="2">
        <v>0.1</v>
      </c>
      <c r="D53" s="2">
        <v>0.45</v>
      </c>
      <c r="E53">
        <v>10</v>
      </c>
      <c r="H53" t="s">
        <v>23</v>
      </c>
      <c r="I53" t="str">
        <f t="shared" si="0"/>
        <v/>
      </c>
    </row>
    <row r="54" spans="1:9" hidden="1" x14ac:dyDescent="0.55000000000000004">
      <c r="A54" s="124">
        <v>1</v>
      </c>
      <c r="B54">
        <v>4011</v>
      </c>
      <c r="C54" s="2">
        <v>0.1</v>
      </c>
      <c r="D54" s="2">
        <v>0.5</v>
      </c>
      <c r="E54">
        <v>10</v>
      </c>
      <c r="H54" t="s">
        <v>23</v>
      </c>
      <c r="I54" t="str">
        <f t="shared" si="0"/>
        <v/>
      </c>
    </row>
    <row r="55" spans="1:9" hidden="1" x14ac:dyDescent="0.55000000000000004">
      <c r="A55" s="124">
        <v>1</v>
      </c>
      <c r="B55">
        <v>4012</v>
      </c>
      <c r="C55" s="2">
        <v>0.1</v>
      </c>
      <c r="D55" s="2">
        <v>0.55000000000000004</v>
      </c>
      <c r="E55">
        <v>10</v>
      </c>
      <c r="H55" t="s">
        <v>23</v>
      </c>
      <c r="I55" t="str">
        <f t="shared" si="0"/>
        <v/>
      </c>
    </row>
    <row r="56" spans="1:9" hidden="1" x14ac:dyDescent="0.55000000000000004">
      <c r="A56" s="124">
        <v>1</v>
      </c>
      <c r="B56">
        <v>4013</v>
      </c>
      <c r="C56" s="2">
        <v>0.1</v>
      </c>
      <c r="D56" s="2">
        <v>0.6</v>
      </c>
      <c r="E56">
        <v>10</v>
      </c>
      <c r="H56" t="s">
        <v>23</v>
      </c>
      <c r="I56" t="str">
        <f t="shared" si="0"/>
        <v/>
      </c>
    </row>
    <row r="57" spans="1:9" hidden="1" x14ac:dyDescent="0.55000000000000004">
      <c r="A57" s="124">
        <v>1</v>
      </c>
      <c r="B57">
        <v>4014</v>
      </c>
      <c r="C57" s="2">
        <v>0.1</v>
      </c>
      <c r="D57" s="2">
        <v>0.65</v>
      </c>
      <c r="E57">
        <v>10</v>
      </c>
      <c r="H57" t="s">
        <v>23</v>
      </c>
      <c r="I57" t="str">
        <f t="shared" si="0"/>
        <v/>
      </c>
    </row>
    <row r="58" spans="1:9" hidden="1" x14ac:dyDescent="0.55000000000000004">
      <c r="A58" s="124">
        <v>1</v>
      </c>
      <c r="B58">
        <v>4015</v>
      </c>
      <c r="C58" s="2">
        <v>0.1</v>
      </c>
      <c r="D58" s="2">
        <v>0.7</v>
      </c>
      <c r="E58">
        <v>10</v>
      </c>
      <c r="H58" t="s">
        <v>23</v>
      </c>
      <c r="I58" t="str">
        <f t="shared" si="0"/>
        <v/>
      </c>
    </row>
    <row r="59" spans="1:9" hidden="1" x14ac:dyDescent="0.55000000000000004">
      <c r="A59" s="124">
        <v>1</v>
      </c>
      <c r="B59">
        <v>4016</v>
      </c>
      <c r="C59" s="2">
        <v>0.1</v>
      </c>
      <c r="D59" s="2">
        <v>0.75</v>
      </c>
      <c r="E59">
        <v>10</v>
      </c>
      <c r="H59" t="s">
        <v>23</v>
      </c>
      <c r="I59" t="str">
        <f t="shared" si="0"/>
        <v/>
      </c>
    </row>
    <row r="60" spans="1:9" hidden="1" x14ac:dyDescent="0.55000000000000004">
      <c r="A60" s="124">
        <v>1</v>
      </c>
      <c r="B60">
        <v>4017</v>
      </c>
      <c r="C60" s="2">
        <v>0.1</v>
      </c>
      <c r="D60" s="2">
        <v>0.8</v>
      </c>
      <c r="E60">
        <v>10</v>
      </c>
      <c r="H60" t="s">
        <v>23</v>
      </c>
      <c r="I60" t="str">
        <f t="shared" si="0"/>
        <v/>
      </c>
    </row>
    <row r="61" spans="1:9" hidden="1" x14ac:dyDescent="0.55000000000000004">
      <c r="A61" s="124">
        <v>1</v>
      </c>
      <c r="B61">
        <v>4018</v>
      </c>
      <c r="C61" s="2">
        <v>0.1</v>
      </c>
      <c r="D61" s="2">
        <v>0.85</v>
      </c>
      <c r="E61">
        <v>10</v>
      </c>
      <c r="H61" t="s">
        <v>23</v>
      </c>
      <c r="I61" t="str">
        <f t="shared" si="0"/>
        <v/>
      </c>
    </row>
    <row r="62" spans="1:9" hidden="1" x14ac:dyDescent="0.55000000000000004">
      <c r="A62" s="124">
        <v>1</v>
      </c>
      <c r="B62">
        <v>4019</v>
      </c>
      <c r="C62" s="2">
        <v>0.1</v>
      </c>
      <c r="D62" s="2">
        <v>0.9</v>
      </c>
      <c r="E62">
        <v>10</v>
      </c>
      <c r="H62" t="s">
        <v>23</v>
      </c>
      <c r="I62" t="str">
        <f t="shared" si="0"/>
        <v/>
      </c>
    </row>
    <row r="63" spans="1:9" hidden="1" x14ac:dyDescent="0.55000000000000004">
      <c r="A63" s="124">
        <v>1</v>
      </c>
      <c r="B63">
        <v>4020</v>
      </c>
      <c r="C63" s="2">
        <v>0.1</v>
      </c>
      <c r="D63" s="2">
        <v>0.95</v>
      </c>
      <c r="E63">
        <v>10</v>
      </c>
      <c r="H63" t="s">
        <v>23</v>
      </c>
      <c r="I63" t="str">
        <f t="shared" si="0"/>
        <v/>
      </c>
    </row>
    <row r="64" spans="1:9" hidden="1" x14ac:dyDescent="0.55000000000000004">
      <c r="A64" s="124">
        <v>1</v>
      </c>
      <c r="B64">
        <v>5000</v>
      </c>
      <c r="C64" s="2">
        <v>0.1</v>
      </c>
      <c r="D64" s="2">
        <v>0.2</v>
      </c>
      <c r="E64">
        <v>10</v>
      </c>
      <c r="H64" t="s">
        <v>24</v>
      </c>
      <c r="I64" t="str">
        <f t="shared" si="0"/>
        <v/>
      </c>
    </row>
    <row r="65" spans="1:9" hidden="1" x14ac:dyDescent="0.55000000000000004">
      <c r="A65" s="124">
        <v>1</v>
      </c>
      <c r="B65">
        <v>6000</v>
      </c>
      <c r="C65" s="2">
        <v>0.1</v>
      </c>
      <c r="D65" s="2">
        <v>0.3</v>
      </c>
      <c r="E65">
        <v>200</v>
      </c>
      <c r="H65" t="s">
        <v>25</v>
      </c>
      <c r="I65" t="str">
        <f t="shared" si="0"/>
        <v/>
      </c>
    </row>
    <row r="66" spans="1:9" hidden="1" x14ac:dyDescent="0.55000000000000004">
      <c r="A66" s="124">
        <v>1</v>
      </c>
      <c r="B66">
        <v>6001</v>
      </c>
      <c r="C66" s="2">
        <v>0.1</v>
      </c>
      <c r="D66" s="2">
        <v>0.2</v>
      </c>
      <c r="E66">
        <v>100</v>
      </c>
      <c r="H66" t="s">
        <v>25</v>
      </c>
      <c r="I66" t="str">
        <f t="shared" si="0"/>
        <v/>
      </c>
    </row>
    <row r="67" spans="1:9" hidden="1" x14ac:dyDescent="0.55000000000000004">
      <c r="A67" s="124">
        <v>1</v>
      </c>
      <c r="B67">
        <v>6002</v>
      </c>
      <c r="C67" s="2">
        <v>0.1</v>
      </c>
      <c r="D67" s="2">
        <v>0.2</v>
      </c>
      <c r="E67">
        <v>100</v>
      </c>
      <c r="H67" t="s">
        <v>25</v>
      </c>
      <c r="I67" t="str">
        <f t="shared" ref="I67:I130" si="1">IF(A67="", G67 &amp; "#" &amp; E67 &amp; "#" &amp; F67 &amp; "#" &amp; D67 &amp; "#" &amp; C67, "")</f>
        <v/>
      </c>
    </row>
    <row r="68" spans="1:9" hidden="1" x14ac:dyDescent="0.55000000000000004">
      <c r="A68" s="124">
        <v>1</v>
      </c>
      <c r="B68">
        <v>6003</v>
      </c>
      <c r="C68" s="2">
        <v>0.1</v>
      </c>
      <c r="D68" s="2">
        <v>0.2</v>
      </c>
      <c r="E68">
        <v>100</v>
      </c>
      <c r="H68" t="s">
        <v>25</v>
      </c>
      <c r="I68" t="str">
        <f t="shared" si="1"/>
        <v/>
      </c>
    </row>
    <row r="69" spans="1:9" hidden="1" x14ac:dyDescent="0.55000000000000004">
      <c r="A69" s="124">
        <v>1</v>
      </c>
      <c r="B69">
        <v>6004</v>
      </c>
      <c r="C69" s="2">
        <v>0.1</v>
      </c>
      <c r="D69" s="2">
        <v>0.2</v>
      </c>
      <c r="E69">
        <v>100</v>
      </c>
      <c r="H69" t="s">
        <v>25</v>
      </c>
      <c r="I69" t="str">
        <f t="shared" si="1"/>
        <v/>
      </c>
    </row>
    <row r="70" spans="1:9" hidden="1" x14ac:dyDescent="0.55000000000000004">
      <c r="A70" s="124">
        <v>1</v>
      </c>
      <c r="B70">
        <v>6005</v>
      </c>
      <c r="C70" s="2">
        <v>0.1</v>
      </c>
      <c r="D70" s="2">
        <v>0.2</v>
      </c>
      <c r="E70">
        <v>100</v>
      </c>
      <c r="H70" t="s">
        <v>25</v>
      </c>
      <c r="I70" t="str">
        <f t="shared" si="1"/>
        <v/>
      </c>
    </row>
    <row r="71" spans="1:9" hidden="1" x14ac:dyDescent="0.55000000000000004">
      <c r="A71" s="124">
        <v>1</v>
      </c>
      <c r="B71">
        <v>6006</v>
      </c>
      <c r="C71" s="2">
        <v>0.1</v>
      </c>
      <c r="D71" s="2">
        <v>0.2</v>
      </c>
      <c r="E71">
        <v>100</v>
      </c>
      <c r="H71" t="s">
        <v>25</v>
      </c>
      <c r="I71" t="str">
        <f t="shared" si="1"/>
        <v/>
      </c>
    </row>
    <row r="72" spans="1:9" x14ac:dyDescent="0.55000000000000004">
      <c r="B72">
        <v>7000</v>
      </c>
      <c r="C72" s="2">
        <v>0.1</v>
      </c>
      <c r="F72" s="2">
        <v>0.2</v>
      </c>
      <c r="G72">
        <v>10</v>
      </c>
      <c r="H72" t="s">
        <v>28</v>
      </c>
      <c r="I72" t="str">
        <f t="shared" si="1"/>
        <v>10##0.2##0.1</v>
      </c>
    </row>
    <row r="73" spans="1:9" x14ac:dyDescent="0.55000000000000004">
      <c r="B73">
        <v>7001</v>
      </c>
      <c r="C73" s="2">
        <v>0.1</v>
      </c>
      <c r="F73" s="2">
        <v>0.2</v>
      </c>
      <c r="G73">
        <v>20</v>
      </c>
      <c r="H73" t="s">
        <v>28</v>
      </c>
      <c r="I73" t="str">
        <f t="shared" si="1"/>
        <v>20##0.2##0.1</v>
      </c>
    </row>
    <row r="74" spans="1:9" x14ac:dyDescent="0.55000000000000004">
      <c r="B74">
        <v>7002</v>
      </c>
      <c r="C74" s="2">
        <v>0.1</v>
      </c>
      <c r="F74" s="2">
        <v>0.2</v>
      </c>
      <c r="G74">
        <v>5</v>
      </c>
      <c r="H74" t="s">
        <v>28</v>
      </c>
      <c r="I74" t="str">
        <f t="shared" si="1"/>
        <v>5##0.2##0.1</v>
      </c>
    </row>
    <row r="75" spans="1:9" x14ac:dyDescent="0.55000000000000004">
      <c r="B75">
        <v>7003</v>
      </c>
      <c r="C75" s="2">
        <v>0.1</v>
      </c>
      <c r="F75" s="2">
        <v>0.2</v>
      </c>
      <c r="G75">
        <v>40</v>
      </c>
      <c r="H75" t="s">
        <v>28</v>
      </c>
      <c r="I75" t="str">
        <f t="shared" si="1"/>
        <v>40##0.2##0.1</v>
      </c>
    </row>
    <row r="76" spans="1:9" x14ac:dyDescent="0.55000000000000004">
      <c r="B76">
        <v>7004</v>
      </c>
      <c r="C76" s="2">
        <v>0.1</v>
      </c>
      <c r="F76" s="2">
        <v>0.2</v>
      </c>
      <c r="G76">
        <v>2</v>
      </c>
      <c r="H76" t="s">
        <v>28</v>
      </c>
      <c r="I76" t="str">
        <f t="shared" si="1"/>
        <v>2##0.2##0.1</v>
      </c>
    </row>
    <row r="77" spans="1:9" x14ac:dyDescent="0.55000000000000004">
      <c r="B77">
        <v>7005</v>
      </c>
      <c r="C77" s="2">
        <v>0.1</v>
      </c>
      <c r="F77" s="2">
        <v>0.2</v>
      </c>
      <c r="G77">
        <v>100</v>
      </c>
      <c r="H77" t="s">
        <v>28</v>
      </c>
      <c r="I77" t="str">
        <f t="shared" si="1"/>
        <v>100##0.2##0.1</v>
      </c>
    </row>
    <row r="78" spans="1:9" x14ac:dyDescent="0.55000000000000004">
      <c r="B78">
        <v>7006</v>
      </c>
      <c r="C78" s="2">
        <v>0.1</v>
      </c>
      <c r="F78" s="2">
        <v>0.2</v>
      </c>
      <c r="G78">
        <v>50</v>
      </c>
      <c r="H78" t="s">
        <v>28</v>
      </c>
      <c r="I78" t="str">
        <f t="shared" si="1"/>
        <v>50##0.2##0.1</v>
      </c>
    </row>
    <row r="79" spans="1:9" x14ac:dyDescent="0.55000000000000004">
      <c r="B79">
        <v>8000</v>
      </c>
      <c r="C79" s="2">
        <v>0.1</v>
      </c>
      <c r="D79" s="2">
        <v>0.3</v>
      </c>
      <c r="E79">
        <v>2000</v>
      </c>
      <c r="F79" s="2">
        <v>0.2</v>
      </c>
      <c r="G79">
        <v>10</v>
      </c>
      <c r="H79" t="s">
        <v>26</v>
      </c>
      <c r="I79" t="str">
        <f t="shared" si="1"/>
        <v>10#2000#0.2#0.3#0.1</v>
      </c>
    </row>
    <row r="80" spans="1:9" x14ac:dyDescent="0.55000000000000004">
      <c r="B80">
        <v>8001</v>
      </c>
      <c r="C80" s="2">
        <v>0.1</v>
      </c>
      <c r="D80" s="2">
        <v>0.3</v>
      </c>
      <c r="E80">
        <v>200</v>
      </c>
      <c r="F80" s="2">
        <v>0.2</v>
      </c>
      <c r="G80">
        <v>10</v>
      </c>
      <c r="H80" t="s">
        <v>26</v>
      </c>
      <c r="I80" t="str">
        <f t="shared" si="1"/>
        <v>10#200#0.2#0.3#0.1</v>
      </c>
    </row>
    <row r="81" spans="2:9" x14ac:dyDescent="0.55000000000000004">
      <c r="B81">
        <v>8002</v>
      </c>
      <c r="C81" s="2">
        <v>0.1</v>
      </c>
      <c r="D81" s="2">
        <v>0.3</v>
      </c>
      <c r="E81">
        <v>20</v>
      </c>
      <c r="F81" s="2">
        <v>0.2</v>
      </c>
      <c r="G81">
        <v>10</v>
      </c>
      <c r="H81" t="s">
        <v>26</v>
      </c>
      <c r="I81" t="str">
        <f t="shared" si="1"/>
        <v>10#20#0.2#0.3#0.1</v>
      </c>
    </row>
    <row r="82" spans="2:9" x14ac:dyDescent="0.55000000000000004">
      <c r="B82">
        <v>8003</v>
      </c>
      <c r="C82" s="2">
        <v>0.1</v>
      </c>
      <c r="D82" s="2">
        <v>0.3</v>
      </c>
      <c r="E82">
        <v>20</v>
      </c>
      <c r="F82" s="2">
        <v>0.2</v>
      </c>
      <c r="G82">
        <v>10</v>
      </c>
      <c r="H82" t="s">
        <v>26</v>
      </c>
      <c r="I82" t="str">
        <f t="shared" si="1"/>
        <v>10#20#0.2#0.3#0.1</v>
      </c>
    </row>
    <row r="83" spans="2:9" x14ac:dyDescent="0.55000000000000004">
      <c r="B83">
        <v>9000</v>
      </c>
      <c r="C83" s="2">
        <v>0.1</v>
      </c>
      <c r="D83" s="2">
        <v>0.2</v>
      </c>
      <c r="E83">
        <v>10</v>
      </c>
      <c r="F83" s="2">
        <v>0.2</v>
      </c>
      <c r="G83">
        <v>10</v>
      </c>
      <c r="H83" t="s">
        <v>29</v>
      </c>
      <c r="I83" t="str">
        <f t="shared" si="1"/>
        <v>10#10#0.2#0.2#0.1</v>
      </c>
    </row>
    <row r="84" spans="2:9" x14ac:dyDescent="0.55000000000000004">
      <c r="B84">
        <v>9001</v>
      </c>
      <c r="C84" s="2">
        <v>0.1</v>
      </c>
      <c r="D84" s="2">
        <v>0.2</v>
      </c>
      <c r="E84">
        <v>10</v>
      </c>
      <c r="F84" s="2">
        <v>0.2</v>
      </c>
      <c r="G84">
        <v>5</v>
      </c>
      <c r="H84" t="s">
        <v>29</v>
      </c>
      <c r="I84" t="str">
        <f t="shared" si="1"/>
        <v>5#10#0.2#0.2#0.1</v>
      </c>
    </row>
    <row r="85" spans="2:9" x14ac:dyDescent="0.55000000000000004">
      <c r="B85">
        <v>9002</v>
      </c>
      <c r="C85" s="2">
        <v>0.1</v>
      </c>
      <c r="D85" s="2">
        <v>0.2</v>
      </c>
      <c r="E85">
        <v>10</v>
      </c>
      <c r="F85" s="2">
        <v>0.2</v>
      </c>
      <c r="G85">
        <v>20</v>
      </c>
      <c r="H85" t="s">
        <v>29</v>
      </c>
      <c r="I85" t="str">
        <f t="shared" si="1"/>
        <v>20#10#0.2#0.2#0.1</v>
      </c>
    </row>
    <row r="86" spans="2:9" x14ac:dyDescent="0.55000000000000004">
      <c r="B86">
        <v>9003</v>
      </c>
      <c r="C86" s="2">
        <v>0.1</v>
      </c>
      <c r="D86" s="2">
        <v>0.2</v>
      </c>
      <c r="E86">
        <v>5</v>
      </c>
      <c r="F86" s="2">
        <v>0.2</v>
      </c>
      <c r="G86">
        <v>10</v>
      </c>
      <c r="H86" t="s">
        <v>29</v>
      </c>
      <c r="I86" t="str">
        <f t="shared" si="1"/>
        <v>10#5#0.2#0.2#0.1</v>
      </c>
    </row>
    <row r="87" spans="2:9" x14ac:dyDescent="0.55000000000000004">
      <c r="B87">
        <v>9004</v>
      </c>
      <c r="C87" s="2">
        <v>0.1</v>
      </c>
      <c r="D87" s="2">
        <v>0.2</v>
      </c>
      <c r="E87">
        <v>5</v>
      </c>
      <c r="F87" s="2">
        <v>0.2</v>
      </c>
      <c r="G87">
        <v>5</v>
      </c>
      <c r="H87" t="s">
        <v>29</v>
      </c>
      <c r="I87" t="str">
        <f t="shared" si="1"/>
        <v>5#5#0.2#0.2#0.1</v>
      </c>
    </row>
    <row r="88" spans="2:9" x14ac:dyDescent="0.55000000000000004">
      <c r="B88">
        <v>9005</v>
      </c>
      <c r="C88" s="2">
        <v>0.1</v>
      </c>
      <c r="D88" s="2">
        <v>0.2</v>
      </c>
      <c r="E88">
        <v>5</v>
      </c>
      <c r="F88" s="2">
        <v>0.2</v>
      </c>
      <c r="G88">
        <v>20</v>
      </c>
      <c r="H88" t="s">
        <v>29</v>
      </c>
      <c r="I88" t="str">
        <f t="shared" si="1"/>
        <v>20#5#0.2#0.2#0.1</v>
      </c>
    </row>
    <row r="89" spans="2:9" x14ac:dyDescent="0.55000000000000004">
      <c r="B89">
        <v>9006</v>
      </c>
      <c r="C89" s="2">
        <v>0.1</v>
      </c>
      <c r="D89" s="2">
        <v>0.2</v>
      </c>
      <c r="E89">
        <v>20</v>
      </c>
      <c r="F89" s="2">
        <v>0.2</v>
      </c>
      <c r="G89">
        <v>10</v>
      </c>
      <c r="H89" t="s">
        <v>29</v>
      </c>
      <c r="I89" t="str">
        <f t="shared" si="1"/>
        <v>10#20#0.2#0.2#0.1</v>
      </c>
    </row>
    <row r="90" spans="2:9" x14ac:dyDescent="0.55000000000000004">
      <c r="B90">
        <v>9007</v>
      </c>
      <c r="C90" s="2">
        <v>0.1</v>
      </c>
      <c r="D90" s="2">
        <v>0.2</v>
      </c>
      <c r="E90">
        <v>20</v>
      </c>
      <c r="F90" s="2">
        <v>0.2</v>
      </c>
      <c r="G90">
        <v>5</v>
      </c>
      <c r="H90" t="s">
        <v>29</v>
      </c>
      <c r="I90" t="str">
        <f t="shared" si="1"/>
        <v>5#20#0.2#0.2#0.1</v>
      </c>
    </row>
    <row r="91" spans="2:9" x14ac:dyDescent="0.55000000000000004">
      <c r="B91">
        <v>9008</v>
      </c>
      <c r="C91" s="2">
        <v>0.1</v>
      </c>
      <c r="D91" s="2">
        <v>0.2</v>
      </c>
      <c r="E91">
        <v>20</v>
      </c>
      <c r="F91" s="2">
        <v>0.2</v>
      </c>
      <c r="G91">
        <v>20</v>
      </c>
      <c r="H91" t="s">
        <v>29</v>
      </c>
      <c r="I91" t="str">
        <f t="shared" si="1"/>
        <v>20#20#0.2#0.2#0.1</v>
      </c>
    </row>
    <row r="92" spans="2:9" x14ac:dyDescent="0.55000000000000004">
      <c r="B92">
        <v>9009</v>
      </c>
      <c r="C92" s="2">
        <v>0.1</v>
      </c>
      <c r="D92" s="2">
        <v>0.2</v>
      </c>
      <c r="E92">
        <v>10</v>
      </c>
      <c r="F92" s="2">
        <v>0.2</v>
      </c>
      <c r="G92">
        <v>2</v>
      </c>
      <c r="H92" t="s">
        <v>29</v>
      </c>
      <c r="I92" t="str">
        <f t="shared" si="1"/>
        <v>2#10#0.2#0.2#0.1</v>
      </c>
    </row>
    <row r="93" spans="2:9" x14ac:dyDescent="0.55000000000000004">
      <c r="B93">
        <v>9010</v>
      </c>
      <c r="C93" s="2">
        <v>0.1</v>
      </c>
      <c r="D93" s="2">
        <v>0.2</v>
      </c>
      <c r="E93">
        <v>10</v>
      </c>
      <c r="F93" s="2">
        <v>0.2</v>
      </c>
      <c r="G93">
        <v>50</v>
      </c>
      <c r="H93" t="s">
        <v>29</v>
      </c>
      <c r="I93" t="str">
        <f t="shared" si="1"/>
        <v>50#10#0.2#0.2#0.1</v>
      </c>
    </row>
    <row r="94" spans="2:9" x14ac:dyDescent="0.55000000000000004">
      <c r="B94">
        <v>9011</v>
      </c>
      <c r="C94" s="2">
        <v>0.1</v>
      </c>
      <c r="D94" s="2">
        <v>0.2</v>
      </c>
      <c r="E94">
        <v>10</v>
      </c>
      <c r="F94" s="2">
        <v>0.2</v>
      </c>
      <c r="G94">
        <v>100</v>
      </c>
      <c r="H94" t="s">
        <v>29</v>
      </c>
      <c r="I94" t="str">
        <f t="shared" si="1"/>
        <v>100#10#0.2#0.2#0.1</v>
      </c>
    </row>
    <row r="95" spans="2:9" x14ac:dyDescent="0.55000000000000004">
      <c r="B95">
        <v>9012</v>
      </c>
      <c r="C95" s="2">
        <v>0.1</v>
      </c>
      <c r="D95" s="2">
        <v>0.2</v>
      </c>
      <c r="E95">
        <v>5</v>
      </c>
      <c r="F95" s="2">
        <v>0.2</v>
      </c>
      <c r="G95">
        <v>2</v>
      </c>
      <c r="H95" t="s">
        <v>29</v>
      </c>
      <c r="I95" t="str">
        <f t="shared" si="1"/>
        <v>2#5#0.2#0.2#0.1</v>
      </c>
    </row>
    <row r="96" spans="2:9" x14ac:dyDescent="0.55000000000000004">
      <c r="B96">
        <v>9013</v>
      </c>
      <c r="C96" s="2">
        <v>0.1</v>
      </c>
      <c r="D96" s="2">
        <v>0.2</v>
      </c>
      <c r="E96">
        <v>5</v>
      </c>
      <c r="F96" s="2">
        <v>0.2</v>
      </c>
      <c r="G96">
        <v>50</v>
      </c>
      <c r="H96" t="s">
        <v>29</v>
      </c>
      <c r="I96" t="str">
        <f t="shared" si="1"/>
        <v>50#5#0.2#0.2#0.1</v>
      </c>
    </row>
    <row r="97" spans="2:9" x14ac:dyDescent="0.55000000000000004">
      <c r="B97">
        <v>9014</v>
      </c>
      <c r="C97" s="2">
        <v>0.1</v>
      </c>
      <c r="D97" s="2">
        <v>0.2</v>
      </c>
      <c r="E97">
        <v>5</v>
      </c>
      <c r="F97" s="2">
        <v>0.2</v>
      </c>
      <c r="G97">
        <v>100</v>
      </c>
      <c r="H97" t="s">
        <v>29</v>
      </c>
      <c r="I97" t="str">
        <f t="shared" si="1"/>
        <v>100#5#0.2#0.2#0.1</v>
      </c>
    </row>
    <row r="98" spans="2:9" x14ac:dyDescent="0.55000000000000004">
      <c r="B98">
        <v>9015</v>
      </c>
      <c r="C98" s="2">
        <v>0.1</v>
      </c>
      <c r="D98" s="2">
        <v>0.2</v>
      </c>
      <c r="E98">
        <v>20</v>
      </c>
      <c r="F98" s="2">
        <v>0.2</v>
      </c>
      <c r="G98">
        <v>2</v>
      </c>
      <c r="H98" t="s">
        <v>29</v>
      </c>
      <c r="I98" t="str">
        <f t="shared" si="1"/>
        <v>2#20#0.2#0.2#0.1</v>
      </c>
    </row>
    <row r="99" spans="2:9" x14ac:dyDescent="0.55000000000000004">
      <c r="B99">
        <v>9016</v>
      </c>
      <c r="C99" s="2">
        <v>0.1</v>
      </c>
      <c r="D99" s="2">
        <v>0.2</v>
      </c>
      <c r="E99">
        <v>20</v>
      </c>
      <c r="F99" s="2">
        <v>0.2</v>
      </c>
      <c r="G99">
        <v>50</v>
      </c>
      <c r="H99" t="s">
        <v>29</v>
      </c>
      <c r="I99" t="str">
        <f t="shared" si="1"/>
        <v>50#20#0.2#0.2#0.1</v>
      </c>
    </row>
    <row r="100" spans="2:9" x14ac:dyDescent="0.55000000000000004">
      <c r="B100">
        <v>9017</v>
      </c>
      <c r="C100" s="2">
        <v>0.1</v>
      </c>
      <c r="D100" s="2">
        <v>0.2</v>
      </c>
      <c r="E100">
        <v>20</v>
      </c>
      <c r="F100" s="2">
        <v>0.2</v>
      </c>
      <c r="G100">
        <v>100</v>
      </c>
      <c r="H100" t="s">
        <v>29</v>
      </c>
      <c r="I100" t="str">
        <f t="shared" si="1"/>
        <v>100#20#0.2#0.2#0.1</v>
      </c>
    </row>
    <row r="101" spans="2:9" x14ac:dyDescent="0.55000000000000004">
      <c r="B101">
        <v>9018</v>
      </c>
      <c r="C101" s="2">
        <v>0.1</v>
      </c>
      <c r="D101" s="2">
        <v>0.2</v>
      </c>
      <c r="E101">
        <v>2</v>
      </c>
      <c r="F101" s="2">
        <v>0.2</v>
      </c>
      <c r="G101">
        <v>2</v>
      </c>
      <c r="H101" t="s">
        <v>29</v>
      </c>
      <c r="I101" t="str">
        <f t="shared" si="1"/>
        <v>2#2#0.2#0.2#0.1</v>
      </c>
    </row>
    <row r="102" spans="2:9" x14ac:dyDescent="0.55000000000000004">
      <c r="B102">
        <v>9019</v>
      </c>
      <c r="C102" s="2">
        <v>0.1</v>
      </c>
      <c r="D102" s="2">
        <v>0.2</v>
      </c>
      <c r="E102">
        <v>2</v>
      </c>
      <c r="F102" s="2">
        <v>0.2</v>
      </c>
      <c r="G102">
        <v>5</v>
      </c>
      <c r="H102" t="s">
        <v>29</v>
      </c>
      <c r="I102" t="str">
        <f t="shared" si="1"/>
        <v>5#2#0.2#0.2#0.1</v>
      </c>
    </row>
    <row r="103" spans="2:9" x14ac:dyDescent="0.55000000000000004">
      <c r="B103">
        <v>9020</v>
      </c>
      <c r="C103" s="2">
        <v>0.1</v>
      </c>
      <c r="D103" s="2">
        <v>0.2</v>
      </c>
      <c r="E103">
        <v>2</v>
      </c>
      <c r="F103" s="2">
        <v>0.2</v>
      </c>
      <c r="G103">
        <v>10</v>
      </c>
      <c r="H103" t="s">
        <v>29</v>
      </c>
      <c r="I103" t="str">
        <f t="shared" si="1"/>
        <v>10#2#0.2#0.2#0.1</v>
      </c>
    </row>
    <row r="104" spans="2:9" x14ac:dyDescent="0.55000000000000004">
      <c r="B104">
        <v>9021</v>
      </c>
      <c r="C104" s="2">
        <v>0.1</v>
      </c>
      <c r="D104" s="2">
        <v>0.2</v>
      </c>
      <c r="E104">
        <v>2</v>
      </c>
      <c r="F104" s="2">
        <v>0.2</v>
      </c>
      <c r="G104">
        <v>20</v>
      </c>
      <c r="H104" t="s">
        <v>29</v>
      </c>
      <c r="I104" t="str">
        <f t="shared" si="1"/>
        <v>20#2#0.2#0.2#0.1</v>
      </c>
    </row>
    <row r="105" spans="2:9" x14ac:dyDescent="0.55000000000000004">
      <c r="B105">
        <v>9022</v>
      </c>
      <c r="C105" s="2">
        <v>0.1</v>
      </c>
      <c r="D105" s="2">
        <v>0.2</v>
      </c>
      <c r="E105">
        <v>2</v>
      </c>
      <c r="F105" s="2">
        <v>0.2</v>
      </c>
      <c r="G105">
        <v>50</v>
      </c>
      <c r="H105" t="s">
        <v>29</v>
      </c>
      <c r="I105" t="str">
        <f t="shared" si="1"/>
        <v>50#2#0.2#0.2#0.1</v>
      </c>
    </row>
    <row r="106" spans="2:9" x14ac:dyDescent="0.55000000000000004">
      <c r="B106">
        <v>9023</v>
      </c>
      <c r="C106" s="2">
        <v>0.1</v>
      </c>
      <c r="D106" s="2">
        <v>0.2</v>
      </c>
      <c r="E106">
        <v>2</v>
      </c>
      <c r="F106" s="2">
        <v>0.2</v>
      </c>
      <c r="G106">
        <v>100</v>
      </c>
      <c r="H106" t="s">
        <v>29</v>
      </c>
      <c r="I106" t="str">
        <f t="shared" si="1"/>
        <v>100#2#0.2#0.2#0.1</v>
      </c>
    </row>
    <row r="107" spans="2:9" x14ac:dyDescent="0.55000000000000004">
      <c r="B107">
        <v>9024</v>
      </c>
      <c r="C107" s="2">
        <v>0.1</v>
      </c>
      <c r="D107" s="2">
        <v>0.2</v>
      </c>
      <c r="E107">
        <v>50</v>
      </c>
      <c r="F107" s="2">
        <v>0.2</v>
      </c>
      <c r="G107">
        <v>2</v>
      </c>
      <c r="H107" t="s">
        <v>29</v>
      </c>
      <c r="I107" t="str">
        <f t="shared" si="1"/>
        <v>2#50#0.2#0.2#0.1</v>
      </c>
    </row>
    <row r="108" spans="2:9" x14ac:dyDescent="0.55000000000000004">
      <c r="B108">
        <v>9025</v>
      </c>
      <c r="C108" s="2">
        <v>0.1</v>
      </c>
      <c r="D108" s="2">
        <v>0.2</v>
      </c>
      <c r="E108">
        <v>50</v>
      </c>
      <c r="F108" s="2">
        <v>0.2</v>
      </c>
      <c r="G108">
        <v>5</v>
      </c>
      <c r="H108" t="s">
        <v>29</v>
      </c>
      <c r="I108" t="str">
        <f t="shared" si="1"/>
        <v>5#50#0.2#0.2#0.1</v>
      </c>
    </row>
    <row r="109" spans="2:9" x14ac:dyDescent="0.55000000000000004">
      <c r="B109">
        <v>9026</v>
      </c>
      <c r="C109" s="2">
        <v>0.1</v>
      </c>
      <c r="D109" s="2">
        <v>0.2</v>
      </c>
      <c r="E109">
        <v>50</v>
      </c>
      <c r="F109" s="2">
        <v>0.2</v>
      </c>
      <c r="G109">
        <v>10</v>
      </c>
      <c r="H109" t="s">
        <v>29</v>
      </c>
      <c r="I109" t="str">
        <f t="shared" si="1"/>
        <v>10#50#0.2#0.2#0.1</v>
      </c>
    </row>
    <row r="110" spans="2:9" x14ac:dyDescent="0.55000000000000004">
      <c r="B110">
        <v>9027</v>
      </c>
      <c r="C110" s="2">
        <v>0.1</v>
      </c>
      <c r="D110" s="2">
        <v>0.2</v>
      </c>
      <c r="E110">
        <v>50</v>
      </c>
      <c r="F110" s="2">
        <v>0.2</v>
      </c>
      <c r="G110">
        <v>20</v>
      </c>
      <c r="H110" t="s">
        <v>29</v>
      </c>
      <c r="I110" t="str">
        <f t="shared" si="1"/>
        <v>20#50#0.2#0.2#0.1</v>
      </c>
    </row>
    <row r="111" spans="2:9" x14ac:dyDescent="0.55000000000000004">
      <c r="B111">
        <v>9028</v>
      </c>
      <c r="C111" s="2">
        <v>0.1</v>
      </c>
      <c r="D111" s="2">
        <v>0.2</v>
      </c>
      <c r="E111">
        <v>50</v>
      </c>
      <c r="F111" s="2">
        <v>0.2</v>
      </c>
      <c r="G111">
        <v>50</v>
      </c>
      <c r="H111" t="s">
        <v>29</v>
      </c>
      <c r="I111" t="str">
        <f t="shared" si="1"/>
        <v>50#50#0.2#0.2#0.1</v>
      </c>
    </row>
    <row r="112" spans="2:9" x14ac:dyDescent="0.55000000000000004">
      <c r="B112">
        <v>9029</v>
      </c>
      <c r="C112" s="2">
        <v>0.1</v>
      </c>
      <c r="D112" s="2">
        <v>0.2</v>
      </c>
      <c r="E112">
        <v>50</v>
      </c>
      <c r="F112" s="2">
        <v>0.2</v>
      </c>
      <c r="G112">
        <v>100</v>
      </c>
      <c r="H112" t="s">
        <v>29</v>
      </c>
      <c r="I112" t="str">
        <f t="shared" si="1"/>
        <v>100#50#0.2#0.2#0.1</v>
      </c>
    </row>
    <row r="113" spans="2:9" x14ac:dyDescent="0.55000000000000004">
      <c r="B113">
        <v>9030</v>
      </c>
      <c r="C113" s="2">
        <v>0.1</v>
      </c>
      <c r="D113" s="2">
        <v>0.2</v>
      </c>
      <c r="E113">
        <v>100</v>
      </c>
      <c r="F113" s="2">
        <v>0.2</v>
      </c>
      <c r="G113">
        <v>2</v>
      </c>
      <c r="H113" t="s">
        <v>29</v>
      </c>
      <c r="I113" t="str">
        <f t="shared" si="1"/>
        <v>2#100#0.2#0.2#0.1</v>
      </c>
    </row>
    <row r="114" spans="2:9" x14ac:dyDescent="0.55000000000000004">
      <c r="B114">
        <v>9031</v>
      </c>
      <c r="C114" s="2">
        <v>0.1</v>
      </c>
      <c r="D114" s="2">
        <v>0.2</v>
      </c>
      <c r="E114">
        <v>100</v>
      </c>
      <c r="F114" s="2">
        <v>0.2</v>
      </c>
      <c r="G114">
        <v>5</v>
      </c>
      <c r="H114" t="s">
        <v>29</v>
      </c>
      <c r="I114" t="str">
        <f t="shared" si="1"/>
        <v>5#100#0.2#0.2#0.1</v>
      </c>
    </row>
    <row r="115" spans="2:9" x14ac:dyDescent="0.55000000000000004">
      <c r="B115">
        <v>9032</v>
      </c>
      <c r="C115" s="2">
        <v>0.1</v>
      </c>
      <c r="D115" s="2">
        <v>0.2</v>
      </c>
      <c r="E115">
        <v>100</v>
      </c>
      <c r="F115" s="2">
        <v>0.2</v>
      </c>
      <c r="G115">
        <v>10</v>
      </c>
      <c r="H115" t="s">
        <v>29</v>
      </c>
      <c r="I115" t="str">
        <f t="shared" si="1"/>
        <v>10#100#0.2#0.2#0.1</v>
      </c>
    </row>
    <row r="116" spans="2:9" x14ac:dyDescent="0.55000000000000004">
      <c r="B116">
        <v>9033</v>
      </c>
      <c r="C116" s="2">
        <v>0.1</v>
      </c>
      <c r="D116" s="2">
        <v>0.2</v>
      </c>
      <c r="E116">
        <v>100</v>
      </c>
      <c r="F116" s="2">
        <v>0.2</v>
      </c>
      <c r="G116">
        <v>20</v>
      </c>
      <c r="H116" t="s">
        <v>29</v>
      </c>
      <c r="I116" t="str">
        <f t="shared" si="1"/>
        <v>20#100#0.2#0.2#0.1</v>
      </c>
    </row>
    <row r="117" spans="2:9" x14ac:dyDescent="0.55000000000000004">
      <c r="B117">
        <v>9034</v>
      </c>
      <c r="C117" s="2">
        <v>0.1</v>
      </c>
      <c r="D117" s="2">
        <v>0.2</v>
      </c>
      <c r="E117">
        <v>100</v>
      </c>
      <c r="F117" s="2">
        <v>0.2</v>
      </c>
      <c r="G117">
        <v>50</v>
      </c>
      <c r="H117" t="s">
        <v>29</v>
      </c>
      <c r="I117" t="str">
        <f t="shared" si="1"/>
        <v>50#100#0.2#0.2#0.1</v>
      </c>
    </row>
    <row r="118" spans="2:9" x14ac:dyDescent="0.55000000000000004">
      <c r="B118">
        <v>9035</v>
      </c>
      <c r="C118" s="2">
        <v>0.1</v>
      </c>
      <c r="D118" s="2">
        <v>0.2</v>
      </c>
      <c r="E118">
        <v>100</v>
      </c>
      <c r="F118" s="2">
        <v>0.2</v>
      </c>
      <c r="G118">
        <v>100</v>
      </c>
      <c r="H118" t="s">
        <v>29</v>
      </c>
      <c r="I118" t="str">
        <f t="shared" si="1"/>
        <v>100#100#0.2#0.2#0.1</v>
      </c>
    </row>
    <row r="119" spans="2:9" x14ac:dyDescent="0.55000000000000004">
      <c r="B119">
        <v>9036</v>
      </c>
      <c r="C119" s="2">
        <v>0.1</v>
      </c>
      <c r="D119" s="2">
        <v>0.2</v>
      </c>
      <c r="E119">
        <v>200</v>
      </c>
      <c r="F119" s="2">
        <v>0.2</v>
      </c>
      <c r="G119">
        <v>2</v>
      </c>
      <c r="H119" t="s">
        <v>29</v>
      </c>
      <c r="I119" t="str">
        <f t="shared" si="1"/>
        <v>2#200#0.2#0.2#0.1</v>
      </c>
    </row>
    <row r="120" spans="2:9" x14ac:dyDescent="0.55000000000000004">
      <c r="B120">
        <v>9037</v>
      </c>
      <c r="C120" s="2">
        <v>0.1</v>
      </c>
      <c r="D120" s="2">
        <v>0.2</v>
      </c>
      <c r="E120">
        <v>200</v>
      </c>
      <c r="F120" s="2">
        <v>0.2</v>
      </c>
      <c r="G120">
        <v>5</v>
      </c>
      <c r="H120" t="s">
        <v>29</v>
      </c>
      <c r="I120" t="str">
        <f t="shared" si="1"/>
        <v>5#200#0.2#0.2#0.1</v>
      </c>
    </row>
    <row r="121" spans="2:9" x14ac:dyDescent="0.55000000000000004">
      <c r="B121">
        <v>9038</v>
      </c>
      <c r="C121" s="2">
        <v>0.1</v>
      </c>
      <c r="D121" s="2">
        <v>0.2</v>
      </c>
      <c r="E121">
        <v>200</v>
      </c>
      <c r="F121" s="2">
        <v>0.2</v>
      </c>
      <c r="G121">
        <v>10</v>
      </c>
      <c r="H121" t="s">
        <v>29</v>
      </c>
      <c r="I121" t="str">
        <f t="shared" si="1"/>
        <v>10#200#0.2#0.2#0.1</v>
      </c>
    </row>
    <row r="122" spans="2:9" x14ac:dyDescent="0.55000000000000004">
      <c r="B122">
        <v>9039</v>
      </c>
      <c r="C122" s="2">
        <v>0.1</v>
      </c>
      <c r="D122" s="2">
        <v>0.2</v>
      </c>
      <c r="E122">
        <v>200</v>
      </c>
      <c r="F122" s="2">
        <v>0.2</v>
      </c>
      <c r="G122">
        <v>20</v>
      </c>
      <c r="H122" t="s">
        <v>29</v>
      </c>
      <c r="I122" t="str">
        <f t="shared" si="1"/>
        <v>20#200#0.2#0.2#0.1</v>
      </c>
    </row>
    <row r="123" spans="2:9" x14ac:dyDescent="0.55000000000000004">
      <c r="B123">
        <v>9040</v>
      </c>
      <c r="C123" s="2">
        <v>0.1</v>
      </c>
      <c r="D123" s="2">
        <v>0.2</v>
      </c>
      <c r="E123">
        <v>200</v>
      </c>
      <c r="F123" s="2">
        <v>0.2</v>
      </c>
      <c r="G123">
        <v>50</v>
      </c>
      <c r="H123" t="s">
        <v>29</v>
      </c>
      <c r="I123" t="str">
        <f t="shared" si="1"/>
        <v>50#200#0.2#0.2#0.1</v>
      </c>
    </row>
    <row r="124" spans="2:9" x14ac:dyDescent="0.55000000000000004">
      <c r="B124">
        <v>9041</v>
      </c>
      <c r="C124" s="2">
        <v>0.1</v>
      </c>
      <c r="D124" s="2">
        <v>0.2</v>
      </c>
      <c r="E124">
        <v>200</v>
      </c>
      <c r="F124" s="2">
        <v>0.2</v>
      </c>
      <c r="G124">
        <v>100</v>
      </c>
      <c r="H124" t="s">
        <v>29</v>
      </c>
      <c r="I124" t="str">
        <f t="shared" si="1"/>
        <v>100#200#0.2#0.2#0.1</v>
      </c>
    </row>
    <row r="125" spans="2:9" x14ac:dyDescent="0.55000000000000004">
      <c r="B125">
        <v>9042</v>
      </c>
      <c r="C125" s="2">
        <v>0.1</v>
      </c>
      <c r="D125" s="2">
        <v>0.2</v>
      </c>
      <c r="E125">
        <v>200</v>
      </c>
      <c r="F125" s="2">
        <v>0.2</v>
      </c>
      <c r="G125">
        <v>200</v>
      </c>
      <c r="H125" t="s">
        <v>29</v>
      </c>
      <c r="I125" t="str">
        <f t="shared" si="1"/>
        <v>200#200#0.2#0.2#0.1</v>
      </c>
    </row>
    <row r="126" spans="2:9" x14ac:dyDescent="0.55000000000000004">
      <c r="B126">
        <v>9043</v>
      </c>
      <c r="C126" s="2">
        <v>0.1</v>
      </c>
      <c r="D126" s="2">
        <v>0.2</v>
      </c>
      <c r="E126">
        <v>2</v>
      </c>
      <c r="F126" s="2">
        <v>0.2</v>
      </c>
      <c r="G126">
        <v>200</v>
      </c>
      <c r="H126" t="s">
        <v>29</v>
      </c>
      <c r="I126" t="str">
        <f t="shared" si="1"/>
        <v>200#2#0.2#0.2#0.1</v>
      </c>
    </row>
    <row r="127" spans="2:9" x14ac:dyDescent="0.55000000000000004">
      <c r="B127">
        <v>9044</v>
      </c>
      <c r="C127" s="2">
        <v>0.1</v>
      </c>
      <c r="D127" s="2">
        <v>0.2</v>
      </c>
      <c r="E127">
        <v>5</v>
      </c>
      <c r="F127" s="2">
        <v>0.2</v>
      </c>
      <c r="G127">
        <v>200</v>
      </c>
      <c r="H127" t="s">
        <v>29</v>
      </c>
      <c r="I127" t="str">
        <f t="shared" si="1"/>
        <v>200#5#0.2#0.2#0.1</v>
      </c>
    </row>
    <row r="128" spans="2:9" x14ac:dyDescent="0.55000000000000004">
      <c r="B128">
        <v>9045</v>
      </c>
      <c r="C128" s="2">
        <v>0.1</v>
      </c>
      <c r="D128" s="2">
        <v>0.2</v>
      </c>
      <c r="E128">
        <v>10</v>
      </c>
      <c r="F128" s="2">
        <v>0.2</v>
      </c>
      <c r="G128">
        <v>200</v>
      </c>
      <c r="H128" t="s">
        <v>29</v>
      </c>
      <c r="I128" t="str">
        <f t="shared" si="1"/>
        <v>200#10#0.2#0.2#0.1</v>
      </c>
    </row>
    <row r="129" spans="2:9" x14ac:dyDescent="0.55000000000000004">
      <c r="B129">
        <v>9046</v>
      </c>
      <c r="C129" s="2">
        <v>0.1</v>
      </c>
      <c r="D129" s="2">
        <v>0.2</v>
      </c>
      <c r="E129">
        <v>20</v>
      </c>
      <c r="F129" s="2">
        <v>0.2</v>
      </c>
      <c r="G129">
        <v>200</v>
      </c>
      <c r="H129" t="s">
        <v>29</v>
      </c>
      <c r="I129" t="str">
        <f t="shared" si="1"/>
        <v>200#20#0.2#0.2#0.1</v>
      </c>
    </row>
    <row r="130" spans="2:9" x14ac:dyDescent="0.55000000000000004">
      <c r="B130">
        <v>9047</v>
      </c>
      <c r="C130" s="2">
        <v>0.1</v>
      </c>
      <c r="D130" s="2">
        <v>0.2</v>
      </c>
      <c r="E130">
        <v>50</v>
      </c>
      <c r="F130" s="2">
        <v>0.2</v>
      </c>
      <c r="G130">
        <v>200</v>
      </c>
      <c r="H130" t="s">
        <v>29</v>
      </c>
      <c r="I130" t="str">
        <f t="shared" si="1"/>
        <v>200#50#0.2#0.2#0.1</v>
      </c>
    </row>
    <row r="131" spans="2:9" x14ac:dyDescent="0.55000000000000004">
      <c r="B131">
        <v>9048</v>
      </c>
      <c r="C131" s="2">
        <v>0.1</v>
      </c>
      <c r="D131" s="2">
        <v>0.2</v>
      </c>
      <c r="E131">
        <v>100</v>
      </c>
      <c r="F131" s="2">
        <v>0.2</v>
      </c>
      <c r="G131">
        <v>200</v>
      </c>
      <c r="H131" t="s">
        <v>29</v>
      </c>
      <c r="I131" t="str">
        <f t="shared" ref="I131:I166" si="2">IF(A131="", G131 &amp; "#" &amp; E131 &amp; "#" &amp; F131 &amp; "#" &amp; D131 &amp; "#" &amp; C131, "")</f>
        <v>200#100#0.2#0.2#0.1</v>
      </c>
    </row>
    <row r="132" spans="2:9" x14ac:dyDescent="0.55000000000000004">
      <c r="B132">
        <v>10000</v>
      </c>
      <c r="C132" s="2">
        <v>0.1</v>
      </c>
      <c r="D132" s="2">
        <v>0.2</v>
      </c>
      <c r="E132">
        <v>10</v>
      </c>
      <c r="H132" t="s">
        <v>30</v>
      </c>
      <c r="I132" t="str">
        <f t="shared" si="2"/>
        <v>#10##0.2#0.1</v>
      </c>
    </row>
    <row r="133" spans="2:9" x14ac:dyDescent="0.55000000000000004">
      <c r="B133">
        <v>10001</v>
      </c>
      <c r="C133" s="2">
        <v>0.1</v>
      </c>
      <c r="D133" s="2">
        <v>0.2</v>
      </c>
      <c r="E133">
        <v>5</v>
      </c>
      <c r="H133" t="s">
        <v>30</v>
      </c>
      <c r="I133" t="str">
        <f t="shared" si="2"/>
        <v>#5##0.2#0.1</v>
      </c>
    </row>
    <row r="134" spans="2:9" x14ac:dyDescent="0.55000000000000004">
      <c r="B134">
        <v>10002</v>
      </c>
      <c r="C134" s="2">
        <v>0.1</v>
      </c>
      <c r="D134" s="2">
        <v>0.2</v>
      </c>
      <c r="E134">
        <v>20</v>
      </c>
      <c r="H134" t="s">
        <v>30</v>
      </c>
      <c r="I134" t="str">
        <f t="shared" si="2"/>
        <v>#20##0.2#0.1</v>
      </c>
    </row>
    <row r="135" spans="2:9" x14ac:dyDescent="0.55000000000000004">
      <c r="B135">
        <v>10003</v>
      </c>
      <c r="C135" s="2">
        <v>0.1</v>
      </c>
      <c r="D135" s="2">
        <v>0.2</v>
      </c>
      <c r="E135">
        <v>50</v>
      </c>
      <c r="H135" t="s">
        <v>30</v>
      </c>
      <c r="I135" t="str">
        <f t="shared" si="2"/>
        <v>#50##0.2#0.1</v>
      </c>
    </row>
    <row r="136" spans="2:9" x14ac:dyDescent="0.55000000000000004">
      <c r="B136">
        <v>10004</v>
      </c>
      <c r="C136" s="2">
        <v>0.1</v>
      </c>
      <c r="D136" s="2">
        <v>0.2</v>
      </c>
      <c r="E136">
        <v>2</v>
      </c>
      <c r="H136" t="s">
        <v>30</v>
      </c>
      <c r="I136" t="str">
        <f t="shared" si="2"/>
        <v>#2##0.2#0.1</v>
      </c>
    </row>
    <row r="137" spans="2:9" x14ac:dyDescent="0.55000000000000004">
      <c r="B137">
        <v>10005</v>
      </c>
      <c r="C137" s="2">
        <v>0.1</v>
      </c>
      <c r="D137" s="2">
        <v>0.2</v>
      </c>
      <c r="E137">
        <v>100</v>
      </c>
      <c r="H137" t="s">
        <v>30</v>
      </c>
      <c r="I137" t="str">
        <f t="shared" si="2"/>
        <v>#100##0.2#0.1</v>
      </c>
    </row>
    <row r="138" spans="2:9" x14ac:dyDescent="0.55000000000000004">
      <c r="B138">
        <v>11000</v>
      </c>
      <c r="C138" s="2">
        <v>0.1</v>
      </c>
      <c r="F138" s="2">
        <v>0</v>
      </c>
      <c r="G138">
        <v>20</v>
      </c>
      <c r="H138" t="s">
        <v>31</v>
      </c>
      <c r="I138" t="str">
        <f t="shared" si="2"/>
        <v>20##0##0.1</v>
      </c>
    </row>
    <row r="139" spans="2:9" x14ac:dyDescent="0.55000000000000004">
      <c r="B139">
        <v>11001</v>
      </c>
      <c r="C139" s="2">
        <v>0.1</v>
      </c>
      <c r="F139" s="2">
        <v>0.1</v>
      </c>
      <c r="G139">
        <v>20</v>
      </c>
      <c r="H139" t="s">
        <v>31</v>
      </c>
      <c r="I139" t="str">
        <f t="shared" si="2"/>
        <v>20##0.1##0.1</v>
      </c>
    </row>
    <row r="140" spans="2:9" x14ac:dyDescent="0.55000000000000004">
      <c r="B140">
        <v>11002</v>
      </c>
      <c r="C140" s="2">
        <v>0.1</v>
      </c>
      <c r="F140" s="2">
        <v>0.2</v>
      </c>
      <c r="G140">
        <v>20</v>
      </c>
      <c r="H140" t="s">
        <v>31</v>
      </c>
      <c r="I140" t="str">
        <f t="shared" si="2"/>
        <v>20##0.2##0.1</v>
      </c>
    </row>
    <row r="141" spans="2:9" x14ac:dyDescent="0.55000000000000004">
      <c r="B141">
        <v>11003</v>
      </c>
      <c r="C141" s="2">
        <v>0.1</v>
      </c>
      <c r="F141" s="2">
        <v>0.3</v>
      </c>
      <c r="G141">
        <v>20</v>
      </c>
      <c r="H141" t="s">
        <v>31</v>
      </c>
      <c r="I141" t="str">
        <f t="shared" si="2"/>
        <v>20##0.3##0.1</v>
      </c>
    </row>
    <row r="142" spans="2:9" x14ac:dyDescent="0.55000000000000004">
      <c r="B142">
        <v>11004</v>
      </c>
      <c r="C142" s="2">
        <v>0.1</v>
      </c>
      <c r="F142" s="2">
        <v>0.4</v>
      </c>
      <c r="G142">
        <v>20</v>
      </c>
      <c r="H142" t="s">
        <v>31</v>
      </c>
      <c r="I142" t="str">
        <f t="shared" si="2"/>
        <v>20##0.4##0.1</v>
      </c>
    </row>
    <row r="143" spans="2:9" x14ac:dyDescent="0.55000000000000004">
      <c r="B143">
        <v>11005</v>
      </c>
      <c r="C143" s="2">
        <v>0.1</v>
      </c>
      <c r="F143" s="2">
        <v>0.5</v>
      </c>
      <c r="G143">
        <v>20</v>
      </c>
      <c r="H143" t="s">
        <v>31</v>
      </c>
      <c r="I143" t="str">
        <f t="shared" si="2"/>
        <v>20##0.5##0.1</v>
      </c>
    </row>
    <row r="144" spans="2:9" x14ac:dyDescent="0.55000000000000004">
      <c r="B144">
        <v>11006</v>
      </c>
      <c r="C144" s="2">
        <v>0.1</v>
      </c>
      <c r="F144" s="2">
        <v>0.6</v>
      </c>
      <c r="G144">
        <v>20</v>
      </c>
      <c r="H144" t="s">
        <v>31</v>
      </c>
      <c r="I144" t="str">
        <f t="shared" si="2"/>
        <v>20##0.6##0.1</v>
      </c>
    </row>
    <row r="145" spans="2:9" x14ac:dyDescent="0.55000000000000004">
      <c r="B145">
        <v>11007</v>
      </c>
      <c r="C145" s="2">
        <v>0.1</v>
      </c>
      <c r="F145" s="2">
        <v>0.7</v>
      </c>
      <c r="G145">
        <v>20</v>
      </c>
      <c r="H145" t="s">
        <v>31</v>
      </c>
      <c r="I145" t="str">
        <f t="shared" si="2"/>
        <v>20##0.7##0.1</v>
      </c>
    </row>
    <row r="146" spans="2:9" x14ac:dyDescent="0.55000000000000004">
      <c r="B146">
        <v>11008</v>
      </c>
      <c r="C146" s="2">
        <v>0.1</v>
      </c>
      <c r="F146" s="2">
        <v>0.8</v>
      </c>
      <c r="G146">
        <v>20</v>
      </c>
      <c r="H146" t="s">
        <v>31</v>
      </c>
      <c r="I146" t="str">
        <f t="shared" si="2"/>
        <v>20##0.8##0.1</v>
      </c>
    </row>
    <row r="147" spans="2:9" x14ac:dyDescent="0.55000000000000004">
      <c r="B147">
        <v>11009</v>
      </c>
      <c r="C147" s="2">
        <v>0.1</v>
      </c>
      <c r="F147" s="2">
        <v>0.9</v>
      </c>
      <c r="G147">
        <v>20</v>
      </c>
      <c r="H147" t="s">
        <v>31</v>
      </c>
      <c r="I147" t="str">
        <f t="shared" si="2"/>
        <v>20##0.9##0.1</v>
      </c>
    </row>
    <row r="148" spans="2:9" x14ac:dyDescent="0.55000000000000004">
      <c r="B148">
        <v>11010</v>
      </c>
      <c r="C148" s="2">
        <v>0.1</v>
      </c>
      <c r="F148" s="2">
        <v>1</v>
      </c>
      <c r="G148">
        <v>20</v>
      </c>
      <c r="H148" t="s">
        <v>31</v>
      </c>
      <c r="I148" t="str">
        <f t="shared" si="2"/>
        <v>20##1##0.1</v>
      </c>
    </row>
    <row r="149" spans="2:9" x14ac:dyDescent="0.55000000000000004">
      <c r="B149">
        <v>12000</v>
      </c>
      <c r="C149" s="2">
        <v>0.1</v>
      </c>
      <c r="D149" s="2">
        <v>0</v>
      </c>
      <c r="E149">
        <v>20</v>
      </c>
      <c r="H149" t="s">
        <v>32</v>
      </c>
      <c r="I149" t="str">
        <f t="shared" si="2"/>
        <v>#20##0#0.1</v>
      </c>
    </row>
    <row r="150" spans="2:9" x14ac:dyDescent="0.55000000000000004">
      <c r="B150">
        <v>12001</v>
      </c>
      <c r="C150" s="2">
        <v>0.1</v>
      </c>
      <c r="D150" s="2">
        <v>0.1</v>
      </c>
      <c r="E150">
        <v>20</v>
      </c>
      <c r="H150" t="s">
        <v>32</v>
      </c>
      <c r="I150" t="str">
        <f t="shared" si="2"/>
        <v>#20##0.1#0.1</v>
      </c>
    </row>
    <row r="151" spans="2:9" x14ac:dyDescent="0.55000000000000004">
      <c r="B151">
        <v>12002</v>
      </c>
      <c r="C151" s="2">
        <v>0.1</v>
      </c>
      <c r="D151" s="2">
        <v>0.2</v>
      </c>
      <c r="E151">
        <v>20</v>
      </c>
      <c r="H151" t="s">
        <v>32</v>
      </c>
      <c r="I151" t="str">
        <f t="shared" si="2"/>
        <v>#20##0.2#0.1</v>
      </c>
    </row>
    <row r="152" spans="2:9" x14ac:dyDescent="0.55000000000000004">
      <c r="B152">
        <v>12003</v>
      </c>
      <c r="C152" s="2">
        <v>0.1</v>
      </c>
      <c r="D152" s="2">
        <v>0.3</v>
      </c>
      <c r="E152">
        <v>20</v>
      </c>
      <c r="H152" t="s">
        <v>32</v>
      </c>
      <c r="I152" t="str">
        <f t="shared" si="2"/>
        <v>#20##0.3#0.1</v>
      </c>
    </row>
    <row r="153" spans="2:9" x14ac:dyDescent="0.55000000000000004">
      <c r="B153">
        <v>12004</v>
      </c>
      <c r="C153" s="2">
        <v>0.1</v>
      </c>
      <c r="D153" s="2">
        <v>0.4</v>
      </c>
      <c r="E153">
        <v>20</v>
      </c>
      <c r="H153" t="s">
        <v>32</v>
      </c>
      <c r="I153" t="str">
        <f t="shared" si="2"/>
        <v>#20##0.4#0.1</v>
      </c>
    </row>
    <row r="154" spans="2:9" x14ac:dyDescent="0.55000000000000004">
      <c r="B154">
        <v>12005</v>
      </c>
      <c r="C154" s="2">
        <v>0.1</v>
      </c>
      <c r="D154" s="2">
        <v>0.5</v>
      </c>
      <c r="E154">
        <v>20</v>
      </c>
      <c r="H154" t="s">
        <v>32</v>
      </c>
      <c r="I154" t="str">
        <f t="shared" si="2"/>
        <v>#20##0.5#0.1</v>
      </c>
    </row>
    <row r="155" spans="2:9" x14ac:dyDescent="0.55000000000000004">
      <c r="B155">
        <v>12006</v>
      </c>
      <c r="C155" s="2">
        <v>0.1</v>
      </c>
      <c r="D155" s="2">
        <v>0.6</v>
      </c>
      <c r="E155">
        <v>20</v>
      </c>
      <c r="H155" t="s">
        <v>32</v>
      </c>
      <c r="I155" t="str">
        <f t="shared" si="2"/>
        <v>#20##0.6#0.1</v>
      </c>
    </row>
    <row r="156" spans="2:9" x14ac:dyDescent="0.55000000000000004">
      <c r="B156">
        <v>12007</v>
      </c>
      <c r="C156" s="2">
        <v>0.1</v>
      </c>
      <c r="D156" s="2">
        <v>0.7</v>
      </c>
      <c r="E156">
        <v>20</v>
      </c>
      <c r="H156" t="s">
        <v>32</v>
      </c>
      <c r="I156" t="str">
        <f t="shared" si="2"/>
        <v>#20##0.7#0.1</v>
      </c>
    </row>
    <row r="157" spans="2:9" x14ac:dyDescent="0.55000000000000004">
      <c r="B157">
        <v>12008</v>
      </c>
      <c r="C157" s="2">
        <v>0.1</v>
      </c>
      <c r="D157" s="2">
        <v>0.8</v>
      </c>
      <c r="E157">
        <v>20</v>
      </c>
      <c r="H157" t="s">
        <v>32</v>
      </c>
      <c r="I157" t="str">
        <f t="shared" si="2"/>
        <v>#20##0.8#0.1</v>
      </c>
    </row>
    <row r="158" spans="2:9" x14ac:dyDescent="0.55000000000000004">
      <c r="B158">
        <v>12009</v>
      </c>
      <c r="C158" s="2">
        <v>0.1</v>
      </c>
      <c r="D158" s="2">
        <v>0.9</v>
      </c>
      <c r="E158">
        <v>20</v>
      </c>
      <c r="H158" t="s">
        <v>32</v>
      </c>
      <c r="I158" t="str">
        <f t="shared" si="2"/>
        <v>#20##0.9#0.1</v>
      </c>
    </row>
    <row r="159" spans="2:9" x14ac:dyDescent="0.55000000000000004">
      <c r="B159">
        <v>12010</v>
      </c>
      <c r="C159" s="2">
        <v>0.1</v>
      </c>
      <c r="D159" s="2">
        <v>1</v>
      </c>
      <c r="E159">
        <v>20</v>
      </c>
      <c r="H159" t="s">
        <v>32</v>
      </c>
      <c r="I159" t="str">
        <f t="shared" si="2"/>
        <v>#20##1#0.1</v>
      </c>
    </row>
    <row r="160" spans="2:9" x14ac:dyDescent="0.55000000000000004">
      <c r="B160">
        <v>13000</v>
      </c>
      <c r="C160" s="2">
        <v>0.1</v>
      </c>
      <c r="F160" s="2">
        <v>0.2</v>
      </c>
      <c r="G160">
        <v>20</v>
      </c>
      <c r="H160" t="s">
        <v>33</v>
      </c>
      <c r="I160" t="str">
        <f t="shared" si="2"/>
        <v>20##0.2##0.1</v>
      </c>
    </row>
    <row r="161" spans="2:9" x14ac:dyDescent="0.55000000000000004">
      <c r="B161">
        <v>13001</v>
      </c>
      <c r="C161" s="2">
        <v>1</v>
      </c>
      <c r="F161" s="2">
        <v>0.2</v>
      </c>
      <c r="G161">
        <v>20</v>
      </c>
      <c r="H161" t="s">
        <v>33</v>
      </c>
      <c r="I161" t="str">
        <f t="shared" si="2"/>
        <v>20##0.2##1</v>
      </c>
    </row>
    <row r="162" spans="2:9" x14ac:dyDescent="0.55000000000000004">
      <c r="B162">
        <v>13002</v>
      </c>
      <c r="C162" s="2">
        <v>10</v>
      </c>
      <c r="F162" s="2">
        <v>0.2</v>
      </c>
      <c r="G162">
        <v>20</v>
      </c>
      <c r="H162" t="s">
        <v>33</v>
      </c>
      <c r="I162" t="str">
        <f t="shared" si="2"/>
        <v>20##0.2##10</v>
      </c>
    </row>
    <row r="163" spans="2:9" x14ac:dyDescent="0.55000000000000004">
      <c r="B163">
        <v>14000</v>
      </c>
      <c r="C163" s="2">
        <v>0.1</v>
      </c>
      <c r="D163" s="2">
        <v>0.2</v>
      </c>
      <c r="E163">
        <v>20</v>
      </c>
      <c r="H163" t="s">
        <v>34</v>
      </c>
      <c r="I163" t="str">
        <f t="shared" si="2"/>
        <v>#20##0.2#0.1</v>
      </c>
    </row>
    <row r="164" spans="2:9" x14ac:dyDescent="0.55000000000000004">
      <c r="B164">
        <v>14001</v>
      </c>
      <c r="C164" s="2">
        <v>1</v>
      </c>
      <c r="D164" s="2">
        <v>0.2</v>
      </c>
      <c r="E164">
        <v>20</v>
      </c>
      <c r="H164" t="s">
        <v>34</v>
      </c>
      <c r="I164" t="str">
        <f t="shared" si="2"/>
        <v>#20##0.2#1</v>
      </c>
    </row>
    <row r="165" spans="2:9" x14ac:dyDescent="0.55000000000000004">
      <c r="B165">
        <v>14002</v>
      </c>
      <c r="C165" s="2">
        <v>10</v>
      </c>
      <c r="D165" s="2">
        <v>0.2</v>
      </c>
      <c r="E165">
        <v>20</v>
      </c>
      <c r="H165" t="s">
        <v>34</v>
      </c>
      <c r="I165" t="str">
        <f t="shared" si="2"/>
        <v>#20##0.2#10</v>
      </c>
    </row>
    <row r="166" spans="2:9" x14ac:dyDescent="0.55000000000000004">
      <c r="B166">
        <v>999000</v>
      </c>
      <c r="C166" s="2">
        <v>0.1</v>
      </c>
      <c r="D166" s="2">
        <v>0.3</v>
      </c>
      <c r="E166">
        <v>20000</v>
      </c>
      <c r="F166" s="2">
        <v>0.2</v>
      </c>
      <c r="G166">
        <v>20000</v>
      </c>
      <c r="H166" t="s">
        <v>27</v>
      </c>
      <c r="I166" t="str">
        <f t="shared" si="2"/>
        <v>20000#20000#0.2#0.3#0.1</v>
      </c>
    </row>
  </sheetData>
  <autoFilter ref="A1:I166" xr:uid="{18F7F339-B31B-4D42-81A6-BE931658E4CE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45</v>
      </c>
      <c r="G1" s="43" t="s">
        <v>46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47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47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0.20893379213991872</v>
      </c>
      <c r="AC3" s="83">
        <f>+$F$18</f>
        <v>0.15786994602301663</v>
      </c>
      <c r="AD3" s="83">
        <f>+F$24</f>
        <v>0.40487255459047</v>
      </c>
      <c r="AE3" s="83"/>
      <c r="AG3" t="s">
        <v>9</v>
      </c>
      <c r="AH3" s="82">
        <v>5</v>
      </c>
      <c r="AI3" s="119" t="e">
        <f>MATCH(AI$2 &amp;"#" &amp; $AH3, Defaults_3200!$I$1:$I$300,0)</f>
        <v>#N/A</v>
      </c>
      <c r="AJ3" s="119" t="e">
        <f>MATCH(AJ$2 &amp;"#" &amp; $AH3, Defaults_3200!$I$1:$I$300,0)</f>
        <v>#N/A</v>
      </c>
      <c r="AK3" s="119" t="e">
        <f>MATCH(AK$2 &amp;"#" &amp; $AH3, Defaults_3200!$I$1:$I$300,0)</f>
        <v>#N/A</v>
      </c>
      <c r="AL3" s="119" t="e">
        <f>MATCH(AL$2 &amp;"#" &amp; $AH3, Defaults_3200!$I$1:$I$300,0)</f>
        <v>#N/A</v>
      </c>
      <c r="AM3" s="119" t="e">
        <f>MATCH(AM$2 &amp;"#" &amp; $AH3, Defaults_3200!$I$1:$I$300,0)</f>
        <v>#N/A</v>
      </c>
      <c r="AO3" t="s">
        <v>9</v>
      </c>
      <c r="AP3" s="82">
        <v>5</v>
      </c>
      <c r="AQ3" s="119" t="e">
        <f ca="1">OFFSET(Defaults_3200!$B$1,TOTAL_OLD!AI3 - 1, 0)</f>
        <v>#N/A</v>
      </c>
      <c r="AR3" s="119" t="e">
        <f ca="1">OFFSET(Defaults_3200!$B$1,TOTAL_OLD!AJ3 - 1, 0)</f>
        <v>#N/A</v>
      </c>
      <c r="AS3" s="119" t="e">
        <f ca="1">OFFSET(Defaults_3200!$B$1,TOTAL_OLD!AK3 - 1, 0)</f>
        <v>#N/A</v>
      </c>
      <c r="AT3" s="119" t="e">
        <f ca="1">OFFSET(Defaults_3200!$B$1,TOTAL_OLD!AL3 - 1, 0)</f>
        <v>#N/A</v>
      </c>
      <c r="AU3" s="119" t="e">
        <f ca="1">OFFSET(Defaults_3200!$B$1,TOTAL_OLD!AM3 - 1,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2</v>
      </c>
      <c r="E4" s="51">
        <f t="shared" si="0"/>
        <v>3.3898305084745763E-2</v>
      </c>
      <c r="F4" s="51">
        <f>(E4 + Params!$B$3^2/(2 * C4))/(1 + Params!$B$3^2/C4)</f>
        <v>6.2391791424788678E-2</v>
      </c>
      <c r="G4" s="37">
        <f>IFERROR((Params!$B$3/(1+Params!$B$3^2/C4))*SQRT(E4*(1-E4)/C4 + (Params!$B$3/(2*C4))^2), 0)</f>
        <v>5.3046078391287166E-2</v>
      </c>
      <c r="H4" s="37">
        <f t="shared" si="1"/>
        <v>9.3457130335015126E-3</v>
      </c>
      <c r="I4" s="38">
        <f t="shared" si="2"/>
        <v>0.11543786981607584</v>
      </c>
      <c r="Z4" s="89">
        <v>10</v>
      </c>
      <c r="AA4" s="90">
        <f>$F$14</f>
        <v>0.20893379213991872</v>
      </c>
      <c r="AB4" s="90">
        <f>+$F$13</f>
        <v>0.28517415215398717</v>
      </c>
      <c r="AC4" s="90">
        <f>+$F$15</f>
        <v>0.39656533251858644</v>
      </c>
      <c r="AD4" s="90">
        <f>+$F$22</f>
        <v>0.44292353275428198</v>
      </c>
      <c r="AE4" s="90"/>
      <c r="AH4" s="89">
        <v>10</v>
      </c>
      <c r="AI4" s="120" t="e">
        <f>MATCH(AI$2 &amp;"#" &amp; $AH4, Defaults_3200!$I$1:$I$300,0)</f>
        <v>#N/A</v>
      </c>
      <c r="AJ4" s="120" t="e">
        <f>MATCH(AJ$2 &amp;"#" &amp; $AH4, Defaults_3200!$I$1:$I$300,0)</f>
        <v>#N/A</v>
      </c>
      <c r="AK4" s="120" t="e">
        <f>MATCH(AK$2 &amp;"#" &amp; $AH4, Defaults_3200!$I$1:$I$300,0)</f>
        <v>#N/A</v>
      </c>
      <c r="AL4" s="120" t="e">
        <f>MATCH(AL$2 &amp;"#" &amp; $AH4, Defaults_3200!$I$1:$I$300,0)</f>
        <v>#N/A</v>
      </c>
      <c r="AM4" s="120" t="e">
        <f>MATCH(AM$2 &amp;"#" &amp; $AH4, Defaults_3200!$I$1:$I$300,0)</f>
        <v>#N/A</v>
      </c>
      <c r="AP4" s="89">
        <v>10</v>
      </c>
      <c r="AQ4" s="120" t="e">
        <f ca="1">OFFSET(Defaults_3200!$B$1,TOTAL_OLD!AI4 - 1, 0)</f>
        <v>#N/A</v>
      </c>
      <c r="AR4" s="120" t="e">
        <f ca="1">OFFSET(Defaults_3200!$B$1,TOTAL_OLD!AJ4 - 1, 0)</f>
        <v>#N/A</v>
      </c>
      <c r="AS4" s="120" t="e">
        <f ca="1">OFFSET(Defaults_3200!$B$1,TOTAL_OLD!AK4 - 1, 0)</f>
        <v>#N/A</v>
      </c>
      <c r="AT4" s="120" t="e">
        <f ca="1">OFFSET(Defaults_3200!$B$1,TOTAL_OLD!AL4 - 1, 0)</f>
        <v>#N/A</v>
      </c>
      <c r="AU4" s="120" t="e">
        <f ca="1">OFFSET(Defaults_3200!$B$1,TOTAL_OLD!AM4 - 1,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18</v>
      </c>
      <c r="E5" s="51">
        <f t="shared" si="0"/>
        <v>0.30508474576271188</v>
      </c>
      <c r="F5" s="51">
        <f>(E5 + Params!$B$3^2/(2 * C5))/(1 + Params!$B$3^2/C5)</f>
        <v>0.31700020368672982</v>
      </c>
      <c r="G5" s="37">
        <f>IFERROR((Params!$B$3/(1+Params!$B$3^2/C5))*SQRT(E5*(1-E5)/C5 + (Params!$B$3/(2*C5))^2), 0)</f>
        <v>0.11446546891070856</v>
      </c>
      <c r="H5" s="37">
        <f t="shared" si="1"/>
        <v>0.20253473477602124</v>
      </c>
      <c r="I5" s="38">
        <f t="shared" si="2"/>
        <v>0.4314656725974384</v>
      </c>
      <c r="Z5" s="101">
        <v>20</v>
      </c>
      <c r="AA5" s="102">
        <f>+$F$20</f>
        <v>0.27361517166438126</v>
      </c>
      <c r="AB5" s="102">
        <f>+$F$19</f>
        <v>0.40297793071330623</v>
      </c>
      <c r="AC5" s="102">
        <f>+$F$21</f>
        <v>0.39739454573547589</v>
      </c>
      <c r="AD5" s="102">
        <f>+$F$26</f>
        <v>0.54439280785778066</v>
      </c>
      <c r="AE5" s="102"/>
      <c r="AH5" s="101">
        <v>20</v>
      </c>
      <c r="AI5" s="121" t="e">
        <f>MATCH(AI$2 &amp;"#" &amp; $AH5, Defaults_3200!$I$1:$I$300,0)</f>
        <v>#N/A</v>
      </c>
      <c r="AJ5" s="121" t="e">
        <f>MATCH(AJ$2 &amp;"#" &amp; $AH5, Defaults_3200!$I$1:$I$300,0)</f>
        <v>#N/A</v>
      </c>
      <c r="AK5" s="121" t="e">
        <f>MATCH(AK$2 &amp;"#" &amp; $AH5, Defaults_3200!$I$1:$I$300,0)</f>
        <v>#N/A</v>
      </c>
      <c r="AL5" s="121" t="e">
        <f>MATCH(AL$2 &amp;"#" &amp; $AH5, Defaults_3200!$I$1:$I$300,0)</f>
        <v>#N/A</v>
      </c>
      <c r="AM5" s="121" t="e">
        <f>MATCH(AM$2 &amp;"#" &amp; $AH5, Defaults_3200!$I$1:$I$300,0)</f>
        <v>#N/A</v>
      </c>
      <c r="AP5" s="101">
        <v>20</v>
      </c>
      <c r="AQ5" s="121" t="e">
        <f ca="1">OFFSET(Defaults_3200!$B$1,TOTAL_OLD!AI5 - 1, 0)</f>
        <v>#N/A</v>
      </c>
      <c r="AR5" s="121" t="e">
        <f ca="1">OFFSET(Defaults_3200!$B$1,TOTAL_OLD!AJ5 - 1, 0)</f>
        <v>#N/A</v>
      </c>
      <c r="AS5" s="121" t="e">
        <f ca="1">OFFSET(Defaults_3200!$B$1,TOTAL_OLD!AK5 - 1, 0)</f>
        <v>#N/A</v>
      </c>
      <c r="AT5" s="121" t="e">
        <f ca="1">OFFSET(Defaults_3200!$B$1,TOTAL_OLD!AL5 - 1, 0)</f>
        <v>#N/A</v>
      </c>
      <c r="AU5" s="121" t="e">
        <f ca="1">OFFSET(Defaults_3200!$B$1,TOTAL_OLD!AM5 - 1,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53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3.3792152226538301E-2</v>
      </c>
      <c r="G6" s="37">
        <f>IFERROR((Params!$B$3/(1+Params!$B$3^2/C6))*SQRT(E6*(1-E6)/C6 + (Params!$B$3/(2*C6))^2), 0)</f>
        <v>3.3792152226538308E-2</v>
      </c>
      <c r="H6" s="37">
        <f t="shared" si="1"/>
        <v>0</v>
      </c>
      <c r="I6" s="38">
        <f t="shared" si="2"/>
        <v>6.7584304453076616E-2</v>
      </c>
      <c r="Z6" s="103">
        <v>50</v>
      </c>
      <c r="AA6" s="104">
        <f>+$F$29</f>
        <v>0.23022137263365605</v>
      </c>
      <c r="AB6" s="104">
        <f>+$F$30</f>
        <v>0.41755621397840731</v>
      </c>
      <c r="AC6" s="104">
        <f>+$F$31</f>
        <v>0.41755621397840731</v>
      </c>
      <c r="AD6" s="104">
        <f>+$F$32</f>
        <v>0.59512744540953</v>
      </c>
      <c r="AE6" s="104"/>
      <c r="AH6" s="103">
        <v>50</v>
      </c>
      <c r="AI6" s="122" t="e">
        <f>MATCH(AI$2 &amp;"#" &amp; $AH6, Defaults_3200!$I$1:$I$300,0)</f>
        <v>#N/A</v>
      </c>
      <c r="AJ6" s="122" t="e">
        <f>MATCH(AJ$2 &amp;"#" &amp; $AH6, Defaults_3200!$I$1:$I$300,0)</f>
        <v>#N/A</v>
      </c>
      <c r="AK6" s="122" t="e">
        <f>MATCH(AK$2 &amp;"#" &amp; $AH6, Defaults_3200!$I$1:$I$300,0)</f>
        <v>#N/A</v>
      </c>
      <c r="AL6" s="122" t="e">
        <f>MATCH(AL$2 &amp;"#" &amp; $AH6, Defaults_3200!$I$1:$I$300,0)</f>
        <v>#N/A</v>
      </c>
      <c r="AM6" s="122" t="e">
        <f>MATCH(AM$2 &amp;"#" &amp; $AH6, Defaults_3200!$I$1:$I$300,0)</f>
        <v>#N/A</v>
      </c>
      <c r="AP6" s="103">
        <v>50</v>
      </c>
      <c r="AQ6" s="122" t="e">
        <f ca="1">OFFSET(Defaults_3200!$B$1,TOTAL_OLD!AI6 - 1, 0)</f>
        <v>#N/A</v>
      </c>
      <c r="AR6" s="122" t="e">
        <f ca="1">OFFSET(Defaults_3200!$B$1,TOTAL_OLD!AJ6 - 1, 0)</f>
        <v>#N/A</v>
      </c>
      <c r="AS6" s="122" t="e">
        <f ca="1">OFFSET(Defaults_3200!$B$1,TOTAL_OLD!AK6 - 1, 0)</f>
        <v>#N/A</v>
      </c>
      <c r="AT6" s="122" t="e">
        <f ca="1">OFFSET(Defaults_3200!$B$1,TOTAL_OLD!AL6 - 1, 0)</f>
        <v>#N/A</v>
      </c>
      <c r="AU6" s="122" t="e">
        <f ca="1">OFFSET(Defaults_3200!$B$1,TOTAL_OLD!AM6 - 1,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53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7.5471698113207544E-2</v>
      </c>
      <c r="F7" s="51">
        <f>(E7 + Params!$B$3^2/(2 * C7))/(1 + Params!$B$3^2/C7)</f>
        <v>0.10416314811687213</v>
      </c>
      <c r="G7" s="37">
        <f>IFERROR((Params!$B$3/(1+Params!$B$3^2/C7))*SQRT(E7*(1-E7)/C7 + (Params!$B$3/(2*C7))^2), 0)</f>
        <v>7.4424074517970326E-2</v>
      </c>
      <c r="H7" s="37">
        <f t="shared" si="1"/>
        <v>2.9739073598901808E-2</v>
      </c>
      <c r="I7" s="38">
        <f t="shared" si="2"/>
        <v>0.17858722263484245</v>
      </c>
      <c r="Z7" s="117">
        <v>100</v>
      </c>
      <c r="AA7" s="118"/>
      <c r="AB7" s="118"/>
      <c r="AC7" s="118"/>
      <c r="AD7" s="118"/>
      <c r="AE7" s="118">
        <f>+$F$39</f>
        <v>0.5</v>
      </c>
      <c r="AH7" s="117">
        <v>100</v>
      </c>
      <c r="AI7" s="123" t="e">
        <f>MATCH(AI$2 &amp;"#" &amp; $AH7, Defaults_3200!$I$1:$I$300,0)</f>
        <v>#N/A</v>
      </c>
      <c r="AJ7" s="123" t="e">
        <f>MATCH(AJ$2 &amp;"#" &amp; $AH7, Defaults_3200!$I$1:$I$300,0)</f>
        <v>#N/A</v>
      </c>
      <c r="AK7" s="123" t="e">
        <f>MATCH(AK$2 &amp;"#" &amp; $AH7, Defaults_3200!$I$1:$I$300,0)</f>
        <v>#N/A</v>
      </c>
      <c r="AL7" s="123" t="e">
        <f>MATCH(AL$2 &amp;"#" &amp; $AH7, Defaults_3200!$I$1:$I$300,0)</f>
        <v>#N/A</v>
      </c>
      <c r="AM7" s="123" t="e">
        <f>MATCH(AM$2 &amp;"#" &amp; $AH7, Defaults_3200!$I$1:$I$300,0)</f>
        <v>#N/A</v>
      </c>
      <c r="AP7" s="117">
        <v>100</v>
      </c>
      <c r="AQ7" s="123" t="e">
        <f ca="1">OFFSET(Defaults_3200!$B$1,TOTAL_OLD!AI7 - 1, 0)</f>
        <v>#N/A</v>
      </c>
      <c r="AR7" s="123" t="e">
        <f ca="1">OFFSET(Defaults_3200!$B$1,TOTAL_OLD!AJ7 - 1, 0)</f>
        <v>#N/A</v>
      </c>
      <c r="AS7" s="123" t="e">
        <f ca="1">OFFSET(Defaults_3200!$B$1,TOTAL_OLD!AK7 - 1, 0)</f>
        <v>#N/A</v>
      </c>
      <c r="AT7" s="123" t="e">
        <f ca="1">OFFSET(Defaults_3200!$B$1,TOTAL_OLD!AL7 - 1, 0)</f>
        <v>#N/A</v>
      </c>
      <c r="AU7" s="123" t="e">
        <f ca="1">OFFSET(Defaults_3200!$B$1,TOTAL_OLD!AM7 - 1,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53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13</v>
      </c>
      <c r="E8" s="51">
        <f t="shared" si="0"/>
        <v>0.24528301886792453</v>
      </c>
      <c r="F8" s="51">
        <f>(E8 + Params!$B$3^2/(2 * C8))/(1 + Params!$B$3^2/C8)</f>
        <v>0.26249788887012326</v>
      </c>
      <c r="G8" s="37">
        <f>IFERROR((Params!$B$3/(1+Params!$B$3^2/C8))*SQRT(E8*(1-E8)/C8 + (Params!$B$3/(2*C8))^2), 0)</f>
        <v>0.11317026175157749</v>
      </c>
      <c r="H8" s="37">
        <f t="shared" si="1"/>
        <v>0.14932762711854577</v>
      </c>
      <c r="I8" s="38">
        <f t="shared" si="2"/>
        <v>0.37566815062170078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35</v>
      </c>
      <c r="AD10" t="s">
        <v>36</v>
      </c>
      <c r="AF10" t="s">
        <v>37</v>
      </c>
      <c r="AG10" t="s">
        <v>38</v>
      </c>
      <c r="AH10" t="s">
        <v>40</v>
      </c>
      <c r="AI10" t="s">
        <v>39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3.3792152226538301E-2</v>
      </c>
      <c r="AB11" s="1">
        <f>+$F$55</f>
        <v>6.8977650171705207E-2</v>
      </c>
      <c r="AC11" s="1">
        <f>+AA11+AB11</f>
        <v>0.10276980239824351</v>
      </c>
      <c r="AD11" s="1">
        <f>+$F$28</f>
        <v>9.1394015036700249E-2</v>
      </c>
      <c r="AF11" s="1">
        <f>+$G$6</f>
        <v>3.3792152226538308E-2</v>
      </c>
      <c r="AG11" s="1">
        <f>+$G$55</f>
        <v>5.8567581337885935E-2</v>
      </c>
      <c r="AH11" s="1"/>
      <c r="AI11" s="1">
        <f>+$G$28</f>
        <v>7.0779418672069758E-2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6.2391791424788678E-2</v>
      </c>
      <c r="AB12" s="1">
        <f>+$F$52</f>
        <v>0.11013086872390264</v>
      </c>
      <c r="AC12" s="1">
        <f t="shared" ref="AC12:AC16" si="3">+AA12+AB12</f>
        <v>0.17252266014869133</v>
      </c>
      <c r="AD12" s="1">
        <f>+$F$17</f>
        <v>0.14195692025664527</v>
      </c>
      <c r="AF12" s="1">
        <f>+$G$4</f>
        <v>5.3046078391287166E-2</v>
      </c>
      <c r="AG12" s="1">
        <f>+$G$52</f>
        <v>7.3389377417702864E-2</v>
      </c>
      <c r="AH12" s="1"/>
      <c r="AI12" s="1">
        <f>+$G$17</f>
        <v>8.3281837477505269E-2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16</v>
      </c>
      <c r="E13" s="93">
        <f t="shared" si="0"/>
        <v>0.2711864406779661</v>
      </c>
      <c r="F13" s="93">
        <f>(E13 + Params!$B$3^2/(2 * C13))/(1 + Params!$B$3^2/C13)</f>
        <v>0.28517415215398717</v>
      </c>
      <c r="G13" s="94">
        <f>IFERROR((Params!$B$3/(1+Params!$B$3^2/C13))*SQRT(E13*(1-E13)/C13 + (Params!$B$3/(2*C13))^2), 0)</f>
        <v>0.1108059022289038</v>
      </c>
      <c r="H13" s="94">
        <f t="shared" si="1"/>
        <v>0.17436824992508337</v>
      </c>
      <c r="I13" s="95">
        <f t="shared" si="2"/>
        <v>0.39598005438289097</v>
      </c>
      <c r="Z13">
        <v>10</v>
      </c>
      <c r="AA13" s="1">
        <f>+$F$2</f>
        <v>0.14004200921492455</v>
      </c>
      <c r="AB13" s="1">
        <f>+$F$51</f>
        <v>0.17378297178938795</v>
      </c>
      <c r="AC13" s="1">
        <f t="shared" si="3"/>
        <v>0.3138249810043125</v>
      </c>
      <c r="AD13" s="1">
        <f>+$F$13</f>
        <v>0.28517415215398717</v>
      </c>
      <c r="AF13" s="1">
        <f>+$G$2</f>
        <v>7.8280421509049208E-2</v>
      </c>
      <c r="AG13" s="1">
        <f>+$G$51</f>
        <v>9.1399260898714321E-2</v>
      </c>
      <c r="AH13" s="1"/>
      <c r="AI13" s="1">
        <f>+$G$13</f>
        <v>0.1108059022289038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11</v>
      </c>
      <c r="E14" s="86">
        <f t="shared" si="0"/>
        <v>0.18965517241379309</v>
      </c>
      <c r="F14" s="86">
        <f>(E14 + Params!$B$3^2/(2 * C14))/(1 + Params!$B$3^2/C14)</f>
        <v>0.20893379213991872</v>
      </c>
      <c r="G14" s="87">
        <f>IFERROR((Params!$B$3/(1+Params!$B$3^2/C14))*SQRT(E14*(1-E14)/C14 + (Params!$B$3/(2*C14))^2), 0)</f>
        <v>9.9592391714244374E-2</v>
      </c>
      <c r="H14" s="87">
        <f t="shared" si="1"/>
        <v>0.10934140042567435</v>
      </c>
      <c r="I14" s="88">
        <f t="shared" si="2"/>
        <v>0.30852618385416308</v>
      </c>
      <c r="Z14">
        <v>20</v>
      </c>
      <c r="AA14" s="1">
        <f>+$F$3</f>
        <v>0.16338328226733051</v>
      </c>
      <c r="AB14" s="1">
        <f>+$F$53</f>
        <v>0.19212689297978941</v>
      </c>
      <c r="AC14" s="1">
        <f t="shared" si="3"/>
        <v>0.35551017524711992</v>
      </c>
      <c r="AD14" s="1">
        <f>+$F$21</f>
        <v>0.39739454573547589</v>
      </c>
      <c r="AF14" s="1">
        <f>+$G$3</f>
        <v>8.6364668187580054E-2</v>
      </c>
      <c r="AG14" s="1">
        <f>+$G$53</f>
        <v>0.10012847525755188</v>
      </c>
      <c r="AH14" s="1"/>
      <c r="AI14" s="1">
        <f>+$G$21</f>
        <v>0.10526756906167181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23</v>
      </c>
      <c r="E15" s="98">
        <f t="shared" si="0"/>
        <v>0.38983050847457629</v>
      </c>
      <c r="F15" s="98">
        <f>(E15 + Params!$B$3^2/(2 * C15))/(1 + Params!$B$3^2/C15)</f>
        <v>0.39656533251858644</v>
      </c>
      <c r="G15" s="99">
        <f>IFERROR((Params!$B$3/(1+Params!$B$3^2/C15))*SQRT(E15*(1-E15)/C15 + (Params!$B$3/(2*C15))^2), 0)</f>
        <v>0.12077357186274237</v>
      </c>
      <c r="H15" s="99">
        <f t="shared" si="1"/>
        <v>0.2757917606558441</v>
      </c>
      <c r="I15" s="100">
        <f t="shared" si="2"/>
        <v>0.51733890438132879</v>
      </c>
      <c r="Z15">
        <v>50</v>
      </c>
      <c r="AA15" s="1">
        <f>+$F$8</f>
        <v>0.26249788887012326</v>
      </c>
      <c r="AB15" s="1">
        <f>+$F$54</f>
        <v>0.17453414400720596</v>
      </c>
      <c r="AC15" s="1">
        <f t="shared" si="3"/>
        <v>0.43703203287732922</v>
      </c>
      <c r="AD15" s="1">
        <f>+$F$32</f>
        <v>0.59512744540953</v>
      </c>
      <c r="AF15" s="1">
        <f>+$G$8</f>
        <v>0.11317026175157749</v>
      </c>
      <c r="AG15" s="1">
        <f>+$G$54</f>
        <v>9.601090142938945E-2</v>
      </c>
      <c r="AH15" s="1"/>
      <c r="AI15" s="1">
        <f>+$G$32</f>
        <v>0.10824912380876403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11</v>
      </c>
      <c r="E16" s="69">
        <f t="shared" si="0"/>
        <v>0.18965517241379309</v>
      </c>
      <c r="F16" s="69">
        <f>(E16 + Params!$B$3^2/(2 * C16))/(1 + Params!$B$3^2/C16)</f>
        <v>0.20893379213991872</v>
      </c>
      <c r="G16" s="70">
        <f>IFERROR((Params!$B$3/(1+Params!$B$3^2/C16))*SQRT(E16*(1-E16)/C16 + (Params!$B$3/(2*C16))^2), 0)</f>
        <v>9.9592391714244374E-2</v>
      </c>
      <c r="H16" s="70">
        <f t="shared" si="1"/>
        <v>0.10934140042567435</v>
      </c>
      <c r="I16" s="71">
        <f t="shared" si="2"/>
        <v>0.30852618385416308</v>
      </c>
      <c r="Z16">
        <v>100</v>
      </c>
      <c r="AA16" s="1">
        <f>+$F$7</f>
        <v>0.10416314811687213</v>
      </c>
      <c r="AB16" s="1">
        <f>+$F$56</f>
        <v>5.1384901199121757E-2</v>
      </c>
      <c r="AC16" s="1">
        <f t="shared" si="3"/>
        <v>0.15554804931599389</v>
      </c>
      <c r="AD16" s="1">
        <f>+$F$39</f>
        <v>0.5</v>
      </c>
      <c r="AF16" s="1">
        <f>+$G$7</f>
        <v>7.4424074517970326E-2</v>
      </c>
      <c r="AG16" s="1">
        <f>+$G$56</f>
        <v>4.8046533812372359E-2</v>
      </c>
      <c r="AH16" s="1"/>
      <c r="AI16" s="1">
        <f>+$G$39</f>
        <v>0.13355713587667145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7</v>
      </c>
      <c r="E17" s="74">
        <f t="shared" si="0"/>
        <v>0.11864406779661017</v>
      </c>
      <c r="F17" s="74">
        <f>(E17 + Params!$B$3^2/(2 * C17))/(1 + Params!$B$3^2/C17)</f>
        <v>0.14195692025664527</v>
      </c>
      <c r="G17" s="75">
        <f>IFERROR((Params!$B$3/(1+Params!$B$3^2/C17))*SQRT(E17*(1-E17)/C17 + (Params!$B$3/(2*C17))^2), 0)</f>
        <v>8.3281837477505269E-2</v>
      </c>
      <c r="H17" s="75">
        <f t="shared" si="1"/>
        <v>5.8675082779140006E-2</v>
      </c>
      <c r="I17" s="76">
        <f t="shared" si="2"/>
        <v>0.22523875773415053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8</v>
      </c>
      <c r="E18" s="79">
        <f t="shared" si="0"/>
        <v>0.13559322033898305</v>
      </c>
      <c r="F18" s="79">
        <f>(E18 + Params!$B$3^2/(2 * C18))/(1 + Params!$B$3^2/C18)</f>
        <v>0.15786994602301663</v>
      </c>
      <c r="G18" s="80">
        <f>IFERROR((Params!$B$3/(1+Params!$B$3^2/C18))*SQRT(E18*(1-E18)/C18 + (Params!$B$3/(2*C18))^2), 0)</f>
        <v>8.7529038526160952E-2</v>
      </c>
      <c r="H18" s="80">
        <f t="shared" si="1"/>
        <v>7.0340907496855676E-2</v>
      </c>
      <c r="I18" s="81">
        <f t="shared" si="2"/>
        <v>0.24539898454917758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23</v>
      </c>
      <c r="E19" s="54">
        <f t="shared" si="0"/>
        <v>0.39655172413793105</v>
      </c>
      <c r="F19" s="54">
        <f>(E19 + Params!$B$3^2/(2 * C19))/(1 + Params!$B$3^2/C19)</f>
        <v>0.40297793071330623</v>
      </c>
      <c r="G19" s="21">
        <f>IFERROR((Params!$B$3/(1+Params!$B$3^2/C19))*SQRT(E19*(1-E19)/C19 + (Params!$B$3/(2*C19))^2), 0)</f>
        <v>0.1220922412121949</v>
      </c>
      <c r="H19" s="21">
        <f t="shared" si="1"/>
        <v>0.28088568950111131</v>
      </c>
      <c r="I19" s="47">
        <f t="shared" si="2"/>
        <v>0.52507017192550109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15</v>
      </c>
      <c r="E20" s="55">
        <f t="shared" si="0"/>
        <v>0.25862068965517243</v>
      </c>
      <c r="F20" s="55">
        <f>(E20 + Params!$B$3^2/(2 * C20))/(1 + Params!$B$3^2/C20)</f>
        <v>0.27361517166438126</v>
      </c>
      <c r="G20" s="25">
        <f>IFERROR((Params!$B$3/(1+Params!$B$3^2/C20))*SQRT(E20*(1-E20)/C20 + (Params!$B$3/(2*C20))^2), 0)</f>
        <v>0.11016113646920669</v>
      </c>
      <c r="H20" s="25">
        <f t="shared" si="1"/>
        <v>0.16345403519517457</v>
      </c>
      <c r="I20" s="48">
        <f t="shared" si="2"/>
        <v>0.38377630813358798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31</v>
      </c>
      <c r="E21" s="55">
        <f t="shared" si="0"/>
        <v>0.39240506329113922</v>
      </c>
      <c r="F21" s="55">
        <f>(E21 + Params!$B$3^2/(2 * C21))/(1 + Params!$B$3^2/C21)</f>
        <v>0.39739454573547589</v>
      </c>
      <c r="G21" s="25">
        <f>IFERROR((Params!$B$3/(1+Params!$B$3^2/C21))*SQRT(E21*(1-E21)/C21 + (Params!$B$3/(2*C21))^2), 0)</f>
        <v>0.10526756906167181</v>
      </c>
      <c r="H21" s="25">
        <f t="shared" si="1"/>
        <v>0.29212697667380405</v>
      </c>
      <c r="I21" s="48">
        <f t="shared" si="2"/>
        <v>0.50266211479714773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33</v>
      </c>
      <c r="E22" s="86">
        <f t="shared" si="0"/>
        <v>0.44</v>
      </c>
      <c r="F22" s="86">
        <f>(E22 + Params!$B$3^2/(2 * C22))/(1 + Params!$B$3^2/C22)</f>
        <v>0.44292353275428198</v>
      </c>
      <c r="G22" s="87">
        <f>IFERROR((Params!$B$3/(1+Params!$B$3^2/C22))*SQRT(E22*(1-E22)/C22 + (Params!$B$3/(2*C22))^2), 0)</f>
        <v>0.10961077298643349</v>
      </c>
      <c r="H22" s="87">
        <f t="shared" si="1"/>
        <v>0.33331275976784847</v>
      </c>
      <c r="I22" s="88">
        <f t="shared" si="2"/>
        <v>0.55253430574071549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0.14195692025664527</v>
      </c>
      <c r="AB23" s="83">
        <f>+$F$16</f>
        <v>0.20893379213991872</v>
      </c>
      <c r="AC23" s="83">
        <f>+$F$18</f>
        <v>0.15786994602301663</v>
      </c>
      <c r="AD23" s="83">
        <f>+F$24</f>
        <v>0.40487255459047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30</v>
      </c>
      <c r="E24" s="74">
        <f t="shared" si="0"/>
        <v>0.4</v>
      </c>
      <c r="F24" s="74">
        <f>(E24 + Params!$B$3^2/(2 * C24))/(1 + Params!$B$3^2/C24)</f>
        <v>0.40487255459047</v>
      </c>
      <c r="G24" s="75">
        <f>IFERROR((Params!$B$3/(1+Params!$B$3^2/C24))*SQRT(E24*(1-E24)/C24 + (Params!$B$3/(2*C24))^2), 0)</f>
        <v>0.10824912380876403</v>
      </c>
      <c r="H24" s="75">
        <f t="shared" si="1"/>
        <v>0.29662343078170594</v>
      </c>
      <c r="I24" s="76">
        <f t="shared" si="2"/>
        <v>0.51312167839923406</v>
      </c>
      <c r="Z24" s="89">
        <v>10</v>
      </c>
      <c r="AA24" s="90">
        <f>$F$14</f>
        <v>0.20893379213991872</v>
      </c>
      <c r="AB24" s="90">
        <f>+$F$13</f>
        <v>0.28517415215398717</v>
      </c>
      <c r="AC24" s="90">
        <f>+$F$15</f>
        <v>0.39656533251858644</v>
      </c>
      <c r="AD24" s="90">
        <f>+$F$22</f>
        <v>0.44292353275428198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0.27361517166438126</v>
      </c>
      <c r="AB25" s="102">
        <f>+$F$19</f>
        <v>0.40297793071330623</v>
      </c>
      <c r="AC25" s="102">
        <f>+$F$21</f>
        <v>0.39739454573547589</v>
      </c>
      <c r="AD25" s="102">
        <f>+$F$26</f>
        <v>0.54439280785778066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41</v>
      </c>
      <c r="E26" s="55">
        <f t="shared" si="0"/>
        <v>0.54666666666666663</v>
      </c>
      <c r="F26" s="55">
        <f>(E26 + Params!$B$3^2/(2 * C26))/(1 + Params!$B$3^2/C26)</f>
        <v>0.54439280785778066</v>
      </c>
      <c r="G26" s="25">
        <f>IFERROR((Params!$B$3/(1+Params!$B$3^2/C26))*SQRT(E26*(1-E26)/C26 + (Params!$B$3/(2*C26))^2), 0)</f>
        <v>0.10991107086629816</v>
      </c>
      <c r="H26" s="25">
        <f t="shared" si="1"/>
        <v>0.43448173699148251</v>
      </c>
      <c r="I26" s="48">
        <f t="shared" si="2"/>
        <v>0.6543038787240788</v>
      </c>
      <c r="Z26" s="103">
        <v>50</v>
      </c>
      <c r="AA26" s="104">
        <f>+$F$29</f>
        <v>0.23022137263365605</v>
      </c>
      <c r="AB26" s="104">
        <f>+$F$30</f>
        <v>0.41755621397840731</v>
      </c>
      <c r="AC26" s="104">
        <f>+$F$31</f>
        <v>0.41755621397840731</v>
      </c>
      <c r="AD26" s="104">
        <f>+$F$32</f>
        <v>0.59512744540953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0.5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3</v>
      </c>
      <c r="E28" s="53">
        <f t="shared" si="0"/>
        <v>0.06</v>
      </c>
      <c r="F28" s="53">
        <f>(E28 + Params!$B$3^2/(2 * C28))/(1 + Params!$B$3^2/C28)</f>
        <v>9.1394015036700249E-2</v>
      </c>
      <c r="G28" s="13">
        <f>IFERROR((Params!$B$3/(1+Params!$B$3^2/C28))*SQRT(E28*(1-E28)/C28 + (Params!$B$3/(2*C28))^2), 0)</f>
        <v>7.0779418672069758E-2</v>
      </c>
      <c r="H28" s="13">
        <f t="shared" si="1"/>
        <v>2.0614596364630491E-2</v>
      </c>
      <c r="I28" s="46">
        <f t="shared" si="2"/>
        <v>0.16217343370877002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16</v>
      </c>
      <c r="E29" s="107">
        <f t="shared" si="0"/>
        <v>0.21621621621621623</v>
      </c>
      <c r="F29" s="107">
        <f>(E29 + Params!$B$3^2/(2 * C29))/(1 + Params!$B$3^2/C29)</f>
        <v>0.23022137263365605</v>
      </c>
      <c r="G29" s="108">
        <f>IFERROR((Params!$B$3/(1+Params!$B$3^2/C29))*SQRT(E29*(1-E29)/C29 + (Params!$B$3/(2*C29))^2), 0)</f>
        <v>9.2518019959391004E-2</v>
      </c>
      <c r="H29" s="108">
        <f t="shared" si="1"/>
        <v>0.13770335267426503</v>
      </c>
      <c r="I29" s="109">
        <f t="shared" si="2"/>
        <v>0.32273939259304707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31</v>
      </c>
      <c r="E30" s="107">
        <f t="shared" si="0"/>
        <v>0.41333333333333333</v>
      </c>
      <c r="F30" s="107">
        <f>(E30 + Params!$B$3^2/(2 * C30))/(1 + Params!$B$3^2/C30)</f>
        <v>0.41755621397840731</v>
      </c>
      <c r="G30" s="108">
        <f>IFERROR((Params!$B$3/(1+Params!$B$3^2/C30))*SQRT(E30*(1-E30)/C30 + (Params!$B$3/(2*C30))^2), 0)</f>
        <v>0.10878067938691047</v>
      </c>
      <c r="H30" s="108">
        <f t="shared" si="1"/>
        <v>0.30877553459149687</v>
      </c>
      <c r="I30" s="109">
        <f t="shared" si="2"/>
        <v>0.52633689336531775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31</v>
      </c>
      <c r="E31" s="107">
        <f t="shared" si="0"/>
        <v>0.41333333333333333</v>
      </c>
      <c r="F31" s="107">
        <f>(E31 + Params!$B$3^2/(2 * C31))/(1 + Params!$B$3^2/C31)</f>
        <v>0.41755621397840731</v>
      </c>
      <c r="G31" s="108">
        <f>IFERROR((Params!$B$3/(1+Params!$B$3^2/C31))*SQRT(E31*(1-E31)/C31 + (Params!$B$3/(2*C31))^2), 0)</f>
        <v>0.10878067938691047</v>
      </c>
      <c r="H31" s="108">
        <f t="shared" si="1"/>
        <v>0.30877553459149687</v>
      </c>
      <c r="I31" s="109">
        <f t="shared" si="2"/>
        <v>0.52633689336531775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45</v>
      </c>
      <c r="E32" s="107">
        <f t="shared" si="0"/>
        <v>0.6</v>
      </c>
      <c r="F32" s="107">
        <f>(E32 + Params!$B$3^2/(2 * C32))/(1 + Params!$B$3^2/C32)</f>
        <v>0.59512744540953</v>
      </c>
      <c r="G32" s="108">
        <f>IFERROR((Params!$B$3/(1+Params!$B$3^2/C32))*SQRT(E32*(1-E32)/C32 + (Params!$B$3/(2*C32))^2), 0)</f>
        <v>0.10824912380876403</v>
      </c>
      <c r="H32" s="108">
        <f t="shared" si="1"/>
        <v>0.48687832160076594</v>
      </c>
      <c r="I32" s="109">
        <f t="shared" si="2"/>
        <v>0.70337656921829406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8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0.75</v>
      </c>
      <c r="F33" s="112">
        <f>(E33 + Params!$B$3^2/(2 * C33))/(1 + Params!$B$3^2/C33)</f>
        <v>0.66889609512228076</v>
      </c>
      <c r="G33" s="113">
        <f>IFERROR((Params!$B$3/(1+Params!$B$3^2/C33))*SQRT(E33*(1-E33)/C33 + (Params!$B$3/(2*C33))^2), 0)</f>
        <v>0.2596262160196916</v>
      </c>
      <c r="H33" s="113">
        <f t="shared" si="1"/>
        <v>0.40926987910258916</v>
      </c>
      <c r="I33" s="114">
        <f t="shared" si="2"/>
        <v>0.92852231114197237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10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5</v>
      </c>
      <c r="E37" s="112">
        <f t="shared" si="0"/>
        <v>0.5</v>
      </c>
      <c r="F37" s="112">
        <f>(E37 + Params!$B$3^2/(2 * C37))/(1 + Params!$B$3^2/C37)</f>
        <v>0.5</v>
      </c>
      <c r="G37" s="113">
        <f>IFERROR((Params!$B$3/(1+Params!$B$3^2/C37))*SQRT(E37*(1-E37)/C37 + (Params!$B$3/(2*C37))^2), 0)</f>
        <v>0.26341040638451269</v>
      </c>
      <c r="H37" s="113">
        <f t="shared" si="1"/>
        <v>0.23658959361548731</v>
      </c>
      <c r="I37" s="114">
        <f t="shared" si="2"/>
        <v>0.76341040638451263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25</v>
      </c>
      <c r="E39" s="107">
        <f t="shared" si="0"/>
        <v>0.5</v>
      </c>
      <c r="F39" s="107">
        <f>(E39 + Params!$B$3^2/(2 * C39))/(1 + Params!$B$3^2/C39)</f>
        <v>0.5</v>
      </c>
      <c r="G39" s="108">
        <f>IFERROR((Params!$B$3/(1+Params!$B$3^2/C39))*SQRT(E39*(1-E39)/C39 + (Params!$B$3/(2*C39))^2), 0)</f>
        <v>0.13355713587667145</v>
      </c>
      <c r="H39" s="108">
        <f t="shared" si="1"/>
        <v>0.36644286412332855</v>
      </c>
      <c r="I39" s="109">
        <f t="shared" si="2"/>
        <v>0.6335571358766714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8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0.16220780975543844</v>
      </c>
      <c r="G40" s="113">
        <f>IFERROR((Params!$B$3/(1+Params!$B$3^2/C40))*SQRT(E40*(1-E40)/C40 + (Params!$B$3/(2*C40))^2), 0)</f>
        <v>0.16220780975543847</v>
      </c>
      <c r="H40" s="113">
        <f t="shared" si="1"/>
        <v>0</v>
      </c>
      <c r="I40" s="114">
        <f t="shared" si="2"/>
        <v>0.32441561951087694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8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0.125</v>
      </c>
      <c r="F41" s="112">
        <f>(E41 + Params!$B$3^2/(2 * C41))/(1 + Params!$B$3^2/C41)</f>
        <v>0.24665585731657882</v>
      </c>
      <c r="G41" s="113">
        <f>IFERROR((Params!$B$3/(1+Params!$B$3^2/C41))*SQRT(E41*(1-E41)/C41 + (Params!$B$3/(2*C41))^2), 0)</f>
        <v>0.22423894845328268</v>
      </c>
      <c r="H41" s="113">
        <f t="shared" si="1"/>
        <v>2.2416908863296142E-2</v>
      </c>
      <c r="I41" s="114">
        <f t="shared" si="2"/>
        <v>0.47089480576986154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59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9</v>
      </c>
      <c r="E51" s="59">
        <f t="shared" si="0"/>
        <v>0.15254237288135594</v>
      </c>
      <c r="F51" s="59">
        <f>(E51 + Params!$B$3^2/(2 * C51))/(1 + Params!$B$3^2/C51)</f>
        <v>0.17378297178938795</v>
      </c>
      <c r="G51" s="60">
        <f>IFERROR((Params!$B$3/(1+Params!$B$3^2/C51))*SQRT(E51*(1-E51)/C51 + (Params!$B$3/(2*C51))^2), 0)</f>
        <v>9.1399260898714321E-2</v>
      </c>
      <c r="H51" s="60">
        <f t="shared" si="1"/>
        <v>8.2383710890673631E-2</v>
      </c>
      <c r="I51" s="61">
        <f t="shared" si="2"/>
        <v>0.26518223268810226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59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5</v>
      </c>
      <c r="E52" s="112">
        <f t="shared" si="0"/>
        <v>8.4745762711864403E-2</v>
      </c>
      <c r="F52" s="112">
        <f>(E52 + Params!$B$3^2/(2 * C52))/(1 + Params!$B$3^2/C52)</f>
        <v>0.11013086872390264</v>
      </c>
      <c r="G52" s="113">
        <f>IFERROR((Params!$B$3/(1+Params!$B$3^2/C52))*SQRT(E52*(1-E52)/C52 + (Params!$B$3/(2*C52))^2), 0)</f>
        <v>7.3389377417702864E-2</v>
      </c>
      <c r="H52" s="113">
        <f t="shared" si="1"/>
        <v>3.6741491306199775E-2</v>
      </c>
      <c r="I52" s="114">
        <f t="shared" si="2"/>
        <v>0.1835202461416055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53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9</v>
      </c>
      <c r="E53" s="112">
        <f t="shared" si="0"/>
        <v>0.16981132075471697</v>
      </c>
      <c r="F53" s="112">
        <f>(E53 + Params!$B$3^2/(2 * C53))/(1 + Params!$B$3^2/C53)</f>
        <v>0.19212689297978941</v>
      </c>
      <c r="G53" s="113">
        <f>IFERROR((Params!$B$3/(1+Params!$B$3^2/C53))*SQRT(E53*(1-E53)/C53 + (Params!$B$3/(2*C53))^2), 0)</f>
        <v>0.10012847525755188</v>
      </c>
      <c r="H53" s="113">
        <f t="shared" si="1"/>
        <v>9.1998417722237533E-2</v>
      </c>
      <c r="I53" s="114">
        <f t="shared" si="2"/>
        <v>0.29225536823734127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53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8</v>
      </c>
      <c r="E54" s="112">
        <f t="shared" si="0"/>
        <v>0.15094339622641509</v>
      </c>
      <c r="F54" s="112">
        <f>(E54 + Params!$B$3^2/(2 * C54))/(1 + Params!$B$3^2/C54)</f>
        <v>0.17453414400720596</v>
      </c>
      <c r="G54" s="113">
        <f>IFERROR((Params!$B$3/(1+Params!$B$3^2/C54))*SQRT(E54*(1-E54)/C54 + (Params!$B$3/(2*C54))^2), 0)</f>
        <v>9.601090142938945E-2</v>
      </c>
      <c r="H54" s="113">
        <f t="shared" si="1"/>
        <v>7.852324257781651E-2</v>
      </c>
      <c r="I54" s="114">
        <f t="shared" si="2"/>
        <v>0.27054504543659541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53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2</v>
      </c>
      <c r="E55" s="64">
        <f t="shared" si="0"/>
        <v>3.7735849056603772E-2</v>
      </c>
      <c r="F55" s="64">
        <f>(E55 + Params!$B$3^2/(2 * C55))/(1 + Params!$B$3^2/C55)</f>
        <v>6.8977650171705207E-2</v>
      </c>
      <c r="G55" s="65">
        <f>IFERROR((Params!$B$3/(1+Params!$B$3^2/C55))*SQRT(E55*(1-E55)/C55 + (Params!$B$3/(2*C55))^2), 0)</f>
        <v>5.8567581337885935E-2</v>
      </c>
      <c r="H55" s="65">
        <f t="shared" si="1"/>
        <v>1.0410068833819272E-2</v>
      </c>
      <c r="I55" s="66">
        <f t="shared" si="2"/>
        <v>0.12754523150959113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53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1.8867924528301886E-2</v>
      </c>
      <c r="F56" s="64">
        <f>(E56 + Params!$B$3^2/(2 * C56))/(1 + Params!$B$3^2/C56)</f>
        <v>5.1384901199121757E-2</v>
      </c>
      <c r="G56" s="65">
        <f>IFERROR((Params!$B$3/(1+Params!$B$3^2/C56))*SQRT(E56*(1-E56)/C56 + (Params!$B$3/(2*C56))^2), 0)</f>
        <v>4.8046533812372359E-2</v>
      </c>
      <c r="H56" s="65">
        <f t="shared" si="1"/>
        <v>3.3383673867493982E-3</v>
      </c>
      <c r="I56" s="66">
        <f t="shared" si="2"/>
        <v>9.9431435011494124E-2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46"/>
  <sheetViews>
    <sheetView topLeftCell="A22" workbookViewId="0">
      <selection activeCell="A31" sqref="A31:E35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12</v>
      </c>
      <c r="E16" s="1">
        <v>0.48</v>
      </c>
      <c r="F16" s="2">
        <v>1.02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12</v>
      </c>
      <c r="E17" s="1">
        <v>0.48</v>
      </c>
      <c r="F17" s="2">
        <v>1.26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10</v>
      </c>
      <c r="E18" s="1">
        <v>0.4</v>
      </c>
      <c r="F18" s="2">
        <v>0.97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25</v>
      </c>
      <c r="D19">
        <v>2</v>
      </c>
      <c r="E19" s="1">
        <v>0.08</v>
      </c>
      <c r="F19" s="2">
        <v>1.45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25</v>
      </c>
      <c r="D20">
        <v>8</v>
      </c>
      <c r="E20" s="1">
        <v>0.32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25</v>
      </c>
      <c r="D21">
        <v>8</v>
      </c>
      <c r="E21" s="1">
        <v>0.32</v>
      </c>
      <c r="F21" s="2">
        <v>1.36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25</v>
      </c>
      <c r="D22">
        <v>10</v>
      </c>
      <c r="E22" s="1">
        <v>0.4</v>
      </c>
      <c r="F22" s="2">
        <v>1.22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25</v>
      </c>
      <c r="D23">
        <v>18</v>
      </c>
      <c r="E23" s="1">
        <v>0.72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25</v>
      </c>
      <c r="D24">
        <v>15</v>
      </c>
      <c r="E24" s="1">
        <v>0.6</v>
      </c>
      <c r="F24" s="2">
        <v>1.74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  <row r="31" spans="1:11" x14ac:dyDescent="0.55000000000000004">
      <c r="A31">
        <v>20</v>
      </c>
      <c r="B31">
        <v>11001</v>
      </c>
      <c r="C31">
        <v>25</v>
      </c>
      <c r="D31">
        <v>1</v>
      </c>
      <c r="E31" s="1">
        <v>0.04</v>
      </c>
      <c r="F31" s="2">
        <v>1.43</v>
      </c>
      <c r="G31">
        <v>0.1</v>
      </c>
      <c r="J31">
        <v>0.1</v>
      </c>
      <c r="K31">
        <v>20</v>
      </c>
    </row>
    <row r="32" spans="1:11" x14ac:dyDescent="0.55000000000000004">
      <c r="A32">
        <v>20</v>
      </c>
      <c r="B32">
        <v>11002</v>
      </c>
      <c r="C32">
        <v>25</v>
      </c>
      <c r="D32">
        <v>2</v>
      </c>
      <c r="E32" s="1">
        <v>0.08</v>
      </c>
      <c r="F32" s="2">
        <v>1.79</v>
      </c>
      <c r="G32">
        <v>0.1</v>
      </c>
      <c r="J32">
        <v>0.2</v>
      </c>
      <c r="K32">
        <v>20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48"/>
  <sheetViews>
    <sheetView workbookViewId="0">
      <selection activeCell="B32" sqref="B3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</row>
    <row r="18" spans="1:11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</row>
    <row r="20" spans="1:11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</row>
    <row r="21" spans="1:11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</row>
    <row r="22" spans="1:11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</row>
    <row r="23" spans="1:11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</row>
    <row r="24" spans="1:11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</row>
    <row r="25" spans="1:11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</row>
    <row r="26" spans="1:11" x14ac:dyDescent="0.55000000000000004">
      <c r="A26">
        <v>20</v>
      </c>
      <c r="B26">
        <v>9029</v>
      </c>
      <c r="C26">
        <v>8</v>
      </c>
      <c r="D26">
        <v>6</v>
      </c>
      <c r="E26" s="1">
        <v>0.75</v>
      </c>
      <c r="F26" s="2">
        <v>2.1</v>
      </c>
      <c r="G26">
        <v>0.1</v>
      </c>
      <c r="H26">
        <v>0.2</v>
      </c>
      <c r="I26">
        <v>50</v>
      </c>
      <c r="J26">
        <v>0.2</v>
      </c>
      <c r="K26">
        <v>100</v>
      </c>
    </row>
    <row r="27" spans="1:11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</row>
    <row r="28" spans="1:11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</row>
    <row r="29" spans="1:11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</row>
    <row r="30" spans="1:11" x14ac:dyDescent="0.55000000000000004">
      <c r="A30">
        <v>20</v>
      </c>
      <c r="B30">
        <v>9033</v>
      </c>
      <c r="C30">
        <v>10</v>
      </c>
      <c r="D30">
        <v>5</v>
      </c>
      <c r="E30" s="1">
        <v>0.5</v>
      </c>
      <c r="F30" s="2">
        <v>4.16</v>
      </c>
      <c r="G30">
        <v>0.1</v>
      </c>
      <c r="H30">
        <v>0.2</v>
      </c>
      <c r="I30">
        <v>100</v>
      </c>
      <c r="J30">
        <v>0.2</v>
      </c>
      <c r="K30">
        <v>20</v>
      </c>
    </row>
    <row r="31" spans="1:11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</row>
    <row r="32" spans="1:11" x14ac:dyDescent="0.55000000000000004">
      <c r="A32">
        <v>20</v>
      </c>
      <c r="B32">
        <v>9037</v>
      </c>
      <c r="C32">
        <v>8</v>
      </c>
      <c r="D32">
        <v>0</v>
      </c>
      <c r="E32" s="1">
        <v>0</v>
      </c>
      <c r="F32" s="2">
        <v>2.42</v>
      </c>
      <c r="G32">
        <v>0.1</v>
      </c>
      <c r="H32">
        <v>0.2</v>
      </c>
      <c r="I32">
        <v>200</v>
      </c>
      <c r="J32">
        <v>0.2</v>
      </c>
      <c r="K32">
        <v>5</v>
      </c>
    </row>
    <row r="33" spans="1:11" x14ac:dyDescent="0.55000000000000004">
      <c r="A33">
        <v>20</v>
      </c>
      <c r="B33">
        <v>9038</v>
      </c>
      <c r="C33">
        <v>8</v>
      </c>
      <c r="D33">
        <v>1</v>
      </c>
      <c r="E33" s="1">
        <v>0.125</v>
      </c>
      <c r="F33" s="2">
        <v>3.21</v>
      </c>
      <c r="G33">
        <v>0.1</v>
      </c>
      <c r="H33">
        <v>0.2</v>
      </c>
      <c r="I33">
        <v>200</v>
      </c>
      <c r="J33">
        <v>0.2</v>
      </c>
      <c r="K33">
        <v>10</v>
      </c>
    </row>
    <row r="34" spans="1:11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</row>
    <row r="35" spans="1:11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</row>
    <row r="36" spans="1:11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</row>
    <row r="37" spans="1:11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</row>
    <row r="38" spans="1:11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</row>
    <row r="39" spans="1:11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</row>
    <row r="40" spans="1:11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</row>
    <row r="41" spans="1:11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</row>
    <row r="42" spans="1:11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</row>
    <row r="43" spans="1:11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</row>
    <row r="44" spans="1:11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</row>
    <row r="45" spans="1:11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</row>
    <row r="46" spans="1:11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</row>
    <row r="47" spans="1:11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</row>
    <row r="48" spans="1:11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K10"/>
  <sheetViews>
    <sheetView tabSelected="1" workbookViewId="0">
      <selection activeCell="I16" sqref="I16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15008</v>
      </c>
      <c r="C2">
        <v>1</v>
      </c>
      <c r="D2">
        <v>0</v>
      </c>
      <c r="E2" s="1">
        <v>0</v>
      </c>
      <c r="F2" s="2">
        <v>1.07</v>
      </c>
      <c r="G2">
        <v>10</v>
      </c>
      <c r="H2">
        <v>0.2</v>
      </c>
      <c r="I2">
        <v>20</v>
      </c>
      <c r="J2">
        <v>0.2</v>
      </c>
      <c r="K2">
        <v>20</v>
      </c>
    </row>
    <row r="3" spans="1:11" x14ac:dyDescent="0.55000000000000004">
      <c r="A3">
        <v>20</v>
      </c>
      <c r="B3">
        <v>15016</v>
      </c>
      <c r="C3">
        <v>2</v>
      </c>
      <c r="D3">
        <v>1</v>
      </c>
      <c r="E3" s="1">
        <v>0.5</v>
      </c>
      <c r="F3" s="2">
        <v>1.0900000000000001</v>
      </c>
      <c r="G3">
        <v>10</v>
      </c>
      <c r="H3">
        <v>0.2</v>
      </c>
      <c r="I3">
        <v>20</v>
      </c>
      <c r="J3">
        <v>0.2</v>
      </c>
      <c r="K3">
        <v>50</v>
      </c>
    </row>
    <row r="4" spans="1:11" x14ac:dyDescent="0.55000000000000004">
      <c r="A4">
        <v>20</v>
      </c>
      <c r="B4">
        <v>15017</v>
      </c>
      <c r="C4">
        <v>2</v>
      </c>
      <c r="D4">
        <v>2</v>
      </c>
      <c r="E4" s="1">
        <v>1</v>
      </c>
      <c r="F4" s="2">
        <v>1.07</v>
      </c>
      <c r="G4">
        <v>10</v>
      </c>
      <c r="H4">
        <v>0.2</v>
      </c>
      <c r="I4">
        <v>20</v>
      </c>
      <c r="J4">
        <v>0.2</v>
      </c>
      <c r="K4">
        <v>100</v>
      </c>
    </row>
    <row r="5" spans="1:11" x14ac:dyDescent="0.55000000000000004">
      <c r="A5">
        <v>20</v>
      </c>
      <c r="B5">
        <v>15027</v>
      </c>
      <c r="C5">
        <v>2</v>
      </c>
      <c r="D5">
        <v>2</v>
      </c>
      <c r="E5" s="1">
        <v>1</v>
      </c>
      <c r="F5" s="2">
        <v>1.1499999999999999</v>
      </c>
      <c r="G5">
        <v>10</v>
      </c>
      <c r="H5">
        <v>0.2</v>
      </c>
      <c r="I5">
        <v>50</v>
      </c>
      <c r="J5">
        <v>0.2</v>
      </c>
      <c r="K5">
        <v>20</v>
      </c>
    </row>
    <row r="6" spans="1:11" x14ac:dyDescent="0.55000000000000004">
      <c r="A6">
        <v>20</v>
      </c>
      <c r="B6">
        <v>15028</v>
      </c>
      <c r="C6">
        <v>2</v>
      </c>
      <c r="D6">
        <v>1</v>
      </c>
      <c r="E6" s="1">
        <v>0.5</v>
      </c>
      <c r="F6" s="2">
        <v>1.03</v>
      </c>
      <c r="G6">
        <v>10</v>
      </c>
      <c r="H6">
        <v>0.2</v>
      </c>
      <c r="I6">
        <v>50</v>
      </c>
      <c r="J6">
        <v>0.2</v>
      </c>
      <c r="K6">
        <v>50</v>
      </c>
    </row>
    <row r="7" spans="1:11" x14ac:dyDescent="0.55000000000000004">
      <c r="A7">
        <v>20</v>
      </c>
      <c r="B7">
        <v>15029</v>
      </c>
      <c r="C7">
        <v>3</v>
      </c>
      <c r="D7">
        <v>3</v>
      </c>
      <c r="E7" s="1">
        <v>1</v>
      </c>
      <c r="F7" s="2">
        <v>1</v>
      </c>
      <c r="G7">
        <v>10</v>
      </c>
      <c r="H7">
        <v>0.2</v>
      </c>
      <c r="I7">
        <v>50</v>
      </c>
      <c r="J7">
        <v>0.2</v>
      </c>
      <c r="K7">
        <v>100</v>
      </c>
    </row>
    <row r="8" spans="1:11" x14ac:dyDescent="0.55000000000000004">
      <c r="A8">
        <v>20</v>
      </c>
      <c r="B8">
        <v>15033</v>
      </c>
      <c r="C8">
        <v>3</v>
      </c>
      <c r="D8">
        <v>0</v>
      </c>
      <c r="E8" s="1">
        <v>0</v>
      </c>
      <c r="F8" s="2">
        <v>1.1299999999999999</v>
      </c>
      <c r="G8">
        <v>10</v>
      </c>
      <c r="H8">
        <v>0.2</v>
      </c>
      <c r="I8">
        <v>100</v>
      </c>
      <c r="J8">
        <v>0.2</v>
      </c>
      <c r="K8">
        <v>20</v>
      </c>
    </row>
    <row r="9" spans="1:11" x14ac:dyDescent="0.55000000000000004">
      <c r="A9">
        <v>20</v>
      </c>
      <c r="B9">
        <v>15034</v>
      </c>
      <c r="C9">
        <v>2</v>
      </c>
      <c r="D9">
        <v>2</v>
      </c>
      <c r="E9" s="1">
        <v>1</v>
      </c>
      <c r="F9" s="2">
        <v>0.78</v>
      </c>
      <c r="G9">
        <v>10</v>
      </c>
      <c r="H9">
        <v>0.2</v>
      </c>
      <c r="I9">
        <v>100</v>
      </c>
      <c r="J9">
        <v>0.2</v>
      </c>
      <c r="K9">
        <v>50</v>
      </c>
    </row>
    <row r="10" spans="1:11" x14ac:dyDescent="0.55000000000000004">
      <c r="A10">
        <v>20</v>
      </c>
      <c r="B10">
        <v>15035</v>
      </c>
      <c r="C10">
        <v>2</v>
      </c>
      <c r="D10">
        <v>0</v>
      </c>
      <c r="E10" s="1">
        <v>0</v>
      </c>
      <c r="F10" s="2">
        <v>0.8</v>
      </c>
      <c r="G10">
        <v>10</v>
      </c>
      <c r="H10">
        <v>0.2</v>
      </c>
      <c r="I10">
        <v>100</v>
      </c>
      <c r="J10">
        <v>0.2</v>
      </c>
      <c r="K10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G95"/>
  <sheetViews>
    <sheetView zoomScaleNormal="100" workbookViewId="0">
      <selection activeCell="C2" sqref="C2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734375" bestFit="1" customWidth="1"/>
    <col min="42" max="47" width="3.68359375" bestFit="1" customWidth="1"/>
    <col min="48" max="48" width="4.734375" bestFit="1" customWidth="1"/>
    <col min="51" max="51" width="10.7890625" bestFit="1" customWidth="1"/>
    <col min="52" max="52" width="4.734375" bestFit="1" customWidth="1"/>
    <col min="53" max="58" width="5.68359375" bestFit="1" customWidth="1"/>
    <col min="59" max="59" width="4.734375" bestFit="1" customWidth="1"/>
  </cols>
  <sheetData>
    <row r="1" spans="1:59" ht="14.7" thickBot="1" x14ac:dyDescent="0.6">
      <c r="A1" s="135" t="s">
        <v>0</v>
      </c>
      <c r="B1" s="135" t="s">
        <v>1</v>
      </c>
      <c r="C1" s="135" t="s">
        <v>2</v>
      </c>
      <c r="D1" s="135" t="s">
        <v>3</v>
      </c>
      <c r="E1" s="136" t="s">
        <v>4</v>
      </c>
      <c r="F1" s="43" t="s">
        <v>45</v>
      </c>
      <c r="G1" s="135" t="s">
        <v>46</v>
      </c>
      <c r="H1" s="135" t="s">
        <v>7</v>
      </c>
      <c r="I1" s="135" t="s">
        <v>8</v>
      </c>
    </row>
    <row r="2" spans="1:59" x14ac:dyDescent="0.55000000000000004">
      <c r="A2" s="135">
        <v>20</v>
      </c>
      <c r="B2" s="56">
        <v>7000</v>
      </c>
      <c r="C2" s="13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13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137">
        <f>IFERROR(D2/C2, 0)</f>
        <v>0.11940298507462686</v>
      </c>
      <c r="F2" s="137">
        <f>IFERROR((E2 + Params!$B$3^2/(2 * C2))/(1 + Params!$B$3^2/C2), 0)</f>
        <v>0.14004200921492455</v>
      </c>
      <c r="G2" s="138">
        <f>IFERROR((Params!$B$3/(1+Params!$B$3^2/C2))*SQRT(E2*(1-E2)/C2 + (Params!$B$3/(2*C2))^2), 0)</f>
        <v>7.8280421509049208E-2</v>
      </c>
      <c r="H2" s="138">
        <f>F2-G2</f>
        <v>6.1761587705875337E-2</v>
      </c>
      <c r="I2" s="138">
        <f>F2+G2</f>
        <v>0.21832243072397375</v>
      </c>
      <c r="AC2" s="56" t="s">
        <v>49</v>
      </c>
      <c r="AD2" s="56"/>
      <c r="AE2" s="56">
        <v>2</v>
      </c>
      <c r="AF2" s="56">
        <v>5</v>
      </c>
      <c r="AG2" s="56">
        <v>10</v>
      </c>
      <c r="AH2" s="56">
        <v>20</v>
      </c>
      <c r="AI2" s="56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</row>
    <row r="3" spans="1:59" x14ac:dyDescent="0.55000000000000004">
      <c r="A3" s="135">
        <v>20</v>
      </c>
      <c r="B3" s="56">
        <v>7001</v>
      </c>
      <c r="C3" s="13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13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137">
        <f t="shared" ref="E3:E66" si="0">IFERROR(D3/C3, 0)</f>
        <v>0.14285714285714285</v>
      </c>
      <c r="F3" s="137">
        <f>IFERROR((E3 + Params!$B$3^2/(2 * C3))/(1 + Params!$B$3^2/C3), 0)</f>
        <v>0.16338328226733051</v>
      </c>
      <c r="G3" s="138">
        <f>IFERROR((Params!$B$3/(1+Params!$B$3^2/C3))*SQRT(E3*(1-E3)/C3 + (Params!$B$3/(2*C3))^2), 0)</f>
        <v>8.6364668187580054E-2</v>
      </c>
      <c r="H3" s="138">
        <f t="shared" ref="H3:H66" si="1">F3-G3</f>
        <v>7.7018614079750455E-2</v>
      </c>
      <c r="I3" s="138">
        <f t="shared" ref="I3:I66" si="2">F3+G3</f>
        <v>0.24974795045491055</v>
      </c>
      <c r="AC3" s="56"/>
      <c r="AD3" s="134" t="e">
        <f ca="1">VLOOKUP(AZ3, $B$1:$F100, 5)</f>
        <v>#N/A</v>
      </c>
      <c r="AE3" s="134">
        <f ca="1">VLOOKUP(BA3, $B$1:$F100, 5)</f>
        <v>6.8977650171705207E-2</v>
      </c>
      <c r="AF3" s="134">
        <f ca="1">VLOOKUP(BB3, $B$1:$F100, 5)</f>
        <v>0.11013086872390264</v>
      </c>
      <c r="AG3" s="134">
        <f ca="1">VLOOKUP(BC3, $B$1:$F100, 5)</f>
        <v>0.17378297178938795</v>
      </c>
      <c r="AH3" s="134">
        <f ca="1">VLOOKUP(BD3, $B$1:$F100, 5)</f>
        <v>0.19212689297978941</v>
      </c>
      <c r="AI3" s="134">
        <f ca="1">VLOOKUP(BE3, $B$1:$F100, 5)</f>
        <v>0.17453414400720596</v>
      </c>
      <c r="AJ3" s="134">
        <f ca="1">VLOOKUP(BF3, $B$1:$F100, 5)</f>
        <v>5.1384901199121757E-2</v>
      </c>
      <c r="AK3" s="134" t="e">
        <f ca="1">VLOOKUP(BG3, $B$1:$F100, 5)</f>
        <v>#N/A</v>
      </c>
      <c r="AN3" s="56"/>
      <c r="AO3" s="56" t="e">
        <f>MATCH($AN3 &amp;"#" &amp; AO$2 &amp;"#" &amp; IF($AN3 &lt;&gt; "", $AM$5, "") &amp;"#" &amp; IF(AO$2 &lt;&gt; "", $AM$6, "") &amp;"#" &amp; $AM$7, Defaults_3200!$I$1:$I$300,0)</f>
        <v>#N/A</v>
      </c>
      <c r="AP3" s="56">
        <f>MATCH($AN3 &amp;"#" &amp; AP$2 &amp;"#" &amp; IF($AN3 &lt;&gt; "", $AM$5, "") &amp;"#" &amp; IF(AP$2 &lt;&gt; "", $AM$6, "") &amp;"#" &amp; $AM$7, Defaults_3200!$I$1:$I$300,0)</f>
        <v>136</v>
      </c>
      <c r="AQ3" s="56">
        <f>MATCH($AN3 &amp;"#" &amp; AQ$2 &amp;"#" &amp; IF($AN3 &lt;&gt; "", $AM$5, "") &amp;"#" &amp; IF(AQ$2 &lt;&gt; "", $AM$6, "") &amp;"#" &amp; $AM$7, Defaults_3200!$I$1:$I$300,0)</f>
        <v>133</v>
      </c>
      <c r="AR3" s="56">
        <f>MATCH($AN3 &amp;"#" &amp; AR$2 &amp;"#" &amp; IF($AN3 &lt;&gt; "", $AM$5, "") &amp;"#" &amp; IF(AR$2 &lt;&gt; "", $AM$6, "") &amp;"#" &amp; $AM$7, Defaults_3200!$I$1:$I$300,0)</f>
        <v>132</v>
      </c>
      <c r="AS3" s="56">
        <f>MATCH($AN3 &amp;"#" &amp; AS$2 &amp;"#" &amp; IF($AN3 &lt;&gt; "", $AM$5, "") &amp;"#" &amp; IF(AS$2 &lt;&gt; "", $AM$6, "") &amp;"#" &amp; $AM$7, Defaults_3200!$I$1:$I$300,0)</f>
        <v>134</v>
      </c>
      <c r="AT3" s="56">
        <f>MATCH($AN3 &amp;"#" &amp; AT$2 &amp;"#" &amp; IF($AN3 &lt;&gt; "", $AM$5, "") &amp;"#" &amp; IF(AT$2 &lt;&gt; "", $AM$6, "") &amp;"#" &amp; $AM$7, Defaults_3200!$I$1:$I$300,0)</f>
        <v>135</v>
      </c>
      <c r="AU3" s="56">
        <f>MATCH($AN3 &amp;"#" &amp; AU$2 &amp;"#" &amp; IF($AN3 &lt;&gt; "", $AM$5, "") &amp;"#" &amp; IF(AU$2 &lt;&gt; "", $AM$6, "") &amp;"#" &amp; $AM$7, Defaults_3200!$I$1:$I$300,0)</f>
        <v>137</v>
      </c>
      <c r="AV3" s="56" t="e">
        <f>MATCH($AN3 &amp;"#" &amp; AV$2 &amp;"#" &amp; IF($AN3 &lt;&gt; "", $AM$5, "") &amp;"#" &amp; IF(AV$2 &lt;&gt; "", $AM$6, "") &amp;"#" &amp; $AM$7, Defaults_3200!$I$1:$I$300,0)</f>
        <v>#N/A</v>
      </c>
      <c r="AY3" s="56"/>
      <c r="AZ3" s="56" t="e">
        <f ca="1">OFFSET(Defaults_3200!$B$1,TOTAL!AO3 - 1, 0)</f>
        <v>#N/A</v>
      </c>
      <c r="BA3" s="56">
        <f ca="1">OFFSET(Defaults_3200!$B$1,TOTAL!AP3 - 1, 0)</f>
        <v>10004</v>
      </c>
      <c r="BB3" s="56">
        <f ca="1">OFFSET(Defaults_3200!$B$1,TOTAL!AQ3 - 1, 0)</f>
        <v>10001</v>
      </c>
      <c r="BC3" s="56">
        <f ca="1">OFFSET(Defaults_3200!$B$1,TOTAL!AR3 - 1, 0)</f>
        <v>10000</v>
      </c>
      <c r="BD3" s="56">
        <f ca="1">OFFSET(Defaults_3200!$B$1,TOTAL!AS3 - 1, 0)</f>
        <v>10002</v>
      </c>
      <c r="BE3" s="56">
        <f ca="1">OFFSET(Defaults_3200!$B$1,TOTAL!AT3 - 1, 0)</f>
        <v>10003</v>
      </c>
      <c r="BF3" s="56">
        <f ca="1">OFFSET(Defaults_3200!$B$1,TOTAL!AU3 - 1, 0)</f>
        <v>10005</v>
      </c>
      <c r="BG3" s="56" t="e">
        <f ca="1">OFFSET(Defaults_3200!$B$1,TOTAL!AV3 - 1, 0)</f>
        <v>#N/A</v>
      </c>
    </row>
    <row r="4" spans="1:59" x14ac:dyDescent="0.55000000000000004">
      <c r="A4" s="135">
        <v>20</v>
      </c>
      <c r="B4" s="56">
        <v>7002</v>
      </c>
      <c r="C4" s="13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59</v>
      </c>
      <c r="D4" s="13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2</v>
      </c>
      <c r="E4" s="137">
        <f t="shared" si="0"/>
        <v>3.3898305084745763E-2</v>
      </c>
      <c r="F4" s="137">
        <f>IFERROR((E4 + Params!$B$3^2/(2 * C4))/(1 + Params!$B$3^2/C4), 0)</f>
        <v>6.2391791424788678E-2</v>
      </c>
      <c r="G4" s="138">
        <f>IFERROR((Params!$B$3/(1+Params!$B$3^2/C4))*SQRT(E4*(1-E4)/C4 + (Params!$B$3/(2*C4))^2), 0)</f>
        <v>5.3046078391287166E-2</v>
      </c>
      <c r="H4" s="138">
        <f t="shared" si="1"/>
        <v>9.3457130335015126E-3</v>
      </c>
      <c r="I4" s="138">
        <f t="shared" si="2"/>
        <v>0.11543786981607584</v>
      </c>
      <c r="AC4" s="56">
        <v>2</v>
      </c>
      <c r="AD4" s="134">
        <f ca="1">VLOOKUP(AZ4, $B$1:$F101, 5)</f>
        <v>3.3792152226538301E-2</v>
      </c>
      <c r="AE4" s="134">
        <f ca="1">VLOOKUP(BA4, $B$1:$F101, 5)</f>
        <v>9.1394015036700249E-2</v>
      </c>
      <c r="AF4" s="134">
        <f ca="1">VLOOKUP(BB4, $B$1:$F101, 5)</f>
        <v>0</v>
      </c>
      <c r="AG4" s="134">
        <f ca="1">VLOOKUP(BC4, $B$1:$F101, 5)</f>
        <v>0</v>
      </c>
      <c r="AH4" s="134">
        <f ca="1">VLOOKUP(BD4, $B$1:$F101, 5)</f>
        <v>0</v>
      </c>
      <c r="AI4" s="134">
        <f ca="1">VLOOKUP(BE4, $B$1:$F101, 5)</f>
        <v>0</v>
      </c>
      <c r="AJ4" s="134">
        <f ca="1">VLOOKUP(BF4, $B$1:$F101, 5)</f>
        <v>0.21101606750664662</v>
      </c>
      <c r="AK4" s="134">
        <f ca="1">VLOOKUP(BG4, $B$1:$F101, 5)</f>
        <v>0</v>
      </c>
      <c r="AN4" s="56">
        <v>2</v>
      </c>
      <c r="AO4" s="56">
        <f>MATCH($AN4 &amp;"#" &amp; AO$2 &amp;"#" &amp; IF($AN4 &lt;&gt; "", $AM$5, "") &amp;"#" &amp; IF(AO$2 &lt;&gt; "", $AM$6, "") &amp;"#" &amp; $AM$7, Defaults_3200!$I$1:$I$300,0)</f>
        <v>76</v>
      </c>
      <c r="AP4" s="56">
        <f>MATCH($AN4 &amp;"#" &amp; AP$2 &amp;"#" &amp; IF($AN4 &lt;&gt; "", $AM$5, "") &amp;"#" &amp; IF(AP$2 &lt;&gt; "", $AM$6, "") &amp;"#" &amp; $AM$7, Defaults_3200!$I$1:$I$300,0)</f>
        <v>101</v>
      </c>
      <c r="AQ4" s="56">
        <f>MATCH($AN4 &amp;"#" &amp; AQ$2 &amp;"#" &amp; IF($AN4 &lt;&gt; "", $AM$5, "") &amp;"#" &amp; IF(AQ$2 &lt;&gt; "", $AM$6, "") &amp;"#" &amp; $AM$7, Defaults_3200!$I$1:$I$300,0)</f>
        <v>95</v>
      </c>
      <c r="AR4" s="56">
        <f>MATCH($AN4 &amp;"#" &amp; AR$2 &amp;"#" &amp; IF($AN4 &lt;&gt; "", $AM$5, "") &amp;"#" &amp; IF(AR$2 &lt;&gt; "", $AM$6, "") &amp;"#" &amp; $AM$7, Defaults_3200!$I$1:$I$300,0)</f>
        <v>92</v>
      </c>
      <c r="AS4" s="56">
        <f>MATCH($AN4 &amp;"#" &amp; AS$2 &amp;"#" &amp; IF($AN4 &lt;&gt; "", $AM$5, "") &amp;"#" &amp; IF(AS$2 &lt;&gt; "", $AM$6, "") &amp;"#" &amp; $AM$7, Defaults_3200!$I$1:$I$300,0)</f>
        <v>98</v>
      </c>
      <c r="AT4" s="56">
        <f>MATCH($AN4 &amp;"#" &amp; AT$2 &amp;"#" &amp; IF($AN4 &lt;&gt; "", $AM$5, "") &amp;"#" &amp; IF(AT$2 &lt;&gt; "", $AM$6, "") &amp;"#" &amp; $AM$7, Defaults_3200!$I$1:$I$300,0)</f>
        <v>107</v>
      </c>
      <c r="AU4" s="56">
        <f>MATCH($AN4 &amp;"#" &amp; AU$2 &amp;"#" &amp; IF($AN4 &lt;&gt; "", $AM$5, "") &amp;"#" &amp; IF(AU$2 &lt;&gt; "", $AM$6, "") &amp;"#" &amp; $AM$7, Defaults_3200!$I$1:$I$300,0)</f>
        <v>113</v>
      </c>
      <c r="AV4" s="56">
        <f>MATCH($AN4 &amp;"#" &amp; AV$2 &amp;"#" &amp; IF($AN4 &lt;&gt; "", $AM$5, "") &amp;"#" &amp; IF(AV$2 &lt;&gt; "", $AM$6, "") &amp;"#" &amp; $AM$7, Defaults_3200!$I$1:$I$300,0)</f>
        <v>119</v>
      </c>
      <c r="AY4" s="56"/>
      <c r="AZ4" s="56">
        <f ca="1">OFFSET(Defaults_3200!$B$1,TOTAL!AO4 - 1, 0)</f>
        <v>7004</v>
      </c>
      <c r="BA4" s="56">
        <f ca="1">OFFSET(Defaults_3200!$B$1,TOTAL!AP4 - 1, 0)</f>
        <v>9018</v>
      </c>
      <c r="BB4" s="56">
        <f ca="1">OFFSET(Defaults_3200!$B$1,TOTAL!AQ4 - 1, 0)</f>
        <v>9012</v>
      </c>
      <c r="BC4" s="56">
        <f ca="1">OFFSET(Defaults_3200!$B$1,TOTAL!AR4 - 1, 0)</f>
        <v>9009</v>
      </c>
      <c r="BD4" s="56">
        <f ca="1">OFFSET(Defaults_3200!$B$1,TOTAL!AS4 - 1, 0)</f>
        <v>9015</v>
      </c>
      <c r="BE4" s="56">
        <f ca="1">OFFSET(Defaults_3200!$B$1,TOTAL!AT4 - 1, 0)</f>
        <v>9024</v>
      </c>
      <c r="BF4" s="56">
        <f ca="1">OFFSET(Defaults_3200!$B$1,TOTAL!AU4 - 1, 0)</f>
        <v>9030</v>
      </c>
      <c r="BG4" s="56">
        <f ca="1">OFFSET(Defaults_3200!$B$1,TOTAL!AV4 - 1, 0)</f>
        <v>9036</v>
      </c>
    </row>
    <row r="5" spans="1:59" x14ac:dyDescent="0.55000000000000004">
      <c r="A5" s="135">
        <v>20</v>
      </c>
      <c r="B5" s="56">
        <v>7003</v>
      </c>
      <c r="C5" s="13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59</v>
      </c>
      <c r="D5" s="13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18</v>
      </c>
      <c r="E5" s="137">
        <f t="shared" si="0"/>
        <v>0.30508474576271188</v>
      </c>
      <c r="F5" s="137">
        <f>IFERROR((E5 + Params!$B$3^2/(2 * C5))/(1 + Params!$B$3^2/C5), 0)</f>
        <v>0.31700020368672982</v>
      </c>
      <c r="G5" s="138">
        <f>IFERROR((Params!$B$3/(1+Params!$B$3^2/C5))*SQRT(E5*(1-E5)/C5 + (Params!$B$3/(2*C5))^2), 0)</f>
        <v>0.11446546891070856</v>
      </c>
      <c r="H5" s="138">
        <f t="shared" si="1"/>
        <v>0.20253473477602124</v>
      </c>
      <c r="I5" s="138">
        <f t="shared" si="2"/>
        <v>0.4314656725974384</v>
      </c>
      <c r="AA5" t="s">
        <v>50</v>
      </c>
      <c r="AB5">
        <v>0.2</v>
      </c>
      <c r="AC5" s="82">
        <v>5</v>
      </c>
      <c r="AD5" s="83">
        <f ca="1">VLOOKUP(AZ5, $B$1:$F102, 5)</f>
        <v>6.2391791424788678E-2</v>
      </c>
      <c r="AE5" s="83">
        <f ca="1">VLOOKUP(BA5, $B$1:$F102, 5)</f>
        <v>0</v>
      </c>
      <c r="AF5" s="128">
        <f ca="1">VLOOKUP(BB5, $B$1:$F102, 5)</f>
        <v>0.14195692025664527</v>
      </c>
      <c r="AG5" s="83">
        <f ca="1">VLOOKUP(BC5, $B$1:$F102, 5)</f>
        <v>0.20893379213991872</v>
      </c>
      <c r="AH5" s="83">
        <f ca="1">VLOOKUP(BD5, $B$1:$F102, 5)</f>
        <v>0.27361517166438126</v>
      </c>
      <c r="AI5" s="83">
        <f ca="1">VLOOKUP(BE5, $B$1:$F102, 5)</f>
        <v>0.23022137263365605</v>
      </c>
      <c r="AJ5" s="83">
        <f ca="1">VLOOKUP(BF5, $B$1:$F102, 5)</f>
        <v>0.22744829304759534</v>
      </c>
      <c r="AK5" s="83">
        <f ca="1">VLOOKUP(BG5, $B$1:$F102, 5)</f>
        <v>0.16220780975543844</v>
      </c>
      <c r="AL5" t="str">
        <f>+AA5</f>
        <v>sim d</v>
      </c>
      <c r="AM5">
        <f t="shared" ref="AM5:AM7" si="3">+AB5</f>
        <v>0.2</v>
      </c>
      <c r="AN5" s="82">
        <v>5</v>
      </c>
      <c r="AO5" s="82">
        <f>MATCH($AN5 &amp;"#" &amp; AO$2 &amp;"#" &amp; IF($AN5 &lt;&gt; "", $AM$5, "") &amp;"#" &amp; IF(AO$2 &lt;&gt; "", $AM$6, "") &amp;"#" &amp; $AM$7, Defaults_3200!$I$1:$I$300,0)</f>
        <v>74</v>
      </c>
      <c r="AP5" s="82">
        <f>MATCH($AN5 &amp;"#" &amp; AP$2 &amp;"#" &amp; IF($AN5 &lt;&gt; "", $AM$5, "") &amp;"#" &amp; IF(AP$2 &lt;&gt; "", $AM$6, "") &amp;"#" &amp; $AM$7, Defaults_3200!$I$1:$I$300,0)</f>
        <v>102</v>
      </c>
      <c r="AQ5" s="119">
        <f>MATCH($AN5 &amp;"#" &amp; AQ$2 &amp;"#" &amp; IF($AN5 &lt;&gt; "", $AM$5, "") &amp;"#" &amp; IF(AQ$2 &lt;&gt; "", $AM$6, "") &amp;"#" &amp; $AM$7, Defaults_3200!$I$1:$I$300,0)</f>
        <v>87</v>
      </c>
      <c r="AR5" s="119">
        <f>MATCH($AN5 &amp;"#" &amp; AR$2 &amp;"#" &amp; IF($AN5 &lt;&gt; "", $AM$5, "") &amp;"#" &amp; IF(AR$2 &lt;&gt; "", $AM$6, "") &amp;"#" &amp; $AM$7, Defaults_3200!$I$1:$I$300,0)</f>
        <v>84</v>
      </c>
      <c r="AS5" s="119">
        <f>MATCH($AN5 &amp;"#" &amp; AS$2 &amp;"#" &amp; IF($AN5 &lt;&gt; "", $AM$5, "") &amp;"#" &amp; IF(AS$2 &lt;&gt; "", $AM$6, "") &amp;"#" &amp; $AM$7, Defaults_3200!$I$1:$I$300,0)</f>
        <v>90</v>
      </c>
      <c r="AT5" s="119">
        <f>MATCH($AN5 &amp;"#" &amp; AT$2 &amp;"#" &amp; IF($AN5 &lt;&gt; "", $AM$5, "") &amp;"#" &amp; IF(AT$2 &lt;&gt; "", $AM$6, "") &amp;"#" &amp; $AM$7, Defaults_3200!$I$1:$I$300,0)</f>
        <v>108</v>
      </c>
      <c r="AU5" s="119">
        <f>MATCH($AN5 &amp;"#" &amp; AU$2 &amp;"#" &amp; IF($AN5 &lt;&gt; "", $AM$5, "") &amp;"#" &amp; IF(AU$2 &lt;&gt; "", $AM$6, "") &amp;"#" &amp; $AM$7, Defaults_3200!$I$1:$I$300,0)</f>
        <v>114</v>
      </c>
      <c r="AV5" s="119">
        <f>MATCH($AN5 &amp;"#" &amp; AV$2 &amp;"#" &amp; IF($AN5 &lt;&gt; "", $AM$5, "") &amp;"#" &amp; IF(AV$2 &lt;&gt; "", $AM$6, "") &amp;"#" &amp; $AM$7, Defaults_3200!$I$1:$I$300,0)</f>
        <v>120</v>
      </c>
      <c r="AW5" t="str">
        <f>+AL5</f>
        <v>sim d</v>
      </c>
      <c r="AX5">
        <f t="shared" ref="AX5:AX7" si="4">+AM5</f>
        <v>0.2</v>
      </c>
      <c r="AY5" s="82">
        <v>5</v>
      </c>
      <c r="AZ5" s="82">
        <f ca="1">OFFSET(Defaults_3200!$B$1,TOTAL!AO5 - 1, 0)</f>
        <v>7002</v>
      </c>
      <c r="BA5" s="82">
        <f ca="1">OFFSET(Defaults_3200!$B$1,TOTAL!AP5 - 1, 0)</f>
        <v>9019</v>
      </c>
      <c r="BB5" s="119">
        <f ca="1">OFFSET(Defaults_3200!$B$1,TOTAL!AQ5 - 1, 0)</f>
        <v>9004</v>
      </c>
      <c r="BC5" s="119">
        <f ca="1">OFFSET(Defaults_3200!$B$1,TOTAL!AR5 - 1, 0)</f>
        <v>9001</v>
      </c>
      <c r="BD5" s="119">
        <f ca="1">OFFSET(Defaults_3200!$B$1,TOTAL!AS5 - 1, 0)</f>
        <v>9007</v>
      </c>
      <c r="BE5" s="119">
        <f ca="1">OFFSET(Defaults_3200!$B$1,TOTAL!AT5 - 1, 0)</f>
        <v>9025</v>
      </c>
      <c r="BF5" s="119">
        <f ca="1">OFFSET(Defaults_3200!$B$1,TOTAL!AU5 - 1, 0)</f>
        <v>9031</v>
      </c>
      <c r="BG5" s="119">
        <f ca="1">OFFSET(Defaults_3200!$B$1,TOTAL!AV5 - 1, 0)</f>
        <v>9037</v>
      </c>
    </row>
    <row r="6" spans="1:59" x14ac:dyDescent="0.55000000000000004">
      <c r="A6" s="135">
        <v>20</v>
      </c>
      <c r="B6" s="56">
        <v>7004</v>
      </c>
      <c r="C6" s="13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53</v>
      </c>
      <c r="D6" s="13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137">
        <f t="shared" si="0"/>
        <v>0</v>
      </c>
      <c r="F6" s="137">
        <f>IFERROR((E6 + Params!$B$3^2/(2 * C6))/(1 + Params!$B$3^2/C6), 0)</f>
        <v>3.3792152226538301E-2</v>
      </c>
      <c r="G6" s="138">
        <f>IFERROR((Params!$B$3/(1+Params!$B$3^2/C6))*SQRT(E6*(1-E6)/C6 + (Params!$B$3/(2*C6))^2), 0)</f>
        <v>3.3792152226538308E-2</v>
      </c>
      <c r="H6" s="138">
        <f t="shared" si="1"/>
        <v>0</v>
      </c>
      <c r="I6" s="138">
        <f t="shared" si="2"/>
        <v>6.7584304453076616E-2</v>
      </c>
      <c r="AA6" t="s">
        <v>51</v>
      </c>
      <c r="AB6">
        <v>0.2</v>
      </c>
      <c r="AC6" s="89">
        <v>10</v>
      </c>
      <c r="AD6" s="90">
        <f ca="1">VLOOKUP(AZ6, $B$1:$F103, 5)</f>
        <v>0.14004200921492455</v>
      </c>
      <c r="AE6" s="90">
        <f ca="1">VLOOKUP(BA6, $B$1:$F103, 5)</f>
        <v>0</v>
      </c>
      <c r="AF6" s="90">
        <f ca="1">VLOOKUP(BB6, $B$1:$F103, 5)</f>
        <v>0.20893379213991872</v>
      </c>
      <c r="AG6" s="129">
        <f ca="1">VLOOKUP(BC6, $B$1:$F103, 5)</f>
        <v>0.28517415215398717</v>
      </c>
      <c r="AH6" s="90">
        <f ca="1">VLOOKUP(BD6, $B$1:$F103, 5)</f>
        <v>0.40297793071330623</v>
      </c>
      <c r="AI6" s="90">
        <f ca="1">VLOOKUP(BE6, $B$1:$F103, 5)</f>
        <v>0.41755621397840731</v>
      </c>
      <c r="AJ6" s="90">
        <f ca="1">VLOOKUP(BF6, $B$1:$F103, 5)</f>
        <v>0.53893595813605788</v>
      </c>
      <c r="AK6" s="90">
        <f ca="1">VLOOKUP(BG6, $B$1:$F103, 5)</f>
        <v>0.24665585731657882</v>
      </c>
      <c r="AL6" t="str">
        <f t="shared" ref="AL6:AL7" si="5">+AA6</f>
        <v>sim s</v>
      </c>
      <c r="AM6">
        <f t="shared" si="3"/>
        <v>0.2</v>
      </c>
      <c r="AN6" s="89">
        <v>10</v>
      </c>
      <c r="AO6" s="89">
        <f>MATCH($AN6 &amp;"#" &amp; AO$2 &amp;"#" &amp; IF($AN6 &lt;&gt; "", $AM$5, "") &amp;"#" &amp; IF(AO$2 &lt;&gt; "", $AM$6, "") &amp;"#" &amp; $AM$7, Defaults_3200!$I$1:$I$300,0)</f>
        <v>72</v>
      </c>
      <c r="AP6" s="89">
        <f>MATCH($AN6 &amp;"#" &amp; AP$2 &amp;"#" &amp; IF($AN6 &lt;&gt; "", $AM$5, "") &amp;"#" &amp; IF(AP$2 &lt;&gt; "", $AM$6, "") &amp;"#" &amp; $AM$7, Defaults_3200!$I$1:$I$300,0)</f>
        <v>103</v>
      </c>
      <c r="AQ6" s="120">
        <f>MATCH($AN6 &amp;"#" &amp; AQ$2 &amp;"#" &amp; IF($AN6 &lt;&gt; "", $AM$5, "") &amp;"#" &amp; IF(AQ$2 &lt;&gt; "", $AM$6, "") &amp;"#" &amp; $AM$7, Defaults_3200!$I$1:$I$300,0)</f>
        <v>86</v>
      </c>
      <c r="AR6" s="120">
        <f>MATCH($AN6 &amp;"#" &amp; AR$2 &amp;"#" &amp; IF($AN6 &lt;&gt; "", $AM$5, "") &amp;"#" &amp; IF(AR$2 &lt;&gt; "", $AM$6, "") &amp;"#" &amp; $AM$7, Defaults_3200!$I$1:$I$300,0)</f>
        <v>83</v>
      </c>
      <c r="AS6" s="120">
        <f>MATCH($AN6 &amp;"#" &amp; AS$2 &amp;"#" &amp; IF($AN6 &lt;&gt; "", $AM$5, "") &amp;"#" &amp; IF(AS$2 &lt;&gt; "", $AM$6, "") &amp;"#" &amp; $AM$7, Defaults_3200!$I$1:$I$300,0)</f>
        <v>89</v>
      </c>
      <c r="AT6" s="120">
        <f>MATCH($AN6 &amp;"#" &amp; AT$2 &amp;"#" &amp; IF($AN6 &lt;&gt; "", $AM$5, "") &amp;"#" &amp; IF(AT$2 &lt;&gt; "", $AM$6, "") &amp;"#" &amp; $AM$7, Defaults_3200!$I$1:$I$300,0)</f>
        <v>109</v>
      </c>
      <c r="AU6" s="120">
        <f>MATCH($AN6 &amp;"#" &amp; AU$2 &amp;"#" &amp; IF($AN6 &lt;&gt; "", $AM$5, "") &amp;"#" &amp; IF(AU$2 &lt;&gt; "", $AM$6, "") &amp;"#" &amp; $AM$7, Defaults_3200!$I$1:$I$300,0)</f>
        <v>115</v>
      </c>
      <c r="AV6" s="120">
        <f>MATCH($AN6 &amp;"#" &amp; AV$2 &amp;"#" &amp; IF($AN6 &lt;&gt; "", $AM$5, "") &amp;"#" &amp; IF(AV$2 &lt;&gt; "", $AM$6, "") &amp;"#" &amp; $AM$7, Defaults_3200!$I$1:$I$300,0)</f>
        <v>121</v>
      </c>
      <c r="AW6" t="str">
        <f t="shared" ref="AW6:AW7" si="6">+AL6</f>
        <v>sim s</v>
      </c>
      <c r="AX6">
        <f t="shared" si="4"/>
        <v>0.2</v>
      </c>
      <c r="AY6" s="89">
        <v>10</v>
      </c>
      <c r="AZ6" s="89">
        <f ca="1">OFFSET(Defaults_3200!$B$1,TOTAL!AO6 - 1, 0)</f>
        <v>7000</v>
      </c>
      <c r="BA6" s="89">
        <f ca="1">OFFSET(Defaults_3200!$B$1,TOTAL!AP6 - 1, 0)</f>
        <v>9020</v>
      </c>
      <c r="BB6" s="120">
        <f ca="1">OFFSET(Defaults_3200!$B$1,TOTAL!AQ6 - 1, 0)</f>
        <v>9003</v>
      </c>
      <c r="BC6" s="120">
        <f ca="1">OFFSET(Defaults_3200!$B$1,TOTAL!AR6 - 1, 0)</f>
        <v>9000</v>
      </c>
      <c r="BD6" s="120">
        <f ca="1">OFFSET(Defaults_3200!$B$1,TOTAL!AS6 - 1, 0)</f>
        <v>9006</v>
      </c>
      <c r="BE6" s="120">
        <f ca="1">OFFSET(Defaults_3200!$B$1,TOTAL!AT6 - 1, 0)</f>
        <v>9026</v>
      </c>
      <c r="BF6" s="120">
        <f ca="1">OFFSET(Defaults_3200!$B$1,TOTAL!AU6 - 1, 0)</f>
        <v>9032</v>
      </c>
      <c r="BG6" s="120">
        <f ca="1">OFFSET(Defaults_3200!$B$1,TOTAL!AV6 - 1, 0)</f>
        <v>9038</v>
      </c>
    </row>
    <row r="7" spans="1:59" x14ac:dyDescent="0.55000000000000004">
      <c r="A7" s="135">
        <v>20</v>
      </c>
      <c r="B7" s="56">
        <v>7005</v>
      </c>
      <c r="C7" s="13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53</v>
      </c>
      <c r="D7" s="13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137">
        <f t="shared" si="0"/>
        <v>7.5471698113207544E-2</v>
      </c>
      <c r="F7" s="137">
        <f>IFERROR((E7 + Params!$B$3^2/(2 * C7))/(1 + Params!$B$3^2/C7), 0)</f>
        <v>0.10416314811687213</v>
      </c>
      <c r="G7" s="138">
        <f>IFERROR((Params!$B$3/(1+Params!$B$3^2/C7))*SQRT(E7*(1-E7)/C7 + (Params!$B$3/(2*C7))^2), 0)</f>
        <v>7.4424074517970326E-2</v>
      </c>
      <c r="H7" s="138">
        <f t="shared" si="1"/>
        <v>2.9739073598901808E-2</v>
      </c>
      <c r="I7" s="138">
        <f t="shared" si="2"/>
        <v>0.17858722263484245</v>
      </c>
      <c r="AA7" t="s">
        <v>52</v>
      </c>
      <c r="AB7">
        <v>0.1</v>
      </c>
      <c r="AC7" s="101">
        <v>20</v>
      </c>
      <c r="AD7" s="102">
        <f ca="1">VLOOKUP(AZ7, $B$1:$F104, 5)</f>
        <v>0.16338328226733051</v>
      </c>
      <c r="AE7" s="102">
        <f ca="1">VLOOKUP(BA7, $B$1:$F104, 5)</f>
        <v>0</v>
      </c>
      <c r="AF7" s="102">
        <f ca="1">VLOOKUP(BB7, $B$1:$F104, 5)</f>
        <v>0.15786994602301663</v>
      </c>
      <c r="AG7" s="102">
        <f ca="1">VLOOKUP(BC7, $B$1:$F104, 5)</f>
        <v>0.39656533251858644</v>
      </c>
      <c r="AH7" s="130">
        <f ca="1">VLOOKUP(BD7, $B$1:$F104, 5)</f>
        <v>0.39739454573547589</v>
      </c>
      <c r="AI7" s="102">
        <f ca="1">VLOOKUP(BE7, $B$1:$F104, 5)</f>
        <v>0.41755621397840731</v>
      </c>
      <c r="AJ7" s="102">
        <f ca="1">VLOOKUP(BF7, $B$1:$F104, 5)</f>
        <v>0.5</v>
      </c>
      <c r="AK7" s="102">
        <f ca="1">VLOOKUP(BG7, $B$1:$F104, 5)</f>
        <v>0.58444804756114044</v>
      </c>
      <c r="AL7" t="str">
        <f t="shared" si="5"/>
        <v>w</v>
      </c>
      <c r="AM7">
        <f t="shared" si="3"/>
        <v>0.1</v>
      </c>
      <c r="AN7" s="101">
        <v>20</v>
      </c>
      <c r="AO7" s="101">
        <f>MATCH($AN7 &amp;"#" &amp; AO$2 &amp;"#" &amp; IF($AN7 &lt;&gt; "", $AM$5, "") &amp;"#" &amp; IF(AO$2 &lt;&gt; "", $AM$6, "") &amp;"#" &amp; $AM$7, Defaults_3200!$I$1:$I$300,0)</f>
        <v>73</v>
      </c>
      <c r="AP7" s="101">
        <f>MATCH($AN7 &amp;"#" &amp; AP$2 &amp;"#" &amp; IF($AN7 &lt;&gt; "", $AM$5, "") &amp;"#" &amp; IF(AP$2 &lt;&gt; "", $AM$6, "") &amp;"#" &amp; $AM$7, Defaults_3200!$I$1:$I$300,0)</f>
        <v>104</v>
      </c>
      <c r="AQ7" s="121">
        <f>MATCH($AN7 &amp;"#" &amp; AQ$2 &amp;"#" &amp; IF($AN7 &lt;&gt; "", $AM$5, "") &amp;"#" &amp; IF(AQ$2 &lt;&gt; "", $AM$6, "") &amp;"#" &amp; $AM$7, Defaults_3200!$I$1:$I$300,0)</f>
        <v>88</v>
      </c>
      <c r="AR7" s="121">
        <f>MATCH($AN7 &amp;"#" &amp; AR$2 &amp;"#" &amp; IF($AN7 &lt;&gt; "", $AM$5, "") &amp;"#" &amp; IF(AR$2 &lt;&gt; "", $AM$6, "") &amp;"#" &amp; $AM$7, Defaults_3200!$I$1:$I$300,0)</f>
        <v>85</v>
      </c>
      <c r="AS7" s="121">
        <f>MATCH($AN7 &amp;"#" &amp; AS$2 &amp;"#" &amp; IF($AN7 &lt;&gt; "", $AM$5, "") &amp;"#" &amp; IF(AS$2 &lt;&gt; "", $AM$6, "") &amp;"#" &amp; $AM$7, Defaults_3200!$I$1:$I$300,0)</f>
        <v>91</v>
      </c>
      <c r="AT7" s="121">
        <f>MATCH($AN7 &amp;"#" &amp; AT$2 &amp;"#" &amp; IF($AN7 &lt;&gt; "", $AM$5, "") &amp;"#" &amp; IF(AT$2 &lt;&gt; "", $AM$6, "") &amp;"#" &amp; $AM$7, Defaults_3200!$I$1:$I$300,0)</f>
        <v>110</v>
      </c>
      <c r="AU7" s="121">
        <f>MATCH($AN7 &amp;"#" &amp; AU$2 &amp;"#" &amp; IF($AN7 &lt;&gt; "", $AM$5, "") &amp;"#" &amp; IF(AU$2 &lt;&gt; "", $AM$6, "") &amp;"#" &amp; $AM$7, Defaults_3200!$I$1:$I$300,0)</f>
        <v>116</v>
      </c>
      <c r="AV7" s="121">
        <f>MATCH($AN7 &amp;"#" &amp; AV$2 &amp;"#" &amp; IF($AN7 &lt;&gt; "", $AM$5, "") &amp;"#" &amp; IF(AV$2 &lt;&gt; "", $AM$6, "") &amp;"#" &amp; $AM$7, Defaults_3200!$I$1:$I$300,0)</f>
        <v>122</v>
      </c>
      <c r="AW7" t="str">
        <f t="shared" si="6"/>
        <v>w</v>
      </c>
      <c r="AX7">
        <f t="shared" si="4"/>
        <v>0.1</v>
      </c>
      <c r="AY7" s="101">
        <v>20</v>
      </c>
      <c r="AZ7" s="101">
        <f ca="1">OFFSET(Defaults_3200!$B$1,TOTAL!AO7 - 1, 0)</f>
        <v>7001</v>
      </c>
      <c r="BA7" s="101">
        <f ca="1">OFFSET(Defaults_3200!$B$1,TOTAL!AP7 - 1, 0)</f>
        <v>9021</v>
      </c>
      <c r="BB7" s="121">
        <f ca="1">OFFSET(Defaults_3200!$B$1,TOTAL!AQ7 - 1, 0)</f>
        <v>9005</v>
      </c>
      <c r="BC7" s="121">
        <f ca="1">OFFSET(Defaults_3200!$B$1,TOTAL!AR7 - 1, 0)</f>
        <v>9002</v>
      </c>
      <c r="BD7" s="121">
        <f ca="1">OFFSET(Defaults_3200!$B$1,TOTAL!AS7 - 1, 0)</f>
        <v>9008</v>
      </c>
      <c r="BE7" s="121">
        <f ca="1">OFFSET(Defaults_3200!$B$1,TOTAL!AT7 - 1, 0)</f>
        <v>9027</v>
      </c>
      <c r="BF7" s="121">
        <f ca="1">OFFSET(Defaults_3200!$B$1,TOTAL!AU7 - 1, 0)</f>
        <v>9033</v>
      </c>
      <c r="BG7" s="121">
        <f ca="1">OFFSET(Defaults_3200!$B$1,TOTAL!AV7 - 1, 0)</f>
        <v>9039</v>
      </c>
    </row>
    <row r="8" spans="1:59" x14ac:dyDescent="0.55000000000000004">
      <c r="A8" s="135">
        <v>20</v>
      </c>
      <c r="B8" s="56">
        <v>7006</v>
      </c>
      <c r="C8" s="13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53</v>
      </c>
      <c r="D8" s="13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13</v>
      </c>
      <c r="E8" s="137">
        <f t="shared" si="0"/>
        <v>0.24528301886792453</v>
      </c>
      <c r="F8" s="137">
        <f>IFERROR((E8 + Params!$B$3^2/(2 * C8))/(1 + Params!$B$3^2/C8), 0)</f>
        <v>0.26249788887012326</v>
      </c>
      <c r="G8" s="138">
        <f>IFERROR((Params!$B$3/(1+Params!$B$3^2/C8))*SQRT(E8*(1-E8)/C8 + (Params!$B$3/(2*C8))^2), 0)</f>
        <v>0.11317026175157749</v>
      </c>
      <c r="H8" s="138">
        <f t="shared" si="1"/>
        <v>0.14932762711854577</v>
      </c>
      <c r="I8" s="138">
        <f t="shared" si="2"/>
        <v>0.37566815062170078</v>
      </c>
      <c r="AC8" s="103">
        <v>50</v>
      </c>
      <c r="AD8" s="104">
        <f ca="1">VLOOKUP(AZ8, $B$1:$F105, 5)</f>
        <v>0.26249788887012326</v>
      </c>
      <c r="AE8" s="104">
        <f ca="1">VLOOKUP(BA8, $B$1:$F105, 5)</f>
        <v>0</v>
      </c>
      <c r="AF8" s="104">
        <f ca="1">VLOOKUP(BB8, $B$1:$F105, 5)</f>
        <v>0.40487255459047</v>
      </c>
      <c r="AG8" s="104">
        <f ca="1">VLOOKUP(BC8, $B$1:$F105, 5)</f>
        <v>0.44292353275428198</v>
      </c>
      <c r="AH8" s="104">
        <f ca="1">VLOOKUP(BD8, $B$1:$F105, 5)</f>
        <v>0.54439280785778066</v>
      </c>
      <c r="AI8" s="131">
        <f ca="1">VLOOKUP(BE8, $B$1:$F105, 5)</f>
        <v>0.59512744540953</v>
      </c>
      <c r="AJ8" s="104">
        <f ca="1">VLOOKUP(BF8, $B$1:$F105, 5)</f>
        <v>0.63835596221959856</v>
      </c>
      <c r="AK8" s="104">
        <f ca="1">VLOOKUP(BG8, $B$1:$F105, 5)</f>
        <v>0.45388134592680052</v>
      </c>
      <c r="AN8" s="103">
        <v>50</v>
      </c>
      <c r="AO8" s="103">
        <f>MATCH($AN8 &amp;"#" &amp; AO$2 &amp;"#" &amp; IF($AN8 &lt;&gt; "", $AM$5, "") &amp;"#" &amp; IF(AO$2 &lt;&gt; "", $AM$6, "") &amp;"#" &amp; $AM$7, Defaults_3200!$I$1:$I$300,0)</f>
        <v>78</v>
      </c>
      <c r="AP8" s="103">
        <f>MATCH($AN8 &amp;"#" &amp; AP$2 &amp;"#" &amp; IF($AN8 &lt;&gt; "", $AM$5, "") &amp;"#" &amp; IF(AP$2 &lt;&gt; "", $AM$6, "") &amp;"#" &amp; $AM$7, Defaults_3200!$I$1:$I$300,0)</f>
        <v>105</v>
      </c>
      <c r="AQ8" s="122">
        <f>MATCH($AN8 &amp;"#" &amp; AQ$2 &amp;"#" &amp; IF($AN8 &lt;&gt; "", $AM$5, "") &amp;"#" &amp; IF(AQ$2 &lt;&gt; "", $AM$6, "") &amp;"#" &amp; $AM$7, Defaults_3200!$I$1:$I$300,0)</f>
        <v>96</v>
      </c>
      <c r="AR8" s="122">
        <f>MATCH($AN8 &amp;"#" &amp; AR$2 &amp;"#" &amp; IF($AN8 &lt;&gt; "", $AM$5, "") &amp;"#" &amp; IF(AR$2 &lt;&gt; "", $AM$6, "") &amp;"#" &amp; $AM$7, Defaults_3200!$I$1:$I$300,0)</f>
        <v>93</v>
      </c>
      <c r="AS8" s="122">
        <f>MATCH($AN8 &amp;"#" &amp; AS$2 &amp;"#" &amp; IF($AN8 &lt;&gt; "", $AM$5, "") &amp;"#" &amp; IF(AS$2 &lt;&gt; "", $AM$6, "") &amp;"#" &amp; $AM$7, Defaults_3200!$I$1:$I$300,0)</f>
        <v>99</v>
      </c>
      <c r="AT8" s="122">
        <f>MATCH($AN8 &amp;"#" &amp; AT$2 &amp;"#" &amp; IF($AN8 &lt;&gt; "", $AM$5, "") &amp;"#" &amp; IF(AT$2 &lt;&gt; "", $AM$6, "") &amp;"#" &amp; $AM$7, Defaults_3200!$I$1:$I$300,0)</f>
        <v>111</v>
      </c>
      <c r="AU8" s="122">
        <f>MATCH($AN8 &amp;"#" &amp; AU$2 &amp;"#" &amp; IF($AN8 &lt;&gt; "", $AM$5, "") &amp;"#" &amp; IF(AU$2 &lt;&gt; "", $AM$6, "") &amp;"#" &amp; $AM$7, Defaults_3200!$I$1:$I$300,0)</f>
        <v>117</v>
      </c>
      <c r="AV8" s="122">
        <f>MATCH($AN8 &amp;"#" &amp; AV$2 &amp;"#" &amp; IF($AN8 &lt;&gt; "", $AM$5, "") &amp;"#" &amp; IF(AV$2 &lt;&gt; "", $AM$6, "") &amp;"#" &amp; $AM$7, Defaults_3200!$I$1:$I$300,0)</f>
        <v>123</v>
      </c>
      <c r="AY8" s="103">
        <v>50</v>
      </c>
      <c r="AZ8" s="103">
        <f ca="1">OFFSET(Defaults_3200!$B$1,TOTAL!AO8 - 1, 0)</f>
        <v>7006</v>
      </c>
      <c r="BA8" s="103">
        <f ca="1">OFFSET(Defaults_3200!$B$1,TOTAL!AP8 - 1, 0)</f>
        <v>9022</v>
      </c>
      <c r="BB8" s="122">
        <f ca="1">OFFSET(Defaults_3200!$B$1,TOTAL!AQ8 - 1, 0)</f>
        <v>9013</v>
      </c>
      <c r="BC8" s="122">
        <f ca="1">OFFSET(Defaults_3200!$B$1,TOTAL!AR8 - 1, 0)</f>
        <v>9010</v>
      </c>
      <c r="BD8" s="122">
        <f ca="1">OFFSET(Defaults_3200!$B$1,TOTAL!AS8 - 1, 0)</f>
        <v>9016</v>
      </c>
      <c r="BE8" s="122">
        <f ca="1">OFFSET(Defaults_3200!$B$1,TOTAL!AT8 - 1, 0)</f>
        <v>9028</v>
      </c>
      <c r="BF8" s="122">
        <f ca="1">OFFSET(Defaults_3200!$B$1,TOTAL!AU8 - 1, 0)</f>
        <v>9034</v>
      </c>
      <c r="BG8" s="122">
        <f ca="1">OFFSET(Defaults_3200!$B$1,TOTAL!AV8 - 1, 0)</f>
        <v>9040</v>
      </c>
    </row>
    <row r="9" spans="1:59" x14ac:dyDescent="0.55000000000000004">
      <c r="A9" s="135">
        <v>20</v>
      </c>
      <c r="B9" s="56">
        <v>8000</v>
      </c>
      <c r="C9" s="13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13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137">
        <f t="shared" si="0"/>
        <v>0.1044776119402985</v>
      </c>
      <c r="F9" s="137">
        <f>IFERROR((E9 + Params!$B$3^2/(2 * C9))/(1 + Params!$B$3^2/C9), 0)</f>
        <v>0.12592600957629416</v>
      </c>
      <c r="G9" s="138">
        <f>IFERROR((Params!$B$3/(1+Params!$B$3^2/C9))*SQRT(E9*(1-E9)/C9 + (Params!$B$3/(2*C9))^2), 0)</f>
        <v>7.4388966662062003E-2</v>
      </c>
      <c r="H9" s="138">
        <f t="shared" si="1"/>
        <v>5.1537042914232153E-2</v>
      </c>
      <c r="I9" s="138">
        <f t="shared" si="2"/>
        <v>0.20031497623835615</v>
      </c>
      <c r="AC9" s="117">
        <v>100</v>
      </c>
      <c r="AD9" s="118">
        <f ca="1">VLOOKUP(AZ9, $B$1:$F106, 5)</f>
        <v>0.10416314811687213</v>
      </c>
      <c r="AE9" s="118">
        <f ca="1">VLOOKUP(BA9, $B$1:$F106, 5)</f>
        <v>0</v>
      </c>
      <c r="AF9" s="118">
        <f ca="1">VLOOKUP(BB9, $B$1:$F106, 5)</f>
        <v>0.41555195243885962</v>
      </c>
      <c r="AG9" s="118">
        <f ca="1">VLOOKUP(BC9, $B$1:$F106, 5)</f>
        <v>0.53368909012505383</v>
      </c>
      <c r="AH9" s="118">
        <f ca="1">VLOOKUP(BD9, $B$1:$F106, 5)</f>
        <v>0.35550803375332329</v>
      </c>
      <c r="AI9" s="118">
        <f ca="1">VLOOKUP(BE9, $B$1:$F106, 5)</f>
        <v>0.66889609512228076</v>
      </c>
      <c r="AJ9" s="132">
        <f ca="1">VLOOKUP(BF9, $B$1:$F106, 5)</f>
        <v>0.5</v>
      </c>
      <c r="AK9" s="118">
        <f ca="1">VLOOKUP(BG9, $B$1:$F106, 5)</f>
        <v>0.41555195243885962</v>
      </c>
      <c r="AN9" s="117">
        <v>100</v>
      </c>
      <c r="AO9" s="117">
        <f>MATCH($AN9 &amp;"#" &amp; AO$2 &amp;"#" &amp; IF($AN9 &lt;&gt; "", $AM$5, "") &amp;"#" &amp; IF(AO$2 &lt;&gt; "", $AM$6, "") &amp;"#" &amp; $AM$7, Defaults_3200!$I$1:$I$300,0)</f>
        <v>77</v>
      </c>
      <c r="AP9" s="117">
        <f>MATCH($AN9 &amp;"#" &amp; AP$2 &amp;"#" &amp; IF($AN9 &lt;&gt; "", $AM$5, "") &amp;"#" &amp; IF(AP$2 &lt;&gt; "", $AM$6, "") &amp;"#" &amp; $AM$7, Defaults_3200!$I$1:$I$300,0)</f>
        <v>106</v>
      </c>
      <c r="AQ9" s="123">
        <f>MATCH($AN9 &amp;"#" &amp; AQ$2 &amp;"#" &amp; IF($AN9 &lt;&gt; "", $AM$5, "") &amp;"#" &amp; IF(AQ$2 &lt;&gt; "", $AM$6, "") &amp;"#" &amp; $AM$7, Defaults_3200!$I$1:$I$300,0)</f>
        <v>97</v>
      </c>
      <c r="AR9" s="123">
        <f>MATCH($AN9 &amp;"#" &amp; AR$2 &amp;"#" &amp; IF($AN9 &lt;&gt; "", $AM$5, "") &amp;"#" &amp; IF(AR$2 &lt;&gt; "", $AM$6, "") &amp;"#" &amp; $AM$7, Defaults_3200!$I$1:$I$300,0)</f>
        <v>94</v>
      </c>
      <c r="AS9" s="123">
        <f>MATCH($AN9 &amp;"#" &amp; AS$2 &amp;"#" &amp; IF($AN9 &lt;&gt; "", $AM$5, "") &amp;"#" &amp; IF(AS$2 &lt;&gt; "", $AM$6, "") &amp;"#" &amp; $AM$7, Defaults_3200!$I$1:$I$300,0)</f>
        <v>100</v>
      </c>
      <c r="AT9" s="123">
        <f>MATCH($AN9 &amp;"#" &amp; AT$2 &amp;"#" &amp; IF($AN9 &lt;&gt; "", $AM$5, "") &amp;"#" &amp; IF(AT$2 &lt;&gt; "", $AM$6, "") &amp;"#" &amp; $AM$7, Defaults_3200!$I$1:$I$300,0)</f>
        <v>112</v>
      </c>
      <c r="AU9" s="123">
        <f>MATCH($AN9 &amp;"#" &amp; AU$2 &amp;"#" &amp; IF($AN9 &lt;&gt; "", $AM$5, "") &amp;"#" &amp; IF(AU$2 &lt;&gt; "", $AM$6, "") &amp;"#" &amp; $AM$7, Defaults_3200!$I$1:$I$300,0)</f>
        <v>118</v>
      </c>
      <c r="AV9" s="123">
        <f>MATCH($AN9 &amp;"#" &amp; AV$2 &amp;"#" &amp; IF($AN9 &lt;&gt; "", $AM$5, "") &amp;"#" &amp; IF(AV$2 &lt;&gt; "", $AM$6, "") &amp;"#" &amp; $AM$7, Defaults_3200!$I$1:$I$300,0)</f>
        <v>124</v>
      </c>
      <c r="AY9" s="117">
        <v>100</v>
      </c>
      <c r="AZ9" s="117">
        <f ca="1">OFFSET(Defaults_3200!$B$1,TOTAL!AO9 - 1, 0)</f>
        <v>7005</v>
      </c>
      <c r="BA9" s="117">
        <f ca="1">OFFSET(Defaults_3200!$B$1,TOTAL!AP9 - 1, 0)</f>
        <v>9023</v>
      </c>
      <c r="BB9" s="123">
        <f ca="1">OFFSET(Defaults_3200!$B$1,TOTAL!AQ9 - 1, 0)</f>
        <v>9014</v>
      </c>
      <c r="BC9" s="123">
        <f ca="1">OFFSET(Defaults_3200!$B$1,TOTAL!AR9 - 1, 0)</f>
        <v>9011</v>
      </c>
      <c r="BD9" s="123">
        <f ca="1">OFFSET(Defaults_3200!$B$1,TOTAL!AS9 - 1, 0)</f>
        <v>9017</v>
      </c>
      <c r="BE9" s="123">
        <f ca="1">OFFSET(Defaults_3200!$B$1,TOTAL!AT9 - 1, 0)</f>
        <v>9029</v>
      </c>
      <c r="BF9" s="123">
        <f ca="1">OFFSET(Defaults_3200!$B$1,TOTAL!AU9 - 1, 0)</f>
        <v>9035</v>
      </c>
      <c r="BG9" s="123">
        <f ca="1">OFFSET(Defaults_3200!$B$1,TOTAL!AV9 - 1, 0)</f>
        <v>9041</v>
      </c>
    </row>
    <row r="10" spans="1:59" x14ac:dyDescent="0.55000000000000004">
      <c r="A10" s="135">
        <v>20</v>
      </c>
      <c r="B10" s="56">
        <v>8001</v>
      </c>
      <c r="C10" s="13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13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137">
        <f t="shared" si="0"/>
        <v>8.0645161290322578E-2</v>
      </c>
      <c r="F10" s="137">
        <f>IFERROR((E10 + Params!$B$3^2/(2 * C10))/(1 + Params!$B$3^2/C10), 0)</f>
        <v>0.10511287696532283</v>
      </c>
      <c r="G10" s="138">
        <f>IFERROR((Params!$B$3/(1+Params!$B$3^2/C10))*SQRT(E10*(1-E10)/C10 + (Params!$B$3/(2*C10))^2), 0)</f>
        <v>7.017504510948909E-2</v>
      </c>
      <c r="H10" s="138">
        <f t="shared" si="1"/>
        <v>3.493783185583374E-2</v>
      </c>
      <c r="I10" s="138">
        <f t="shared" si="2"/>
        <v>0.17528792207481192</v>
      </c>
      <c r="AC10" s="125">
        <v>200</v>
      </c>
      <c r="AD10" s="127" t="e">
        <f ca="1">VLOOKUP(AZ10, $B$1:$F107, 5)</f>
        <v>#N/A</v>
      </c>
      <c r="AE10" s="127">
        <f ca="1">VLOOKUP(BA10, $B$1:$F107, 5)</f>
        <v>0</v>
      </c>
      <c r="AF10" s="127">
        <f ca="1">VLOOKUP(BB10, $B$1:$F107, 5)</f>
        <v>0.33110390487771924</v>
      </c>
      <c r="AG10" s="127">
        <f ca="1">VLOOKUP(BC10, $B$1:$F107, 5)</f>
        <v>0.38319212559182658</v>
      </c>
      <c r="AH10" s="127">
        <f ca="1">VLOOKUP(BD10, $B$1:$F107, 5)</f>
        <v>0.5722459831233383</v>
      </c>
      <c r="AI10" s="127">
        <f ca="1">VLOOKUP(BE10, $B$1:$F107, 5)</f>
        <v>0.53893595813605788</v>
      </c>
      <c r="AJ10" s="127">
        <f ca="1">VLOOKUP(BF10, $B$1:$F107, 5)</f>
        <v>0.33034744842562436</v>
      </c>
      <c r="AK10" s="133">
        <f ca="1">VLOOKUP(BG10, $B$1:$F107, 5)</f>
        <v>0.24665585731657882</v>
      </c>
      <c r="AN10" s="125">
        <v>200</v>
      </c>
      <c r="AO10" s="125" t="e">
        <f>MATCH($AN10 &amp;"#" &amp; AO$2 &amp;"#" &amp; IF($AN10 &lt;&gt; "", $AM$5, "") &amp;"#" &amp; IF(AO$2 &lt;&gt; "", $AM$6, "") &amp;"#" &amp; $AM$7, Defaults_3200!$I$1:$I$300,0)</f>
        <v>#N/A</v>
      </c>
      <c r="AP10" s="125">
        <f>MATCH($AN10 &amp;"#" &amp; AP$2 &amp;"#" &amp; IF($AN10 &lt;&gt; "", $AM$5, "") &amp;"#" &amp; IF(AP$2 &lt;&gt; "", $AM$6, "") &amp;"#" &amp; $AM$7, Defaults_3200!$I$1:$I$300,0)</f>
        <v>126</v>
      </c>
      <c r="AQ10" s="126">
        <f>MATCH($AN10 &amp;"#" &amp; AQ$2 &amp;"#" &amp; IF($AN10 &lt;&gt; "", $AM$5, "") &amp;"#" &amp; IF(AQ$2 &lt;&gt; "", $AM$6, "") &amp;"#" &amp; $AM$7, Defaults_3200!$I$1:$I$300,0)</f>
        <v>127</v>
      </c>
      <c r="AR10" s="126">
        <f>MATCH($AN10 &amp;"#" &amp; AR$2 &amp;"#" &amp; IF($AN10 &lt;&gt; "", $AM$5, "") &amp;"#" &amp; IF(AR$2 &lt;&gt; "", $AM$6, "") &amp;"#" &amp; $AM$7, Defaults_3200!$I$1:$I$300,0)</f>
        <v>128</v>
      </c>
      <c r="AS10" s="126">
        <f>MATCH($AN10 &amp;"#" &amp; AS$2 &amp;"#" &amp; IF($AN10 &lt;&gt; "", $AM$5, "") &amp;"#" &amp; IF(AS$2 &lt;&gt; "", $AM$6, "") &amp;"#" &amp; $AM$7, Defaults_3200!$I$1:$I$300,0)</f>
        <v>129</v>
      </c>
      <c r="AT10" s="126">
        <f>MATCH($AN10 &amp;"#" &amp; AT$2 &amp;"#" &amp; IF($AN10 &lt;&gt; "", $AM$5, "") &amp;"#" &amp; IF(AT$2 &lt;&gt; "", $AM$6, "") &amp;"#" &amp; $AM$7, Defaults_3200!$I$1:$I$300,0)</f>
        <v>130</v>
      </c>
      <c r="AU10" s="126">
        <f>MATCH($AN10 &amp;"#" &amp; AU$2 &amp;"#" &amp; IF($AN10 &lt;&gt; "", $AM$5, "") &amp;"#" &amp; IF(AU$2 &lt;&gt; "", $AM$6, "") &amp;"#" &amp; $AM$7, Defaults_3200!$I$1:$I$300,0)</f>
        <v>131</v>
      </c>
      <c r="AV10" s="126">
        <f>MATCH($AN10 &amp;"#" &amp; AV$2 &amp;"#" &amp; IF($AN10 &lt;&gt; "", $AM$5, "") &amp;"#" &amp; IF(AV$2 &lt;&gt; "", $AM$6, "") &amp;"#" &amp; $AM$7, Defaults_3200!$I$1:$I$300,0)</f>
        <v>125</v>
      </c>
      <c r="AY10" s="125">
        <v>200</v>
      </c>
      <c r="AZ10" s="125" t="e">
        <f ca="1">OFFSET(Defaults_3200!$B$1,TOTAL!AO10 - 1, 0)</f>
        <v>#N/A</v>
      </c>
      <c r="BA10" s="125">
        <f ca="1">OFFSET(Defaults_3200!$B$1,TOTAL!AP10 - 1, 0)</f>
        <v>9043</v>
      </c>
      <c r="BB10" s="126">
        <f ca="1">OFFSET(Defaults_3200!$B$1,TOTAL!AQ10 - 1, 0)</f>
        <v>9044</v>
      </c>
      <c r="BC10" s="126">
        <f ca="1">OFFSET(Defaults_3200!$B$1,TOTAL!AR10 - 1, 0)</f>
        <v>9045</v>
      </c>
      <c r="BD10" s="126">
        <f ca="1">OFFSET(Defaults_3200!$B$1,TOTAL!AS10 - 1, 0)</f>
        <v>9046</v>
      </c>
      <c r="BE10" s="126">
        <f ca="1">OFFSET(Defaults_3200!$B$1,TOTAL!AT10 - 1, 0)</f>
        <v>9047</v>
      </c>
      <c r="BF10" s="126">
        <f ca="1">OFFSET(Defaults_3200!$B$1,TOTAL!AU10 - 1, 0)</f>
        <v>9048</v>
      </c>
      <c r="BG10" s="126">
        <f ca="1">OFFSET(Defaults_3200!$B$1,TOTAL!AV10 - 1, 0)</f>
        <v>9042</v>
      </c>
    </row>
    <row r="11" spans="1:59" x14ac:dyDescent="0.55000000000000004">
      <c r="A11" s="135">
        <v>20</v>
      </c>
      <c r="B11" s="56">
        <v>8002</v>
      </c>
      <c r="C11" s="13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13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137">
        <f t="shared" si="0"/>
        <v>0.2857142857142857</v>
      </c>
      <c r="F11" s="137">
        <f>IFERROR((E11 + Params!$B$3^2/(2 * C11))/(1 + Params!$B$3^2/C11), 0)</f>
        <v>0.29802996936039833</v>
      </c>
      <c r="G11" s="138">
        <f>IFERROR((Params!$B$3/(1+Params!$B$3^2/C11))*SQRT(E11*(1-E11)/C11 + (Params!$B$3/(2*C11))^2), 0)</f>
        <v>0.10899953478698138</v>
      </c>
      <c r="H11" s="138">
        <f t="shared" si="1"/>
        <v>0.18903043457341695</v>
      </c>
      <c r="I11" s="138">
        <f t="shared" si="2"/>
        <v>0.40702950414737971</v>
      </c>
    </row>
    <row r="12" spans="1:59" x14ac:dyDescent="0.55000000000000004">
      <c r="A12" s="135">
        <v>20</v>
      </c>
      <c r="B12" s="56">
        <v>8003</v>
      </c>
      <c r="C12" s="13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13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137">
        <f t="shared" si="0"/>
        <v>0.32258064516129031</v>
      </c>
      <c r="F12" s="137">
        <f>IFERROR((E12 + Params!$B$3^2/(2 * C12))/(1 + Params!$B$3^2/C12), 0)</f>
        <v>0.33293237102379047</v>
      </c>
      <c r="G12" s="138">
        <f>IFERROR((Params!$B$3/(1+Params!$B$3^2/C12))*SQRT(E12*(1-E12)/C12 + (Params!$B$3/(2*C12))^2), 0)</f>
        <v>0.11338908461836418</v>
      </c>
      <c r="H12" s="138">
        <f t="shared" si="1"/>
        <v>0.21954328640542631</v>
      </c>
      <c r="I12" s="138">
        <f t="shared" si="2"/>
        <v>0.44632145564215464</v>
      </c>
      <c r="AC12" t="s">
        <v>11</v>
      </c>
      <c r="AD12" t="s">
        <v>10</v>
      </c>
      <c r="AE12" t="s">
        <v>9</v>
      </c>
      <c r="AF12" t="s">
        <v>35</v>
      </c>
      <c r="AG12" t="s">
        <v>36</v>
      </c>
      <c r="AH12" t="s">
        <v>37</v>
      </c>
      <c r="AI12" t="s">
        <v>38</v>
      </c>
      <c r="AJ12" t="s">
        <v>53</v>
      </c>
      <c r="AK12" t="s">
        <v>54</v>
      </c>
    </row>
    <row r="13" spans="1:59" x14ac:dyDescent="0.55000000000000004">
      <c r="A13" s="135">
        <v>20</v>
      </c>
      <c r="B13" s="56">
        <v>9000</v>
      </c>
      <c r="C13" s="13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59</v>
      </c>
      <c r="D13" s="13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16</v>
      </c>
      <c r="E13" s="137">
        <f t="shared" si="0"/>
        <v>0.2711864406779661</v>
      </c>
      <c r="F13" s="137">
        <f>IFERROR((E13 + Params!$B$3^2/(2 * C13))/(1 + Params!$B$3^2/C13), 0)</f>
        <v>0.28517415215398717</v>
      </c>
      <c r="G13" s="138">
        <f>IFERROR((Params!$B$3/(1+Params!$B$3^2/C13))*SQRT(E13*(1-E13)/C13 + (Params!$B$3/(2*C13))^2), 0)</f>
        <v>0.1108059022289038</v>
      </c>
      <c r="H13" s="138">
        <f t="shared" si="1"/>
        <v>0.17436824992508337</v>
      </c>
      <c r="I13" s="138">
        <f t="shared" si="2"/>
        <v>0.39598005438289097</v>
      </c>
      <c r="AC13">
        <v>2</v>
      </c>
      <c r="AD13" s="1">
        <f ca="1">+AD4</f>
        <v>3.3792152226538301E-2</v>
      </c>
      <c r="AE13" s="1">
        <f ca="1">+OFFSET($AE$3, 0, ROW(AD13)-ROW($AD$13))</f>
        <v>6.8977650171705207E-2</v>
      </c>
      <c r="AF13" s="1">
        <f ca="1">+AD13+AE13</f>
        <v>0.10276980239824351</v>
      </c>
      <c r="AG13" s="1">
        <f ca="1">+OFFSET($AE$4, ROW(AF13)-ROW($AD$13), ROW(AF13)-ROW($AD$13))</f>
        <v>9.1394015036700249E-2</v>
      </c>
      <c r="AH13" s="1"/>
      <c r="AI13" s="1"/>
      <c r="AJ13" s="1"/>
      <c r="AK13" s="1"/>
      <c r="AO13" s="1"/>
      <c r="AP13" s="1"/>
    </row>
    <row r="14" spans="1:59" x14ac:dyDescent="0.55000000000000004">
      <c r="A14" s="135">
        <v>20</v>
      </c>
      <c r="B14" s="56">
        <v>9001</v>
      </c>
      <c r="C14" s="13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58</v>
      </c>
      <c r="D14" s="13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11</v>
      </c>
      <c r="E14" s="137">
        <f t="shared" si="0"/>
        <v>0.18965517241379309</v>
      </c>
      <c r="F14" s="137">
        <f>IFERROR((E14 + Params!$B$3^2/(2 * C14))/(1 + Params!$B$3^2/C14), 0)</f>
        <v>0.20893379213991872</v>
      </c>
      <c r="G14" s="138">
        <f>IFERROR((Params!$B$3/(1+Params!$B$3^2/C14))*SQRT(E14*(1-E14)/C14 + (Params!$B$3/(2*C14))^2), 0)</f>
        <v>9.9592391714244374E-2</v>
      </c>
      <c r="H14" s="138">
        <f t="shared" si="1"/>
        <v>0.10934140042567435</v>
      </c>
      <c r="I14" s="138">
        <f t="shared" si="2"/>
        <v>0.30852618385416308</v>
      </c>
      <c r="AC14">
        <v>5</v>
      </c>
      <c r="AD14" s="1">
        <f t="shared" ref="AD14:AD19" ca="1" si="7">+AD5</f>
        <v>6.2391791424788678E-2</v>
      </c>
      <c r="AE14" s="1">
        <f t="shared" ref="AE14:AE19" ca="1" si="8">+OFFSET($AE$3, 0, ROW(AD14)-ROW($AD$13))</f>
        <v>0.11013086872390264</v>
      </c>
      <c r="AF14" s="1">
        <f t="shared" ref="AF14:AF19" ca="1" si="9">+AD14+AE14</f>
        <v>0.17252266014869133</v>
      </c>
      <c r="AG14" s="1">
        <f t="shared" ref="AG14:AG19" ca="1" si="10">+OFFSET($AE$4, ROW(AF14)-ROW($AD$13), ROW(AF14)-ROW($AD$13))</f>
        <v>0.14195692025664527</v>
      </c>
      <c r="AH14" s="1"/>
      <c r="AI14" s="1"/>
      <c r="AJ14" s="1"/>
      <c r="AK14" s="1"/>
      <c r="AO14" s="1"/>
      <c r="AP14" s="1"/>
    </row>
    <row r="15" spans="1:59" x14ac:dyDescent="0.55000000000000004">
      <c r="A15" s="135">
        <v>20</v>
      </c>
      <c r="B15" s="56">
        <v>9002</v>
      </c>
      <c r="C15" s="13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59</v>
      </c>
      <c r="D15" s="13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23</v>
      </c>
      <c r="E15" s="137">
        <f t="shared" si="0"/>
        <v>0.38983050847457629</v>
      </c>
      <c r="F15" s="137">
        <f>IFERROR((E15 + Params!$B$3^2/(2 * C15))/(1 + Params!$B$3^2/C15), 0)</f>
        <v>0.39656533251858644</v>
      </c>
      <c r="G15" s="138">
        <f>IFERROR((Params!$B$3/(1+Params!$B$3^2/C15))*SQRT(E15*(1-E15)/C15 + (Params!$B$3/(2*C15))^2), 0)</f>
        <v>0.12077357186274237</v>
      </c>
      <c r="H15" s="138">
        <f t="shared" si="1"/>
        <v>0.2757917606558441</v>
      </c>
      <c r="I15" s="138">
        <f t="shared" si="2"/>
        <v>0.51733890438132879</v>
      </c>
      <c r="AC15">
        <v>10</v>
      </c>
      <c r="AD15" s="1">
        <f t="shared" ca="1" si="7"/>
        <v>0.14004200921492455</v>
      </c>
      <c r="AE15" s="1">
        <f t="shared" ca="1" si="8"/>
        <v>0.17378297178938795</v>
      </c>
      <c r="AF15" s="1">
        <f t="shared" ca="1" si="9"/>
        <v>0.3138249810043125</v>
      </c>
      <c r="AG15" s="1">
        <f t="shared" ca="1" si="10"/>
        <v>0.28517415215398717</v>
      </c>
      <c r="AH15" s="1"/>
      <c r="AI15" s="1"/>
      <c r="AJ15" s="1"/>
      <c r="AK15" s="1"/>
      <c r="AO15" s="1"/>
      <c r="AP15" s="1"/>
    </row>
    <row r="16" spans="1:59" x14ac:dyDescent="0.55000000000000004">
      <c r="A16" s="135">
        <v>20</v>
      </c>
      <c r="B16" s="56">
        <v>9003</v>
      </c>
      <c r="C16" s="13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58</v>
      </c>
      <c r="D16" s="13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11</v>
      </c>
      <c r="E16" s="137">
        <f t="shared" si="0"/>
        <v>0.18965517241379309</v>
      </c>
      <c r="F16" s="137">
        <f>IFERROR((E16 + Params!$B$3^2/(2 * C16))/(1 + Params!$B$3^2/C16), 0)</f>
        <v>0.20893379213991872</v>
      </c>
      <c r="G16" s="138">
        <f>IFERROR((Params!$B$3/(1+Params!$B$3^2/C16))*SQRT(E16*(1-E16)/C16 + (Params!$B$3/(2*C16))^2), 0)</f>
        <v>9.9592391714244374E-2</v>
      </c>
      <c r="H16" s="138">
        <f t="shared" si="1"/>
        <v>0.10934140042567435</v>
      </c>
      <c r="I16" s="138">
        <f t="shared" si="2"/>
        <v>0.30852618385416308</v>
      </c>
      <c r="AC16">
        <v>20</v>
      </c>
      <c r="AD16" s="1">
        <f t="shared" ca="1" si="7"/>
        <v>0.16338328226733051</v>
      </c>
      <c r="AE16" s="1">
        <f t="shared" ca="1" si="8"/>
        <v>0.19212689297978941</v>
      </c>
      <c r="AF16" s="1">
        <f t="shared" ca="1" si="9"/>
        <v>0.35551017524711992</v>
      </c>
      <c r="AG16" s="1">
        <f t="shared" ca="1" si="10"/>
        <v>0.39739454573547589</v>
      </c>
      <c r="AH16" s="1"/>
      <c r="AI16" s="1"/>
      <c r="AJ16" s="1"/>
      <c r="AK16" s="1"/>
      <c r="AO16" s="1"/>
      <c r="AP16" s="1"/>
    </row>
    <row r="17" spans="1:42" x14ac:dyDescent="0.55000000000000004">
      <c r="A17" s="135">
        <v>20</v>
      </c>
      <c r="B17" s="56">
        <v>9004</v>
      </c>
      <c r="C17" s="13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59</v>
      </c>
      <c r="D17" s="13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7</v>
      </c>
      <c r="E17" s="137">
        <f t="shared" si="0"/>
        <v>0.11864406779661017</v>
      </c>
      <c r="F17" s="137">
        <f>IFERROR((E17 + Params!$B$3^2/(2 * C17))/(1 + Params!$B$3^2/C17), 0)</f>
        <v>0.14195692025664527</v>
      </c>
      <c r="G17" s="138">
        <f>IFERROR((Params!$B$3/(1+Params!$B$3^2/C17))*SQRT(E17*(1-E17)/C17 + (Params!$B$3/(2*C17))^2), 0)</f>
        <v>8.3281837477505269E-2</v>
      </c>
      <c r="H17" s="138">
        <f t="shared" si="1"/>
        <v>5.8675082779140006E-2</v>
      </c>
      <c r="I17" s="138">
        <f t="shared" si="2"/>
        <v>0.22523875773415053</v>
      </c>
      <c r="AC17">
        <v>50</v>
      </c>
      <c r="AD17" s="1">
        <f t="shared" ca="1" si="7"/>
        <v>0.26249788887012326</v>
      </c>
      <c r="AE17" s="1">
        <f t="shared" ca="1" si="8"/>
        <v>0.17453414400720596</v>
      </c>
      <c r="AF17" s="1">
        <f t="shared" ca="1" si="9"/>
        <v>0.43703203287732922</v>
      </c>
      <c r="AG17" s="1">
        <f t="shared" ca="1" si="10"/>
        <v>0.59512744540953</v>
      </c>
      <c r="AH17" s="1"/>
      <c r="AI17" s="1"/>
      <c r="AJ17" s="1"/>
      <c r="AK17" s="1"/>
      <c r="AO17" s="1"/>
      <c r="AP17" s="1"/>
    </row>
    <row r="18" spans="1:42" x14ac:dyDescent="0.55000000000000004">
      <c r="A18" s="135">
        <v>20</v>
      </c>
      <c r="B18" s="56">
        <v>9005</v>
      </c>
      <c r="C18" s="13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59</v>
      </c>
      <c r="D18" s="13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8</v>
      </c>
      <c r="E18" s="137">
        <f t="shared" si="0"/>
        <v>0.13559322033898305</v>
      </c>
      <c r="F18" s="137">
        <f>IFERROR((E18 + Params!$B$3^2/(2 * C18))/(1 + Params!$B$3^2/C18), 0)</f>
        <v>0.15786994602301663</v>
      </c>
      <c r="G18" s="138">
        <f>IFERROR((Params!$B$3/(1+Params!$B$3^2/C18))*SQRT(E18*(1-E18)/C18 + (Params!$B$3/(2*C18))^2), 0)</f>
        <v>8.7529038526160952E-2</v>
      </c>
      <c r="H18" s="138">
        <f t="shared" si="1"/>
        <v>7.0340907496855676E-2</v>
      </c>
      <c r="I18" s="138">
        <f t="shared" si="2"/>
        <v>0.24539898454917758</v>
      </c>
      <c r="AC18">
        <v>100</v>
      </c>
      <c r="AD18" s="1">
        <f t="shared" ca="1" si="7"/>
        <v>0.10416314811687213</v>
      </c>
      <c r="AE18" s="1">
        <f t="shared" ca="1" si="8"/>
        <v>5.1384901199121757E-2</v>
      </c>
      <c r="AF18" s="1">
        <f t="shared" ca="1" si="9"/>
        <v>0.15554804931599389</v>
      </c>
      <c r="AG18" s="1">
        <f t="shared" ca="1" si="10"/>
        <v>0.5</v>
      </c>
      <c r="AH18" s="1"/>
      <c r="AI18" s="1"/>
      <c r="AJ18" s="1"/>
      <c r="AK18" s="1"/>
      <c r="AO18" s="1"/>
      <c r="AP18" s="1"/>
    </row>
    <row r="19" spans="1:42" x14ac:dyDescent="0.55000000000000004">
      <c r="A19" s="135">
        <v>20</v>
      </c>
      <c r="B19" s="56">
        <v>9006</v>
      </c>
      <c r="C19" s="13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58</v>
      </c>
      <c r="D19" s="13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23</v>
      </c>
      <c r="E19" s="137">
        <f t="shared" si="0"/>
        <v>0.39655172413793105</v>
      </c>
      <c r="F19" s="137">
        <f>IFERROR((E19 + Params!$B$3^2/(2 * C19))/(1 + Params!$B$3^2/C19), 0)</f>
        <v>0.40297793071330623</v>
      </c>
      <c r="G19" s="138">
        <f>IFERROR((Params!$B$3/(1+Params!$B$3^2/C19))*SQRT(E19*(1-E19)/C19 + (Params!$B$3/(2*C19))^2), 0)</f>
        <v>0.1220922412121949</v>
      </c>
      <c r="H19" s="138">
        <f t="shared" si="1"/>
        <v>0.28088568950111131</v>
      </c>
      <c r="I19" s="138">
        <f t="shared" si="2"/>
        <v>0.52507017192550109</v>
      </c>
      <c r="AC19">
        <v>200</v>
      </c>
      <c r="AD19" s="1" t="e">
        <f t="shared" ca="1" si="7"/>
        <v>#N/A</v>
      </c>
      <c r="AE19" s="1" t="e">
        <f t="shared" ca="1" si="8"/>
        <v>#N/A</v>
      </c>
      <c r="AF19" s="1" t="e">
        <f t="shared" ca="1" si="9"/>
        <v>#N/A</v>
      </c>
      <c r="AG19" s="1">
        <f t="shared" ca="1" si="10"/>
        <v>0.24665585731657882</v>
      </c>
    </row>
    <row r="20" spans="1:42" x14ac:dyDescent="0.55000000000000004">
      <c r="A20" s="135">
        <v>20</v>
      </c>
      <c r="B20" s="56">
        <v>9007</v>
      </c>
      <c r="C20" s="13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58</v>
      </c>
      <c r="D20" s="13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15</v>
      </c>
      <c r="E20" s="137">
        <f t="shared" si="0"/>
        <v>0.25862068965517243</v>
      </c>
      <c r="F20" s="137">
        <f>IFERROR((E20 + Params!$B$3^2/(2 * C20))/(1 + Params!$B$3^2/C20), 0)</f>
        <v>0.27361517166438126</v>
      </c>
      <c r="G20" s="138">
        <f>IFERROR((Params!$B$3/(1+Params!$B$3^2/C20))*SQRT(E20*(1-E20)/C20 + (Params!$B$3/(2*C20))^2), 0)</f>
        <v>0.11016113646920669</v>
      </c>
      <c r="H20" s="138">
        <f t="shared" si="1"/>
        <v>0.16345403519517457</v>
      </c>
      <c r="I20" s="138">
        <f t="shared" si="2"/>
        <v>0.38377630813358798</v>
      </c>
    </row>
    <row r="21" spans="1:42" x14ac:dyDescent="0.55000000000000004">
      <c r="A21" s="135">
        <v>20</v>
      </c>
      <c r="B21" s="56">
        <v>9008</v>
      </c>
      <c r="C21" s="13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13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31</v>
      </c>
      <c r="E21" s="137">
        <f t="shared" si="0"/>
        <v>0.39240506329113922</v>
      </c>
      <c r="F21" s="137">
        <f>IFERROR((E21 + Params!$B$3^2/(2 * C21))/(1 + Params!$B$3^2/C21), 0)</f>
        <v>0.39739454573547589</v>
      </c>
      <c r="G21" s="138">
        <f>IFERROR((Params!$B$3/(1+Params!$B$3^2/C21))*SQRT(E21*(1-E21)/C21 + (Params!$B$3/(2*C21))^2), 0)</f>
        <v>0.10526756906167181</v>
      </c>
      <c r="H21" s="138">
        <f t="shared" si="1"/>
        <v>0.29212697667380405</v>
      </c>
      <c r="I21" s="138">
        <f t="shared" si="2"/>
        <v>0.50266211479714773</v>
      </c>
    </row>
    <row r="22" spans="1:42" x14ac:dyDescent="0.55000000000000004">
      <c r="A22" s="135">
        <v>20</v>
      </c>
      <c r="B22" s="56">
        <v>9009</v>
      </c>
      <c r="C22" s="13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0</v>
      </c>
      <c r="D22" s="13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0</v>
      </c>
      <c r="E22" s="137">
        <f t="shared" si="0"/>
        <v>0</v>
      </c>
      <c r="F22" s="137">
        <f>IFERROR((E22 + Params!$B$3^2/(2 * C22))/(1 + Params!$B$3^2/C22), 0)</f>
        <v>0</v>
      </c>
      <c r="G22" s="138">
        <f>IFERROR((Params!$B$3/(1+Params!$B$3^2/C22))*SQRT(E22*(1-E22)/C22 + (Params!$B$3/(2*C22))^2), 0)</f>
        <v>0</v>
      </c>
      <c r="H22" s="138">
        <f t="shared" si="1"/>
        <v>0</v>
      </c>
      <c r="I22" s="138">
        <f t="shared" si="2"/>
        <v>0</v>
      </c>
    </row>
    <row r="23" spans="1:42" x14ac:dyDescent="0.55000000000000004">
      <c r="A23" s="135">
        <v>20</v>
      </c>
      <c r="B23" s="56">
        <v>9010</v>
      </c>
      <c r="C23" s="13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75</v>
      </c>
      <c r="D23" s="13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33</v>
      </c>
      <c r="E23" s="137">
        <f t="shared" si="0"/>
        <v>0.44</v>
      </c>
      <c r="F23" s="137">
        <f>IFERROR((E23 + Params!$B$3^2/(2 * C23))/(1 + Params!$B$3^2/C23), 0)</f>
        <v>0.44292353275428198</v>
      </c>
      <c r="G23" s="138">
        <f>IFERROR((Params!$B$3/(1+Params!$B$3^2/C23))*SQRT(E23*(1-E23)/C23 + (Params!$B$3/(2*C23))^2), 0)</f>
        <v>0.10961077298643349</v>
      </c>
      <c r="H23" s="138">
        <f t="shared" si="1"/>
        <v>0.33331275976784847</v>
      </c>
      <c r="I23" s="138">
        <f t="shared" si="2"/>
        <v>0.55253430574071549</v>
      </c>
    </row>
    <row r="24" spans="1:42" x14ac:dyDescent="0.55000000000000004">
      <c r="A24" s="135">
        <v>20</v>
      </c>
      <c r="B24" s="56">
        <v>9011</v>
      </c>
      <c r="C24" s="13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11</v>
      </c>
      <c r="D24" s="13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6</v>
      </c>
      <c r="E24" s="137">
        <f t="shared" si="0"/>
        <v>0.54545454545454541</v>
      </c>
      <c r="F24" s="137">
        <f>IFERROR((E24 + Params!$B$3^2/(2 * C24))/(1 + Params!$B$3^2/C24), 0)</f>
        <v>0.53368909012505383</v>
      </c>
      <c r="G24" s="138">
        <f>IFERROR((Params!$B$3/(1+Params!$B$3^2/C24))*SQRT(E24*(1-E24)/C24 + (Params!$B$3/(2*C24))^2), 0)</f>
        <v>0.25360133443506561</v>
      </c>
      <c r="H24" s="138">
        <f t="shared" si="1"/>
        <v>0.28008775568998823</v>
      </c>
      <c r="I24" s="138">
        <f t="shared" si="2"/>
        <v>0.78729042456011944</v>
      </c>
    </row>
    <row r="25" spans="1:42" s="116" customFormat="1" x14ac:dyDescent="0.55000000000000004">
      <c r="A25" s="135">
        <v>20</v>
      </c>
      <c r="B25" s="56">
        <v>9012</v>
      </c>
      <c r="C25" s="13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0</v>
      </c>
      <c r="D25" s="13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137">
        <f t="shared" si="0"/>
        <v>0</v>
      </c>
      <c r="F25" s="137">
        <f>IFERROR((E25 + Params!$B$3^2/(2 * C25))/(1 + Params!$B$3^2/C25), 0)</f>
        <v>0</v>
      </c>
      <c r="G25" s="138">
        <f>IFERROR((Params!$B$3/(1+Params!$B$3^2/C25))*SQRT(E25*(1-E25)/C25 + (Params!$B$3/(2*C25))^2), 0)</f>
        <v>0</v>
      </c>
      <c r="H25" s="138">
        <f t="shared" si="1"/>
        <v>0</v>
      </c>
      <c r="I25" s="138">
        <f t="shared" si="2"/>
        <v>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42" x14ac:dyDescent="0.55000000000000004">
      <c r="A26" s="135">
        <v>20</v>
      </c>
      <c r="B26" s="56">
        <v>9013</v>
      </c>
      <c r="C26" s="13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13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30</v>
      </c>
      <c r="E26" s="137">
        <f t="shared" si="0"/>
        <v>0.4</v>
      </c>
      <c r="F26" s="137">
        <f>IFERROR((E26 + Params!$B$3^2/(2 * C26))/(1 + Params!$B$3^2/C26), 0)</f>
        <v>0.40487255459047</v>
      </c>
      <c r="G26" s="138">
        <f>IFERROR((Params!$B$3/(1+Params!$B$3^2/C26))*SQRT(E26*(1-E26)/C26 + (Params!$B$3/(2*C26))^2), 0)</f>
        <v>0.10824912380876403</v>
      </c>
      <c r="H26" s="138">
        <f t="shared" si="1"/>
        <v>0.29662343078170594</v>
      </c>
      <c r="I26" s="138">
        <f t="shared" si="2"/>
        <v>0.51312167839923406</v>
      </c>
    </row>
    <row r="27" spans="1:42" s="116" customFormat="1" x14ac:dyDescent="0.55000000000000004">
      <c r="A27" s="135">
        <v>20</v>
      </c>
      <c r="B27" s="56">
        <v>9014</v>
      </c>
      <c r="C27" s="13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8</v>
      </c>
      <c r="D27" s="13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37">
        <f t="shared" si="0"/>
        <v>0.375</v>
      </c>
      <c r="F27" s="137">
        <f>IFERROR((E27 + Params!$B$3^2/(2 * C27))/(1 + Params!$B$3^2/C27), 0)</f>
        <v>0.41555195243885962</v>
      </c>
      <c r="G27" s="138">
        <f>IFERROR((Params!$B$3/(1+Params!$B$3^2/C27))*SQRT(E27*(1-E27)/C27 + (Params!$B$3/(2*C27))^2), 0)</f>
        <v>0.27871019297733857</v>
      </c>
      <c r="H27" s="138">
        <f t="shared" si="1"/>
        <v>0.13684175946152105</v>
      </c>
      <c r="I27" s="138">
        <f t="shared" si="2"/>
        <v>0.69426214541619813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42" x14ac:dyDescent="0.55000000000000004">
      <c r="A28" s="135">
        <v>20</v>
      </c>
      <c r="B28" s="56">
        <v>9015</v>
      </c>
      <c r="C28" s="13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0</v>
      </c>
      <c r="D28" s="13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0</v>
      </c>
      <c r="E28" s="137">
        <f t="shared" si="0"/>
        <v>0</v>
      </c>
      <c r="F28" s="137">
        <f>IFERROR((E28 + Params!$B$3^2/(2 * C28))/(1 + Params!$B$3^2/C28), 0)</f>
        <v>0</v>
      </c>
      <c r="G28" s="138">
        <f>IFERROR((Params!$B$3/(1+Params!$B$3^2/C28))*SQRT(E28*(1-E28)/C28 + (Params!$B$3/(2*C28))^2), 0)</f>
        <v>0</v>
      </c>
      <c r="H28" s="138">
        <f t="shared" si="1"/>
        <v>0</v>
      </c>
      <c r="I28" s="138">
        <f t="shared" si="2"/>
        <v>0</v>
      </c>
    </row>
    <row r="29" spans="1:42" s="116" customFormat="1" x14ac:dyDescent="0.55000000000000004">
      <c r="A29" s="135">
        <v>20</v>
      </c>
      <c r="B29" s="56">
        <v>9016</v>
      </c>
      <c r="C29" s="13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75</v>
      </c>
      <c r="D29" s="13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41</v>
      </c>
      <c r="E29" s="137">
        <f t="shared" si="0"/>
        <v>0.54666666666666663</v>
      </c>
      <c r="F29" s="137">
        <f>IFERROR((E29 + Params!$B$3^2/(2 * C29))/(1 + Params!$B$3^2/C29), 0)</f>
        <v>0.54439280785778066</v>
      </c>
      <c r="G29" s="138">
        <f>IFERROR((Params!$B$3/(1+Params!$B$3^2/C29))*SQRT(E29*(1-E29)/C29 + (Params!$B$3/(2*C29))^2), 0)</f>
        <v>0.10991107086629816</v>
      </c>
      <c r="H29" s="138">
        <f t="shared" si="1"/>
        <v>0.43448173699148251</v>
      </c>
      <c r="I29" s="138">
        <f t="shared" si="2"/>
        <v>0.6543038787240788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42" x14ac:dyDescent="0.55000000000000004">
      <c r="A30" s="135">
        <v>20</v>
      </c>
      <c r="B30" s="56">
        <v>9017</v>
      </c>
      <c r="C30" s="13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10</v>
      </c>
      <c r="D30" s="13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</v>
      </c>
      <c r="E30" s="137">
        <f t="shared" si="0"/>
        <v>0.3</v>
      </c>
      <c r="F30" s="137">
        <f>IFERROR((E30 + Params!$B$3^2/(2 * C30))/(1 + Params!$B$3^2/C30), 0)</f>
        <v>0.35550803375332329</v>
      </c>
      <c r="G30" s="138">
        <f>IFERROR((Params!$B$3/(1+Params!$B$3^2/C30))*SQRT(E30*(1-E30)/C30 + (Params!$B$3/(2*C30))^2), 0)</f>
        <v>0.24771874626711146</v>
      </c>
      <c r="H30" s="138">
        <f t="shared" si="1"/>
        <v>0.10778928748621183</v>
      </c>
      <c r="I30" s="138">
        <f t="shared" si="2"/>
        <v>0.60322678002043473</v>
      </c>
    </row>
    <row r="31" spans="1:42" x14ac:dyDescent="0.55000000000000004">
      <c r="A31" s="135">
        <v>20</v>
      </c>
      <c r="B31" s="56">
        <v>9018</v>
      </c>
      <c r="C31" s="13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50</v>
      </c>
      <c r="D31" s="13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</v>
      </c>
      <c r="E31" s="137">
        <f t="shared" si="0"/>
        <v>0.06</v>
      </c>
      <c r="F31" s="137">
        <f>IFERROR((E31 + Params!$B$3^2/(2 * C31))/(1 + Params!$B$3^2/C31), 0)</f>
        <v>9.1394015036700249E-2</v>
      </c>
      <c r="G31" s="138">
        <f>IFERROR((Params!$B$3/(1+Params!$B$3^2/C31))*SQRT(E31*(1-E31)/C31 + (Params!$B$3/(2*C31))^2), 0)</f>
        <v>7.0779418672069758E-2</v>
      </c>
      <c r="H31" s="138">
        <f t="shared" si="1"/>
        <v>2.0614596364630491E-2</v>
      </c>
      <c r="I31" s="138">
        <f t="shared" si="2"/>
        <v>0.16217343370877002</v>
      </c>
    </row>
    <row r="32" spans="1:42" x14ac:dyDescent="0.55000000000000004">
      <c r="A32" s="135">
        <v>20</v>
      </c>
      <c r="B32" s="56">
        <v>9019</v>
      </c>
      <c r="C32" s="13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0</v>
      </c>
      <c r="D32" s="13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0</v>
      </c>
      <c r="E32" s="137">
        <f t="shared" si="0"/>
        <v>0</v>
      </c>
      <c r="F32" s="137">
        <f>IFERROR((E32 + Params!$B$3^2/(2 * C32))/(1 + Params!$B$3^2/C32), 0)</f>
        <v>0</v>
      </c>
      <c r="G32" s="138">
        <f>IFERROR((Params!$B$3/(1+Params!$B$3^2/C32))*SQRT(E32*(1-E32)/C32 + (Params!$B$3/(2*C32))^2), 0)</f>
        <v>0</v>
      </c>
      <c r="H32" s="138">
        <f t="shared" si="1"/>
        <v>0</v>
      </c>
      <c r="I32" s="138">
        <f t="shared" si="2"/>
        <v>0</v>
      </c>
    </row>
    <row r="33" spans="1:9" x14ac:dyDescent="0.55000000000000004">
      <c r="A33" s="135">
        <v>20</v>
      </c>
      <c r="B33" s="56">
        <v>9020</v>
      </c>
      <c r="C33" s="13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0</v>
      </c>
      <c r="D33" s="13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0</v>
      </c>
      <c r="E33" s="137">
        <f t="shared" si="0"/>
        <v>0</v>
      </c>
      <c r="F33" s="137">
        <f>IFERROR((E33 + Params!$B$3^2/(2 * C33))/(1 + Params!$B$3^2/C33), 0)</f>
        <v>0</v>
      </c>
      <c r="G33" s="138">
        <f>IFERROR((Params!$B$3/(1+Params!$B$3^2/C33))*SQRT(E33*(1-E33)/C33 + (Params!$B$3/(2*C33))^2), 0)</f>
        <v>0</v>
      </c>
      <c r="H33" s="138">
        <f t="shared" si="1"/>
        <v>0</v>
      </c>
      <c r="I33" s="138">
        <f t="shared" si="2"/>
        <v>0</v>
      </c>
    </row>
    <row r="34" spans="1:9" x14ac:dyDescent="0.55000000000000004">
      <c r="A34" s="135">
        <v>20</v>
      </c>
      <c r="B34" s="56">
        <v>9021</v>
      </c>
      <c r="C34" s="13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0</v>
      </c>
      <c r="D34" s="13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0</v>
      </c>
      <c r="E34" s="137">
        <f t="shared" si="0"/>
        <v>0</v>
      </c>
      <c r="F34" s="137">
        <f>IFERROR((E34 + Params!$B$3^2/(2 * C34))/(1 + Params!$B$3^2/C34), 0)</f>
        <v>0</v>
      </c>
      <c r="G34" s="138">
        <f>IFERROR((Params!$B$3/(1+Params!$B$3^2/C34))*SQRT(E34*(1-E34)/C34 + (Params!$B$3/(2*C34))^2), 0)</f>
        <v>0</v>
      </c>
      <c r="H34" s="138">
        <f t="shared" si="1"/>
        <v>0</v>
      </c>
      <c r="I34" s="138">
        <f t="shared" si="2"/>
        <v>0</v>
      </c>
    </row>
    <row r="35" spans="1:9" s="116" customFormat="1" x14ac:dyDescent="0.55000000000000004">
      <c r="A35" s="135">
        <v>20</v>
      </c>
      <c r="B35" s="56">
        <v>9022</v>
      </c>
      <c r="C35" s="13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0</v>
      </c>
      <c r="D35" s="13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137">
        <f t="shared" si="0"/>
        <v>0</v>
      </c>
      <c r="F35" s="137">
        <f>IFERROR((E35 + Params!$B$3^2/(2 * C35))/(1 + Params!$B$3^2/C35), 0)</f>
        <v>0</v>
      </c>
      <c r="G35" s="138">
        <f>IFERROR((Params!$B$3/(1+Params!$B$3^2/C35))*SQRT(E35*(1-E35)/C35 + (Params!$B$3/(2*C35))^2), 0)</f>
        <v>0</v>
      </c>
      <c r="H35" s="138">
        <f t="shared" si="1"/>
        <v>0</v>
      </c>
      <c r="I35" s="138">
        <f t="shared" si="2"/>
        <v>0</v>
      </c>
    </row>
    <row r="36" spans="1:9" s="116" customFormat="1" x14ac:dyDescent="0.55000000000000004">
      <c r="A36" s="135">
        <v>20</v>
      </c>
      <c r="B36" s="56">
        <v>9023</v>
      </c>
      <c r="C36" s="13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0</v>
      </c>
      <c r="D36" s="13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137">
        <f t="shared" si="0"/>
        <v>0</v>
      </c>
      <c r="F36" s="137">
        <f>IFERROR((E36 + Params!$B$3^2/(2 * C36))/(1 + Params!$B$3^2/C36), 0)</f>
        <v>0</v>
      </c>
      <c r="G36" s="138">
        <f>IFERROR((Params!$B$3/(1+Params!$B$3^2/C36))*SQRT(E36*(1-E36)/C36 + (Params!$B$3/(2*C36))^2), 0)</f>
        <v>0</v>
      </c>
      <c r="H36" s="138">
        <f t="shared" si="1"/>
        <v>0</v>
      </c>
      <c r="I36" s="138">
        <f t="shared" si="2"/>
        <v>0</v>
      </c>
    </row>
    <row r="37" spans="1:9" s="116" customFormat="1" x14ac:dyDescent="0.55000000000000004">
      <c r="A37" s="135">
        <v>20</v>
      </c>
      <c r="B37" s="56">
        <v>9024</v>
      </c>
      <c r="C37" s="13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0</v>
      </c>
      <c r="D37" s="13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0</v>
      </c>
      <c r="E37" s="137">
        <f t="shared" si="0"/>
        <v>0</v>
      </c>
      <c r="F37" s="137">
        <f>IFERROR((E37 + Params!$B$3^2/(2 * C37))/(1 + Params!$B$3^2/C37), 0)</f>
        <v>0</v>
      </c>
      <c r="G37" s="138">
        <f>IFERROR((Params!$B$3/(1+Params!$B$3^2/C37))*SQRT(E37*(1-E37)/C37 + (Params!$B$3/(2*C37))^2), 0)</f>
        <v>0</v>
      </c>
      <c r="H37" s="138">
        <f t="shared" si="1"/>
        <v>0</v>
      </c>
      <c r="I37" s="138">
        <f t="shared" si="2"/>
        <v>0</v>
      </c>
    </row>
    <row r="38" spans="1:9" s="116" customFormat="1" x14ac:dyDescent="0.55000000000000004">
      <c r="A38" s="135">
        <v>20</v>
      </c>
      <c r="B38" s="56">
        <v>9025</v>
      </c>
      <c r="C38" s="13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74</v>
      </c>
      <c r="D38" s="13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16</v>
      </c>
      <c r="E38" s="137">
        <f t="shared" si="0"/>
        <v>0.21621621621621623</v>
      </c>
      <c r="F38" s="137">
        <f>IFERROR((E38 + Params!$B$3^2/(2 * C38))/(1 + Params!$B$3^2/C38), 0)</f>
        <v>0.23022137263365605</v>
      </c>
      <c r="G38" s="138">
        <f>IFERROR((Params!$B$3/(1+Params!$B$3^2/C38))*SQRT(E38*(1-E38)/C38 + (Params!$B$3/(2*C38))^2), 0)</f>
        <v>9.2518019959391004E-2</v>
      </c>
      <c r="H38" s="138">
        <f t="shared" si="1"/>
        <v>0.13770335267426503</v>
      </c>
      <c r="I38" s="138">
        <f t="shared" si="2"/>
        <v>0.32273939259304707</v>
      </c>
    </row>
    <row r="39" spans="1:9" s="116" customFormat="1" x14ac:dyDescent="0.55000000000000004">
      <c r="A39" s="135">
        <v>20</v>
      </c>
      <c r="B39" s="56">
        <v>9026</v>
      </c>
      <c r="C39" s="13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75</v>
      </c>
      <c r="D39" s="13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31</v>
      </c>
      <c r="E39" s="137">
        <f t="shared" si="0"/>
        <v>0.41333333333333333</v>
      </c>
      <c r="F39" s="137">
        <f>IFERROR((E39 + Params!$B$3^2/(2 * C39))/(1 + Params!$B$3^2/C39), 0)</f>
        <v>0.41755621397840731</v>
      </c>
      <c r="G39" s="138">
        <f>IFERROR((Params!$B$3/(1+Params!$B$3^2/C39))*SQRT(E39*(1-E39)/C39 + (Params!$B$3/(2*C39))^2), 0)</f>
        <v>0.10878067938691047</v>
      </c>
      <c r="H39" s="138">
        <f t="shared" si="1"/>
        <v>0.30877553459149687</v>
      </c>
      <c r="I39" s="138">
        <f t="shared" si="2"/>
        <v>0.52633689336531775</v>
      </c>
    </row>
    <row r="40" spans="1:9" s="116" customFormat="1" x14ac:dyDescent="0.55000000000000004">
      <c r="A40" s="135">
        <v>20</v>
      </c>
      <c r="B40" s="56">
        <v>9027</v>
      </c>
      <c r="C40" s="13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75</v>
      </c>
      <c r="D40" s="13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31</v>
      </c>
      <c r="E40" s="137">
        <f t="shared" si="0"/>
        <v>0.41333333333333333</v>
      </c>
      <c r="F40" s="137">
        <f>IFERROR((E40 + Params!$B$3^2/(2 * C40))/(1 + Params!$B$3^2/C40), 0)</f>
        <v>0.41755621397840731</v>
      </c>
      <c r="G40" s="138">
        <f>IFERROR((Params!$B$3/(1+Params!$B$3^2/C40))*SQRT(E40*(1-E40)/C40 + (Params!$B$3/(2*C40))^2), 0)</f>
        <v>0.10878067938691047</v>
      </c>
      <c r="H40" s="138">
        <f t="shared" si="1"/>
        <v>0.30877553459149687</v>
      </c>
      <c r="I40" s="138">
        <f t="shared" si="2"/>
        <v>0.52633689336531775</v>
      </c>
    </row>
    <row r="41" spans="1:9" x14ac:dyDescent="0.55000000000000004">
      <c r="A41" s="135">
        <v>20</v>
      </c>
      <c r="B41" s="56">
        <v>9028</v>
      </c>
      <c r="C41" s="13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75</v>
      </c>
      <c r="D41" s="13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45</v>
      </c>
      <c r="E41" s="137">
        <f t="shared" si="0"/>
        <v>0.6</v>
      </c>
      <c r="F41" s="137">
        <f>IFERROR((E41 + Params!$B$3^2/(2 * C41))/(1 + Params!$B$3^2/C41), 0)</f>
        <v>0.59512744540953</v>
      </c>
      <c r="G41" s="138">
        <f>IFERROR((Params!$B$3/(1+Params!$B$3^2/C41))*SQRT(E41*(1-E41)/C41 + (Params!$B$3/(2*C41))^2), 0)</f>
        <v>0.10824912380876403</v>
      </c>
      <c r="H41" s="138">
        <f t="shared" si="1"/>
        <v>0.48687832160076594</v>
      </c>
      <c r="I41" s="138">
        <f t="shared" si="2"/>
        <v>0.70337656921829406</v>
      </c>
    </row>
    <row r="42" spans="1:9" s="116" customFormat="1" x14ac:dyDescent="0.55000000000000004">
      <c r="A42" s="135">
        <v>20</v>
      </c>
      <c r="B42" s="56">
        <v>9029</v>
      </c>
      <c r="C42" s="13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3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6</v>
      </c>
      <c r="E42" s="137">
        <f t="shared" si="0"/>
        <v>0.75</v>
      </c>
      <c r="F42" s="137">
        <f>IFERROR((E42 + Params!$B$3^2/(2 * C42))/(1 + Params!$B$3^2/C42), 0)</f>
        <v>0.66889609512228076</v>
      </c>
      <c r="G42" s="138">
        <f>IFERROR((Params!$B$3/(1+Params!$B$3^2/C42))*SQRT(E42*(1-E42)/C42 + (Params!$B$3/(2*C42))^2), 0)</f>
        <v>0.2596262160196916</v>
      </c>
      <c r="H42" s="138">
        <f t="shared" si="1"/>
        <v>0.40926987910258916</v>
      </c>
      <c r="I42" s="138">
        <f t="shared" si="2"/>
        <v>0.92852231114197237</v>
      </c>
    </row>
    <row r="43" spans="1:9" s="116" customFormat="1" x14ac:dyDescent="0.55000000000000004">
      <c r="A43" s="135">
        <v>20</v>
      </c>
      <c r="B43" s="56">
        <v>9030</v>
      </c>
      <c r="C43" s="13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10</v>
      </c>
      <c r="D43" s="13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1</v>
      </c>
      <c r="E43" s="137">
        <f t="shared" si="0"/>
        <v>0.1</v>
      </c>
      <c r="F43" s="137">
        <f>IFERROR((E43 + Params!$B$3^2/(2 * C43))/(1 + Params!$B$3^2/C43), 0)</f>
        <v>0.21101606750664662</v>
      </c>
      <c r="G43" s="138">
        <f>IFERROR((Params!$B$3/(1+Params!$B$3^2/C43))*SQRT(E43*(1-E43)/C43 + (Params!$B$3/(2*C43))^2), 0)</f>
        <v>0.19314031799092549</v>
      </c>
      <c r="H43" s="138">
        <f t="shared" si="1"/>
        <v>1.7875749515721129E-2</v>
      </c>
      <c r="I43" s="138">
        <f t="shared" si="2"/>
        <v>0.4041563854975721</v>
      </c>
    </row>
    <row r="44" spans="1:9" s="116" customFormat="1" x14ac:dyDescent="0.55000000000000004">
      <c r="A44" s="135">
        <v>20</v>
      </c>
      <c r="B44" s="56">
        <v>9031</v>
      </c>
      <c r="C44" s="13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9</v>
      </c>
      <c r="D44" s="13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1</v>
      </c>
      <c r="E44" s="137">
        <f t="shared" si="0"/>
        <v>0.1111111111111111</v>
      </c>
      <c r="F44" s="137">
        <f>IFERROR((E44 + Params!$B$3^2/(2 * C44))/(1 + Params!$B$3^2/C44), 0)</f>
        <v>0.22744829304759534</v>
      </c>
      <c r="G44" s="138">
        <f>IFERROR((Params!$B$3/(1+Params!$B$3^2/C44))*SQRT(E44*(1-E44)/C44 + (Params!$B$3/(2*C44))^2), 0)</f>
        <v>0.20755792172046483</v>
      </c>
      <c r="H44" s="138">
        <f t="shared" si="1"/>
        <v>1.9890371327130507E-2</v>
      </c>
      <c r="I44" s="138">
        <f t="shared" si="2"/>
        <v>0.43500621476806017</v>
      </c>
    </row>
    <row r="45" spans="1:9" s="116" customFormat="1" x14ac:dyDescent="0.55000000000000004">
      <c r="A45" s="135">
        <v>20</v>
      </c>
      <c r="B45" s="56">
        <v>9032</v>
      </c>
      <c r="C45" s="13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9</v>
      </c>
      <c r="D45" s="13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5</v>
      </c>
      <c r="E45" s="137">
        <f t="shared" si="0"/>
        <v>0.55555555555555558</v>
      </c>
      <c r="F45" s="137">
        <f>IFERROR((E45 + Params!$B$3^2/(2 * C45))/(1 + Params!$B$3^2/C45), 0)</f>
        <v>0.53893595813605788</v>
      </c>
      <c r="G45" s="138">
        <f>IFERROR((Params!$B$3/(1+Params!$B$3^2/C45))*SQRT(E45*(1-E45)/C45 + (Params!$B$3/(2*C45))^2), 0)</f>
        <v>0.27228861239202817</v>
      </c>
      <c r="H45" s="138">
        <f t="shared" si="1"/>
        <v>0.26664734574402971</v>
      </c>
      <c r="I45" s="138">
        <f t="shared" si="2"/>
        <v>0.81122457052808605</v>
      </c>
    </row>
    <row r="46" spans="1:9" s="116" customFormat="1" x14ac:dyDescent="0.55000000000000004">
      <c r="A46" s="135">
        <v>20</v>
      </c>
      <c r="B46" s="56">
        <v>9033</v>
      </c>
      <c r="C46" s="13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10</v>
      </c>
      <c r="D46" s="13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5</v>
      </c>
      <c r="E46" s="137">
        <f t="shared" si="0"/>
        <v>0.5</v>
      </c>
      <c r="F46" s="137">
        <f>IFERROR((E46 + Params!$B$3^2/(2 * C46))/(1 + Params!$B$3^2/C46), 0)</f>
        <v>0.5</v>
      </c>
      <c r="G46" s="138">
        <f>IFERROR((Params!$B$3/(1+Params!$B$3^2/C46))*SQRT(E46*(1-E46)/C46 + (Params!$B$3/(2*C46))^2), 0)</f>
        <v>0.26341040638451269</v>
      </c>
      <c r="H46" s="138">
        <f t="shared" si="1"/>
        <v>0.23658959361548731</v>
      </c>
      <c r="I46" s="138">
        <f t="shared" si="2"/>
        <v>0.76341040638451263</v>
      </c>
    </row>
    <row r="47" spans="1:9" s="116" customFormat="1" x14ac:dyDescent="0.55000000000000004">
      <c r="A47" s="135">
        <v>20</v>
      </c>
      <c r="B47" s="56">
        <v>9034</v>
      </c>
      <c r="C47" s="13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7</v>
      </c>
      <c r="D47" s="13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5</v>
      </c>
      <c r="E47" s="137">
        <f t="shared" si="0"/>
        <v>0.7142857142857143</v>
      </c>
      <c r="F47" s="137">
        <f>IFERROR((E47 + Params!$B$3^2/(2 * C47))/(1 + Params!$B$3^2/C47), 0)</f>
        <v>0.63835596221959856</v>
      </c>
      <c r="G47" s="138">
        <f>IFERROR((Params!$B$3/(1+Params!$B$3^2/C47))*SQRT(E47*(1-E47)/C47 + (Params!$B$3/(2*C47))^2), 0)</f>
        <v>0.27942687207138589</v>
      </c>
      <c r="H47" s="138">
        <f t="shared" si="1"/>
        <v>0.35892909014821267</v>
      </c>
      <c r="I47" s="138">
        <f t="shared" si="2"/>
        <v>0.9177828342909844</v>
      </c>
    </row>
    <row r="48" spans="1:9" s="116" customFormat="1" x14ac:dyDescent="0.55000000000000004">
      <c r="A48" s="135">
        <v>20</v>
      </c>
      <c r="B48" s="56">
        <v>9035</v>
      </c>
      <c r="C48" s="13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50</v>
      </c>
      <c r="D48" s="13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25</v>
      </c>
      <c r="E48" s="137">
        <f t="shared" si="0"/>
        <v>0.5</v>
      </c>
      <c r="F48" s="137">
        <f>IFERROR((E48 + Params!$B$3^2/(2 * C48))/(1 + Params!$B$3^2/C48), 0)</f>
        <v>0.5</v>
      </c>
      <c r="G48" s="138">
        <f>IFERROR((Params!$B$3/(1+Params!$B$3^2/C48))*SQRT(E48*(1-E48)/C48 + (Params!$B$3/(2*C48))^2), 0)</f>
        <v>0.13355713587667145</v>
      </c>
      <c r="H48" s="138">
        <f t="shared" si="1"/>
        <v>0.36644286412332855</v>
      </c>
      <c r="I48" s="138">
        <f t="shared" si="2"/>
        <v>0.6335571358766714</v>
      </c>
    </row>
    <row r="49" spans="1:9" s="116" customFormat="1" x14ac:dyDescent="0.55000000000000004">
      <c r="A49" s="135">
        <v>20</v>
      </c>
      <c r="B49" s="56">
        <v>9036</v>
      </c>
      <c r="C49" s="13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0</v>
      </c>
      <c r="D49" s="13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0</v>
      </c>
      <c r="E49" s="137">
        <f t="shared" si="0"/>
        <v>0</v>
      </c>
      <c r="F49" s="137">
        <f>IFERROR((E49 + Params!$B$3^2/(2 * C49))/(1 + Params!$B$3^2/C49), 0)</f>
        <v>0</v>
      </c>
      <c r="G49" s="138">
        <f>IFERROR((Params!$B$3/(1+Params!$B$3^2/C49))*SQRT(E49*(1-E49)/C49 + (Params!$B$3/(2*C49))^2), 0)</f>
        <v>0</v>
      </c>
      <c r="H49" s="138">
        <f t="shared" si="1"/>
        <v>0</v>
      </c>
      <c r="I49" s="138">
        <f t="shared" si="2"/>
        <v>0</v>
      </c>
    </row>
    <row r="50" spans="1:9" s="116" customFormat="1" x14ac:dyDescent="0.55000000000000004">
      <c r="A50" s="135">
        <v>20</v>
      </c>
      <c r="B50" s="56">
        <v>9037</v>
      </c>
      <c r="C50" s="13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8</v>
      </c>
      <c r="D50" s="13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0</v>
      </c>
      <c r="E50" s="137">
        <f t="shared" si="0"/>
        <v>0</v>
      </c>
      <c r="F50" s="137">
        <f>IFERROR((E50 + Params!$B$3^2/(2 * C50))/(1 + Params!$B$3^2/C50), 0)</f>
        <v>0.16220780975543844</v>
      </c>
      <c r="G50" s="138">
        <f>IFERROR((Params!$B$3/(1+Params!$B$3^2/C50))*SQRT(E50*(1-E50)/C50 + (Params!$B$3/(2*C50))^2), 0)</f>
        <v>0.16220780975543847</v>
      </c>
      <c r="H50" s="138">
        <f t="shared" si="1"/>
        <v>0</v>
      </c>
      <c r="I50" s="138">
        <f t="shared" si="2"/>
        <v>0.32441561951087694</v>
      </c>
    </row>
    <row r="51" spans="1:9" s="116" customFormat="1" x14ac:dyDescent="0.55000000000000004">
      <c r="A51" s="135">
        <v>20</v>
      </c>
      <c r="B51" s="56">
        <v>9038</v>
      </c>
      <c r="C51" s="13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8</v>
      </c>
      <c r="D51" s="13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1</v>
      </c>
      <c r="E51" s="137">
        <f t="shared" si="0"/>
        <v>0.125</v>
      </c>
      <c r="F51" s="137">
        <f>IFERROR((E51 + Params!$B$3^2/(2 * C51))/(1 + Params!$B$3^2/C51), 0)</f>
        <v>0.24665585731657882</v>
      </c>
      <c r="G51" s="138">
        <f>IFERROR((Params!$B$3/(1+Params!$B$3^2/C51))*SQRT(E51*(1-E51)/C51 + (Params!$B$3/(2*C51))^2), 0)</f>
        <v>0.22423894845328268</v>
      </c>
      <c r="H51" s="138">
        <f t="shared" si="1"/>
        <v>2.2416908863296142E-2</v>
      </c>
      <c r="I51" s="138">
        <f t="shared" si="2"/>
        <v>0.47089480576986154</v>
      </c>
    </row>
    <row r="52" spans="1:9" s="116" customFormat="1" x14ac:dyDescent="0.55000000000000004">
      <c r="A52" s="135">
        <v>20</v>
      </c>
      <c r="B52" s="56">
        <v>9039</v>
      </c>
      <c r="C52" s="13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8</v>
      </c>
      <c r="D52" s="13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5</v>
      </c>
      <c r="E52" s="137">
        <f t="shared" si="0"/>
        <v>0.625</v>
      </c>
      <c r="F52" s="137">
        <f>IFERROR((E52 + Params!$B$3^2/(2 * C52))/(1 + Params!$B$3^2/C52), 0)</f>
        <v>0.58444804756114044</v>
      </c>
      <c r="G52" s="138">
        <f>IFERROR((Params!$B$3/(1+Params!$B$3^2/C52))*SQRT(E52*(1-E52)/C52 + (Params!$B$3/(2*C52))^2), 0)</f>
        <v>0.27871019297733857</v>
      </c>
      <c r="H52" s="138">
        <f t="shared" si="1"/>
        <v>0.30573785458380187</v>
      </c>
      <c r="I52" s="138">
        <f t="shared" si="2"/>
        <v>0.863158240538479</v>
      </c>
    </row>
    <row r="53" spans="1:9" x14ac:dyDescent="0.55000000000000004">
      <c r="A53" s="135">
        <v>20</v>
      </c>
      <c r="B53" s="56">
        <v>9040</v>
      </c>
      <c r="C53" s="13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7</v>
      </c>
      <c r="D53" s="13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3</v>
      </c>
      <c r="E53" s="137">
        <f t="shared" si="0"/>
        <v>0.42857142857142855</v>
      </c>
      <c r="F53" s="137">
        <f>IFERROR((E53 + Params!$B$3^2/(2 * C53))/(1 + Params!$B$3^2/C53), 0)</f>
        <v>0.45388134592680052</v>
      </c>
      <c r="G53" s="138">
        <f>IFERROR((Params!$B$3/(1+Params!$B$3^2/C53))*SQRT(E53*(1-E53)/C53 + (Params!$B$3/(2*C53))^2), 0)</f>
        <v>0.29566442366417367</v>
      </c>
      <c r="H53" s="138">
        <f t="shared" si="1"/>
        <v>0.15821692226262685</v>
      </c>
      <c r="I53" s="138">
        <f t="shared" si="2"/>
        <v>0.74954576959097419</v>
      </c>
    </row>
    <row r="54" spans="1:9" x14ac:dyDescent="0.55000000000000004">
      <c r="A54" s="135">
        <v>20</v>
      </c>
      <c r="B54" s="56">
        <v>9041</v>
      </c>
      <c r="C54" s="13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8</v>
      </c>
      <c r="D54" s="13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3</v>
      </c>
      <c r="E54" s="137">
        <f t="shared" si="0"/>
        <v>0.375</v>
      </c>
      <c r="F54" s="137">
        <f>IFERROR((E54 + Params!$B$3^2/(2 * C54))/(1 + Params!$B$3^2/C54), 0)</f>
        <v>0.41555195243885962</v>
      </c>
      <c r="G54" s="138">
        <f>IFERROR((Params!$B$3/(1+Params!$B$3^2/C54))*SQRT(E54*(1-E54)/C54 + (Params!$B$3/(2*C54))^2), 0)</f>
        <v>0.27871019297733857</v>
      </c>
      <c r="H54" s="138">
        <f t="shared" si="1"/>
        <v>0.13684175946152105</v>
      </c>
      <c r="I54" s="138">
        <f t="shared" si="2"/>
        <v>0.69426214541619813</v>
      </c>
    </row>
    <row r="55" spans="1:9" x14ac:dyDescent="0.55000000000000004">
      <c r="A55" s="135">
        <v>20</v>
      </c>
      <c r="B55" s="56">
        <v>9042</v>
      </c>
      <c r="C55" s="13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8</v>
      </c>
      <c r="D55" s="13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137">
        <f t="shared" si="0"/>
        <v>0.125</v>
      </c>
      <c r="F55" s="137">
        <f>IFERROR((E55 + Params!$B$3^2/(2 * C55))/(1 + Params!$B$3^2/C55), 0)</f>
        <v>0.24665585731657882</v>
      </c>
      <c r="G55" s="138">
        <f>IFERROR((Params!$B$3/(1+Params!$B$3^2/C55))*SQRT(E55*(1-E55)/C55 + (Params!$B$3/(2*C55))^2), 0)</f>
        <v>0.22423894845328268</v>
      </c>
      <c r="H55" s="138">
        <f t="shared" si="1"/>
        <v>2.2416908863296142E-2</v>
      </c>
      <c r="I55" s="138">
        <f t="shared" si="2"/>
        <v>0.47089480576986154</v>
      </c>
    </row>
    <row r="56" spans="1:9" x14ac:dyDescent="0.55000000000000004">
      <c r="A56" s="135">
        <v>20</v>
      </c>
      <c r="B56" s="56">
        <v>9043</v>
      </c>
      <c r="C56" s="13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0</v>
      </c>
      <c r="D56" s="13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0</v>
      </c>
      <c r="E56" s="137">
        <f t="shared" si="0"/>
        <v>0</v>
      </c>
      <c r="F56" s="137">
        <f>IFERROR((E56 + Params!$B$3^2/(2 * C56))/(1 + Params!$B$3^2/C56), 0)</f>
        <v>0</v>
      </c>
      <c r="G56" s="138">
        <f>IFERROR((Params!$B$3/(1+Params!$B$3^2/C56))*SQRT(E56*(1-E56)/C56 + (Params!$B$3/(2*C56))^2), 0)</f>
        <v>0</v>
      </c>
      <c r="H56" s="138">
        <f t="shared" si="1"/>
        <v>0</v>
      </c>
      <c r="I56" s="138">
        <f t="shared" si="2"/>
        <v>0</v>
      </c>
    </row>
    <row r="57" spans="1:9" x14ac:dyDescent="0.55000000000000004">
      <c r="A57" s="135">
        <v>20</v>
      </c>
      <c r="B57" s="56">
        <v>9044</v>
      </c>
      <c r="C57" s="13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</f>
        <v>8</v>
      </c>
      <c r="D57" s="13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</f>
        <v>2</v>
      </c>
      <c r="E57" s="137">
        <f t="shared" si="0"/>
        <v>0.25</v>
      </c>
      <c r="F57" s="137">
        <f>IFERROR((E57 + Params!$B$3^2/(2 * C57))/(1 + Params!$B$3^2/C57), 0)</f>
        <v>0.33110390487771924</v>
      </c>
      <c r="G57" s="138">
        <f>IFERROR((Params!$B$3/(1+Params!$B$3^2/C57))*SQRT(E57*(1-E57)/C57 + (Params!$B$3/(2*C57))^2), 0)</f>
        <v>0.2596262160196916</v>
      </c>
      <c r="H57" s="138">
        <f t="shared" si="1"/>
        <v>7.1477688858027633E-2</v>
      </c>
      <c r="I57" s="138">
        <f t="shared" si="2"/>
        <v>0.59073012089741084</v>
      </c>
    </row>
    <row r="58" spans="1:9" x14ac:dyDescent="0.55000000000000004">
      <c r="A58" s="135">
        <v>20</v>
      </c>
      <c r="B58" s="56">
        <v>9045</v>
      </c>
      <c r="C58" s="13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</f>
        <v>9</v>
      </c>
      <c r="D58" s="13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</f>
        <v>3</v>
      </c>
      <c r="E58" s="137">
        <f t="shared" si="0"/>
        <v>0.33333333333333331</v>
      </c>
      <c r="F58" s="137">
        <f>IFERROR((E58 + Params!$B$3^2/(2 * C58))/(1 + Params!$B$3^2/C58), 0)</f>
        <v>0.38319212559182658</v>
      </c>
      <c r="G58" s="138">
        <f>IFERROR((Params!$B$3/(1+Params!$B$3^2/C58))*SQRT(E58*(1-E58)/C58 + (Params!$B$3/(2*C58))^2), 0)</f>
        <v>0.26261052690908371</v>
      </c>
      <c r="H58" s="138">
        <f t="shared" si="1"/>
        <v>0.12058159868274287</v>
      </c>
      <c r="I58" s="138">
        <f t="shared" si="2"/>
        <v>0.64580265250091029</v>
      </c>
    </row>
    <row r="59" spans="1:9" x14ac:dyDescent="0.55000000000000004">
      <c r="A59" s="135">
        <v>20</v>
      </c>
      <c r="B59" s="56">
        <v>9046</v>
      </c>
      <c r="C59" s="13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</f>
        <v>10</v>
      </c>
      <c r="D59" s="13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</f>
        <v>6</v>
      </c>
      <c r="E59" s="137">
        <f t="shared" si="0"/>
        <v>0.6</v>
      </c>
      <c r="F59" s="137">
        <f>IFERROR((E59 + Params!$B$3^2/(2 * C59))/(1 + Params!$B$3^2/C59), 0)</f>
        <v>0.5722459831233383</v>
      </c>
      <c r="G59" s="138">
        <f>IFERROR((Params!$B$3/(1+Params!$B$3^2/C59))*SQRT(E59*(1-E59)/C59 + (Params!$B$3/(2*C59))^2), 0)</f>
        <v>0.25957643567315197</v>
      </c>
      <c r="H59" s="138">
        <f t="shared" si="1"/>
        <v>0.31266954745018632</v>
      </c>
      <c r="I59" s="138">
        <f t="shared" si="2"/>
        <v>0.83182241879649021</v>
      </c>
    </row>
    <row r="60" spans="1:9" x14ac:dyDescent="0.55000000000000004">
      <c r="A60" s="135">
        <v>20</v>
      </c>
      <c r="B60" s="56">
        <v>9047</v>
      </c>
      <c r="C60" s="13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</f>
        <v>9</v>
      </c>
      <c r="D60" s="13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</f>
        <v>5</v>
      </c>
      <c r="E60" s="137">
        <f t="shared" si="0"/>
        <v>0.55555555555555558</v>
      </c>
      <c r="F60" s="137">
        <f>IFERROR((E60 + Params!$B$3^2/(2 * C60))/(1 + Params!$B$3^2/C60), 0)</f>
        <v>0.53893595813605788</v>
      </c>
      <c r="G60" s="138">
        <f>IFERROR((Params!$B$3/(1+Params!$B$3^2/C60))*SQRT(E60*(1-E60)/C60 + (Params!$B$3/(2*C60))^2), 0)</f>
        <v>0.27228861239202817</v>
      </c>
      <c r="H60" s="138">
        <f t="shared" si="1"/>
        <v>0.26664734574402971</v>
      </c>
      <c r="I60" s="138">
        <f t="shared" si="2"/>
        <v>0.81122457052808605</v>
      </c>
    </row>
    <row r="61" spans="1:9" x14ac:dyDescent="0.55000000000000004">
      <c r="A61" s="135">
        <v>20</v>
      </c>
      <c r="B61" s="56">
        <v>9048</v>
      </c>
      <c r="C61" s="13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</f>
        <v>5</v>
      </c>
      <c r="D61" s="13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</f>
        <v>1</v>
      </c>
      <c r="E61" s="137">
        <f t="shared" si="0"/>
        <v>0.2</v>
      </c>
      <c r="F61" s="137">
        <f>IFERROR((E61 + Params!$B$3^2/(2 * C61))/(1 + Params!$B$3^2/C61), 0)</f>
        <v>0.33034744842562436</v>
      </c>
      <c r="G61" s="138">
        <f>IFERROR((Params!$B$3/(1+Params!$B$3^2/C61))*SQRT(E61*(1-E61)/C61 + (Params!$B$3/(2*C61))^2), 0)</f>
        <v>0.29412428745583691</v>
      </c>
      <c r="H61" s="138">
        <f t="shared" si="1"/>
        <v>3.6223160969787449E-2</v>
      </c>
      <c r="I61" s="138">
        <f t="shared" si="2"/>
        <v>0.62447173588146132</v>
      </c>
    </row>
    <row r="62" spans="1:9" x14ac:dyDescent="0.55000000000000004">
      <c r="A62" s="135">
        <v>20</v>
      </c>
      <c r="B62" s="56">
        <v>10000</v>
      </c>
      <c r="C62" s="13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</f>
        <v>59</v>
      </c>
      <c r="D62" s="13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</f>
        <v>9</v>
      </c>
      <c r="E62" s="137">
        <f t="shared" si="0"/>
        <v>0.15254237288135594</v>
      </c>
      <c r="F62" s="137">
        <f>IFERROR((E62 + Params!$B$3^2/(2 * C62))/(1 + Params!$B$3^2/C62), 0)</f>
        <v>0.17378297178938795</v>
      </c>
      <c r="G62" s="138">
        <f>IFERROR((Params!$B$3/(1+Params!$B$3^2/C62))*SQRT(E62*(1-E62)/C62 + (Params!$B$3/(2*C62))^2), 0)</f>
        <v>9.1399260898714321E-2</v>
      </c>
      <c r="H62" s="138">
        <f t="shared" si="1"/>
        <v>8.2383710890673631E-2</v>
      </c>
      <c r="I62" s="138">
        <f t="shared" si="2"/>
        <v>0.26518223268810226</v>
      </c>
    </row>
    <row r="63" spans="1:9" x14ac:dyDescent="0.55000000000000004">
      <c r="A63" s="135">
        <v>20</v>
      </c>
      <c r="B63" s="56">
        <v>10001</v>
      </c>
      <c r="C63" s="13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</f>
        <v>59</v>
      </c>
      <c r="D63" s="13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</f>
        <v>5</v>
      </c>
      <c r="E63" s="137">
        <f t="shared" si="0"/>
        <v>8.4745762711864403E-2</v>
      </c>
      <c r="F63" s="137">
        <f>IFERROR((E63 + Params!$B$3^2/(2 * C63))/(1 + Params!$B$3^2/C63), 0)</f>
        <v>0.11013086872390264</v>
      </c>
      <c r="G63" s="138">
        <f>IFERROR((Params!$B$3/(1+Params!$B$3^2/C63))*SQRT(E63*(1-E63)/C63 + (Params!$B$3/(2*C63))^2), 0)</f>
        <v>7.3389377417702864E-2</v>
      </c>
      <c r="H63" s="138">
        <f t="shared" si="1"/>
        <v>3.6741491306199775E-2</v>
      </c>
      <c r="I63" s="138">
        <f t="shared" si="2"/>
        <v>0.1835202461416055</v>
      </c>
    </row>
    <row r="64" spans="1:9" x14ac:dyDescent="0.55000000000000004">
      <c r="A64" s="135">
        <v>20</v>
      </c>
      <c r="B64" s="56">
        <v>10002</v>
      </c>
      <c r="C64" s="13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</f>
        <v>53</v>
      </c>
      <c r="D64" s="13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</f>
        <v>9</v>
      </c>
      <c r="E64" s="137">
        <f t="shared" si="0"/>
        <v>0.16981132075471697</v>
      </c>
      <c r="F64" s="137">
        <f>IFERROR((E64 + Params!$B$3^2/(2 * C64))/(1 + Params!$B$3^2/C64), 0)</f>
        <v>0.19212689297978941</v>
      </c>
      <c r="G64" s="138">
        <f>IFERROR((Params!$B$3/(1+Params!$B$3^2/C64))*SQRT(E64*(1-E64)/C64 + (Params!$B$3/(2*C64))^2), 0)</f>
        <v>0.10012847525755188</v>
      </c>
      <c r="H64" s="138">
        <f t="shared" si="1"/>
        <v>9.1998417722237533E-2</v>
      </c>
      <c r="I64" s="138">
        <f t="shared" si="2"/>
        <v>0.29225536823734127</v>
      </c>
    </row>
    <row r="65" spans="1:9" x14ac:dyDescent="0.55000000000000004">
      <c r="A65" s="135">
        <v>20</v>
      </c>
      <c r="B65" s="56">
        <v>10003</v>
      </c>
      <c r="C65" s="13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</f>
        <v>53</v>
      </c>
      <c r="D65" s="13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</f>
        <v>8</v>
      </c>
      <c r="E65" s="137">
        <f t="shared" si="0"/>
        <v>0.15094339622641509</v>
      </c>
      <c r="F65" s="137">
        <f>IFERROR((E65 + Params!$B$3^2/(2 * C65))/(1 + Params!$B$3^2/C65), 0)</f>
        <v>0.17453414400720596</v>
      </c>
      <c r="G65" s="138">
        <f>IFERROR((Params!$B$3/(1+Params!$B$3^2/C65))*SQRT(E65*(1-E65)/C65 + (Params!$B$3/(2*C65))^2), 0)</f>
        <v>9.601090142938945E-2</v>
      </c>
      <c r="H65" s="138">
        <f t="shared" si="1"/>
        <v>7.852324257781651E-2</v>
      </c>
      <c r="I65" s="138">
        <f t="shared" si="2"/>
        <v>0.27054504543659541</v>
      </c>
    </row>
    <row r="66" spans="1:9" x14ac:dyDescent="0.55000000000000004">
      <c r="A66" s="135">
        <v>20</v>
      </c>
      <c r="B66" s="56">
        <v>10004</v>
      </c>
      <c r="C66" s="13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</f>
        <v>53</v>
      </c>
      <c r="D66" s="13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</f>
        <v>2</v>
      </c>
      <c r="E66" s="137">
        <f t="shared" si="0"/>
        <v>3.7735849056603772E-2</v>
      </c>
      <c r="F66" s="137">
        <f>IFERROR((E66 + Params!$B$3^2/(2 * C66))/(1 + Params!$B$3^2/C66), 0)</f>
        <v>6.8977650171705207E-2</v>
      </c>
      <c r="G66" s="138">
        <f>IFERROR((Params!$B$3/(1+Params!$B$3^2/C66))*SQRT(E66*(1-E66)/C66 + (Params!$B$3/(2*C66))^2), 0)</f>
        <v>5.8567581337885935E-2</v>
      </c>
      <c r="H66" s="138">
        <f t="shared" si="1"/>
        <v>1.0410068833819272E-2</v>
      </c>
      <c r="I66" s="138">
        <f t="shared" si="2"/>
        <v>0.12754523150959113</v>
      </c>
    </row>
    <row r="67" spans="1:9" x14ac:dyDescent="0.55000000000000004">
      <c r="A67" s="135">
        <v>20</v>
      </c>
      <c r="B67" s="56">
        <v>10005</v>
      </c>
      <c r="C67" s="13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</f>
        <v>53</v>
      </c>
      <c r="D67" s="13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</f>
        <v>1</v>
      </c>
      <c r="E67" s="137">
        <f t="shared" ref="E67:E95" si="11">IFERROR(D67/C67, 0)</f>
        <v>1.8867924528301886E-2</v>
      </c>
      <c r="F67" s="137">
        <f>IFERROR((E67 + Params!$B$3^2/(2 * C67))/(1 + Params!$B$3^2/C67), 0)</f>
        <v>5.1384901199121757E-2</v>
      </c>
      <c r="G67" s="138">
        <f>IFERROR((Params!$B$3/(1+Params!$B$3^2/C67))*SQRT(E67*(1-E67)/C67 + (Params!$B$3/(2*C67))^2), 0)</f>
        <v>4.8046533812372359E-2</v>
      </c>
      <c r="H67" s="138">
        <f t="shared" ref="H67:H95" si="12">F67-G67</f>
        <v>3.3383673867493982E-3</v>
      </c>
      <c r="I67" s="138">
        <f t="shared" ref="I67:I95" si="13">F67+G67</f>
        <v>9.9431435011494124E-2</v>
      </c>
    </row>
    <row r="68" spans="1:9" x14ac:dyDescent="0.55000000000000004">
      <c r="A68" s="135">
        <v>20</v>
      </c>
      <c r="B68" s="56">
        <v>11000</v>
      </c>
      <c r="C68" s="13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</f>
        <v>0</v>
      </c>
      <c r="D68" s="13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</f>
        <v>0</v>
      </c>
      <c r="E68" s="137">
        <f t="shared" si="11"/>
        <v>0</v>
      </c>
      <c r="F68" s="137">
        <f>IFERROR((E68 + Params!$B$3^2/(2 * C68))/(1 + Params!$B$3^2/C68), 0)</f>
        <v>0</v>
      </c>
      <c r="G68" s="138">
        <f>IFERROR((Params!$B$3/(1+Params!$B$3^2/C68))*SQRT(E68*(1-E68)/C68 + (Params!$B$3/(2*C68))^2), 0)</f>
        <v>0</v>
      </c>
      <c r="H68" s="138">
        <f t="shared" si="12"/>
        <v>0</v>
      </c>
      <c r="I68" s="138">
        <f t="shared" si="13"/>
        <v>0</v>
      </c>
    </row>
    <row r="69" spans="1:9" x14ac:dyDescent="0.55000000000000004">
      <c r="A69" s="135">
        <v>20</v>
      </c>
      <c r="B69" s="56">
        <v>11001</v>
      </c>
      <c r="C69" s="13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</f>
        <v>25</v>
      </c>
      <c r="D69" s="13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</f>
        <v>1</v>
      </c>
      <c r="E69" s="137">
        <f t="shared" si="11"/>
        <v>0.04</v>
      </c>
      <c r="F69" s="137">
        <f>IFERROR((E69 + Params!$B$3^2/(2 * C69))/(1 + Params!$B$3^2/C69), 0)</f>
        <v>0.10127038721846221</v>
      </c>
      <c r="G69" s="138">
        <f>IFERROR((Params!$B$3/(1+Params!$B$3^2/C69))*SQRT(E69*(1-E69)/C69 + (Params!$B$3/(2*C69))^2), 0)</f>
        <v>9.4174336831763045E-2</v>
      </c>
      <c r="H69" s="138">
        <f t="shared" si="12"/>
        <v>7.0960503866991653E-3</v>
      </c>
      <c r="I69" s="138">
        <f t="shared" si="13"/>
        <v>0.19544472405022525</v>
      </c>
    </row>
    <row r="70" spans="1:9" x14ac:dyDescent="0.55000000000000004">
      <c r="A70" s="135">
        <v>20</v>
      </c>
      <c r="B70" s="56">
        <v>11002</v>
      </c>
      <c r="C70" s="13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</f>
        <v>25</v>
      </c>
      <c r="D70" s="13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</f>
        <v>2</v>
      </c>
      <c r="E70" s="137">
        <f t="shared" si="11"/>
        <v>0.08</v>
      </c>
      <c r="F70" s="137">
        <f>IFERROR((E70 + Params!$B$3^2/(2 * C70))/(1 + Params!$B$3^2/C70), 0)</f>
        <v>0.13594252746033506</v>
      </c>
      <c r="G70" s="138">
        <f>IFERROR((Params!$B$3/(1+Params!$B$3^2/C70))*SQRT(E70*(1-E70)/C70 + (Params!$B$3/(2*C70))^2), 0)</f>
        <v>0.11372259376924314</v>
      </c>
      <c r="H70" s="138">
        <f t="shared" si="12"/>
        <v>2.2219933691091917E-2</v>
      </c>
      <c r="I70" s="138">
        <f t="shared" si="13"/>
        <v>0.24966512122957818</v>
      </c>
    </row>
    <row r="71" spans="1:9" x14ac:dyDescent="0.55000000000000004">
      <c r="A71" s="135">
        <v>20</v>
      </c>
      <c r="B71" s="56">
        <v>11003</v>
      </c>
      <c r="C71" s="13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</f>
        <v>25</v>
      </c>
      <c r="D71" s="13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</f>
        <v>6</v>
      </c>
      <c r="E71" s="137">
        <f t="shared" si="11"/>
        <v>0.24</v>
      </c>
      <c r="F71" s="137">
        <f>IFERROR((E71 + Params!$B$3^2/(2 * C71))/(1 + Params!$B$3^2/C71), 0)</f>
        <v>0.27463108842782646</v>
      </c>
      <c r="G71" s="138">
        <f>IFERROR((Params!$B$3/(1+Params!$B$3^2/C71))*SQRT(E71*(1-E71)/C71 + (Params!$B$3/(2*C71))^2), 0)</f>
        <v>0.15966951112455921</v>
      </c>
      <c r="H71" s="138">
        <f t="shared" si="12"/>
        <v>0.11496157730326725</v>
      </c>
      <c r="I71" s="138">
        <f t="shared" si="13"/>
        <v>0.43430059955238565</v>
      </c>
    </row>
    <row r="72" spans="1:9" x14ac:dyDescent="0.55000000000000004">
      <c r="A72" s="135">
        <v>20</v>
      </c>
      <c r="B72" s="56">
        <v>11004</v>
      </c>
      <c r="C72" s="13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</f>
        <v>25</v>
      </c>
      <c r="D72" s="13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</f>
        <v>5</v>
      </c>
      <c r="E72" s="137">
        <f t="shared" si="11"/>
        <v>0.2</v>
      </c>
      <c r="F72" s="137">
        <f>IFERROR((E72 + Params!$B$3^2/(2 * C72))/(1 + Params!$B$3^2/C72), 0)</f>
        <v>0.23995894818595365</v>
      </c>
      <c r="G72" s="138">
        <f>IFERROR((Params!$B$3/(1+Params!$B$3^2/C72))*SQRT(E72*(1-E72)/C72 + (Params!$B$3/(2*C72))^2), 0)</f>
        <v>0.1513544071794288</v>
      </c>
      <c r="H72" s="138">
        <f t="shared" si="12"/>
        <v>8.8604541006524845E-2</v>
      </c>
      <c r="I72" s="138">
        <f t="shared" si="13"/>
        <v>0.39131335536538248</v>
      </c>
    </row>
    <row r="73" spans="1:9" x14ac:dyDescent="0.55000000000000004">
      <c r="A73" s="135">
        <v>20</v>
      </c>
      <c r="B73" s="56">
        <v>11005</v>
      </c>
      <c r="C73" s="13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</f>
        <v>25</v>
      </c>
      <c r="D73" s="13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</f>
        <v>2</v>
      </c>
      <c r="E73" s="137">
        <f t="shared" si="11"/>
        <v>0.08</v>
      </c>
      <c r="F73" s="137">
        <f>IFERROR((E73 + Params!$B$3^2/(2 * C73))/(1 + Params!$B$3^2/C73), 0)</f>
        <v>0.13594252746033506</v>
      </c>
      <c r="G73" s="138">
        <f>IFERROR((Params!$B$3/(1+Params!$B$3^2/C73))*SQRT(E73*(1-E73)/C73 + (Params!$B$3/(2*C73))^2), 0)</f>
        <v>0.11372259376924314</v>
      </c>
      <c r="H73" s="138">
        <f t="shared" si="12"/>
        <v>2.2219933691091917E-2</v>
      </c>
      <c r="I73" s="138">
        <f t="shared" si="13"/>
        <v>0.24966512122957818</v>
      </c>
    </row>
    <row r="74" spans="1:9" x14ac:dyDescent="0.55000000000000004">
      <c r="A74" s="135">
        <v>20</v>
      </c>
      <c r="B74" s="56">
        <v>11006</v>
      </c>
      <c r="C74" s="13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</f>
        <v>0</v>
      </c>
      <c r="D74" s="13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</f>
        <v>0</v>
      </c>
      <c r="E74" s="137">
        <f t="shared" si="11"/>
        <v>0</v>
      </c>
      <c r="F74" s="137">
        <f>IFERROR((E74 + Params!$B$3^2/(2 * C74))/(1 + Params!$B$3^2/C74), 0)</f>
        <v>0</v>
      </c>
      <c r="G74" s="138">
        <f>IFERROR((Params!$B$3/(1+Params!$B$3^2/C74))*SQRT(E74*(1-E74)/C74 + (Params!$B$3/(2*C74))^2), 0)</f>
        <v>0</v>
      </c>
      <c r="H74" s="138">
        <f t="shared" si="12"/>
        <v>0</v>
      </c>
      <c r="I74" s="138">
        <f t="shared" si="13"/>
        <v>0</v>
      </c>
    </row>
    <row r="75" spans="1:9" x14ac:dyDescent="0.55000000000000004">
      <c r="A75" s="135">
        <v>20</v>
      </c>
      <c r="B75" s="56">
        <v>11007</v>
      </c>
      <c r="C75" s="13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</f>
        <v>0</v>
      </c>
      <c r="D75" s="13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</f>
        <v>0</v>
      </c>
      <c r="E75" s="137">
        <f t="shared" si="11"/>
        <v>0</v>
      </c>
      <c r="F75" s="137">
        <f>IFERROR((E75 + Params!$B$3^2/(2 * C75))/(1 + Params!$B$3^2/C75), 0)</f>
        <v>0</v>
      </c>
      <c r="G75" s="138">
        <f>IFERROR((Params!$B$3/(1+Params!$B$3^2/C75))*SQRT(E75*(1-E75)/C75 + (Params!$B$3/(2*C75))^2), 0)</f>
        <v>0</v>
      </c>
      <c r="H75" s="138">
        <f t="shared" si="12"/>
        <v>0</v>
      </c>
      <c r="I75" s="138">
        <f t="shared" si="13"/>
        <v>0</v>
      </c>
    </row>
    <row r="76" spans="1:9" x14ac:dyDescent="0.55000000000000004">
      <c r="A76" s="135">
        <v>20</v>
      </c>
      <c r="B76" s="56">
        <v>11008</v>
      </c>
      <c r="C76" s="13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</f>
        <v>0</v>
      </c>
      <c r="D76" s="13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</f>
        <v>0</v>
      </c>
      <c r="E76" s="137">
        <f t="shared" si="11"/>
        <v>0</v>
      </c>
      <c r="F76" s="137">
        <f>IFERROR((E76 + Params!$B$3^2/(2 * C76))/(1 + Params!$B$3^2/C76), 0)</f>
        <v>0</v>
      </c>
      <c r="G76" s="138">
        <f>IFERROR((Params!$B$3/(1+Params!$B$3^2/C76))*SQRT(E76*(1-E76)/C76 + (Params!$B$3/(2*C76))^2), 0)</f>
        <v>0</v>
      </c>
      <c r="H76" s="138">
        <f t="shared" si="12"/>
        <v>0</v>
      </c>
      <c r="I76" s="138">
        <f t="shared" si="13"/>
        <v>0</v>
      </c>
    </row>
    <row r="77" spans="1:9" x14ac:dyDescent="0.55000000000000004">
      <c r="A77" s="135">
        <v>20</v>
      </c>
      <c r="B77" s="56">
        <v>11009</v>
      </c>
      <c r="C77" s="13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</f>
        <v>0</v>
      </c>
      <c r="D77" s="13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</f>
        <v>0</v>
      </c>
      <c r="E77" s="137">
        <f t="shared" si="11"/>
        <v>0</v>
      </c>
      <c r="F77" s="137">
        <f>IFERROR((E77 + Params!$B$3^2/(2 * C77))/(1 + Params!$B$3^2/C77), 0)</f>
        <v>0</v>
      </c>
      <c r="G77" s="138">
        <f>IFERROR((Params!$B$3/(1+Params!$B$3^2/C77))*SQRT(E77*(1-E77)/C77 + (Params!$B$3/(2*C77))^2), 0)</f>
        <v>0</v>
      </c>
      <c r="H77" s="138">
        <f t="shared" si="12"/>
        <v>0</v>
      </c>
      <c r="I77" s="138">
        <f t="shared" si="13"/>
        <v>0</v>
      </c>
    </row>
    <row r="78" spans="1:9" x14ac:dyDescent="0.55000000000000004">
      <c r="A78" s="135">
        <v>20</v>
      </c>
      <c r="B78" s="56">
        <v>11010</v>
      </c>
      <c r="C78" s="13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</f>
        <v>0</v>
      </c>
      <c r="D78" s="13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</f>
        <v>0</v>
      </c>
      <c r="E78" s="137">
        <f t="shared" si="11"/>
        <v>0</v>
      </c>
      <c r="F78" s="137">
        <f>IFERROR((E78 + Params!$B$3^2/(2 * C78))/(1 + Params!$B$3^2/C78), 0)</f>
        <v>0</v>
      </c>
      <c r="G78" s="138">
        <f>IFERROR((Params!$B$3/(1+Params!$B$3^2/C78))*SQRT(E78*(1-E78)/C78 + (Params!$B$3/(2*C78))^2), 0)</f>
        <v>0</v>
      </c>
      <c r="H78" s="138">
        <f t="shared" si="12"/>
        <v>0</v>
      </c>
      <c r="I78" s="138">
        <f t="shared" si="13"/>
        <v>0</v>
      </c>
    </row>
    <row r="79" spans="1:9" x14ac:dyDescent="0.55000000000000004">
      <c r="A79" s="135">
        <v>20</v>
      </c>
      <c r="B79" s="56">
        <v>12000</v>
      </c>
      <c r="C79" s="13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</f>
        <v>0</v>
      </c>
      <c r="D79" s="13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</f>
        <v>0</v>
      </c>
      <c r="E79" s="137">
        <f t="shared" si="11"/>
        <v>0</v>
      </c>
      <c r="F79" s="137">
        <f>IFERROR((E79 + Params!$B$3^2/(2 * C79))/(1 + Params!$B$3^2/C79), 0)</f>
        <v>0</v>
      </c>
      <c r="G79" s="138">
        <f>IFERROR((Params!$B$3/(1+Params!$B$3^2/C79))*SQRT(E79*(1-E79)/C79 + (Params!$B$3/(2*C79))^2), 0)</f>
        <v>0</v>
      </c>
      <c r="H79" s="138">
        <f t="shared" si="12"/>
        <v>0</v>
      </c>
      <c r="I79" s="138">
        <f t="shared" si="13"/>
        <v>0</v>
      </c>
    </row>
    <row r="80" spans="1:9" x14ac:dyDescent="0.55000000000000004">
      <c r="A80" s="135">
        <v>20</v>
      </c>
      <c r="B80" s="56">
        <v>12001</v>
      </c>
      <c r="C80" s="13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</f>
        <v>25</v>
      </c>
      <c r="D80" s="13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</f>
        <v>4</v>
      </c>
      <c r="E80" s="137">
        <f t="shared" si="11"/>
        <v>0.16</v>
      </c>
      <c r="F80" s="137">
        <f>IFERROR((E80 + Params!$B$3^2/(2 * C80))/(1 + Params!$B$3^2/C80), 0)</f>
        <v>0.20528680794408075</v>
      </c>
      <c r="G80" s="138">
        <f>IFERROR((Params!$B$3/(1+Params!$B$3^2/C80))*SQRT(E80*(1-E80)/C80 + (Params!$B$3/(2*C80))^2), 0)</f>
        <v>0.14125333185830088</v>
      </c>
      <c r="H80" s="138">
        <f t="shared" si="12"/>
        <v>6.4033476085779861E-2</v>
      </c>
      <c r="I80" s="138">
        <f t="shared" si="13"/>
        <v>0.34654013980238163</v>
      </c>
    </row>
    <row r="81" spans="1:9" x14ac:dyDescent="0.55000000000000004">
      <c r="A81" s="135">
        <v>20</v>
      </c>
      <c r="B81" s="56">
        <v>12002</v>
      </c>
      <c r="C81" s="13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</f>
        <v>25</v>
      </c>
      <c r="D81" s="13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</f>
        <v>3</v>
      </c>
      <c r="E81" s="137">
        <f t="shared" si="11"/>
        <v>0.12</v>
      </c>
      <c r="F81" s="137">
        <f>IFERROR((E81 + Params!$B$3^2/(2 * C81))/(1 + Params!$B$3^2/C81), 0)</f>
        <v>0.17061466770220793</v>
      </c>
      <c r="G81" s="138">
        <f>IFERROR((Params!$B$3/(1+Params!$B$3^2/C81))*SQRT(E81*(1-E81)/C81 + (Params!$B$3/(2*C81))^2), 0)</f>
        <v>0.12894725413152699</v>
      </c>
      <c r="H81" s="138">
        <f t="shared" si="12"/>
        <v>4.1667413570680933E-2</v>
      </c>
      <c r="I81" s="138">
        <f t="shared" si="13"/>
        <v>0.29956192183373492</v>
      </c>
    </row>
    <row r="82" spans="1:9" x14ac:dyDescent="0.55000000000000004">
      <c r="A82" s="135">
        <v>20</v>
      </c>
      <c r="B82" s="56">
        <v>12003</v>
      </c>
      <c r="C82" s="13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</f>
        <v>25</v>
      </c>
      <c r="D82" s="13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</f>
        <v>2</v>
      </c>
      <c r="E82" s="137">
        <f t="shared" si="11"/>
        <v>0.08</v>
      </c>
      <c r="F82" s="137">
        <f>IFERROR((E82 + Params!$B$3^2/(2 * C82))/(1 + Params!$B$3^2/C82), 0)</f>
        <v>0.13594252746033506</v>
      </c>
      <c r="G82" s="138">
        <f>IFERROR((Params!$B$3/(1+Params!$B$3^2/C82))*SQRT(E82*(1-E82)/C82 + (Params!$B$3/(2*C82))^2), 0)</f>
        <v>0.11372259376924314</v>
      </c>
      <c r="H82" s="138">
        <f t="shared" si="12"/>
        <v>2.2219933691091917E-2</v>
      </c>
      <c r="I82" s="138">
        <f t="shared" si="13"/>
        <v>0.24966512122957818</v>
      </c>
    </row>
    <row r="83" spans="1:9" x14ac:dyDescent="0.55000000000000004">
      <c r="A83" s="135">
        <v>20</v>
      </c>
      <c r="B83" s="56">
        <v>12004</v>
      </c>
      <c r="C83" s="13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</f>
        <v>25</v>
      </c>
      <c r="D83" s="13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</f>
        <v>2</v>
      </c>
      <c r="E83" s="137">
        <f t="shared" si="11"/>
        <v>0.08</v>
      </c>
      <c r="F83" s="137">
        <f>IFERROR((E83 + Params!$B$3^2/(2 * C83))/(1 + Params!$B$3^2/C83), 0)</f>
        <v>0.13594252746033506</v>
      </c>
      <c r="G83" s="138">
        <f>IFERROR((Params!$B$3/(1+Params!$B$3^2/C83))*SQRT(E83*(1-E83)/C83 + (Params!$B$3/(2*C83))^2), 0)</f>
        <v>0.11372259376924314</v>
      </c>
      <c r="H83" s="138">
        <f t="shared" si="12"/>
        <v>2.2219933691091917E-2</v>
      </c>
      <c r="I83" s="138">
        <f t="shared" si="13"/>
        <v>0.24966512122957818</v>
      </c>
    </row>
    <row r="84" spans="1:9" x14ac:dyDescent="0.55000000000000004">
      <c r="A84" s="135">
        <v>20</v>
      </c>
      <c r="B84" s="56">
        <v>12005</v>
      </c>
      <c r="C84" s="13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</f>
        <v>25</v>
      </c>
      <c r="D84" s="13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</f>
        <v>3</v>
      </c>
      <c r="E84" s="137">
        <f t="shared" si="11"/>
        <v>0.12</v>
      </c>
      <c r="F84" s="137">
        <f>IFERROR((E84 + Params!$B$3^2/(2 * C84))/(1 + Params!$B$3^2/C84), 0)</f>
        <v>0.17061466770220793</v>
      </c>
      <c r="G84" s="138">
        <f>IFERROR((Params!$B$3/(1+Params!$B$3^2/C84))*SQRT(E84*(1-E84)/C84 + (Params!$B$3/(2*C84))^2), 0)</f>
        <v>0.12894725413152699</v>
      </c>
      <c r="H84" s="138">
        <f t="shared" si="12"/>
        <v>4.1667413570680933E-2</v>
      </c>
      <c r="I84" s="138">
        <f t="shared" si="13"/>
        <v>0.29956192183373492</v>
      </c>
    </row>
    <row r="85" spans="1:9" x14ac:dyDescent="0.55000000000000004">
      <c r="A85" s="135">
        <v>20</v>
      </c>
      <c r="B85" s="56">
        <v>12006</v>
      </c>
      <c r="C85" s="13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</f>
        <v>0</v>
      </c>
      <c r="D85" s="13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</f>
        <v>0</v>
      </c>
      <c r="E85" s="137">
        <f t="shared" si="11"/>
        <v>0</v>
      </c>
      <c r="F85" s="137">
        <f>IFERROR((E85 + Params!$B$3^2/(2 * C85))/(1 + Params!$B$3^2/C85), 0)</f>
        <v>0</v>
      </c>
      <c r="G85" s="138">
        <f>IFERROR((Params!$B$3/(1+Params!$B$3^2/C85))*SQRT(E85*(1-E85)/C85 + (Params!$B$3/(2*C85))^2), 0)</f>
        <v>0</v>
      </c>
      <c r="H85" s="138">
        <f t="shared" si="12"/>
        <v>0</v>
      </c>
      <c r="I85" s="138">
        <f t="shared" si="13"/>
        <v>0</v>
      </c>
    </row>
    <row r="86" spans="1:9" x14ac:dyDescent="0.55000000000000004">
      <c r="A86" s="135">
        <v>20</v>
      </c>
      <c r="B86" s="56">
        <v>12007</v>
      </c>
      <c r="C86" s="13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</f>
        <v>0</v>
      </c>
      <c r="D86" s="13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</f>
        <v>0</v>
      </c>
      <c r="E86" s="137">
        <f t="shared" si="11"/>
        <v>0</v>
      </c>
      <c r="F86" s="137">
        <f>IFERROR((E86 + Params!$B$3^2/(2 * C86))/(1 + Params!$B$3^2/C86), 0)</f>
        <v>0</v>
      </c>
      <c r="G86" s="138">
        <f>IFERROR((Params!$B$3/(1+Params!$B$3^2/C86))*SQRT(E86*(1-E86)/C86 + (Params!$B$3/(2*C86))^2), 0)</f>
        <v>0</v>
      </c>
      <c r="H86" s="138">
        <f t="shared" si="12"/>
        <v>0</v>
      </c>
      <c r="I86" s="138">
        <f t="shared" si="13"/>
        <v>0</v>
      </c>
    </row>
    <row r="87" spans="1:9" x14ac:dyDescent="0.55000000000000004">
      <c r="A87" s="135">
        <v>20</v>
      </c>
      <c r="B87" s="56">
        <v>12008</v>
      </c>
      <c r="C87" s="13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</f>
        <v>0</v>
      </c>
      <c r="D87" s="13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</f>
        <v>0</v>
      </c>
      <c r="E87" s="137">
        <f t="shared" si="11"/>
        <v>0</v>
      </c>
      <c r="F87" s="137">
        <f>IFERROR((E87 + Params!$B$3^2/(2 * C87))/(1 + Params!$B$3^2/C87), 0)</f>
        <v>0</v>
      </c>
      <c r="G87" s="138">
        <f>IFERROR((Params!$B$3/(1+Params!$B$3^2/C87))*SQRT(E87*(1-E87)/C87 + (Params!$B$3/(2*C87))^2), 0)</f>
        <v>0</v>
      </c>
      <c r="H87" s="138">
        <f t="shared" si="12"/>
        <v>0</v>
      </c>
      <c r="I87" s="138">
        <f t="shared" si="13"/>
        <v>0</v>
      </c>
    </row>
    <row r="88" spans="1:9" x14ac:dyDescent="0.55000000000000004">
      <c r="A88" s="135">
        <v>20</v>
      </c>
      <c r="B88" s="56">
        <v>12009</v>
      </c>
      <c r="C88" s="13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</f>
        <v>0</v>
      </c>
      <c r="D88" s="13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</f>
        <v>0</v>
      </c>
      <c r="E88" s="137">
        <f t="shared" si="11"/>
        <v>0</v>
      </c>
      <c r="F88" s="137">
        <f>IFERROR((E88 + Params!$B$3^2/(2 * C88))/(1 + Params!$B$3^2/C88), 0)</f>
        <v>0</v>
      </c>
      <c r="G88" s="138">
        <f>IFERROR((Params!$B$3/(1+Params!$B$3^2/C88))*SQRT(E88*(1-E88)/C88 + (Params!$B$3/(2*C88))^2), 0)</f>
        <v>0</v>
      </c>
      <c r="H88" s="138">
        <f t="shared" si="12"/>
        <v>0</v>
      </c>
      <c r="I88" s="138">
        <f t="shared" si="13"/>
        <v>0</v>
      </c>
    </row>
    <row r="89" spans="1:9" x14ac:dyDescent="0.55000000000000004">
      <c r="A89" s="135">
        <v>20</v>
      </c>
      <c r="B89" s="56">
        <v>12010</v>
      </c>
      <c r="C89" s="13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</f>
        <v>0</v>
      </c>
      <c r="D89" s="13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</f>
        <v>0</v>
      </c>
      <c r="E89" s="137">
        <f t="shared" si="11"/>
        <v>0</v>
      </c>
      <c r="F89" s="137">
        <f>IFERROR((E89 + Params!$B$3^2/(2 * C89))/(1 + Params!$B$3^2/C89), 0)</f>
        <v>0</v>
      </c>
      <c r="G89" s="138">
        <f>IFERROR((Params!$B$3/(1+Params!$B$3^2/C89))*SQRT(E89*(1-E89)/C89 + (Params!$B$3/(2*C89))^2), 0)</f>
        <v>0</v>
      </c>
      <c r="H89" s="138">
        <f t="shared" si="12"/>
        <v>0</v>
      </c>
      <c r="I89" s="138">
        <f t="shared" si="13"/>
        <v>0</v>
      </c>
    </row>
    <row r="90" spans="1:9" x14ac:dyDescent="0.55000000000000004">
      <c r="A90" s="135">
        <v>20</v>
      </c>
      <c r="B90" s="56">
        <v>13000</v>
      </c>
      <c r="C90" s="13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</f>
        <v>25</v>
      </c>
      <c r="D90" s="13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</f>
        <v>2</v>
      </c>
      <c r="E90" s="137">
        <f t="shared" si="11"/>
        <v>0.08</v>
      </c>
      <c r="F90" s="137">
        <f>IFERROR((E90 + Params!$B$3^2/(2 * C90))/(1 + Params!$B$3^2/C90), 0)</f>
        <v>0.13594252746033506</v>
      </c>
      <c r="G90" s="138">
        <f>IFERROR((Params!$B$3/(1+Params!$B$3^2/C90))*SQRT(E90*(1-E90)/C90 + (Params!$B$3/(2*C90))^2), 0)</f>
        <v>0.11372259376924314</v>
      </c>
      <c r="H90" s="138">
        <f t="shared" si="12"/>
        <v>2.2219933691091917E-2</v>
      </c>
      <c r="I90" s="138">
        <f t="shared" si="13"/>
        <v>0.24966512122957818</v>
      </c>
    </row>
    <row r="91" spans="1:9" x14ac:dyDescent="0.55000000000000004">
      <c r="A91" s="135">
        <v>20</v>
      </c>
      <c r="B91" s="56">
        <v>13001</v>
      </c>
      <c r="C91" s="13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</f>
        <v>25</v>
      </c>
      <c r="D91" s="13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</f>
        <v>5</v>
      </c>
      <c r="E91" s="137">
        <f t="shared" si="11"/>
        <v>0.2</v>
      </c>
      <c r="F91" s="137">
        <f>IFERROR((E91 + Params!$B$3^2/(2 * C91))/(1 + Params!$B$3^2/C91), 0)</f>
        <v>0.23995894818595365</v>
      </c>
      <c r="G91" s="138">
        <f>IFERROR((Params!$B$3/(1+Params!$B$3^2/C91))*SQRT(E91*(1-E91)/C91 + (Params!$B$3/(2*C91))^2), 0)</f>
        <v>0.1513544071794288</v>
      </c>
      <c r="H91" s="138">
        <f t="shared" si="12"/>
        <v>8.8604541006524845E-2</v>
      </c>
      <c r="I91" s="138">
        <f t="shared" si="13"/>
        <v>0.39131335536538248</v>
      </c>
    </row>
    <row r="92" spans="1:9" x14ac:dyDescent="0.55000000000000004">
      <c r="A92" s="135">
        <v>20</v>
      </c>
      <c r="B92" s="56">
        <v>13002</v>
      </c>
      <c r="C92" s="13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</f>
        <v>25</v>
      </c>
      <c r="D92" s="13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</f>
        <v>7</v>
      </c>
      <c r="E92" s="137">
        <f t="shared" si="11"/>
        <v>0.28000000000000003</v>
      </c>
      <c r="F92" s="137">
        <f>IFERROR((E92 + Params!$B$3^2/(2 * C92))/(1 + Params!$B$3^2/C92), 0)</f>
        <v>0.30930322866969934</v>
      </c>
      <c r="G92" s="138">
        <f>IFERROR((Params!$B$3/(1+Params!$B$3^2/C92))*SQRT(E92*(1-E92)/C92 + (Params!$B$3/(2*C92))^2), 0)</f>
        <v>0.16646649029588362</v>
      </c>
      <c r="H92" s="138">
        <f t="shared" si="12"/>
        <v>0.14283673837381572</v>
      </c>
      <c r="I92" s="138">
        <f t="shared" si="13"/>
        <v>0.47576971896558296</v>
      </c>
    </row>
    <row r="93" spans="1:9" x14ac:dyDescent="0.55000000000000004">
      <c r="A93" s="135">
        <v>20</v>
      </c>
      <c r="B93" s="56">
        <v>14000</v>
      </c>
      <c r="C93" s="13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</f>
        <v>25</v>
      </c>
      <c r="D93" s="13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</f>
        <v>3</v>
      </c>
      <c r="E93" s="137">
        <f t="shared" si="11"/>
        <v>0.12</v>
      </c>
      <c r="F93" s="137">
        <f>IFERROR((E93 + Params!$B$3^2/(2 * C93))/(1 + Params!$B$3^2/C93), 0)</f>
        <v>0.17061466770220793</v>
      </c>
      <c r="G93" s="138">
        <f>IFERROR((Params!$B$3/(1+Params!$B$3^2/C93))*SQRT(E93*(1-E93)/C93 + (Params!$B$3/(2*C93))^2), 0)</f>
        <v>0.12894725413152699</v>
      </c>
      <c r="H93" s="138">
        <f t="shared" si="12"/>
        <v>4.1667413570680933E-2</v>
      </c>
      <c r="I93" s="138">
        <f t="shared" si="13"/>
        <v>0.29956192183373492</v>
      </c>
    </row>
    <row r="94" spans="1:9" x14ac:dyDescent="0.55000000000000004">
      <c r="A94" s="135">
        <v>20</v>
      </c>
      <c r="B94" s="56">
        <v>14001</v>
      </c>
      <c r="C94" s="13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</f>
        <v>25</v>
      </c>
      <c r="D94" s="13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</f>
        <v>4</v>
      </c>
      <c r="E94" s="137">
        <f t="shared" si="11"/>
        <v>0.16</v>
      </c>
      <c r="F94" s="137">
        <f>IFERROR((E94 + Params!$B$3^2/(2 * C94))/(1 + Params!$B$3^2/C94), 0)</f>
        <v>0.20528680794408075</v>
      </c>
      <c r="G94" s="138">
        <f>IFERROR((Params!$B$3/(1+Params!$B$3^2/C94))*SQRT(E94*(1-E94)/C94 + (Params!$B$3/(2*C94))^2), 0)</f>
        <v>0.14125333185830088</v>
      </c>
      <c r="H94" s="138">
        <f t="shared" si="12"/>
        <v>6.4033476085779861E-2</v>
      </c>
      <c r="I94" s="138">
        <f t="shared" si="13"/>
        <v>0.34654013980238163</v>
      </c>
    </row>
    <row r="95" spans="1:9" x14ac:dyDescent="0.55000000000000004">
      <c r="A95" s="135">
        <v>20</v>
      </c>
      <c r="B95" s="56">
        <v>14002</v>
      </c>
      <c r="C95" s="13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</f>
        <v>25</v>
      </c>
      <c r="D95" s="13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</f>
        <v>8</v>
      </c>
      <c r="E95" s="137">
        <f t="shared" si="11"/>
        <v>0.32</v>
      </c>
      <c r="F95" s="137">
        <f>IFERROR((E95 + Params!$B$3^2/(2 * C95))/(1 + Params!$B$3^2/C95), 0)</f>
        <v>0.34397536891157215</v>
      </c>
      <c r="G95" s="138">
        <f>IFERROR((Params!$B$3/(1+Params!$B$3^2/C95))*SQRT(E95*(1-E95)/C95 + (Params!$B$3/(2*C95))^2), 0)</f>
        <v>0.17192549374266075</v>
      </c>
      <c r="H95" s="138">
        <f t="shared" si="12"/>
        <v>0.1720498751689114</v>
      </c>
      <c r="I95" s="138">
        <f t="shared" si="13"/>
        <v>0.51590086265423296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Defaults_3200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2019-09-07T13:42:09Z</dcterms:modified>
</cp:coreProperties>
</file>