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50FCEC1E-49DE-40DF-88A7-D16337C17699}" xr6:coauthVersionLast="43" xr6:coauthVersionMax="43" xr10:uidLastSave="{00000000-0000-0000-0000-000000000000}"/>
  <bookViews>
    <workbookView xWindow="-96" yWindow="-96" windowWidth="23232" windowHeight="11934" activeTab="3" xr2:uid="{F30BEC68-5FC4-4FD1-AF5F-E57D6551BD0B}"/>
  </bookViews>
  <sheets>
    <sheet name="ZEN" sheetId="3" r:id="rId1"/>
    <sheet name="CLM" sheetId="1" r:id="rId2"/>
    <sheet name="CLM_3200" sheetId="6" r:id="rId3"/>
    <sheet name="THUNDER" sheetId="2" r:id="rId4"/>
    <sheet name="TOTA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4" l="1"/>
  <c r="C8" i="4"/>
  <c r="D27" i="4"/>
  <c r="C27" i="4"/>
  <c r="D7" i="4"/>
  <c r="C7" i="4"/>
  <c r="D6" i="4"/>
  <c r="C6" i="4"/>
  <c r="E7" i="4" l="1"/>
  <c r="AA13" i="4" s="1"/>
  <c r="E8" i="4"/>
  <c r="E27" i="4"/>
  <c r="E6" i="4"/>
  <c r="AA8" i="4" s="1"/>
  <c r="D26" i="4"/>
  <c r="C26" i="4"/>
  <c r="D25" i="4"/>
  <c r="C25" i="4"/>
  <c r="G8" i="4" l="1"/>
  <c r="I8" i="4" s="1"/>
  <c r="AA12" i="4"/>
  <c r="G7" i="4"/>
  <c r="H7" i="4" s="1"/>
  <c r="G6" i="4"/>
  <c r="H6" i="4" s="1"/>
  <c r="G27" i="4"/>
  <c r="I27" i="4" s="1"/>
  <c r="AB13" i="4"/>
  <c r="E25" i="4"/>
  <c r="E26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5" i="4"/>
  <c r="D4" i="4"/>
  <c r="D3" i="4"/>
  <c r="D2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5" i="4"/>
  <c r="C4" i="4"/>
  <c r="C3" i="4"/>
  <c r="C2" i="4"/>
  <c r="H8" i="4" l="1"/>
  <c r="H27" i="4"/>
  <c r="I7" i="4"/>
  <c r="I6" i="4"/>
  <c r="G26" i="4"/>
  <c r="I26" i="4" s="1"/>
  <c r="AB8" i="4"/>
  <c r="G25" i="4"/>
  <c r="I25" i="4" s="1"/>
  <c r="AB12" i="4"/>
  <c r="H26" i="4" l="1"/>
  <c r="H25" i="4"/>
  <c r="E24" i="4"/>
  <c r="E23" i="4"/>
  <c r="E5" i="4"/>
  <c r="E12" i="4"/>
  <c r="E16" i="4"/>
  <c r="E20" i="4"/>
  <c r="E11" i="4"/>
  <c r="G11" i="4" s="1"/>
  <c r="I11" i="4" s="1"/>
  <c r="E3" i="4"/>
  <c r="E19" i="4"/>
  <c r="E15" i="4"/>
  <c r="E13" i="4"/>
  <c r="AB4" i="4" s="1"/>
  <c r="E9" i="4"/>
  <c r="G9" i="4" s="1"/>
  <c r="E18" i="4"/>
  <c r="E17" i="4"/>
  <c r="E4" i="4"/>
  <c r="E21" i="4"/>
  <c r="AC5" i="4" s="1"/>
  <c r="E2" i="4"/>
  <c r="E10" i="4"/>
  <c r="G10" i="4" s="1"/>
  <c r="E14" i="4"/>
  <c r="E22" i="4"/>
  <c r="H4" i="2"/>
  <c r="G4" i="4" l="1"/>
  <c r="AA9" i="4"/>
  <c r="G22" i="4"/>
  <c r="I22" i="4" s="1"/>
  <c r="AB10" i="4"/>
  <c r="G5" i="4"/>
  <c r="G24" i="4"/>
  <c r="I24" i="4" s="1"/>
  <c r="AB11" i="4"/>
  <c r="G23" i="4"/>
  <c r="I23" i="4" s="1"/>
  <c r="AB9" i="4"/>
  <c r="G2" i="4"/>
  <c r="AA10" i="4"/>
  <c r="G3" i="4"/>
  <c r="AA11" i="4"/>
  <c r="G17" i="4"/>
  <c r="I17" i="4" s="1"/>
  <c r="AA3" i="4"/>
  <c r="G20" i="4"/>
  <c r="H20" i="4" s="1"/>
  <c r="AA5" i="4"/>
  <c r="G16" i="4"/>
  <c r="H16" i="4" s="1"/>
  <c r="AB3" i="4"/>
  <c r="G18" i="4"/>
  <c r="H18" i="4" s="1"/>
  <c r="AC3" i="4"/>
  <c r="G14" i="4"/>
  <c r="I14" i="4" s="1"/>
  <c r="AA4" i="4"/>
  <c r="G15" i="4"/>
  <c r="I15" i="4" s="1"/>
  <c r="AC4" i="4"/>
  <c r="G19" i="4"/>
  <c r="H19" i="4" s="1"/>
  <c r="AB5" i="4"/>
  <c r="G12" i="4"/>
  <c r="I12" i="4" s="1"/>
  <c r="H11" i="4"/>
  <c r="G21" i="4"/>
  <c r="I21" i="4" s="1"/>
  <c r="G13" i="4"/>
  <c r="H13" i="4" s="1"/>
  <c r="H7" i="2"/>
  <c r="H6" i="2"/>
  <c r="H5" i="2"/>
  <c r="H3" i="2"/>
  <c r="H2" i="2"/>
  <c r="H23" i="4" l="1"/>
  <c r="H24" i="4"/>
  <c r="H22" i="4"/>
  <c r="H14" i="4"/>
  <c r="H17" i="4"/>
  <c r="H12" i="4"/>
  <c r="H15" i="4"/>
  <c r="I19" i="4"/>
  <c r="I18" i="4"/>
  <c r="I20" i="4"/>
  <c r="I16" i="4"/>
  <c r="H21" i="4"/>
  <c r="I13" i="4"/>
  <c r="K2" i="2"/>
  <c r="K3" i="2" s="1"/>
  <c r="F2" i="4"/>
  <c r="I2" i="4" l="1"/>
  <c r="H4" i="4"/>
  <c r="I4" i="4"/>
  <c r="I3" i="4" l="1"/>
  <c r="H10" i="4"/>
  <c r="I9" i="4"/>
  <c r="H2" i="4"/>
  <c r="I5" i="4"/>
  <c r="I10" i="4" l="1"/>
  <c r="H3" i="4"/>
  <c r="H5" i="4"/>
  <c r="H9" i="4"/>
</calcChain>
</file>

<file path=xl/sharedStrings.xml><?xml version="1.0" encoding="utf-8"?>
<sst xmlns="http://schemas.openxmlformats.org/spreadsheetml/2006/main" count="40" uniqueCount="13">
  <si>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</si>
  <si>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</si>
  <si>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</si>
  <si>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</si>
  <si>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</si>
  <si>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</si>
  <si>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</si>
  <si>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Sigma</t>
  </si>
  <si>
    <t>mu-sigma</t>
  </si>
  <si>
    <t>mu+sigma</t>
  </si>
  <si>
    <t>s</t>
  </si>
  <si>
    <t>d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</si>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</sst>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10" fontId="0" fillId="0" borderId="3" xfId="0" applyNumberFormat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2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0" borderId="8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10" fontId="0" fillId="4" borderId="8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3" xfId="0" applyNumberFormat="1" applyFont="1" applyBorder="1"/>
    <xf numFmtId="10" fontId="1" fillId="0" borderId="14" xfId="0" applyNumberFormat="1" applyFont="1" applyBorder="1"/>
    <xf numFmtId="10" fontId="1" fillId="0" borderId="15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10" fontId="1" fillId="4" borderId="15" xfId="0" applyNumberFormat="1" applyFon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0" fontId="0" fillId="0" borderId="16" xfId="0" applyNumberFormat="1" applyBorder="1"/>
    <xf numFmtId="10" fontId="0" fillId="0" borderId="17" xfId="0" applyNumberFormat="1" applyBorder="1"/>
    <xf numFmtId="10" fontId="0" fillId="0" borderId="18" xfId="0" applyNumberFormat="1" applyBorder="1"/>
    <xf numFmtId="10" fontId="0" fillId="0" borderId="23" xfId="0" applyNumberFormat="1" applyBorder="1"/>
    <xf numFmtId="10" fontId="0" fillId="0" borderId="22" xfId="0" applyNumberFormat="1" applyBorder="1"/>
    <xf numFmtId="10" fontId="0" fillId="0" borderId="24" xfId="0" applyNumberFormat="1" applyBorder="1"/>
    <xf numFmtId="10" fontId="0" fillId="0" borderId="20" xfId="0" applyNumberFormat="1" applyBorder="1"/>
    <xf numFmtId="10" fontId="0" fillId="0" borderId="19" xfId="0" applyNumberFormat="1" applyBorder="1"/>
    <xf numFmtId="10" fontId="0" fillId="0" borderId="2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TOTAL!$AA$3:$AC$3</c:f>
              <c:numCache>
                <c:formatCode>0.00%</c:formatCode>
                <c:ptCount val="3"/>
                <c:pt idx="0">
                  <c:v>0.15</c:v>
                </c:pt>
                <c:pt idx="1">
                  <c:v>0.21052631578947367</c:v>
                </c:pt>
                <c:pt idx="2">
                  <c:v>0.19047619047619047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TOTAL!$AA$4:$AC$4</c:f>
              <c:numCache>
                <c:formatCode>0.00%</c:formatCode>
                <c:ptCount val="3"/>
                <c:pt idx="0">
                  <c:v>0.15789473684210525</c:v>
                </c:pt>
                <c:pt idx="1">
                  <c:v>0.25</c:v>
                </c:pt>
                <c:pt idx="2">
                  <c:v>0.36363636363636365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TOTAL!$AA$5:$AC$5</c:f>
              <c:numCache>
                <c:formatCode>0.00%</c:formatCode>
                <c:ptCount val="3"/>
                <c:pt idx="0">
                  <c:v>0.2</c:v>
                </c:pt>
                <c:pt idx="1">
                  <c:v>0.38095238095238093</c:v>
                </c:pt>
                <c:pt idx="2">
                  <c:v>0.47619047619047616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TOTAL!$AA$7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TOTAL!$Z$8:$Z$13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TOTAL!$AA$8:$AA$13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0.11940298507462686</c:v>
                </c:pt>
                <c:pt idx="3">
                  <c:v>0.14285714285714285</c:v>
                </c:pt>
                <c:pt idx="4">
                  <c:v>0.16666666666666666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TOTAL!$AB$7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TOTAL!$Z$8:$Z$13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TOTAL!$AB$8:$AB$13</c:f>
              <c:numCache>
                <c:formatCode>0.00%</c:formatCode>
                <c:ptCount val="6"/>
                <c:pt idx="0">
                  <c:v>0</c:v>
                </c:pt>
                <c:pt idx="1">
                  <c:v>9.5238095238095233E-2</c:v>
                </c:pt>
                <c:pt idx="2">
                  <c:v>0.38095238095238093</c:v>
                </c:pt>
                <c:pt idx="3">
                  <c:v>0.5</c:v>
                </c:pt>
                <c:pt idx="4">
                  <c:v>0.2857142857142857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14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topLeftCell="A13" workbookViewId="0">
      <selection activeCell="F27" sqref="F27"/>
    </sheetView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A8">
        <v>20</v>
      </c>
      <c r="B8">
        <v>7002</v>
      </c>
      <c r="C8">
        <v>3</v>
      </c>
      <c r="D8">
        <v>0</v>
      </c>
      <c r="E8" s="1">
        <v>0</v>
      </c>
      <c r="F8" s="2">
        <v>2.23</v>
      </c>
    </row>
    <row r="9" spans="1:6" x14ac:dyDescent="0.55000000000000004">
      <c r="A9">
        <v>20</v>
      </c>
      <c r="B9">
        <v>7003</v>
      </c>
      <c r="C9">
        <v>3</v>
      </c>
      <c r="D9">
        <v>1</v>
      </c>
      <c r="E9" s="1">
        <v>0.33329999999999999</v>
      </c>
      <c r="F9" s="2">
        <v>1.84</v>
      </c>
    </row>
    <row r="10" spans="1:6" x14ac:dyDescent="0.55000000000000004">
      <c r="A10">
        <v>20</v>
      </c>
      <c r="B10">
        <v>7004</v>
      </c>
      <c r="C10">
        <v>2</v>
      </c>
      <c r="D10">
        <v>0</v>
      </c>
      <c r="E10" s="1">
        <v>0</v>
      </c>
      <c r="F10" s="2">
        <v>1.91</v>
      </c>
    </row>
    <row r="11" spans="1:6" x14ac:dyDescent="0.55000000000000004">
      <c r="A11">
        <v>20</v>
      </c>
      <c r="B11">
        <v>7005</v>
      </c>
      <c r="C11">
        <v>1</v>
      </c>
      <c r="D11">
        <v>0</v>
      </c>
      <c r="E11" s="1">
        <v>0</v>
      </c>
      <c r="F11" s="2">
        <v>3.17</v>
      </c>
    </row>
    <row r="12" spans="1:6" x14ac:dyDescent="0.55000000000000004">
      <c r="A12">
        <v>20</v>
      </c>
      <c r="B12">
        <v>7006</v>
      </c>
      <c r="C12">
        <v>1</v>
      </c>
      <c r="D12">
        <v>0</v>
      </c>
      <c r="E12" s="1">
        <v>0</v>
      </c>
      <c r="F12" s="2">
        <v>2.17</v>
      </c>
    </row>
    <row r="13" spans="1:6" x14ac:dyDescent="0.55000000000000004">
      <c r="A13">
        <v>20</v>
      </c>
      <c r="B13">
        <v>9000</v>
      </c>
      <c r="C13">
        <v>4</v>
      </c>
      <c r="D13">
        <v>1</v>
      </c>
      <c r="E13" s="1">
        <v>0.25</v>
      </c>
      <c r="F13" s="2">
        <v>1.08</v>
      </c>
    </row>
    <row r="14" spans="1:6" x14ac:dyDescent="0.55000000000000004">
      <c r="A14">
        <v>20</v>
      </c>
      <c r="B14">
        <v>9001</v>
      </c>
      <c r="C14">
        <v>3</v>
      </c>
      <c r="D14">
        <v>1</v>
      </c>
      <c r="E14" s="1">
        <v>0.33329999999999999</v>
      </c>
      <c r="F14" s="2">
        <v>1.92</v>
      </c>
    </row>
    <row r="15" spans="1:6" x14ac:dyDescent="0.55000000000000004">
      <c r="A15">
        <v>20</v>
      </c>
      <c r="B15">
        <v>9002</v>
      </c>
      <c r="C15">
        <v>4</v>
      </c>
      <c r="D15">
        <v>4</v>
      </c>
      <c r="E15" s="1">
        <v>1</v>
      </c>
      <c r="F15" s="2">
        <v>1.32</v>
      </c>
    </row>
    <row r="16" spans="1:6" x14ac:dyDescent="0.55000000000000004">
      <c r="A16">
        <v>20</v>
      </c>
      <c r="B16">
        <v>9003</v>
      </c>
      <c r="C16">
        <v>3</v>
      </c>
      <c r="D16">
        <v>1</v>
      </c>
      <c r="E16" s="1">
        <v>0.33329999999999999</v>
      </c>
      <c r="F16" s="2">
        <v>1.82</v>
      </c>
    </row>
    <row r="17" spans="1:6" x14ac:dyDescent="0.55000000000000004">
      <c r="A17">
        <v>20</v>
      </c>
      <c r="B17">
        <v>9004</v>
      </c>
      <c r="C17">
        <v>4</v>
      </c>
      <c r="D17">
        <v>1</v>
      </c>
      <c r="E17" s="1">
        <v>0.25</v>
      </c>
      <c r="F17" s="2">
        <v>1.75</v>
      </c>
    </row>
    <row r="18" spans="1:6" x14ac:dyDescent="0.55000000000000004">
      <c r="A18">
        <v>20</v>
      </c>
      <c r="B18">
        <v>9005</v>
      </c>
      <c r="C18">
        <v>3</v>
      </c>
      <c r="D18">
        <v>0</v>
      </c>
      <c r="E18" s="1">
        <v>0</v>
      </c>
      <c r="F18" s="2">
        <v>2.36</v>
      </c>
    </row>
    <row r="19" spans="1:6" x14ac:dyDescent="0.55000000000000004">
      <c r="A19">
        <v>20</v>
      </c>
      <c r="B19">
        <v>9006</v>
      </c>
      <c r="C19">
        <v>4</v>
      </c>
      <c r="D19">
        <v>2</v>
      </c>
      <c r="E19" s="1">
        <v>0.5</v>
      </c>
      <c r="F19" s="2">
        <v>1.0900000000000001</v>
      </c>
    </row>
    <row r="20" spans="1:6" x14ac:dyDescent="0.55000000000000004">
      <c r="A20">
        <v>20</v>
      </c>
      <c r="B20">
        <v>9007</v>
      </c>
      <c r="C20">
        <v>4</v>
      </c>
      <c r="D20">
        <v>1</v>
      </c>
      <c r="E20" s="1">
        <v>0.25</v>
      </c>
      <c r="F20" s="2">
        <v>1.31</v>
      </c>
    </row>
    <row r="21" spans="1:6" x14ac:dyDescent="0.55000000000000004">
      <c r="A21">
        <v>20</v>
      </c>
      <c r="B21">
        <v>9008</v>
      </c>
      <c r="C21">
        <v>4</v>
      </c>
      <c r="D21">
        <v>4</v>
      </c>
      <c r="E21" s="1">
        <v>1</v>
      </c>
      <c r="F21" s="2">
        <v>1.82</v>
      </c>
    </row>
    <row r="22" spans="1:6" x14ac:dyDescent="0.55000000000000004">
      <c r="A22">
        <v>20</v>
      </c>
      <c r="B22">
        <v>10000</v>
      </c>
      <c r="C22">
        <v>4</v>
      </c>
      <c r="D22">
        <v>2</v>
      </c>
      <c r="E22" s="1">
        <v>0.5</v>
      </c>
      <c r="F22" s="2">
        <v>1.48</v>
      </c>
    </row>
    <row r="23" spans="1:6" x14ac:dyDescent="0.55000000000000004">
      <c r="A23">
        <v>20</v>
      </c>
      <c r="B23">
        <v>10001</v>
      </c>
      <c r="C23">
        <v>4</v>
      </c>
      <c r="D23">
        <v>0</v>
      </c>
      <c r="E23" s="1">
        <v>0</v>
      </c>
      <c r="F23" s="2">
        <v>1.17</v>
      </c>
    </row>
    <row r="24" spans="1:6" x14ac:dyDescent="0.55000000000000004">
      <c r="A24">
        <v>20</v>
      </c>
      <c r="B24">
        <v>10002</v>
      </c>
      <c r="C24">
        <v>1</v>
      </c>
      <c r="D24">
        <v>0</v>
      </c>
      <c r="E24" s="1">
        <v>0</v>
      </c>
      <c r="F24" s="2">
        <v>2.0299999999999998</v>
      </c>
    </row>
    <row r="25" spans="1:6" x14ac:dyDescent="0.55000000000000004">
      <c r="A25">
        <v>20</v>
      </c>
      <c r="B25">
        <v>10003</v>
      </c>
      <c r="C25">
        <v>1</v>
      </c>
      <c r="D25">
        <v>0</v>
      </c>
      <c r="E25" s="1">
        <v>0</v>
      </c>
      <c r="F25" s="2">
        <v>2.65</v>
      </c>
    </row>
    <row r="26" spans="1:6" x14ac:dyDescent="0.55000000000000004">
      <c r="A26">
        <v>20</v>
      </c>
      <c r="B26">
        <v>10004</v>
      </c>
      <c r="C26">
        <v>2</v>
      </c>
      <c r="D26">
        <v>0</v>
      </c>
      <c r="E26" s="1">
        <v>0</v>
      </c>
      <c r="F26" s="2">
        <v>1.29</v>
      </c>
    </row>
    <row r="27" spans="1:6" x14ac:dyDescent="0.55000000000000004">
      <c r="A27">
        <v>20</v>
      </c>
      <c r="B27">
        <v>10005</v>
      </c>
      <c r="C27">
        <v>1</v>
      </c>
      <c r="D27">
        <v>0</v>
      </c>
      <c r="E27" s="1">
        <v>0</v>
      </c>
      <c r="F27" s="2">
        <v>3.12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J9" sqref="J9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F21"/>
  <sheetViews>
    <sheetView workbookViewId="0">
      <selection activeCell="C10" sqref="C10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>
        <v>20</v>
      </c>
      <c r="B2">
        <v>7002</v>
      </c>
      <c r="C2">
        <v>5</v>
      </c>
      <c r="D2">
        <v>0</v>
      </c>
      <c r="E2">
        <v>0</v>
      </c>
      <c r="F2">
        <v>1.6</v>
      </c>
    </row>
    <row r="3" spans="1:6" x14ac:dyDescent="0.55000000000000004">
      <c r="A3">
        <v>20</v>
      </c>
      <c r="B3">
        <v>7003</v>
      </c>
      <c r="C3">
        <v>5</v>
      </c>
      <c r="D3">
        <v>2</v>
      </c>
      <c r="E3">
        <v>0.4</v>
      </c>
      <c r="F3">
        <v>1.77</v>
      </c>
    </row>
    <row r="4" spans="1:6" x14ac:dyDescent="0.55000000000000004">
      <c r="A4">
        <v>20</v>
      </c>
      <c r="B4">
        <v>7004</v>
      </c>
      <c r="C4">
        <v>4</v>
      </c>
      <c r="D4">
        <v>0</v>
      </c>
      <c r="E4">
        <v>0</v>
      </c>
      <c r="F4">
        <v>1.32</v>
      </c>
    </row>
    <row r="5" spans="1:6" x14ac:dyDescent="0.55000000000000004">
      <c r="A5">
        <v>20</v>
      </c>
      <c r="B5">
        <v>7005</v>
      </c>
      <c r="C5">
        <v>4</v>
      </c>
      <c r="D5">
        <v>0</v>
      </c>
      <c r="E5">
        <v>0</v>
      </c>
      <c r="F5">
        <v>1.17</v>
      </c>
    </row>
    <row r="6" spans="1:6" x14ac:dyDescent="0.55000000000000004">
      <c r="A6">
        <v>20</v>
      </c>
      <c r="B6">
        <v>7006</v>
      </c>
      <c r="C6">
        <v>3</v>
      </c>
      <c r="D6">
        <v>1</v>
      </c>
      <c r="E6">
        <v>0.33329999999999999</v>
      </c>
      <c r="F6">
        <v>1.71</v>
      </c>
    </row>
    <row r="7" spans="1:6" x14ac:dyDescent="0.55000000000000004">
      <c r="A7">
        <v>20</v>
      </c>
      <c r="B7">
        <v>9000</v>
      </c>
      <c r="C7">
        <v>6</v>
      </c>
      <c r="D7">
        <v>3</v>
      </c>
      <c r="E7">
        <v>0.5</v>
      </c>
      <c r="F7">
        <v>1.45</v>
      </c>
    </row>
    <row r="8" spans="1:6" x14ac:dyDescent="0.55000000000000004">
      <c r="A8">
        <v>20</v>
      </c>
      <c r="B8">
        <v>9001</v>
      </c>
      <c r="C8">
        <v>5</v>
      </c>
      <c r="D8">
        <v>0</v>
      </c>
      <c r="E8">
        <v>0</v>
      </c>
      <c r="F8">
        <v>1.46</v>
      </c>
    </row>
    <row r="9" spans="1:6" x14ac:dyDescent="0.55000000000000004">
      <c r="A9">
        <v>20</v>
      </c>
      <c r="B9">
        <v>9002</v>
      </c>
      <c r="C9">
        <v>6</v>
      </c>
      <c r="D9">
        <v>2</v>
      </c>
      <c r="E9">
        <v>0.33329999999999999</v>
      </c>
      <c r="F9">
        <v>1.2</v>
      </c>
    </row>
    <row r="10" spans="1:6" x14ac:dyDescent="0.55000000000000004">
      <c r="A10">
        <v>20</v>
      </c>
      <c r="B10">
        <v>9003</v>
      </c>
      <c r="C10">
        <v>6</v>
      </c>
      <c r="D10">
        <v>1</v>
      </c>
      <c r="E10">
        <v>0.16669999999999999</v>
      </c>
      <c r="F10">
        <v>1.21</v>
      </c>
    </row>
    <row r="11" spans="1:6" x14ac:dyDescent="0.55000000000000004">
      <c r="A11">
        <v>20</v>
      </c>
      <c r="B11">
        <v>9004</v>
      </c>
      <c r="C11">
        <v>5</v>
      </c>
      <c r="D11">
        <v>0</v>
      </c>
      <c r="E11">
        <v>0</v>
      </c>
      <c r="F11">
        <v>1.59</v>
      </c>
    </row>
    <row r="12" spans="1:6" x14ac:dyDescent="0.55000000000000004">
      <c r="A12">
        <v>20</v>
      </c>
      <c r="B12">
        <v>9005</v>
      </c>
      <c r="C12">
        <v>6</v>
      </c>
      <c r="D12">
        <v>0</v>
      </c>
      <c r="E12">
        <v>0</v>
      </c>
      <c r="F12">
        <v>1.66</v>
      </c>
    </row>
    <row r="13" spans="1:6" x14ac:dyDescent="0.55000000000000004">
      <c r="A13">
        <v>20</v>
      </c>
      <c r="B13">
        <v>9006</v>
      </c>
      <c r="C13">
        <v>6</v>
      </c>
      <c r="D13">
        <v>1</v>
      </c>
      <c r="E13">
        <v>0.16669999999999999</v>
      </c>
      <c r="F13">
        <v>1.29</v>
      </c>
    </row>
    <row r="14" spans="1:6" x14ac:dyDescent="0.55000000000000004">
      <c r="A14">
        <v>20</v>
      </c>
      <c r="B14">
        <v>9007</v>
      </c>
      <c r="C14">
        <v>6</v>
      </c>
      <c r="D14">
        <v>0</v>
      </c>
      <c r="E14">
        <v>0</v>
      </c>
      <c r="F14">
        <v>1.3</v>
      </c>
    </row>
    <row r="15" spans="1:6" x14ac:dyDescent="0.55000000000000004">
      <c r="A15">
        <v>20</v>
      </c>
      <c r="B15">
        <v>9008</v>
      </c>
      <c r="C15">
        <v>5</v>
      </c>
      <c r="D15">
        <v>2</v>
      </c>
      <c r="E15">
        <v>0.4</v>
      </c>
      <c r="F15">
        <v>1.66</v>
      </c>
    </row>
    <row r="16" spans="1:6" x14ac:dyDescent="0.55000000000000004">
      <c r="A16">
        <v>20</v>
      </c>
      <c r="B16">
        <v>10000</v>
      </c>
      <c r="C16">
        <v>6</v>
      </c>
      <c r="D16">
        <v>3</v>
      </c>
      <c r="E16">
        <v>0.5</v>
      </c>
      <c r="F16">
        <v>1.23</v>
      </c>
    </row>
    <row r="17" spans="1:6" x14ac:dyDescent="0.55000000000000004">
      <c r="A17">
        <v>20</v>
      </c>
      <c r="B17">
        <v>10001</v>
      </c>
      <c r="C17">
        <v>6</v>
      </c>
      <c r="D17">
        <v>1</v>
      </c>
      <c r="E17">
        <v>0.16669999999999999</v>
      </c>
      <c r="F17">
        <v>1.33</v>
      </c>
    </row>
    <row r="18" spans="1:6" x14ac:dyDescent="0.55000000000000004">
      <c r="A18">
        <v>20</v>
      </c>
      <c r="B18">
        <v>10002</v>
      </c>
      <c r="C18">
        <v>5</v>
      </c>
      <c r="D18">
        <v>2</v>
      </c>
      <c r="E18">
        <v>0.4</v>
      </c>
      <c r="F18">
        <v>1.59</v>
      </c>
    </row>
    <row r="19" spans="1:6" x14ac:dyDescent="0.55000000000000004">
      <c r="A19">
        <v>20</v>
      </c>
      <c r="B19">
        <v>10003</v>
      </c>
      <c r="C19">
        <v>4</v>
      </c>
      <c r="D19">
        <v>1</v>
      </c>
      <c r="E19">
        <v>0.25</v>
      </c>
      <c r="F19">
        <v>1.1499999999999999</v>
      </c>
    </row>
    <row r="20" spans="1:6" x14ac:dyDescent="0.55000000000000004">
      <c r="A20">
        <v>20</v>
      </c>
      <c r="B20">
        <v>10004</v>
      </c>
      <c r="C20">
        <v>4</v>
      </c>
      <c r="D20">
        <v>0</v>
      </c>
      <c r="E20">
        <v>0</v>
      </c>
      <c r="F20">
        <v>1.02</v>
      </c>
    </row>
    <row r="21" spans="1:6" x14ac:dyDescent="0.55000000000000004">
      <c r="A21">
        <v>20</v>
      </c>
      <c r="B21">
        <v>10005</v>
      </c>
      <c r="C21">
        <v>4</v>
      </c>
      <c r="D21">
        <v>0</v>
      </c>
      <c r="E21">
        <v>0</v>
      </c>
      <c r="F21">
        <v>1.32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26"/>
  <sheetViews>
    <sheetView tabSelected="1" topLeftCell="A4" workbookViewId="0">
      <selection activeCell="C12" sqref="C12"/>
    </sheetView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A8">
        <v>20</v>
      </c>
      <c r="B8">
        <v>7002</v>
      </c>
      <c r="C8">
        <v>7</v>
      </c>
      <c r="D8">
        <v>0</v>
      </c>
      <c r="E8">
        <v>0</v>
      </c>
      <c r="F8" s="2">
        <v>2.66</v>
      </c>
    </row>
    <row r="9" spans="1:11" x14ac:dyDescent="0.55000000000000004">
      <c r="A9">
        <v>20</v>
      </c>
      <c r="B9">
        <v>7003</v>
      </c>
      <c r="C9">
        <v>9</v>
      </c>
      <c r="D9">
        <v>1</v>
      </c>
      <c r="E9">
        <v>0.1111</v>
      </c>
      <c r="F9" s="2">
        <v>2.5499999999999998</v>
      </c>
    </row>
    <row r="10" spans="1:11" x14ac:dyDescent="0.55000000000000004">
      <c r="A10">
        <v>20</v>
      </c>
      <c r="B10">
        <v>7004</v>
      </c>
      <c r="C10">
        <v>2</v>
      </c>
      <c r="D10">
        <v>0</v>
      </c>
      <c r="E10">
        <v>0</v>
      </c>
      <c r="F10" s="2">
        <v>2.99</v>
      </c>
    </row>
    <row r="11" spans="1:11" x14ac:dyDescent="0.55000000000000004">
      <c r="A11">
        <v>20</v>
      </c>
      <c r="B11">
        <v>7005</v>
      </c>
      <c r="C11">
        <v>3</v>
      </c>
      <c r="D11">
        <v>0</v>
      </c>
      <c r="E11">
        <v>0</v>
      </c>
      <c r="F11" s="2">
        <v>2.31</v>
      </c>
    </row>
    <row r="12" spans="1:11" x14ac:dyDescent="0.55000000000000004">
      <c r="A12">
        <v>20</v>
      </c>
      <c r="B12">
        <v>7006</v>
      </c>
      <c r="C12">
        <v>2</v>
      </c>
      <c r="D12">
        <v>0</v>
      </c>
      <c r="E12">
        <v>0</v>
      </c>
      <c r="F12" s="2">
        <v>2.17</v>
      </c>
    </row>
    <row r="13" spans="1:11" x14ac:dyDescent="0.55000000000000004">
      <c r="A13">
        <v>20</v>
      </c>
      <c r="B13">
        <v>9000</v>
      </c>
      <c r="C13">
        <v>6</v>
      </c>
      <c r="D13">
        <v>0</v>
      </c>
      <c r="E13">
        <v>0</v>
      </c>
      <c r="F13" s="2">
        <v>2.5499999999999998</v>
      </c>
    </row>
    <row r="14" spans="1:11" x14ac:dyDescent="0.55000000000000004">
      <c r="A14">
        <v>20</v>
      </c>
      <c r="B14">
        <v>9001</v>
      </c>
      <c r="C14">
        <v>8</v>
      </c>
      <c r="D14">
        <v>2</v>
      </c>
      <c r="E14">
        <v>0.25</v>
      </c>
      <c r="F14" s="2">
        <v>2.31</v>
      </c>
    </row>
    <row r="15" spans="1:11" x14ac:dyDescent="0.55000000000000004">
      <c r="A15">
        <v>20</v>
      </c>
      <c r="B15">
        <v>9002</v>
      </c>
      <c r="C15">
        <v>8</v>
      </c>
      <c r="D15">
        <v>1</v>
      </c>
      <c r="E15">
        <v>0.125</v>
      </c>
      <c r="F15" s="2">
        <v>2.44</v>
      </c>
    </row>
    <row r="16" spans="1:11" x14ac:dyDescent="0.55000000000000004">
      <c r="A16">
        <v>20</v>
      </c>
      <c r="B16">
        <v>9003</v>
      </c>
      <c r="C16">
        <v>7</v>
      </c>
      <c r="D16">
        <v>2</v>
      </c>
      <c r="E16">
        <v>0.28570000000000001</v>
      </c>
      <c r="F16">
        <v>2.1800000000000002</v>
      </c>
    </row>
    <row r="17" spans="1:6" x14ac:dyDescent="0.55000000000000004">
      <c r="A17">
        <v>20</v>
      </c>
      <c r="B17">
        <v>9004</v>
      </c>
      <c r="C17">
        <v>7</v>
      </c>
      <c r="D17">
        <v>2</v>
      </c>
      <c r="E17">
        <v>0.28570000000000001</v>
      </c>
      <c r="F17">
        <v>2.4700000000000002</v>
      </c>
    </row>
    <row r="18" spans="1:6" x14ac:dyDescent="0.55000000000000004">
      <c r="A18">
        <v>20</v>
      </c>
      <c r="B18">
        <v>9005</v>
      </c>
      <c r="C18">
        <v>8</v>
      </c>
      <c r="D18">
        <v>3</v>
      </c>
      <c r="E18">
        <v>0.375</v>
      </c>
      <c r="F18">
        <v>2.65</v>
      </c>
    </row>
    <row r="19" spans="1:6" x14ac:dyDescent="0.55000000000000004">
      <c r="A19">
        <v>20</v>
      </c>
      <c r="B19">
        <v>9006</v>
      </c>
      <c r="C19">
        <v>8</v>
      </c>
      <c r="D19">
        <v>5</v>
      </c>
      <c r="E19">
        <v>0.625</v>
      </c>
      <c r="F19">
        <v>2.74</v>
      </c>
    </row>
    <row r="20" spans="1:6" x14ac:dyDescent="0.55000000000000004">
      <c r="A20">
        <v>20</v>
      </c>
      <c r="B20">
        <v>9007</v>
      </c>
      <c r="C20">
        <v>7</v>
      </c>
      <c r="D20">
        <v>2</v>
      </c>
      <c r="E20">
        <v>0.28570000000000001</v>
      </c>
      <c r="F20">
        <v>2.5099999999999998</v>
      </c>
    </row>
    <row r="21" spans="1:6" x14ac:dyDescent="0.55000000000000004">
      <c r="A21">
        <v>20</v>
      </c>
      <c r="B21">
        <v>9008</v>
      </c>
      <c r="C21">
        <v>8</v>
      </c>
      <c r="D21">
        <v>3</v>
      </c>
      <c r="E21">
        <v>0.375</v>
      </c>
      <c r="F21">
        <v>2.52</v>
      </c>
    </row>
    <row r="22" spans="1:6" x14ac:dyDescent="0.55000000000000004">
      <c r="A22">
        <v>20</v>
      </c>
      <c r="B22">
        <v>10000</v>
      </c>
      <c r="C22">
        <v>7</v>
      </c>
      <c r="D22">
        <v>1</v>
      </c>
      <c r="E22">
        <v>0.1429</v>
      </c>
      <c r="F22">
        <v>2.59</v>
      </c>
    </row>
    <row r="23" spans="1:6" x14ac:dyDescent="0.55000000000000004">
      <c r="A23">
        <v>20</v>
      </c>
      <c r="B23">
        <v>10001</v>
      </c>
      <c r="C23">
        <v>7</v>
      </c>
      <c r="D23">
        <v>1</v>
      </c>
      <c r="E23">
        <v>0.1429</v>
      </c>
      <c r="F23">
        <v>2.68</v>
      </c>
    </row>
    <row r="24" spans="1:6" x14ac:dyDescent="0.55000000000000004">
      <c r="A24">
        <v>20</v>
      </c>
      <c r="B24">
        <v>10002</v>
      </c>
      <c r="C24">
        <v>2</v>
      </c>
      <c r="D24">
        <v>2</v>
      </c>
      <c r="E24">
        <v>1</v>
      </c>
      <c r="F24">
        <v>2.68</v>
      </c>
    </row>
    <row r="25" spans="1:6" x14ac:dyDescent="0.55000000000000004">
      <c r="A25">
        <v>20</v>
      </c>
      <c r="B25">
        <v>10003</v>
      </c>
      <c r="C25">
        <v>2</v>
      </c>
      <c r="D25">
        <v>1</v>
      </c>
      <c r="E25">
        <v>0.5</v>
      </c>
      <c r="F25">
        <v>2.82</v>
      </c>
    </row>
    <row r="26" spans="1:6" x14ac:dyDescent="0.55000000000000004">
      <c r="A26">
        <v>20</v>
      </c>
      <c r="B26">
        <v>10005</v>
      </c>
      <c r="C26">
        <v>3</v>
      </c>
      <c r="D26">
        <v>0</v>
      </c>
      <c r="E26">
        <v>0</v>
      </c>
      <c r="F26">
        <v>2.76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AC27"/>
  <sheetViews>
    <sheetView topLeftCell="A10" zoomScaleNormal="100" workbookViewId="0">
      <selection activeCell="AA13" sqref="AA13"/>
    </sheetView>
  </sheetViews>
  <sheetFormatPr defaultRowHeight="14.4" x14ac:dyDescent="0.55000000000000004"/>
  <sheetData>
    <row r="1" spans="1:29" ht="14.7" thickBot="1" x14ac:dyDescent="0.6">
      <c r="A1" s="45" t="s">
        <v>0</v>
      </c>
      <c r="B1" s="46" t="s">
        <v>1</v>
      </c>
      <c r="C1" s="46" t="s">
        <v>2</v>
      </c>
      <c r="D1" s="46" t="s">
        <v>3</v>
      </c>
      <c r="E1" s="54" t="s">
        <v>4</v>
      </c>
      <c r="F1" s="46" t="s">
        <v>5</v>
      </c>
      <c r="G1" s="46" t="s">
        <v>7</v>
      </c>
      <c r="H1" s="46" t="s">
        <v>8</v>
      </c>
      <c r="I1" s="47" t="s">
        <v>9</v>
      </c>
      <c r="AA1" t="s">
        <v>11</v>
      </c>
    </row>
    <row r="2" spans="1:29" ht="14.7" thickBot="1" x14ac:dyDescent="0.6">
      <c r="A2" s="32">
        <v>20</v>
      </c>
      <c r="B2" s="33">
        <v>7000</v>
      </c>
      <c r="C2" s="33">
        <f>IFERROR(VLOOKUP($B2, ZEN!$B$2:$D$101, 2,FALSE), 0) + IFERROR(VLOOKUP($B2, CLM!$B$2:$D$101, 2,FALSE), 0)+ IFERROR(VLOOKUP($B2, CLM_3200!$B$2:$D$101, 2,FALSE), 0) + IFERROR(VLOOKUP($B2, THUNDER!$B$2:$D$101, 2,FALSE), 0)</f>
        <v>67</v>
      </c>
      <c r="D2" s="33">
        <f>IFERROR(VLOOKUP($B2, ZEN!$B$2:$D$101, 3,FALSE), 0) + IFERROR(VLOOKUP($B2, CLM!$B$2:$D$101, 3,FALSE), 0)+ IFERROR(VLOOKUP($B2, CLM_3200!$B$2:$D$101, 3,FALSE), 0) + IFERROR(VLOOKUP($B2, THUNDER!$B$2:$D$101, 3,FALSE), 0)</f>
        <v>8</v>
      </c>
      <c r="E2" s="55">
        <f>IFERROR(D2/C2, 0)</f>
        <v>0.11940298507462686</v>
      </c>
      <c r="F2" s="35">
        <f>(CLM!F2 * CLM!C2 + ZEN!F2 * ZEN!C2 + THUNDER!F2 * THUNDER!C2) / (CLM!C2 +  ZEN!C2 + THUNDER!C2)</f>
        <v>1.5919402985074627</v>
      </c>
      <c r="G2" s="34">
        <f>IFERROR(SQRT(C2*E2*(1-E2))/C2, 0)</f>
        <v>3.961492109774456E-2</v>
      </c>
      <c r="H2" s="34">
        <f>E2-G2</f>
        <v>7.9788063976882304E-2</v>
      </c>
      <c r="I2" s="36">
        <f>E2+G2</f>
        <v>0.15901790617237144</v>
      </c>
      <c r="Z2" s="45"/>
      <c r="AA2" s="64">
        <v>5</v>
      </c>
      <c r="AB2" s="65">
        <v>10</v>
      </c>
      <c r="AC2" s="66">
        <v>20</v>
      </c>
    </row>
    <row r="3" spans="1:29" x14ac:dyDescent="0.55000000000000004">
      <c r="A3" s="37">
        <v>20</v>
      </c>
      <c r="B3" s="38">
        <v>7001</v>
      </c>
      <c r="C3" s="38">
        <f>IFERROR(VLOOKUP($B3, ZEN!$B$2:$D$101, 2,FALSE), 0) + IFERROR(VLOOKUP($B3, CLM!$B$2:$D$101, 2,FALSE), 0)+ IFERROR(VLOOKUP($B3, CLM_3200!$B$2:$D$101, 2,FALSE), 0) + IFERROR(VLOOKUP($B3, THUNDER!$B$2:$D$101, 2,FALSE), 0)</f>
        <v>63</v>
      </c>
      <c r="D3" s="38">
        <f>IFERROR(VLOOKUP($B3, ZEN!$B$2:$D$101, 3,FALSE), 0) + IFERROR(VLOOKUP($B3, CLM!$B$2:$D$101, 3,FALSE), 0)+ IFERROR(VLOOKUP($B3, CLM_3200!$B$2:$D$101, 3,FALSE), 0) + IFERROR(VLOOKUP($B3, THUNDER!$B$2:$D$101, 3,FALSE), 0)</f>
        <v>9</v>
      </c>
      <c r="E3" s="56">
        <f t="shared" ref="E3:E5" si="0">IFERROR(D3/C3, 0)</f>
        <v>0.14285714285714285</v>
      </c>
      <c r="F3" s="40"/>
      <c r="G3" s="39">
        <f t="shared" ref="G3:G5" si="1">IFERROR(SQRT(C3*E3*(1-E3))/C3, 0)</f>
        <v>4.4086671417740551E-2</v>
      </c>
      <c r="H3" s="39">
        <f t="shared" ref="H3:H5" si="2">E3-G3</f>
        <v>9.8770471439402291E-2</v>
      </c>
      <c r="I3" s="41">
        <f t="shared" ref="I3:I5" si="3">E3+G3</f>
        <v>0.18694381427488341</v>
      </c>
      <c r="Y3" t="s">
        <v>10</v>
      </c>
      <c r="Z3" s="67">
        <v>5</v>
      </c>
      <c r="AA3" s="74">
        <f>+E17</f>
        <v>0.15</v>
      </c>
      <c r="AB3" s="73">
        <f>+E16</f>
        <v>0.21052631578947367</v>
      </c>
      <c r="AC3" s="75">
        <f>+E18</f>
        <v>0.19047619047619047</v>
      </c>
    </row>
    <row r="4" spans="1:29" x14ac:dyDescent="0.55000000000000004">
      <c r="A4" s="37">
        <v>20</v>
      </c>
      <c r="B4" s="38">
        <v>7002</v>
      </c>
      <c r="C4" s="38">
        <f>IFERROR(VLOOKUP($B4, ZEN!$B$2:$D$101, 2,FALSE), 0) + IFERROR(VLOOKUP($B4, CLM!$B$2:$D$101, 2,FALSE), 0)+ IFERROR(VLOOKUP($B4, CLM_3200!$B$2:$D$101, 2,FALSE), 0) + IFERROR(VLOOKUP($B4, THUNDER!$B$2:$D$101, 2,FALSE), 0)</f>
        <v>19</v>
      </c>
      <c r="D4" s="38">
        <f>IFERROR(VLOOKUP($B4, ZEN!$B$2:$D$101, 3,FALSE), 0) + IFERROR(VLOOKUP($B4, CLM!$B$2:$D$101, 3,FALSE), 0)+ IFERROR(VLOOKUP($B4, CLM_3200!$B$2:$D$101, 3,FALSE), 0) + IFERROR(VLOOKUP($B4, THUNDER!$B$2:$D$101, 3,FALSE), 0)</f>
        <v>0</v>
      </c>
      <c r="E4" s="56">
        <f t="shared" si="0"/>
        <v>0</v>
      </c>
      <c r="F4" s="40"/>
      <c r="G4" s="39">
        <f t="shared" si="1"/>
        <v>0</v>
      </c>
      <c r="H4" s="39">
        <f t="shared" si="2"/>
        <v>0</v>
      </c>
      <c r="I4" s="41">
        <f t="shared" si="3"/>
        <v>0</v>
      </c>
      <c r="Z4" s="68">
        <v>10</v>
      </c>
      <c r="AA4" s="71">
        <f>E14</f>
        <v>0.15789473684210525</v>
      </c>
      <c r="AB4" s="70">
        <f>+E13</f>
        <v>0.25</v>
      </c>
      <c r="AC4" s="72">
        <f>+E15</f>
        <v>0.36363636363636365</v>
      </c>
    </row>
    <row r="5" spans="1:29" ht="14.7" thickBot="1" x14ac:dyDescent="0.6">
      <c r="A5" s="37">
        <v>20</v>
      </c>
      <c r="B5" s="38">
        <v>7003</v>
      </c>
      <c r="C5" s="38">
        <f>IFERROR(VLOOKUP($B5, ZEN!$B$2:$D$101, 2,FALSE), 0) + IFERROR(VLOOKUP($B5, CLM!$B$2:$D$101, 2,FALSE), 0)+ IFERROR(VLOOKUP($B5, CLM_3200!$B$2:$D$101, 2,FALSE), 0) + IFERROR(VLOOKUP($B5, THUNDER!$B$2:$D$101, 2,FALSE), 0)</f>
        <v>21</v>
      </c>
      <c r="D5" s="38">
        <f>IFERROR(VLOOKUP($B5, ZEN!$B$2:$D$101, 3,FALSE), 0) + IFERROR(VLOOKUP($B5, CLM!$B$2:$D$101, 3,FALSE), 0)+ IFERROR(VLOOKUP($B5, CLM_3200!$B$2:$D$101, 3,FALSE), 0) + IFERROR(VLOOKUP($B5, THUNDER!$B$2:$D$101, 3,FALSE), 0)</f>
        <v>4</v>
      </c>
      <c r="E5" s="56">
        <f t="shared" si="0"/>
        <v>0.19047619047619047</v>
      </c>
      <c r="F5" s="40"/>
      <c r="G5" s="39">
        <f t="shared" si="1"/>
        <v>8.568908674689879E-2</v>
      </c>
      <c r="H5" s="39">
        <f t="shared" si="2"/>
        <v>0.10478710372929168</v>
      </c>
      <c r="I5" s="41">
        <f t="shared" si="3"/>
        <v>0.27616527722308926</v>
      </c>
      <c r="Z5" s="69">
        <v>20</v>
      </c>
      <c r="AA5" s="77">
        <f>+E20</f>
        <v>0.2</v>
      </c>
      <c r="AB5" s="76">
        <f>+E19</f>
        <v>0.38095238095238093</v>
      </c>
      <c r="AC5" s="78">
        <f>+E21</f>
        <v>0.47619047619047616</v>
      </c>
    </row>
    <row r="6" spans="1:29" x14ac:dyDescent="0.55000000000000004">
      <c r="A6" s="37">
        <v>20</v>
      </c>
      <c r="B6" s="38">
        <v>7004</v>
      </c>
      <c r="C6" s="38">
        <f>IFERROR(VLOOKUP($B6, ZEN!$B$2:$D$101, 2,FALSE), 0) + IFERROR(VLOOKUP($B6, CLM!$B$2:$D$101, 2,FALSE), 0)+ IFERROR(VLOOKUP($B6, CLM_3200!$B$2:$D$101, 2,FALSE), 0) + IFERROR(VLOOKUP($B6, THUNDER!$B$2:$D$101, 2,FALSE), 0)</f>
        <v>8</v>
      </c>
      <c r="D6" s="38">
        <f>IFERROR(VLOOKUP($B6, ZEN!$B$2:$D$101, 3,FALSE), 0) + IFERROR(VLOOKUP($B6, CLM!$B$2:$D$101, 3,FALSE), 0)+ IFERROR(VLOOKUP($B6, CLM_3200!$B$2:$D$101, 3,FALSE), 0) + IFERROR(VLOOKUP($B6, THUNDER!$B$2:$D$101, 3,FALSE), 0)</f>
        <v>0</v>
      </c>
      <c r="E6" s="56">
        <f t="shared" ref="E6:E7" si="4">IFERROR(D6/C6, 0)</f>
        <v>0</v>
      </c>
      <c r="F6" s="40"/>
      <c r="G6" s="39">
        <f t="shared" ref="G6:G7" si="5">IFERROR(SQRT(C6*E6*(1-E6))/C6, 0)</f>
        <v>0</v>
      </c>
      <c r="H6" s="39">
        <f t="shared" ref="H6:H7" si="6">E6-G6</f>
        <v>0</v>
      </c>
      <c r="I6" s="41">
        <f t="shared" ref="I6:I7" si="7">E6+G6</f>
        <v>0</v>
      </c>
    </row>
    <row r="7" spans="1:29" x14ac:dyDescent="0.55000000000000004">
      <c r="A7" s="37">
        <v>20</v>
      </c>
      <c r="B7" s="38">
        <v>7005</v>
      </c>
      <c r="C7" s="38">
        <f>IFERROR(VLOOKUP($B7, ZEN!$B$2:$D$101, 2,FALSE), 0) + IFERROR(VLOOKUP($B7, CLM!$B$2:$D$101, 2,FALSE), 0)+ IFERROR(VLOOKUP($B7, CLM_3200!$B$2:$D$101, 2,FALSE), 0) + IFERROR(VLOOKUP($B7, THUNDER!$B$2:$D$101, 2,FALSE), 0)</f>
        <v>8</v>
      </c>
      <c r="D7" s="38">
        <f>IFERROR(VLOOKUP($B7, ZEN!$B$2:$D$101, 3,FALSE), 0) + IFERROR(VLOOKUP($B7, CLM!$B$2:$D$101, 3,FALSE), 0)+ IFERROR(VLOOKUP($B7, CLM_3200!$B$2:$D$101, 3,FALSE), 0) + IFERROR(VLOOKUP($B7, THUNDER!$B$2:$D$101, 3,FALSE), 0)</f>
        <v>0</v>
      </c>
      <c r="E7" s="56">
        <f t="shared" si="4"/>
        <v>0</v>
      </c>
      <c r="F7" s="40"/>
      <c r="G7" s="39">
        <f t="shared" si="5"/>
        <v>0</v>
      </c>
      <c r="H7" s="39">
        <f t="shared" si="6"/>
        <v>0</v>
      </c>
      <c r="I7" s="41">
        <f t="shared" si="7"/>
        <v>0</v>
      </c>
      <c r="Z7" t="s">
        <v>12</v>
      </c>
      <c r="AA7" t="s">
        <v>10</v>
      </c>
      <c r="AB7" t="s">
        <v>11</v>
      </c>
    </row>
    <row r="8" spans="1:29" x14ac:dyDescent="0.55000000000000004">
      <c r="A8" s="37">
        <v>20</v>
      </c>
      <c r="B8" s="38">
        <v>7006</v>
      </c>
      <c r="C8" s="38">
        <f>IFERROR(VLOOKUP($B8, ZEN!$B$2:$D$101, 2,FALSE), 0) + IFERROR(VLOOKUP($B8, CLM!$B$2:$D$101, 2,FALSE), 0)+ IFERROR(VLOOKUP($B8, CLM_3200!$B$2:$D$101, 2,FALSE), 0) + IFERROR(VLOOKUP($B8, THUNDER!$B$2:$D$101, 2,FALSE), 0)</f>
        <v>6</v>
      </c>
      <c r="D8" s="38">
        <f>IFERROR(VLOOKUP($B8, ZEN!$B$2:$D$101, 3,FALSE), 0) + IFERROR(VLOOKUP($B8, CLM!$B$2:$D$101, 3,FALSE), 0)+ IFERROR(VLOOKUP($B8, CLM_3200!$B$2:$D$101, 3,FALSE), 0) + IFERROR(VLOOKUP($B8, THUNDER!$B$2:$D$101, 3,FALSE), 0)</f>
        <v>1</v>
      </c>
      <c r="E8" s="56">
        <f t="shared" ref="E8" si="8">IFERROR(D8/C8, 0)</f>
        <v>0.16666666666666666</v>
      </c>
      <c r="F8" s="40"/>
      <c r="G8" s="39">
        <f t="shared" ref="G8" si="9">IFERROR(SQRT(C8*E8*(1-E8))/C8, 0)</f>
        <v>0.15214515486254615</v>
      </c>
      <c r="H8" s="39">
        <f t="shared" ref="H8" si="10">E8-G8</f>
        <v>1.4521511804120507E-2</v>
      </c>
      <c r="I8" s="41">
        <f t="shared" ref="I8" si="11">E8+G8</f>
        <v>0.31881182152921284</v>
      </c>
      <c r="Z8">
        <v>2</v>
      </c>
      <c r="AA8" s="1">
        <f>+E6</f>
        <v>0</v>
      </c>
      <c r="AB8" s="1">
        <f>+E26</f>
        <v>0</v>
      </c>
    </row>
    <row r="9" spans="1:29" x14ac:dyDescent="0.55000000000000004">
      <c r="A9" s="37">
        <v>20</v>
      </c>
      <c r="B9" s="38">
        <v>8000</v>
      </c>
      <c r="C9" s="38">
        <f>IFERROR(VLOOKUP($B9, ZEN!$B$2:$D$101, 2,FALSE), 0) + IFERROR(VLOOKUP($B9, CLM!$B$2:$D$101, 2,FALSE), 0)+ IFERROR(VLOOKUP($B9, CLM_3200!$B$2:$D$101, 2,FALSE), 0) + IFERROR(VLOOKUP($B9, THUNDER!$B$2:$D$101, 2,FALSE), 0)</f>
        <v>67</v>
      </c>
      <c r="D9" s="38">
        <f>IFERROR(VLOOKUP($B9, ZEN!$B$2:$D$101, 3,FALSE), 0) + IFERROR(VLOOKUP($B9, CLM!$B$2:$D$101, 3,FALSE), 0)+ IFERROR(VLOOKUP($B9, CLM_3200!$B$2:$D$101, 3,FALSE), 0) + IFERROR(VLOOKUP($B9, THUNDER!$B$2:$D$101, 3,FALSE), 0)</f>
        <v>7</v>
      </c>
      <c r="E9" s="56">
        <f t="shared" ref="E9:E24" si="12">IFERROR(D9/C9, 0)</f>
        <v>0.1044776119402985</v>
      </c>
      <c r="F9" s="40"/>
      <c r="G9" s="39">
        <f t="shared" ref="G9:G24" si="13">IFERROR(SQRT(C9*E9*(1-E9))/C9, 0)</f>
        <v>3.7369083027573149E-2</v>
      </c>
      <c r="H9" s="39">
        <f>E9-G9</f>
        <v>6.7108528912725354E-2</v>
      </c>
      <c r="I9" s="41">
        <f>E9+G9</f>
        <v>0.14184669496787167</v>
      </c>
      <c r="Z9">
        <v>5</v>
      </c>
      <c r="AA9" s="1">
        <f>+E4</f>
        <v>0</v>
      </c>
      <c r="AB9" s="1">
        <f>+E23</f>
        <v>9.5238095238095233E-2</v>
      </c>
    </row>
    <row r="10" spans="1:29" x14ac:dyDescent="0.55000000000000004">
      <c r="A10" s="37">
        <v>20</v>
      </c>
      <c r="B10" s="38">
        <v>8001</v>
      </c>
      <c r="C10" s="38">
        <f>IFERROR(VLOOKUP($B10, ZEN!$B$2:$D$101, 2,FALSE), 0) + IFERROR(VLOOKUP($B10, CLM!$B$2:$D$101, 2,FALSE), 0)+ IFERROR(VLOOKUP($B10, CLM_3200!$B$2:$D$101, 2,FALSE), 0) + IFERROR(VLOOKUP($B10, THUNDER!$B$2:$D$101, 2,FALSE), 0)</f>
        <v>62</v>
      </c>
      <c r="D10" s="38">
        <f>IFERROR(VLOOKUP($B10, ZEN!$B$2:$D$101, 3,FALSE), 0) + IFERROR(VLOOKUP($B10, CLM!$B$2:$D$101, 3,FALSE), 0)+ IFERROR(VLOOKUP($B10, CLM_3200!$B$2:$D$101, 3,FALSE), 0) + IFERROR(VLOOKUP($B10, THUNDER!$B$2:$D$101, 3,FALSE), 0)</f>
        <v>5</v>
      </c>
      <c r="E10" s="56">
        <f t="shared" si="12"/>
        <v>8.0645161290322578E-2</v>
      </c>
      <c r="F10" s="40"/>
      <c r="G10" s="39">
        <f t="shared" si="13"/>
        <v>3.4580788823532486E-2</v>
      </c>
      <c r="H10" s="39">
        <f>E10-G10</f>
        <v>4.6064372466790092E-2</v>
      </c>
      <c r="I10" s="41">
        <f>E10+G10</f>
        <v>0.11522595011385506</v>
      </c>
      <c r="Z10">
        <v>10</v>
      </c>
      <c r="AA10" s="1">
        <f>+E2</f>
        <v>0.11940298507462686</v>
      </c>
      <c r="AB10" s="1">
        <f>+E22</f>
        <v>0.38095238095238093</v>
      </c>
    </row>
    <row r="11" spans="1:29" x14ac:dyDescent="0.55000000000000004">
      <c r="A11" s="37">
        <v>20</v>
      </c>
      <c r="B11" s="38">
        <v>8002</v>
      </c>
      <c r="C11" s="38">
        <f>IFERROR(VLOOKUP($B11, ZEN!$B$2:$D$101, 2,FALSE), 0) + IFERROR(VLOOKUP($B11, CLM!$B$2:$D$101, 2,FALSE), 0)+ IFERROR(VLOOKUP($B11, CLM_3200!$B$2:$D$101, 2,FALSE), 0) + IFERROR(VLOOKUP($B11, THUNDER!$B$2:$D$101, 2,FALSE), 0)</f>
        <v>63</v>
      </c>
      <c r="D11" s="38">
        <f>IFERROR(VLOOKUP($B11, ZEN!$B$2:$D$101, 3,FALSE), 0) + IFERROR(VLOOKUP($B11, CLM!$B$2:$D$101, 3,FALSE), 0)+ IFERROR(VLOOKUP($B11, CLM_3200!$B$2:$D$101, 3,FALSE), 0) + IFERROR(VLOOKUP($B11, THUNDER!$B$2:$D$101, 3,FALSE), 0)</f>
        <v>18</v>
      </c>
      <c r="E11" s="56">
        <f t="shared" si="12"/>
        <v>0.2857142857142857</v>
      </c>
      <c r="F11" s="38"/>
      <c r="G11" s="39">
        <f t="shared" si="13"/>
        <v>5.6915648063542552E-2</v>
      </c>
      <c r="H11" s="39">
        <f t="shared" ref="H11:H24" si="14">E11-G11</f>
        <v>0.22879863765074315</v>
      </c>
      <c r="I11" s="41">
        <f t="shared" ref="I11:I24" si="15">E11+G11</f>
        <v>0.34262993377782824</v>
      </c>
      <c r="Z11">
        <v>20</v>
      </c>
      <c r="AA11" s="1">
        <f>+E3</f>
        <v>0.14285714285714285</v>
      </c>
      <c r="AB11" s="1">
        <f>+E24</f>
        <v>0.5</v>
      </c>
    </row>
    <row r="12" spans="1:29" ht="14.7" thickBot="1" x14ac:dyDescent="0.6">
      <c r="A12" s="42">
        <v>20</v>
      </c>
      <c r="B12" s="43">
        <v>8003</v>
      </c>
      <c r="C12" s="43">
        <f>IFERROR(VLOOKUP($B12, ZEN!$B$2:$D$101, 2,FALSE), 0) + IFERROR(VLOOKUP($B12, CLM!$B$2:$D$101, 2,FALSE), 0)+ IFERROR(VLOOKUP($B12, CLM_3200!$B$2:$D$101, 2,FALSE), 0) + IFERROR(VLOOKUP($B12, THUNDER!$B$2:$D$101, 2,FALSE), 0)</f>
        <v>62</v>
      </c>
      <c r="D12" s="43">
        <f>IFERROR(VLOOKUP($B12, ZEN!$B$2:$D$101, 3,FALSE), 0) + IFERROR(VLOOKUP($B12, CLM!$B$2:$D$101, 3,FALSE), 0)+ IFERROR(VLOOKUP($B12, CLM_3200!$B$2:$D$101, 3,FALSE), 0) + IFERROR(VLOOKUP($B12, THUNDER!$B$2:$D$101, 3,FALSE), 0)</f>
        <v>20</v>
      </c>
      <c r="E12" s="57">
        <f t="shared" si="12"/>
        <v>0.32258064516129031</v>
      </c>
      <c r="F12" s="43"/>
      <c r="G12" s="44">
        <f t="shared" si="13"/>
        <v>5.9367957650763428E-2</v>
      </c>
      <c r="H12" s="44">
        <f t="shared" si="14"/>
        <v>0.2632126875105269</v>
      </c>
      <c r="I12" s="48">
        <f t="shared" si="15"/>
        <v>0.38194860281205373</v>
      </c>
      <c r="Z12">
        <v>50</v>
      </c>
      <c r="AA12" s="1">
        <f>+E8</f>
        <v>0.16666666666666666</v>
      </c>
      <c r="AB12" s="1">
        <f>+E25</f>
        <v>0.2857142857142857</v>
      </c>
    </row>
    <row r="13" spans="1:29" x14ac:dyDescent="0.55000000000000004">
      <c r="A13" s="7">
        <v>20</v>
      </c>
      <c r="B13" s="8">
        <v>9000</v>
      </c>
      <c r="C13" s="8">
        <f>IFERROR(VLOOKUP($B13, ZEN!$B$2:$D$101, 2,FALSE), 0) + IFERROR(VLOOKUP($B13, CLM!$B$2:$D$101, 2,FALSE), 0)+ IFERROR(VLOOKUP($B13, CLM_3200!$B$2:$D$101, 2,FALSE), 0) + IFERROR(VLOOKUP($B13, THUNDER!$B$2:$D$101, 2,FALSE), 0)</f>
        <v>20</v>
      </c>
      <c r="D13" s="8">
        <f>IFERROR(VLOOKUP($B13, ZEN!$B$2:$D$101, 3,FALSE), 0) + IFERROR(VLOOKUP($B13, CLM!$B$2:$D$101, 3,FALSE), 0)+ IFERROR(VLOOKUP($B13, CLM_3200!$B$2:$D$101, 3,FALSE), 0) + IFERROR(VLOOKUP($B13, THUNDER!$B$2:$D$101, 3,FALSE), 0)</f>
        <v>5</v>
      </c>
      <c r="E13" s="58">
        <f t="shared" si="12"/>
        <v>0.25</v>
      </c>
      <c r="F13" s="8"/>
      <c r="G13" s="9">
        <f t="shared" si="13"/>
        <v>9.6824583655185426E-2</v>
      </c>
      <c r="H13" s="9">
        <f t="shared" si="14"/>
        <v>0.15317541634481457</v>
      </c>
      <c r="I13" s="31">
        <f t="shared" si="15"/>
        <v>0.34682458365518543</v>
      </c>
      <c r="Z13">
        <v>100</v>
      </c>
      <c r="AA13" s="1">
        <f>+E7</f>
        <v>0</v>
      </c>
      <c r="AB13" s="1">
        <f>+E27</f>
        <v>0</v>
      </c>
    </row>
    <row r="14" spans="1:29" x14ac:dyDescent="0.55000000000000004">
      <c r="A14" s="11">
        <v>20</v>
      </c>
      <c r="B14" s="12">
        <v>9001</v>
      </c>
      <c r="C14" s="12">
        <f>IFERROR(VLOOKUP($B14, ZEN!$B$2:$D$101, 2,FALSE), 0) + IFERROR(VLOOKUP($B14, CLM!$B$2:$D$101, 2,FALSE), 0)+ IFERROR(VLOOKUP($B14, CLM_3200!$B$2:$D$101, 2,FALSE), 0) + IFERROR(VLOOKUP($B14, THUNDER!$B$2:$D$101, 2,FALSE), 0)</f>
        <v>19</v>
      </c>
      <c r="D14" s="12">
        <f>IFERROR(VLOOKUP($B14, ZEN!$B$2:$D$101, 3,FALSE), 0) + IFERROR(VLOOKUP($B14, CLM!$B$2:$D$101, 3,FALSE), 0)+ IFERROR(VLOOKUP($B14, CLM_3200!$B$2:$D$101, 3,FALSE), 0) + IFERROR(VLOOKUP($B14, THUNDER!$B$2:$D$101, 3,FALSE), 0)</f>
        <v>3</v>
      </c>
      <c r="E14" s="59">
        <f t="shared" si="12"/>
        <v>0.15789473684210525</v>
      </c>
      <c r="F14" s="12"/>
      <c r="G14" s="13">
        <f t="shared" si="13"/>
        <v>8.3654675183055402E-2</v>
      </c>
      <c r="H14" s="13">
        <f t="shared" si="14"/>
        <v>7.4240061659049852E-2</v>
      </c>
      <c r="I14" s="49">
        <f t="shared" si="15"/>
        <v>0.24154941202516067</v>
      </c>
    </row>
    <row r="15" spans="1:29" ht="14.7" thickBot="1" x14ac:dyDescent="0.6">
      <c r="A15" s="15">
        <v>20</v>
      </c>
      <c r="B15" s="16">
        <v>9002</v>
      </c>
      <c r="C15" s="16">
        <f>IFERROR(VLOOKUP($B15, ZEN!$B$2:$D$101, 2,FALSE), 0) + IFERROR(VLOOKUP($B15, CLM!$B$2:$D$101, 2,FALSE), 0)+ IFERROR(VLOOKUP($B15, CLM_3200!$B$2:$D$101, 2,FALSE), 0) + IFERROR(VLOOKUP($B15, THUNDER!$B$2:$D$101, 2,FALSE), 0)</f>
        <v>22</v>
      </c>
      <c r="D15" s="16">
        <f>IFERROR(VLOOKUP($B15, ZEN!$B$2:$D$101, 3,FALSE), 0) + IFERROR(VLOOKUP($B15, CLM!$B$2:$D$101, 3,FALSE), 0)+ IFERROR(VLOOKUP($B15, CLM_3200!$B$2:$D$101, 3,FALSE), 0) + IFERROR(VLOOKUP($B15, THUNDER!$B$2:$D$101, 3,FALSE), 0)</f>
        <v>8</v>
      </c>
      <c r="E15" s="60">
        <f t="shared" si="12"/>
        <v>0.36363636363636365</v>
      </c>
      <c r="F15" s="16"/>
      <c r="G15" s="17">
        <f t="shared" si="13"/>
        <v>0.10255928633050294</v>
      </c>
      <c r="H15" s="17">
        <f t="shared" si="14"/>
        <v>0.26107707730586072</v>
      </c>
      <c r="I15" s="50">
        <f t="shared" si="15"/>
        <v>0.46619564996686658</v>
      </c>
    </row>
    <row r="16" spans="1:29" x14ac:dyDescent="0.55000000000000004">
      <c r="A16" s="19">
        <v>20</v>
      </c>
      <c r="B16" s="20">
        <v>9003</v>
      </c>
      <c r="C16" s="20">
        <f>IFERROR(VLOOKUP($B16, ZEN!$B$2:$D$101, 2,FALSE), 0) + IFERROR(VLOOKUP($B16, CLM!$B$2:$D$101, 2,FALSE), 0)+ IFERROR(VLOOKUP($B16, CLM_3200!$B$2:$D$101, 2,FALSE), 0) + IFERROR(VLOOKUP($B16, THUNDER!$B$2:$D$101, 2,FALSE), 0)</f>
        <v>19</v>
      </c>
      <c r="D16" s="20">
        <f>IFERROR(VLOOKUP($B16, ZEN!$B$2:$D$101, 3,FALSE), 0) + IFERROR(VLOOKUP($B16, CLM!$B$2:$D$101, 3,FALSE), 0)+ IFERROR(VLOOKUP($B16, CLM_3200!$B$2:$D$101, 3,FALSE), 0) + IFERROR(VLOOKUP($B16, THUNDER!$B$2:$D$101, 3,FALSE), 0)</f>
        <v>4</v>
      </c>
      <c r="E16" s="61">
        <f t="shared" si="12"/>
        <v>0.21052631578947367</v>
      </c>
      <c r="F16" s="20"/>
      <c r="G16" s="21">
        <f t="shared" si="13"/>
        <v>9.3528770172488271E-2</v>
      </c>
      <c r="H16" s="21">
        <f t="shared" si="14"/>
        <v>0.1169975456169854</v>
      </c>
      <c r="I16" s="51">
        <f t="shared" si="15"/>
        <v>0.30405508596196196</v>
      </c>
    </row>
    <row r="17" spans="1:9" x14ac:dyDescent="0.55000000000000004">
      <c r="A17" s="23">
        <v>20</v>
      </c>
      <c r="B17" s="24">
        <v>9004</v>
      </c>
      <c r="C17" s="24">
        <f>IFERROR(VLOOKUP($B17, ZEN!$B$2:$D$101, 2,FALSE), 0) + IFERROR(VLOOKUP($B17, CLM!$B$2:$D$101, 2,FALSE), 0)+ IFERROR(VLOOKUP($B17, CLM_3200!$B$2:$D$101, 2,FALSE), 0) + IFERROR(VLOOKUP($B17, THUNDER!$B$2:$D$101, 2,FALSE), 0)</f>
        <v>20</v>
      </c>
      <c r="D17" s="24">
        <f>IFERROR(VLOOKUP($B17, ZEN!$B$2:$D$101, 3,FALSE), 0) + IFERROR(VLOOKUP($B17, CLM!$B$2:$D$101, 3,FALSE), 0)+ IFERROR(VLOOKUP($B17, CLM_3200!$B$2:$D$101, 3,FALSE), 0) + IFERROR(VLOOKUP($B17, THUNDER!$B$2:$D$101, 3,FALSE), 0)</f>
        <v>3</v>
      </c>
      <c r="E17" s="62">
        <f t="shared" si="12"/>
        <v>0.15</v>
      </c>
      <c r="F17" s="24"/>
      <c r="G17" s="25">
        <f t="shared" si="13"/>
        <v>7.9843597113356563E-2</v>
      </c>
      <c r="H17" s="25">
        <f t="shared" si="14"/>
        <v>7.0156402886643432E-2</v>
      </c>
      <c r="I17" s="52">
        <f t="shared" si="15"/>
        <v>0.22984359711335656</v>
      </c>
    </row>
    <row r="18" spans="1:9" ht="14.7" thickBot="1" x14ac:dyDescent="0.6">
      <c r="A18" s="27">
        <v>20</v>
      </c>
      <c r="B18" s="28">
        <v>9005</v>
      </c>
      <c r="C18" s="28">
        <f>IFERROR(VLOOKUP($B18, ZEN!$B$2:$D$101, 2,FALSE), 0) + IFERROR(VLOOKUP($B18, CLM!$B$2:$D$101, 2,FALSE), 0)+ IFERROR(VLOOKUP($B18, CLM_3200!$B$2:$D$101, 2,FALSE), 0) + IFERROR(VLOOKUP($B18, THUNDER!$B$2:$D$101, 2,FALSE), 0)</f>
        <v>21</v>
      </c>
      <c r="D18" s="28">
        <f>IFERROR(VLOOKUP($B18, ZEN!$B$2:$D$101, 3,FALSE), 0) + IFERROR(VLOOKUP($B18, CLM!$B$2:$D$101, 3,FALSE), 0)+ IFERROR(VLOOKUP($B18, CLM_3200!$B$2:$D$101, 3,FALSE), 0) + IFERROR(VLOOKUP($B18, THUNDER!$B$2:$D$101, 3,FALSE), 0)</f>
        <v>4</v>
      </c>
      <c r="E18" s="63">
        <f t="shared" si="12"/>
        <v>0.19047619047619047</v>
      </c>
      <c r="F18" s="28"/>
      <c r="G18" s="29">
        <f t="shared" si="13"/>
        <v>8.568908674689879E-2</v>
      </c>
      <c r="H18" s="29">
        <f t="shared" si="14"/>
        <v>0.10478710372929168</v>
      </c>
      <c r="I18" s="53">
        <f t="shared" si="15"/>
        <v>0.27616527722308926</v>
      </c>
    </row>
    <row r="19" spans="1:9" x14ac:dyDescent="0.55000000000000004">
      <c r="A19" s="7">
        <v>20</v>
      </c>
      <c r="B19" s="8">
        <v>9006</v>
      </c>
      <c r="C19" s="8">
        <f>IFERROR(VLOOKUP($B19, ZEN!$B$2:$D$101, 2,FALSE), 0) + IFERROR(VLOOKUP($B19, CLM!$B$2:$D$101, 2,FALSE), 0)+ IFERROR(VLOOKUP($B19, CLM_3200!$B$2:$D$101, 2,FALSE), 0) + IFERROR(VLOOKUP($B19, THUNDER!$B$2:$D$101, 2,FALSE), 0)</f>
        <v>21</v>
      </c>
      <c r="D19" s="8">
        <f>IFERROR(VLOOKUP($B19, ZEN!$B$2:$D$101, 3,FALSE), 0) + IFERROR(VLOOKUP($B19, CLM!$B$2:$D$101, 3,FALSE), 0)+ IFERROR(VLOOKUP($B19, CLM_3200!$B$2:$D$101, 3,FALSE), 0) + IFERROR(VLOOKUP($B19, THUNDER!$B$2:$D$101, 3,FALSE), 0)</f>
        <v>8</v>
      </c>
      <c r="E19" s="58">
        <f t="shared" si="12"/>
        <v>0.38095238095238093</v>
      </c>
      <c r="F19" s="8"/>
      <c r="G19" s="9">
        <f t="shared" si="13"/>
        <v>0.10597116957413083</v>
      </c>
      <c r="H19" s="9">
        <f t="shared" si="14"/>
        <v>0.2749812113782501</v>
      </c>
      <c r="I19" s="31">
        <f t="shared" si="15"/>
        <v>0.48692355052651176</v>
      </c>
    </row>
    <row r="20" spans="1:9" x14ac:dyDescent="0.55000000000000004">
      <c r="A20" s="11">
        <v>20</v>
      </c>
      <c r="B20" s="12">
        <v>9007</v>
      </c>
      <c r="C20" s="12">
        <f>IFERROR(VLOOKUP($B20, ZEN!$B$2:$D$101, 2,FALSE), 0) + IFERROR(VLOOKUP($B20, CLM!$B$2:$D$101, 2,FALSE), 0)+ IFERROR(VLOOKUP($B20, CLM_3200!$B$2:$D$101, 2,FALSE), 0) + IFERROR(VLOOKUP($B20, THUNDER!$B$2:$D$101, 2,FALSE), 0)</f>
        <v>20</v>
      </c>
      <c r="D20" s="12">
        <f>IFERROR(VLOOKUP($B20, ZEN!$B$2:$D$101, 3,FALSE), 0) + IFERROR(VLOOKUP($B20, CLM!$B$2:$D$101, 3,FALSE), 0)+ IFERROR(VLOOKUP($B20, CLM_3200!$B$2:$D$101, 3,FALSE), 0) + IFERROR(VLOOKUP($B20, THUNDER!$B$2:$D$101, 3,FALSE), 0)</f>
        <v>4</v>
      </c>
      <c r="E20" s="59">
        <f t="shared" si="12"/>
        <v>0.2</v>
      </c>
      <c r="F20" s="12"/>
      <c r="G20" s="13">
        <f t="shared" si="13"/>
        <v>8.9442719099991588E-2</v>
      </c>
      <c r="H20" s="13">
        <f t="shared" si="14"/>
        <v>0.11055728090000842</v>
      </c>
      <c r="I20" s="49">
        <f t="shared" si="15"/>
        <v>0.28944271909999159</v>
      </c>
    </row>
    <row r="21" spans="1:9" ht="14.7" thickBot="1" x14ac:dyDescent="0.6">
      <c r="A21" s="11">
        <v>20</v>
      </c>
      <c r="B21" s="12">
        <v>9008</v>
      </c>
      <c r="C21" s="12">
        <f>IFERROR(VLOOKUP($B21, ZEN!$B$2:$D$101, 2,FALSE), 0) + IFERROR(VLOOKUP($B21, CLM!$B$2:$D$101, 2,FALSE), 0)+ IFERROR(VLOOKUP($B21, CLM_3200!$B$2:$D$101, 2,FALSE), 0) + IFERROR(VLOOKUP($B21, THUNDER!$B$2:$D$101, 2,FALSE), 0)</f>
        <v>21</v>
      </c>
      <c r="D21" s="12">
        <f>IFERROR(VLOOKUP($B21, ZEN!$B$2:$D$101, 3,FALSE), 0) + IFERROR(VLOOKUP($B21, CLM!$B$2:$D$101, 3,FALSE), 0)+ IFERROR(VLOOKUP($B21, CLM_3200!$B$2:$D$101, 3,FALSE), 0) + IFERROR(VLOOKUP($B21, THUNDER!$B$2:$D$101, 3,FALSE), 0)</f>
        <v>10</v>
      </c>
      <c r="E21" s="59">
        <f t="shared" si="12"/>
        <v>0.47619047619047616</v>
      </c>
      <c r="F21" s="12"/>
      <c r="G21" s="13">
        <f t="shared" si="13"/>
        <v>0.10898516862311036</v>
      </c>
      <c r="H21" s="13">
        <f t="shared" si="14"/>
        <v>0.3672053075673658</v>
      </c>
      <c r="I21" s="49">
        <f t="shared" si="15"/>
        <v>0.58517564481358653</v>
      </c>
    </row>
    <row r="22" spans="1:9" x14ac:dyDescent="0.55000000000000004">
      <c r="A22" s="19">
        <v>20</v>
      </c>
      <c r="B22" s="20">
        <v>10000</v>
      </c>
      <c r="C22" s="20">
        <f>IFERROR(VLOOKUP($B22, ZEN!$B$2:$D$101, 2,FALSE), 0) + IFERROR(VLOOKUP($B22, CLM!$B$2:$D$101, 2,FALSE), 0)+ IFERROR(VLOOKUP($B22, CLM_3200!$B$2:$D$101, 2,FALSE), 0) + IFERROR(VLOOKUP($B22, THUNDER!$B$2:$D$101, 2,FALSE), 0)</f>
        <v>21</v>
      </c>
      <c r="D22" s="20">
        <f>IFERROR(VLOOKUP($B22, ZEN!$B$2:$D$101, 3,FALSE), 0) + IFERROR(VLOOKUP($B22, CLM!$B$2:$D$101, 3,FALSE), 0)+ IFERROR(VLOOKUP($B22, CLM_3200!$B$2:$D$101, 3,FALSE), 0) + IFERROR(VLOOKUP($B22, THUNDER!$B$2:$D$101, 3,FALSE), 0)</f>
        <v>8</v>
      </c>
      <c r="E22" s="61">
        <f t="shared" si="12"/>
        <v>0.38095238095238093</v>
      </c>
      <c r="F22" s="20"/>
      <c r="G22" s="21">
        <f t="shared" si="13"/>
        <v>0.10597116957413083</v>
      </c>
      <c r="H22" s="21">
        <f t="shared" si="14"/>
        <v>0.2749812113782501</v>
      </c>
      <c r="I22" s="51">
        <f t="shared" si="15"/>
        <v>0.48692355052651176</v>
      </c>
    </row>
    <row r="23" spans="1:9" x14ac:dyDescent="0.55000000000000004">
      <c r="A23" s="23">
        <v>20</v>
      </c>
      <c r="B23" s="24">
        <v>10001</v>
      </c>
      <c r="C23" s="24">
        <f>IFERROR(VLOOKUP($B23, ZEN!$B$2:$D$101, 2,FALSE), 0) + IFERROR(VLOOKUP($B23, CLM!$B$2:$D$101, 2,FALSE), 0)+ IFERROR(VLOOKUP($B23, CLM_3200!$B$2:$D$101, 2,FALSE), 0) + IFERROR(VLOOKUP($B23, THUNDER!$B$2:$D$101, 2,FALSE), 0)</f>
        <v>21</v>
      </c>
      <c r="D23" s="24">
        <f>IFERROR(VLOOKUP($B23, ZEN!$B$2:$D$101, 3,FALSE), 0) + IFERROR(VLOOKUP($B23, CLM!$B$2:$D$101, 3,FALSE), 0)+ IFERROR(VLOOKUP($B23, CLM_3200!$B$2:$D$101, 3,FALSE), 0) + IFERROR(VLOOKUP($B23, THUNDER!$B$2:$D$101, 3,FALSE), 0)</f>
        <v>2</v>
      </c>
      <c r="E23" s="62">
        <f t="shared" si="12"/>
        <v>9.5238095238095233E-2</v>
      </c>
      <c r="F23" s="24"/>
      <c r="G23" s="25">
        <f t="shared" si="13"/>
        <v>6.4056448489004686E-2</v>
      </c>
      <c r="H23" s="25">
        <f t="shared" si="14"/>
        <v>3.1181646749090547E-2</v>
      </c>
      <c r="I23" s="52">
        <f t="shared" si="15"/>
        <v>0.15929454372709992</v>
      </c>
    </row>
    <row r="24" spans="1:9" x14ac:dyDescent="0.55000000000000004">
      <c r="A24" s="23">
        <v>20</v>
      </c>
      <c r="B24" s="24">
        <v>10002</v>
      </c>
      <c r="C24" s="24">
        <f>IFERROR(VLOOKUP($B24, ZEN!$B$2:$D$101, 2,FALSE), 0) + IFERROR(VLOOKUP($B24, CLM!$B$2:$D$101, 2,FALSE), 0)+ IFERROR(VLOOKUP($B24, CLM_3200!$B$2:$D$101, 2,FALSE), 0) + IFERROR(VLOOKUP($B24, THUNDER!$B$2:$D$101, 2,FALSE), 0)</f>
        <v>8</v>
      </c>
      <c r="D24" s="24">
        <f>IFERROR(VLOOKUP($B24, ZEN!$B$2:$D$101, 3,FALSE), 0) + IFERROR(VLOOKUP($B24, CLM!$B$2:$D$101, 3,FALSE), 0)+ IFERROR(VLOOKUP($B24, CLM_3200!$B$2:$D$101, 3,FALSE), 0) + IFERROR(VLOOKUP($B24, THUNDER!$B$2:$D$101, 3,FALSE), 0)</f>
        <v>4</v>
      </c>
      <c r="E24" s="62">
        <f t="shared" si="12"/>
        <v>0.5</v>
      </c>
      <c r="F24" s="24"/>
      <c r="G24" s="25">
        <f t="shared" si="13"/>
        <v>0.17677669529663689</v>
      </c>
      <c r="H24" s="25">
        <f t="shared" si="14"/>
        <v>0.32322330470336313</v>
      </c>
      <c r="I24" s="52">
        <f t="shared" si="15"/>
        <v>0.67677669529663687</v>
      </c>
    </row>
    <row r="25" spans="1:9" x14ac:dyDescent="0.55000000000000004">
      <c r="A25" s="23">
        <v>20</v>
      </c>
      <c r="B25" s="24">
        <v>10003</v>
      </c>
      <c r="C25" s="24">
        <f>IFERROR(VLOOKUP($B25, ZEN!$B$2:$D$101, 2,FALSE), 0) + IFERROR(VLOOKUP($B25, CLM!$B$2:$D$101, 2,FALSE), 0)+ IFERROR(VLOOKUP($B25, CLM_3200!$B$2:$D$101, 2,FALSE), 0) + IFERROR(VLOOKUP($B25, THUNDER!$B$2:$D$101, 2,FALSE), 0)</f>
        <v>7</v>
      </c>
      <c r="D25" s="24">
        <f>IFERROR(VLOOKUP($B25, ZEN!$B$2:$D$101, 3,FALSE), 0) + IFERROR(VLOOKUP($B25, CLM!$B$2:$D$101, 3,FALSE), 0)+ IFERROR(VLOOKUP($B25, CLM_3200!$B$2:$D$101, 3,FALSE), 0) + IFERROR(VLOOKUP($B25, THUNDER!$B$2:$D$101, 3,FALSE), 0)</f>
        <v>2</v>
      </c>
      <c r="E25" s="62">
        <f t="shared" ref="E25:E26" si="16">IFERROR(D25/C25, 0)</f>
        <v>0.2857142857142857</v>
      </c>
      <c r="F25" s="24"/>
      <c r="G25" s="25">
        <f t="shared" ref="G25:G26" si="17">IFERROR(SQRT(C25*E25*(1-E25))/C25, 0)</f>
        <v>0.17074694419062766</v>
      </c>
      <c r="H25" s="25">
        <f t="shared" ref="H25:H26" si="18">E25-G25</f>
        <v>0.11496734152365803</v>
      </c>
      <c r="I25" s="52">
        <f t="shared" ref="I25:I26" si="19">E25+G25</f>
        <v>0.45646122990491333</v>
      </c>
    </row>
    <row r="26" spans="1:9" ht="14.7" thickBot="1" x14ac:dyDescent="0.6">
      <c r="A26" s="27">
        <v>20</v>
      </c>
      <c r="B26" s="28">
        <v>10004</v>
      </c>
      <c r="C26" s="28">
        <f>IFERROR(VLOOKUP($B26, ZEN!$B$2:$D$101, 2,FALSE), 0) + IFERROR(VLOOKUP($B26, CLM!$B$2:$D$101, 2,FALSE), 0)+ IFERROR(VLOOKUP($B26, CLM_3200!$B$2:$D$101, 2,FALSE), 0) + IFERROR(VLOOKUP($B26, THUNDER!$B$2:$D$101, 2,FALSE), 0)</f>
        <v>6</v>
      </c>
      <c r="D26" s="28">
        <f>IFERROR(VLOOKUP($B26, ZEN!$B$2:$D$101, 3,FALSE), 0) + IFERROR(VLOOKUP($B26, CLM!$B$2:$D$101, 3,FALSE), 0)+ IFERROR(VLOOKUP($B26, CLM_3200!$B$2:$D$101, 3,FALSE), 0) + IFERROR(VLOOKUP($B26, THUNDER!$B$2:$D$101, 3,FALSE), 0)</f>
        <v>0</v>
      </c>
      <c r="E26" s="63">
        <f t="shared" si="16"/>
        <v>0</v>
      </c>
      <c r="F26" s="28"/>
      <c r="G26" s="29">
        <f t="shared" si="17"/>
        <v>0</v>
      </c>
      <c r="H26" s="29">
        <f t="shared" si="18"/>
        <v>0</v>
      </c>
      <c r="I26" s="53">
        <f t="shared" si="19"/>
        <v>0</v>
      </c>
    </row>
    <row r="27" spans="1:9" ht="14.7" thickBot="1" x14ac:dyDescent="0.6">
      <c r="A27" s="27">
        <v>20</v>
      </c>
      <c r="B27" s="28">
        <v>10005</v>
      </c>
      <c r="C27" s="28">
        <f>IFERROR(VLOOKUP($B27, ZEN!$B$2:$D$101, 2,FALSE), 0) + IFERROR(VLOOKUP($B27, CLM!$B$2:$D$101, 2,FALSE), 0)+ IFERROR(VLOOKUP($B27, CLM_3200!$B$2:$D$101, 2,FALSE), 0) + IFERROR(VLOOKUP($B27, THUNDER!$B$2:$D$101, 2,FALSE), 0)</f>
        <v>8</v>
      </c>
      <c r="D27" s="28">
        <f>IFERROR(VLOOKUP($B27, ZEN!$B$2:$D$101, 3,FALSE), 0) + IFERROR(VLOOKUP($B27, CLM!$B$2:$D$101, 3,FALSE), 0)+ IFERROR(VLOOKUP($B27, CLM_3200!$B$2:$D$101, 3,FALSE), 0) + IFERROR(VLOOKUP($B27, THUNDER!$B$2:$D$101, 3,FALSE), 0)</f>
        <v>0</v>
      </c>
      <c r="E27" s="63">
        <f t="shared" ref="E27" si="20">IFERROR(D27/C27, 0)</f>
        <v>0</v>
      </c>
      <c r="F27" s="28"/>
      <c r="G27" s="29">
        <f t="shared" ref="G27" si="21">IFERROR(SQRT(C27*E27*(1-E27))/C27, 0)</f>
        <v>0</v>
      </c>
      <c r="H27" s="29">
        <f t="shared" ref="H27" si="22">E27-G27</f>
        <v>0</v>
      </c>
      <c r="I27" s="53">
        <f t="shared" ref="I27" si="23">E27+G27</f>
        <v>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ZEN</vt:lpstr>
      <vt:lpstr>CLM</vt:lpstr>
      <vt:lpstr>CLM_3200</vt:lpstr>
      <vt:lpstr>THUNDER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2019-07-12T02:09:22Z</dcterms:modified>
</cp:coreProperties>
</file>