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BC172B4-30F1-4A00-976E-7FEAC1EDF491}" xr6:coauthVersionLast="44" xr6:coauthVersionMax="44" xr10:uidLastSave="{00000000-0000-0000-0000-000000000000}"/>
  <bookViews>
    <workbookView xWindow="-96" yWindow="-96" windowWidth="23232" windowHeight="11934" tabRatio="758" activeTab="9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AO56" i="4" s="1"/>
  <c r="C79" i="4"/>
  <c r="C78" i="4"/>
  <c r="C77" i="4"/>
  <c r="C76" i="4"/>
  <c r="C75" i="4"/>
  <c r="C74" i="4"/>
  <c r="C73" i="4"/>
  <c r="C72" i="4"/>
  <c r="C71" i="4"/>
  <c r="C70" i="4"/>
  <c r="C69" i="4"/>
  <c r="AO41" i="4" s="1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<sst xmlns="http://schemas.openxmlformats.org/spreadsheetml/2006/main" count="339" uniqueCount="67">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</sst>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0.39893272962483828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0.33110390487771924</c:v>
                </c:pt>
                <c:pt idx="5">
                  <c:v>0.18437531562468437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0.16951060617391089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0.16951060617391089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0.18437531562468437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0.17716942148760328</c:v>
                </c:pt>
                <c:pt idx="10">
                  <c:v>0.36164403778040138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0.26940672963400236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0.19517151682653225</c:v>
                </c:pt>
                <c:pt idx="7">
                  <c:v>0.26940672963400236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L40" zoomScaleNormal="100" workbookViewId="0">
      <selection activeCell="R47" sqref="R47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8.5741666666666667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0.39893272962483828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0.33110390487771924</v>
      </c>
      <c r="AK10" s="99">
        <f ca="1">IFERROR(VLOOKUP(BG10, $B$1:$F1007, 5), "")</f>
        <v>0.18437531562468437</v>
      </c>
      <c r="AL10" s="100">
        <f t="shared" ca="1" si="3"/>
        <v>0.18437531562468437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0.24727049348352442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11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0.2596262160196916</v>
      </c>
      <c r="AK20" s="87">
        <f ca="1">IFERROR(VLOOKUP(BG10, $B$1:$G1007, 6), "")</f>
        <v>0.16951060617391089</v>
      </c>
      <c r="AL20" s="100">
        <f t="shared" ca="1" si="7"/>
        <v>0.16951060617391089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8</v>
      </c>
      <c r="AV20" s="91">
        <f ca="1">IFERROR(VLOOKUP(BG10, $B$1:$G1007, 2), "")</f>
        <v>12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11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4</v>
      </c>
      <c r="E27" s="53">
        <f t="shared" si="0"/>
        <v>0.36363636363636365</v>
      </c>
      <c r="F27" s="53">
        <f>IFERROR((E27 + Params!$B$3^2/(2 * C27))/(1 + Params!$B$3^2/C27), NA())</f>
        <v>0.39893272962483828</v>
      </c>
      <c r="G27" s="39">
        <f>IFERROR((Params!$B$3/(1+Params!$B$3^2/C27))*SQRT(E27*(1-E27)/C27 + (Params!$B$3/(2*C27))^2), NA())</f>
        <v>0.24727049348352442</v>
      </c>
      <c r="H27" s="39">
        <f t="shared" si="1"/>
        <v>0.15166223614131386</v>
      </c>
      <c r="I27" s="39">
        <f t="shared" si="2"/>
        <v>0.64620322310836276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0.18437531562468437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0.16951060617391089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0.17716942148760328</v>
      </c>
      <c r="AJ48" s="39">
        <f ca="1">IFERROR(VLOOKUP(AH48, $B$1:$G1009, 6), "")</f>
        <v>0.17716942148760328</v>
      </c>
      <c r="AK48" s="41">
        <f ca="1">IFERROR(VLOOKUP(AH48, $B$1:$G1009, 2), "")</f>
        <v>7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0.36164403778040138</v>
      </c>
      <c r="AJ49" s="39">
        <f ca="1">IFERROR(VLOOKUP(AH49, $B$1:$G1010, 6), "")</f>
        <v>0.27942687207138589</v>
      </c>
      <c r="AK49" s="41">
        <f ca="1">IFERROR(VLOOKUP(AH49, $B$1:$G1010, 2), "")</f>
        <v>7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12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8.3333333333333329E-2</v>
      </c>
      <c r="F52" s="53">
        <f>IFERROR((E52 + Params!$B$3^2/(2 * C52))/(1 + Params!$B$3^2/C52), NA())</f>
        <v>0.18437531562468437</v>
      </c>
      <c r="G52" s="39">
        <f>IFERROR((Params!$B$3/(1+Params!$B$3^2/C52))*SQRT(E52*(1-E52)/C52 + (Params!$B$3/(2*C52))^2), NA())</f>
        <v>0.16951060617391089</v>
      </c>
      <c r="H52" s="39">
        <f t="shared" si="1"/>
        <v>1.4864709450773478E-2</v>
      </c>
      <c r="I52" s="39">
        <f t="shared" si="2"/>
        <v>0.35388592179859524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0.26940672963400236</v>
      </c>
      <c r="AJ54" s="39">
        <f ca="1">IFERROR(VLOOKUP(AH54, $B$1:$G1015, 6), "")</f>
        <v>0.24372777368502754</v>
      </c>
      <c r="AK54" s="41">
        <f ca="1">IFERROR(VLOOKUP(AH54, $B$1:$G1015, 2), "")</f>
        <v>7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8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0.25</v>
      </c>
      <c r="F58" s="53">
        <f>IFERROR((E58 + Params!$B$3^2/(2 * C58))/(1 + Params!$B$3^2/C58), NA())</f>
        <v>0.33110390487771924</v>
      </c>
      <c r="G58" s="39">
        <f>IFERROR((Params!$B$3/(1+Params!$B$3^2/C58))*SQRT(E58*(1-E58)/C58 + (Params!$B$3/(2*C58))^2), NA())</f>
        <v>0.2596262160196916</v>
      </c>
      <c r="H58" s="39">
        <f t="shared" si="1"/>
        <v>7.1477688858027633E-2</v>
      </c>
      <c r="I58" s="39">
        <f t="shared" si="2"/>
        <v>0.59073012089741084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0.19517151682653225</v>
      </c>
      <c r="AJ60" s="39">
        <f ca="1">IFERROR(VLOOKUP(AH60, $B$1:$G1021, 6), "")</f>
        <v>0.19517151682653225</v>
      </c>
      <c r="AK60" s="41">
        <f ca="1">IFERROR(VLOOKUP(AH60, $B$1:$G1021, 2), "")</f>
        <v>6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7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0.17716942148760328</v>
      </c>
      <c r="G76" s="39">
        <f>IFERROR((Params!$B$3/(1+Params!$B$3^2/C76))*SQRT(E76*(1-E76)/C76 + (Params!$B$3/(2*C76))^2), NA())</f>
        <v>0.17716942148760328</v>
      </c>
      <c r="H76" s="39">
        <f t="shared" si="22"/>
        <v>0</v>
      </c>
      <c r="I76" s="39">
        <f t="shared" si="23"/>
        <v>0.35433884297520657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7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0.2857142857142857</v>
      </c>
      <c r="F77" s="53">
        <f>IFERROR((E77 + Params!$B$3^2/(2 * C77))/(1 + Params!$B$3^2/C77), NA())</f>
        <v>0.36164403778040138</v>
      </c>
      <c r="G77" s="39">
        <f>IFERROR((Params!$B$3/(1+Params!$B$3^2/C77))*SQRT(E77*(1-E77)/C77 + (Params!$B$3/(2*C77))^2), NA())</f>
        <v>0.27942687207138589</v>
      </c>
      <c r="H77" s="39">
        <f t="shared" si="22"/>
        <v>8.2217165709015494E-2</v>
      </c>
      <c r="I77" s="39">
        <f t="shared" si="23"/>
        <v>0.64107090985178727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7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0.14285714285714285</v>
      </c>
      <c r="F78" s="53">
        <f>IFERROR((E78 + Params!$B$3^2/(2 * C78))/(1 + Params!$B$3^2/C78), NA())</f>
        <v>0.26940672963400236</v>
      </c>
      <c r="G78" s="39">
        <f>IFERROR((Params!$B$3/(1+Params!$B$3^2/C78))*SQRT(E78*(1-E78)/C78 + (Params!$B$3/(2*C78))^2), NA())</f>
        <v>0.24372777368502754</v>
      </c>
      <c r="H78" s="39">
        <f t="shared" si="22"/>
        <v>2.5678955948974819E-2</v>
      </c>
      <c r="I78" s="39">
        <f t="shared" si="23"/>
        <v>0.51313450331902988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6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0.19517151682653225</v>
      </c>
      <c r="G84" s="39">
        <f>IFERROR((Params!$B$3/(1+Params!$B$3^2/C84))*SQRT(E84*(1-E84)/C84 + (Params!$B$3/(2*C84))^2), NA())</f>
        <v>0.19517151682653225</v>
      </c>
      <c r="H84" s="39">
        <f t="shared" si="22"/>
        <v>0</v>
      </c>
      <c r="I84" s="39">
        <f t="shared" si="23"/>
        <v>0.3903430336530645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11</v>
      </c>
      <c r="D21">
        <v>4</v>
      </c>
      <c r="E21" s="1">
        <v>0.36359999999999998</v>
      </c>
      <c r="F21" s="2">
        <v>3.73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12</v>
      </c>
      <c r="D37">
        <v>1</v>
      </c>
      <c r="E37" s="1">
        <v>8.3299999999999999E-2</v>
      </c>
      <c r="F37" s="2">
        <v>3.76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8</v>
      </c>
      <c r="D42">
        <v>2</v>
      </c>
      <c r="E42" s="1">
        <v>0.25</v>
      </c>
      <c r="F42" s="2">
        <v>8.08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A14" sqref="A14:XFD14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8.5741666666666667</v>
      </c>
      <c r="O1" t="s">
        <v>58</v>
      </c>
      <c r="P1" s="92">
        <f ca="1">NOW() +N1</f>
        <v>43732.118747916662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7</v>
      </c>
      <c r="D21">
        <v>0</v>
      </c>
      <c r="E21" s="1">
        <v>0</v>
      </c>
      <c r="F21" s="2">
        <v>1.2</v>
      </c>
      <c r="G21">
        <v>0.1</v>
      </c>
      <c r="J21">
        <v>0.9</v>
      </c>
      <c r="K21">
        <v>20</v>
      </c>
      <c r="L21" s="2">
        <v>20.32</v>
      </c>
    </row>
    <row r="22" spans="1:12" x14ac:dyDescent="0.55000000000000004">
      <c r="A22">
        <v>20</v>
      </c>
      <c r="B22">
        <v>11010</v>
      </c>
      <c r="C22">
        <v>7</v>
      </c>
      <c r="D22">
        <v>2</v>
      </c>
      <c r="E22" s="1">
        <v>0.28570000000000001</v>
      </c>
      <c r="F22" s="2">
        <v>1.38</v>
      </c>
      <c r="G22">
        <v>0.1</v>
      </c>
      <c r="J22">
        <v>1</v>
      </c>
      <c r="K22">
        <v>20</v>
      </c>
      <c r="L22" s="2">
        <v>23.45</v>
      </c>
    </row>
    <row r="23" spans="1:12" x14ac:dyDescent="0.55000000000000004">
      <c r="A23">
        <v>20</v>
      </c>
      <c r="B23">
        <v>12000</v>
      </c>
      <c r="C23">
        <v>7</v>
      </c>
      <c r="D23">
        <v>1</v>
      </c>
      <c r="E23" s="1">
        <v>0.1429</v>
      </c>
      <c r="F23" s="2">
        <v>1.66</v>
      </c>
      <c r="G23">
        <v>0.1</v>
      </c>
      <c r="H23">
        <v>0</v>
      </c>
      <c r="I23">
        <v>20</v>
      </c>
      <c r="L23" s="2">
        <v>28.21</v>
      </c>
    </row>
    <row r="24" spans="1:12" x14ac:dyDescent="0.55000000000000004">
      <c r="A24">
        <v>20</v>
      </c>
      <c r="B24">
        <v>12006</v>
      </c>
      <c r="C24">
        <v>6</v>
      </c>
      <c r="D24">
        <v>0</v>
      </c>
      <c r="E24" s="1">
        <v>0</v>
      </c>
      <c r="F24" s="2">
        <v>1.21</v>
      </c>
      <c r="G24">
        <v>0.1</v>
      </c>
      <c r="H24">
        <v>0.6</v>
      </c>
      <c r="I24">
        <v>20</v>
      </c>
      <c r="L24" s="2">
        <v>20.54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25.41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2019-09-15T17:04:11Z</dcterms:modified>
</cp:coreProperties>
</file>