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30B6A62F-8FD1-4077-BE90-077135E7C6DE}" xr6:coauthVersionLast="43" xr6:coauthVersionMax="43" xr10:uidLastSave="{00000000-0000-0000-0000-000000000000}"/>
  <bookViews>
    <workbookView xWindow="-96" yWindow="-96" windowWidth="23232" windowHeight="11934" activeTab="2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TOTAL" sheetId="4" r:id="rId8"/>
    <sheet name="Defaults_3200" sheetId="9" r:id="rId9"/>
    <sheet name="Defaults_3201" sheetId="10" r:id="rId10"/>
  </sheets>
  <definedNames>
    <definedName name="_xlnm._FilterDatabase" localSheetId="9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F30" i="4" s="1"/>
  <c r="E26" i="4"/>
  <c r="F26" i="4" s="1"/>
  <c r="E25" i="4"/>
  <c r="F25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AD11" i="4" l="1"/>
  <c r="AA6" i="4"/>
  <c r="AD16" i="4"/>
  <c r="G30" i="4"/>
  <c r="H30" i="4" s="1"/>
  <c r="G26" i="4"/>
  <c r="I26" i="4" s="1"/>
  <c r="G25" i="4"/>
  <c r="H25" i="4" s="1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30" i="4" l="1"/>
  <c r="H26" i="4"/>
  <c r="I25" i="4"/>
  <c r="AI11" i="4"/>
  <c r="AI16" i="4"/>
  <c r="E22" i="4"/>
  <c r="F22" i="4" s="1"/>
  <c r="E28" i="4"/>
  <c r="F28" i="4" s="1"/>
  <c r="E24" i="4"/>
  <c r="F24" i="4" s="1"/>
  <c r="E27" i="4"/>
  <c r="F27" i="4" s="1"/>
  <c r="E23" i="4"/>
  <c r="F23" i="4" s="1"/>
  <c r="E29" i="4"/>
  <c r="F29" i="4" s="1"/>
  <c r="E7" i="4"/>
  <c r="F7" i="4" s="1"/>
  <c r="E8" i="4"/>
  <c r="F8" i="4" s="1"/>
  <c r="E36" i="4"/>
  <c r="F36" i="4" s="1"/>
  <c r="E6" i="4"/>
  <c r="F6" i="4" s="1"/>
  <c r="G8" i="4" l="1"/>
  <c r="G22" i="4"/>
  <c r="I22" i="4" s="1"/>
  <c r="G7" i="4"/>
  <c r="I7" i="4" s="1"/>
  <c r="G29" i="4"/>
  <c r="I29" i="4" s="1"/>
  <c r="G6" i="4"/>
  <c r="I6" i="4" s="1"/>
  <c r="G36" i="4"/>
  <c r="H36" i="4" s="1"/>
  <c r="AD5" i="4"/>
  <c r="AA11" i="4"/>
  <c r="AD3" i="4"/>
  <c r="AB6" i="4"/>
  <c r="G23" i="4"/>
  <c r="I23" i="4" s="1"/>
  <c r="AC6" i="4"/>
  <c r="G24" i="4"/>
  <c r="I24" i="4" s="1"/>
  <c r="AB16" i="4"/>
  <c r="I8" i="4"/>
  <c r="H8" i="4"/>
  <c r="AA15" i="4"/>
  <c r="AA16" i="4"/>
  <c r="G28" i="4"/>
  <c r="I28" i="4" s="1"/>
  <c r="G27" i="4"/>
  <c r="I27" i="4" s="1"/>
  <c r="AD4" i="4"/>
  <c r="H22" i="4"/>
  <c r="AD15" i="4"/>
  <c r="AD6" i="4"/>
  <c r="E34" i="4"/>
  <c r="E35" i="4"/>
  <c r="H7" i="4" l="1"/>
  <c r="H28" i="4"/>
  <c r="AC16" i="4"/>
  <c r="H29" i="4"/>
  <c r="I36" i="4"/>
  <c r="H6" i="4"/>
  <c r="H24" i="4"/>
  <c r="H23" i="4"/>
  <c r="F34" i="4"/>
  <c r="G34" i="4"/>
  <c r="H27" i="4"/>
  <c r="F35" i="4"/>
  <c r="G35" i="4"/>
  <c r="AG16" i="4"/>
  <c r="AF11" i="4"/>
  <c r="AF15" i="4"/>
  <c r="AF16" i="4"/>
  <c r="AI15" i="4"/>
  <c r="AB11" i="4" l="1"/>
  <c r="AC11" i="4" s="1"/>
  <c r="H35" i="4"/>
  <c r="I35" i="4"/>
  <c r="I34" i="4"/>
  <c r="AB15" i="4"/>
  <c r="AC15" i="4" s="1"/>
  <c r="H34" i="4"/>
  <c r="AG15" i="4"/>
  <c r="AG11" i="4"/>
  <c r="E33" i="4"/>
  <c r="E32" i="4"/>
  <c r="E5" i="4"/>
  <c r="E12" i="4"/>
  <c r="E16" i="4"/>
  <c r="E20" i="4"/>
  <c r="E11" i="4"/>
  <c r="E3" i="4"/>
  <c r="E19" i="4"/>
  <c r="E15" i="4"/>
  <c r="E13" i="4"/>
  <c r="E9" i="4"/>
  <c r="E18" i="4"/>
  <c r="E17" i="4"/>
  <c r="E4" i="4"/>
  <c r="E21" i="4"/>
  <c r="E2" i="4"/>
  <c r="E10" i="4"/>
  <c r="E14" i="4"/>
  <c r="E31" i="4"/>
  <c r="H4" i="2"/>
  <c r="F21" i="4" l="1"/>
  <c r="G21" i="4"/>
  <c r="F11" i="4"/>
  <c r="G11" i="4"/>
  <c r="F20" i="4"/>
  <c r="G20" i="4"/>
  <c r="F18" i="4"/>
  <c r="G18" i="4"/>
  <c r="F12" i="4"/>
  <c r="G12" i="4"/>
  <c r="F3" i="4"/>
  <c r="G3" i="4"/>
  <c r="AF14" i="4" s="1"/>
  <c r="F17" i="4"/>
  <c r="G17" i="4"/>
  <c r="F16" i="4"/>
  <c r="G16" i="4"/>
  <c r="F14" i="4"/>
  <c r="G14" i="4"/>
  <c r="F5" i="4"/>
  <c r="G5" i="4"/>
  <c r="F9" i="4"/>
  <c r="G9" i="4"/>
  <c r="F10" i="4"/>
  <c r="G10" i="4"/>
  <c r="F32" i="4"/>
  <c r="G32" i="4"/>
  <c r="F4" i="4"/>
  <c r="G4" i="4"/>
  <c r="AF12" i="4" s="1"/>
  <c r="F31" i="4"/>
  <c r="G31" i="4"/>
  <c r="F13" i="4"/>
  <c r="G13" i="4"/>
  <c r="F15" i="4"/>
  <c r="G15" i="4"/>
  <c r="F2" i="4"/>
  <c r="G2" i="4"/>
  <c r="AF13" i="4" s="1"/>
  <c r="F19" i="4"/>
  <c r="G19" i="4"/>
  <c r="F33" i="4"/>
  <c r="G33" i="4"/>
  <c r="H7" i="2"/>
  <c r="H6" i="2"/>
  <c r="H5" i="2"/>
  <c r="H3" i="2"/>
  <c r="H2" i="2"/>
  <c r="H33" i="4" l="1"/>
  <c r="AB14" i="4"/>
  <c r="I33" i="4"/>
  <c r="H13" i="4"/>
  <c r="AB4" i="4"/>
  <c r="AD13" i="4"/>
  <c r="I13" i="4"/>
  <c r="I10" i="4"/>
  <c r="H10" i="4"/>
  <c r="I16" i="4"/>
  <c r="H16" i="4"/>
  <c r="AB3" i="4"/>
  <c r="AC3" i="4"/>
  <c r="I18" i="4"/>
  <c r="H18" i="4"/>
  <c r="AB13" i="4"/>
  <c r="I31" i="4"/>
  <c r="H31" i="4"/>
  <c r="AA3" i="4"/>
  <c r="H17" i="4"/>
  <c r="AD12" i="4"/>
  <c r="I17" i="4"/>
  <c r="AB5" i="4"/>
  <c r="I19" i="4"/>
  <c r="H19" i="4"/>
  <c r="I20" i="4"/>
  <c r="H20" i="4"/>
  <c r="AA5" i="4"/>
  <c r="I2" i="4"/>
  <c r="AA13" i="4"/>
  <c r="H2" i="4"/>
  <c r="I4" i="4"/>
  <c r="H4" i="4"/>
  <c r="AA12" i="4"/>
  <c r="H5" i="4"/>
  <c r="I5" i="4"/>
  <c r="H3" i="4"/>
  <c r="AA14" i="4"/>
  <c r="AC14" i="4" s="1"/>
  <c r="I3" i="4"/>
  <c r="I11" i="4"/>
  <c r="H11" i="4"/>
  <c r="H9" i="4"/>
  <c r="I9" i="4"/>
  <c r="AC4" i="4"/>
  <c r="I15" i="4"/>
  <c r="H15" i="4"/>
  <c r="AB12" i="4"/>
  <c r="I32" i="4"/>
  <c r="H32" i="4"/>
  <c r="I14" i="4"/>
  <c r="AA4" i="4"/>
  <c r="H14" i="4"/>
  <c r="I12" i="4"/>
  <c r="H12" i="4"/>
  <c r="H21" i="4"/>
  <c r="AD14" i="4"/>
  <c r="I21" i="4"/>
  <c r="AC5" i="4"/>
  <c r="AG14" i="4"/>
  <c r="AG13" i="4"/>
  <c r="AG12" i="4"/>
  <c r="AI12" i="4"/>
  <c r="AI13" i="4"/>
  <c r="AI14" i="4"/>
  <c r="K2" i="2"/>
  <c r="K3" i="2" s="1"/>
  <c r="AC13" i="4" l="1"/>
  <c r="AC12" i="4"/>
</calcChain>
</file>

<file path=xl/sharedStrings.xml><?xml version="1.0" encoding="utf-8"?>
<sst xmlns="http://schemas.openxmlformats.org/spreadsheetml/2006/main" count="334" uniqueCount="55">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</sst>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0.14466071368850539</c:v>
                </c:pt>
                <c:pt idx="1">
                  <c:v>0.2117946440770597</c:v>
                </c:pt>
                <c:pt idx="2">
                  <c:v>0.16217322937823495</c:v>
                </c:pt>
                <c:pt idx="3">
                  <c:v>0.39224757197862198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0.18646533560750475</c:v>
                </c:pt>
                <c:pt idx="1">
                  <c:v>0.27007457944550345</c:v>
                </c:pt>
                <c:pt idx="2">
                  <c:v>0.41639075616200127</c:v>
                </c:pt>
                <c:pt idx="3">
                  <c:v>0.4133196493953179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0.27007457944550345</c:v>
                </c:pt>
                <c:pt idx="1">
                  <c:v>0.33278151232400249</c:v>
                </c:pt>
                <c:pt idx="2">
                  <c:v>0.44986765059757761</c:v>
                </c:pt>
                <c:pt idx="3">
                  <c:v>0.4133196493953179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0.23995894818595365</c:v>
                </c:pt>
                <c:pt idx="1">
                  <c:v>0.44799178963719066</c:v>
                </c:pt>
                <c:pt idx="2">
                  <c:v>0.58668035060468215</c:v>
                </c:pt>
                <c:pt idx="3">
                  <c:v>0.66765021459227469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5.5129500367376919E-2</c:v>
                </c:pt>
                <c:pt idx="1">
                  <c:v>6.2354829894794371E-2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0.2636045577041275</c:v>
                </c:pt>
                <c:pt idx="5">
                  <c:v>0.11253214548126375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5.5129500367376919E-2</c:v>
                </c:pt>
                <c:pt idx="1">
                  <c:v>0.14169887964358252</c:v>
                </c:pt>
                <c:pt idx="2">
                  <c:v>0.20736764656700443</c:v>
                </c:pt>
                <c:pt idx="3">
                  <c:v>0.2209945984554261</c:v>
                </c:pt>
                <c:pt idx="4">
                  <c:v>0.20450569713015931</c:v>
                </c:pt>
                <c:pt idx="5">
                  <c:v>5.6758545695238992E-2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0.11025900073475384</c:v>
                </c:pt>
                <c:pt idx="1">
                  <c:v>0.2040537095383769</c:v>
                </c:pt>
                <c:pt idx="2">
                  <c:v>0.34740965578192895</c:v>
                </c:pt>
                <c:pt idx="3">
                  <c:v>0.38437788072275658</c:v>
                </c:pt>
                <c:pt idx="4">
                  <c:v>0.46811025483428681</c:v>
                </c:pt>
                <c:pt idx="5">
                  <c:v>0.16929069117650275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0.15172435143334781</c:v>
                </c:pt>
                <c:pt idx="1">
                  <c:v>0.14466071368850539</c:v>
                </c:pt>
                <c:pt idx="2">
                  <c:v>0.27007457944550345</c:v>
                </c:pt>
                <c:pt idx="3">
                  <c:v>0.44986765059757761</c:v>
                </c:pt>
                <c:pt idx="4">
                  <c:v>0.66765021459227469</c:v>
                </c:pt>
                <c:pt idx="5">
                  <c:v>0.47987247198248095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49</v>
      </c>
      <c r="B1" s="115" t="s">
        <v>50</v>
      </c>
    </row>
    <row r="2" spans="1:2" x14ac:dyDescent="0.55000000000000004">
      <c r="A2" t="s">
        <v>51</v>
      </c>
      <c r="B2">
        <v>0.05</v>
      </c>
    </row>
    <row r="3" spans="1:2" x14ac:dyDescent="0.55000000000000004">
      <c r="A3" t="s">
        <v>52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17</v>
      </c>
      <c r="B1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19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19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19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19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19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19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19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19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19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19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19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19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19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19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19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19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19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19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19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19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19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20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20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20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20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21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21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21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21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21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21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21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21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21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21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21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21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21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21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21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23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23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23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23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23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23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23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23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23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23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23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23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23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23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23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23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23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23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23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23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23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24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25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25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25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25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25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25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25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31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31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31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31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31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31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31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32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32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32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32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32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32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32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32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32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32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32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32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32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32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32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32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32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32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33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33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33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33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33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33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34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34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34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34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34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34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34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34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34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34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34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35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35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35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35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35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35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35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35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35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35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35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36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36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36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37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37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37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30</v>
      </c>
    </row>
  </sheetData>
  <autoFilter ref="A1:R133" xr:uid="{952AE6A6-D48F-4C1F-8A8D-AAE9455BA64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1"/>
  <sheetViews>
    <sheetView tabSelected="1" topLeftCell="A10"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17</v>
      </c>
      <c r="D16">
        <v>11</v>
      </c>
      <c r="E16" s="1">
        <v>0.64710000000000001</v>
      </c>
      <c r="F16" s="2">
        <v>1.7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12</v>
      </c>
      <c r="D17">
        <v>3</v>
      </c>
      <c r="E17" s="1">
        <v>0.25</v>
      </c>
      <c r="F17" s="2">
        <v>1.82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12</v>
      </c>
      <c r="D18">
        <v>4</v>
      </c>
      <c r="E18" s="1">
        <v>0.33329999999999999</v>
      </c>
      <c r="F18" s="2">
        <v>1.98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11</v>
      </c>
      <c r="D19">
        <v>5</v>
      </c>
      <c r="E19" s="1">
        <v>0.45450000000000002</v>
      </c>
      <c r="F19" s="2">
        <v>2.44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11</v>
      </c>
      <c r="D20">
        <v>0</v>
      </c>
      <c r="E20" s="1">
        <v>0</v>
      </c>
      <c r="F20" s="2">
        <v>1.45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11</v>
      </c>
      <c r="D21">
        <v>2</v>
      </c>
      <c r="E21" s="1">
        <v>0.18179999999999999</v>
      </c>
      <c r="F21" s="2">
        <v>2.37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12</v>
      </c>
      <c r="D22">
        <v>5</v>
      </c>
      <c r="E22" s="1">
        <v>0.41670000000000001</v>
      </c>
      <c r="F22" s="2">
        <v>2.4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12</v>
      </c>
      <c r="D23">
        <v>10</v>
      </c>
      <c r="E23" s="1">
        <v>0.83330000000000004</v>
      </c>
      <c r="F23" s="2">
        <v>1.49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11</v>
      </c>
      <c r="D24">
        <v>9</v>
      </c>
      <c r="E24" s="1">
        <v>0.81820000000000004</v>
      </c>
      <c r="F24" s="2">
        <v>1.99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10</v>
      </c>
      <c r="D25">
        <v>4</v>
      </c>
      <c r="E25" s="1">
        <v>0.4</v>
      </c>
      <c r="F25" s="2">
        <v>2.17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30"/>
  <sheetViews>
    <sheetView topLeftCell="A10"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21</v>
      </c>
      <c r="D2">
        <v>1</v>
      </c>
      <c r="E2" s="1">
        <v>4.7600000000000003E-2</v>
      </c>
      <c r="F2" s="2">
        <v>1.78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21</v>
      </c>
      <c r="D3">
        <v>6</v>
      </c>
      <c r="E3" s="1">
        <v>0.28570000000000001</v>
      </c>
      <c r="F3" s="2">
        <v>1.94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19</v>
      </c>
      <c r="D4">
        <v>0</v>
      </c>
      <c r="E4" s="1">
        <v>0</v>
      </c>
      <c r="F4" s="2">
        <v>1.5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19</v>
      </c>
      <c r="D5">
        <v>1</v>
      </c>
      <c r="E5" s="1">
        <v>5.2600000000000001E-2</v>
      </c>
      <c r="F5" s="2">
        <v>1.33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19</v>
      </c>
      <c r="D6">
        <v>6</v>
      </c>
      <c r="E6" s="1">
        <v>0.31580000000000003</v>
      </c>
      <c r="F6" s="2">
        <v>1.89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21</v>
      </c>
      <c r="D7">
        <v>6</v>
      </c>
      <c r="E7" s="1">
        <v>0.28570000000000001</v>
      </c>
      <c r="F7" s="2">
        <v>1.54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21</v>
      </c>
      <c r="D8">
        <v>4</v>
      </c>
      <c r="E8" s="1">
        <v>0.1905</v>
      </c>
      <c r="F8" s="2">
        <v>1.69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21</v>
      </c>
      <c r="D9">
        <v>11</v>
      </c>
      <c r="E9" s="1">
        <v>0.52380000000000004</v>
      </c>
      <c r="F9" s="2">
        <v>1.28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22</v>
      </c>
      <c r="D10">
        <v>5</v>
      </c>
      <c r="E10" s="1">
        <v>0.2273</v>
      </c>
      <c r="F10" s="2">
        <v>1.02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21</v>
      </c>
      <c r="D11">
        <v>3</v>
      </c>
      <c r="E11" s="1">
        <v>0.1429</v>
      </c>
      <c r="F11" s="2">
        <v>1.65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21</v>
      </c>
      <c r="D12">
        <v>2</v>
      </c>
      <c r="E12" s="1">
        <v>9.5200000000000007E-2</v>
      </c>
      <c r="F12" s="2">
        <v>1.83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22</v>
      </c>
      <c r="D13">
        <v>4</v>
      </c>
      <c r="E13" s="1">
        <v>0.18179999999999999</v>
      </c>
      <c r="F13" s="2">
        <v>1.08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21</v>
      </c>
      <c r="D14">
        <v>4</v>
      </c>
      <c r="E14" s="1">
        <v>0.1905</v>
      </c>
      <c r="F14" s="2">
        <v>1.44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21</v>
      </c>
      <c r="D15">
        <v>8</v>
      </c>
      <c r="E15" s="1">
        <v>0.38100000000000001</v>
      </c>
      <c r="F15" s="2">
        <v>1.85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13</v>
      </c>
      <c r="D16">
        <v>7</v>
      </c>
      <c r="E16" s="1">
        <v>0.53849999999999998</v>
      </c>
      <c r="F16" s="2">
        <v>1.01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12</v>
      </c>
      <c r="D17">
        <v>5</v>
      </c>
      <c r="E17" s="1">
        <v>0.41670000000000001</v>
      </c>
      <c r="F17" s="2">
        <v>1.36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13</v>
      </c>
      <c r="D18">
        <v>4</v>
      </c>
      <c r="E18" s="1">
        <v>0.30769999999999997</v>
      </c>
      <c r="F18" s="2">
        <v>0.93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11</v>
      </c>
      <c r="D19">
        <v>2</v>
      </c>
      <c r="E19" s="1">
        <v>0.18179999999999999</v>
      </c>
      <c r="F19" s="2">
        <v>1.63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13</v>
      </c>
      <c r="D20">
        <v>3</v>
      </c>
      <c r="E20" s="1">
        <v>0.23080000000000001</v>
      </c>
      <c r="F20" s="2">
        <v>1.03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12</v>
      </c>
      <c r="D21">
        <v>5</v>
      </c>
      <c r="E21" s="1">
        <v>0.41670000000000001</v>
      </c>
      <c r="F21" s="2">
        <v>1.42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12</v>
      </c>
      <c r="D22">
        <v>5</v>
      </c>
      <c r="E22" s="1">
        <v>0.41670000000000001</v>
      </c>
      <c r="F22" s="2">
        <v>1.3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12</v>
      </c>
      <c r="D23">
        <v>7</v>
      </c>
      <c r="E23" s="1">
        <v>0.58330000000000004</v>
      </c>
      <c r="F23" s="2">
        <v>1.81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11</v>
      </c>
      <c r="D24">
        <v>6</v>
      </c>
      <c r="E24" s="1">
        <v>0.54549999999999998</v>
      </c>
      <c r="F24" s="2">
        <v>1.97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21</v>
      </c>
      <c r="D25">
        <v>3</v>
      </c>
      <c r="E25" s="1">
        <v>0.1429</v>
      </c>
      <c r="F25" s="2">
        <v>1.24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22</v>
      </c>
      <c r="D26">
        <v>4</v>
      </c>
      <c r="E26" s="1">
        <v>0.18179999999999999</v>
      </c>
      <c r="F26" s="2">
        <v>1.17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21</v>
      </c>
      <c r="D27">
        <v>3</v>
      </c>
      <c r="E27" s="1">
        <v>0.1429</v>
      </c>
      <c r="F27" s="2">
        <v>1.65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19</v>
      </c>
      <c r="D28">
        <v>4</v>
      </c>
      <c r="E28" s="1">
        <v>0.21049999999999999</v>
      </c>
      <c r="F28" s="2">
        <v>1.39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20</v>
      </c>
      <c r="D29">
        <v>0</v>
      </c>
      <c r="E29" s="1">
        <v>0</v>
      </c>
      <c r="F29" s="2">
        <v>1.1000000000000001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19</v>
      </c>
      <c r="D30">
        <v>0</v>
      </c>
      <c r="E30" s="1">
        <v>0</v>
      </c>
      <c r="F30" s="2">
        <v>1.53</v>
      </c>
      <c r="G30">
        <v>0.1</v>
      </c>
      <c r="H30">
        <v>0.2</v>
      </c>
      <c r="I30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5"/>
  <sheetViews>
    <sheetView workbookViewId="0">
      <selection activeCell="A3" sqref="A3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13</v>
      </c>
      <c r="D2">
        <v>0</v>
      </c>
      <c r="E2" s="1">
        <v>0</v>
      </c>
      <c r="F2" s="2">
        <v>4.0599999999999996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14</v>
      </c>
      <c r="D3">
        <v>2</v>
      </c>
      <c r="E3" s="1">
        <v>0.1429</v>
      </c>
      <c r="F3" s="2">
        <v>2.85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9</v>
      </c>
      <c r="D4">
        <v>0</v>
      </c>
      <c r="E4" s="1">
        <v>0</v>
      </c>
      <c r="F4" s="2">
        <v>3.56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9</v>
      </c>
      <c r="D5">
        <v>0</v>
      </c>
      <c r="E5" s="1">
        <v>0</v>
      </c>
      <c r="F5" s="2">
        <v>2.7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8</v>
      </c>
      <c r="D6">
        <v>0</v>
      </c>
      <c r="E6" s="1">
        <v>0</v>
      </c>
      <c r="F6" s="2">
        <v>3.24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14</v>
      </c>
      <c r="D7">
        <v>3</v>
      </c>
      <c r="E7" s="1">
        <v>0.21429999999999999</v>
      </c>
      <c r="F7" s="2">
        <v>3.84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15</v>
      </c>
      <c r="D8">
        <v>3</v>
      </c>
      <c r="E8" s="1">
        <v>0.2</v>
      </c>
      <c r="F8" s="2">
        <v>2.52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14</v>
      </c>
      <c r="D9">
        <v>2</v>
      </c>
      <c r="E9" s="1">
        <v>0.1429</v>
      </c>
      <c r="F9" s="2">
        <v>3.23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13</v>
      </c>
      <c r="D10">
        <v>1</v>
      </c>
      <c r="E10" s="1">
        <v>7.6899999999999996E-2</v>
      </c>
      <c r="F10" s="2">
        <v>2.69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14</v>
      </c>
      <c r="D11">
        <v>0</v>
      </c>
      <c r="E11" s="1">
        <v>0</v>
      </c>
      <c r="F11" s="2">
        <v>3.15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15</v>
      </c>
      <c r="D12">
        <v>3</v>
      </c>
      <c r="E12" s="1">
        <v>0.2</v>
      </c>
      <c r="F12" s="2">
        <v>2.81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14</v>
      </c>
      <c r="D13">
        <v>7</v>
      </c>
      <c r="E13" s="1">
        <v>0.5</v>
      </c>
      <c r="F13" s="2">
        <v>3.42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15</v>
      </c>
      <c r="D14">
        <v>5</v>
      </c>
      <c r="E14" s="1">
        <v>0.33329999999999999</v>
      </c>
      <c r="F14" s="2">
        <v>3.14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14</v>
      </c>
      <c r="D15">
        <v>5</v>
      </c>
      <c r="E15" s="1">
        <v>0.35709999999999997</v>
      </c>
      <c r="F15" s="2">
        <v>2.82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9016</v>
      </c>
      <c r="C16">
        <v>1</v>
      </c>
      <c r="D16">
        <v>1</v>
      </c>
      <c r="E16" s="1">
        <v>1</v>
      </c>
      <c r="F16" s="2">
        <v>2.15</v>
      </c>
      <c r="G16">
        <v>0.1</v>
      </c>
      <c r="H16">
        <v>0.2</v>
      </c>
      <c r="I16">
        <v>20</v>
      </c>
      <c r="J16">
        <v>0.2</v>
      </c>
      <c r="K16">
        <v>50</v>
      </c>
    </row>
    <row r="17" spans="1:11" x14ac:dyDescent="0.55000000000000004">
      <c r="A17">
        <v>20</v>
      </c>
      <c r="B17">
        <v>9025</v>
      </c>
      <c r="C17">
        <v>1</v>
      </c>
      <c r="D17">
        <v>0</v>
      </c>
      <c r="E17" s="1">
        <v>0</v>
      </c>
      <c r="F17" s="2">
        <v>1.75</v>
      </c>
      <c r="G17">
        <v>0.1</v>
      </c>
      <c r="H17">
        <v>0.2</v>
      </c>
      <c r="I17">
        <v>50</v>
      </c>
      <c r="J17">
        <v>0.2</v>
      </c>
      <c r="K17">
        <v>5</v>
      </c>
    </row>
    <row r="18" spans="1:11" x14ac:dyDescent="0.55000000000000004">
      <c r="A18">
        <v>20</v>
      </c>
      <c r="B18">
        <v>9026</v>
      </c>
      <c r="C18">
        <v>1</v>
      </c>
      <c r="D18">
        <v>1</v>
      </c>
      <c r="E18" s="1">
        <v>1</v>
      </c>
      <c r="F18" s="2">
        <v>1.9</v>
      </c>
      <c r="G18">
        <v>0.1</v>
      </c>
      <c r="H18">
        <v>0.2</v>
      </c>
      <c r="I18">
        <v>50</v>
      </c>
      <c r="J18">
        <v>0.2</v>
      </c>
      <c r="K18">
        <v>10</v>
      </c>
    </row>
    <row r="19" spans="1:11" x14ac:dyDescent="0.55000000000000004">
      <c r="A19">
        <v>20</v>
      </c>
      <c r="B19">
        <v>9027</v>
      </c>
      <c r="C19">
        <v>1</v>
      </c>
      <c r="D19">
        <v>0</v>
      </c>
      <c r="E19" s="1">
        <v>0</v>
      </c>
      <c r="F19" s="2">
        <v>1.99</v>
      </c>
      <c r="G19">
        <v>0.1</v>
      </c>
      <c r="H19">
        <v>0.2</v>
      </c>
      <c r="I19">
        <v>50</v>
      </c>
      <c r="J19">
        <v>0.2</v>
      </c>
      <c r="K19">
        <v>20</v>
      </c>
    </row>
    <row r="20" spans="1:11" x14ac:dyDescent="0.55000000000000004">
      <c r="A20">
        <v>20</v>
      </c>
      <c r="B20">
        <v>10000</v>
      </c>
      <c r="C20">
        <v>14</v>
      </c>
      <c r="D20">
        <v>1</v>
      </c>
      <c r="E20" s="1">
        <v>7.1400000000000005E-2</v>
      </c>
      <c r="F20" s="2">
        <v>3.08</v>
      </c>
      <c r="G20">
        <v>0.1</v>
      </c>
      <c r="H20">
        <v>0.2</v>
      </c>
      <c r="I20">
        <v>10</v>
      </c>
    </row>
    <row r="21" spans="1:11" x14ac:dyDescent="0.55000000000000004">
      <c r="A21">
        <v>20</v>
      </c>
      <c r="B21">
        <v>10001</v>
      </c>
      <c r="C21">
        <v>14</v>
      </c>
      <c r="D21">
        <v>1</v>
      </c>
      <c r="E21" s="1">
        <v>7.1400000000000005E-2</v>
      </c>
      <c r="F21" s="2">
        <v>4.1900000000000004</v>
      </c>
      <c r="G21">
        <v>0.1</v>
      </c>
      <c r="H21">
        <v>0.2</v>
      </c>
      <c r="I21">
        <v>5</v>
      </c>
    </row>
    <row r="22" spans="1:11" x14ac:dyDescent="0.55000000000000004">
      <c r="A22">
        <v>20</v>
      </c>
      <c r="B22">
        <v>10002</v>
      </c>
      <c r="C22">
        <v>8</v>
      </c>
      <c r="D22">
        <v>3</v>
      </c>
      <c r="E22" s="1">
        <v>0.375</v>
      </c>
      <c r="F22" s="2">
        <v>3.21</v>
      </c>
      <c r="G22">
        <v>0.1</v>
      </c>
      <c r="H22">
        <v>0.2</v>
      </c>
      <c r="I22">
        <v>20</v>
      </c>
    </row>
    <row r="23" spans="1:11" x14ac:dyDescent="0.55000000000000004">
      <c r="A23">
        <v>20</v>
      </c>
      <c r="B23">
        <v>10003</v>
      </c>
      <c r="C23">
        <v>8</v>
      </c>
      <c r="D23">
        <v>1</v>
      </c>
      <c r="E23" s="1">
        <v>0.125</v>
      </c>
      <c r="F23" s="2">
        <v>4.18</v>
      </c>
      <c r="G23">
        <v>0.1</v>
      </c>
      <c r="H23">
        <v>0.2</v>
      </c>
      <c r="I23">
        <v>50</v>
      </c>
    </row>
    <row r="24" spans="1:11" x14ac:dyDescent="0.55000000000000004">
      <c r="A24">
        <v>20</v>
      </c>
      <c r="B24">
        <v>10004</v>
      </c>
      <c r="C24">
        <v>8</v>
      </c>
      <c r="D24">
        <v>0</v>
      </c>
      <c r="E24" s="1">
        <v>0</v>
      </c>
      <c r="F24" s="2">
        <v>3.64</v>
      </c>
      <c r="G24">
        <v>0.1</v>
      </c>
      <c r="H24">
        <v>0.2</v>
      </c>
      <c r="I24">
        <v>2</v>
      </c>
    </row>
    <row r="25" spans="1:11" x14ac:dyDescent="0.55000000000000004">
      <c r="A25">
        <v>20</v>
      </c>
      <c r="B25">
        <v>10005</v>
      </c>
      <c r="C25">
        <v>8</v>
      </c>
      <c r="D25">
        <v>0</v>
      </c>
      <c r="E25" s="1">
        <v>0</v>
      </c>
      <c r="F25" s="2">
        <v>3.68</v>
      </c>
      <c r="G25">
        <v>0.1</v>
      </c>
      <c r="H25">
        <v>0.2</v>
      </c>
      <c r="I25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I36"/>
  <sheetViews>
    <sheetView topLeftCell="A4" zoomScaleNormal="100" workbookViewId="0">
      <selection activeCell="AD3" sqref="AD3"/>
    </sheetView>
  </sheetViews>
  <sheetFormatPr defaultRowHeight="14.4" x14ac:dyDescent="0.55000000000000004"/>
  <sheetData>
    <row r="1" spans="1:35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53</v>
      </c>
      <c r="G1" s="43" t="s">
        <v>54</v>
      </c>
      <c r="H1" s="43" t="s">
        <v>7</v>
      </c>
      <c r="I1" s="44" t="s">
        <v>8</v>
      </c>
      <c r="AA1" t="s">
        <v>10</v>
      </c>
    </row>
    <row r="2" spans="1:35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</row>
    <row r="3" spans="1:35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36" si="1">F3-G3</f>
        <v>7.7018614079750455E-2</v>
      </c>
      <c r="I3" s="38">
        <f t="shared" ref="I3:I36" si="2">F3+G3</f>
        <v>0.24974795045491055</v>
      </c>
      <c r="Y3" t="s">
        <v>9</v>
      </c>
      <c r="Z3" s="82">
        <v>5</v>
      </c>
      <c r="AA3" s="83">
        <f>+F17</f>
        <v>0.14466071368850539</v>
      </c>
      <c r="AB3" s="83">
        <f>+F16</f>
        <v>0.2117946440770597</v>
      </c>
      <c r="AC3" s="83">
        <f>+F18</f>
        <v>0.16217322937823495</v>
      </c>
      <c r="AD3" s="83">
        <f>+F23</f>
        <v>0.39224757197862198</v>
      </c>
    </row>
    <row r="4" spans="1:35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43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1</v>
      </c>
      <c r="E4" s="51">
        <f t="shared" si="0"/>
        <v>2.3255813953488372E-2</v>
      </c>
      <c r="F4" s="51">
        <f>(E4 + Params!$B$3^2/(2 * C4))/(1 + Params!$B$3^2/C4)</f>
        <v>6.2354829894794371E-2</v>
      </c>
      <c r="G4" s="37">
        <f>IFERROR((Params!$B$3/(1+Params!$B$3^2/C4))*SQRT(E4*(1-E4)/C4 + (Params!$B$3/(2*C4))^2), 0)</f>
        <v>5.823784871737446E-2</v>
      </c>
      <c r="H4" s="37">
        <f t="shared" si="1"/>
        <v>4.1169811774199108E-3</v>
      </c>
      <c r="I4" s="38">
        <f t="shared" si="2"/>
        <v>0.12059267861216882</v>
      </c>
      <c r="Z4" s="89">
        <v>10</v>
      </c>
      <c r="AA4" s="90">
        <f>F14</f>
        <v>0.18646533560750475</v>
      </c>
      <c r="AB4" s="90">
        <f>+F13</f>
        <v>0.27007457944550345</v>
      </c>
      <c r="AC4" s="90">
        <f>+F15</f>
        <v>0.41639075616200127</v>
      </c>
      <c r="AD4" s="90">
        <f>+F22</f>
        <v>0.4133196493953179</v>
      </c>
    </row>
    <row r="5" spans="1:35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44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9</v>
      </c>
      <c r="E5" s="51">
        <f t="shared" si="0"/>
        <v>0.20454545454545456</v>
      </c>
      <c r="F5" s="51">
        <f>(E5 + Params!$B$3^2/(2 * C5))/(1 + Params!$B$3^2/C5)</f>
        <v>0.22826995752650411</v>
      </c>
      <c r="G5" s="37">
        <f>IFERROR((Params!$B$3/(1+Params!$B$3^2/C5))*SQRT(E5*(1-E5)/C5 + (Params!$B$3/(2*C5))^2), 0)</f>
        <v>0.11673867929182816</v>
      </c>
      <c r="H5" s="37">
        <f t="shared" si="1"/>
        <v>0.11153127823467596</v>
      </c>
      <c r="I5" s="38">
        <f t="shared" si="2"/>
        <v>0.34500863681833227</v>
      </c>
      <c r="Z5" s="101">
        <v>20</v>
      </c>
      <c r="AA5" s="102">
        <f>+F20</f>
        <v>0.27007457944550345</v>
      </c>
      <c r="AB5" s="102">
        <f>+F19</f>
        <v>0.33278151232400249</v>
      </c>
      <c r="AC5" s="102">
        <f>+F21</f>
        <v>0.44986765059757761</v>
      </c>
      <c r="AD5" s="102">
        <f>+F24</f>
        <v>0.4133196493953179</v>
      </c>
    </row>
    <row r="6" spans="1:35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31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ref="E6:E7" si="3">IFERROR(D6/C6, 0)</f>
        <v>0</v>
      </c>
      <c r="F6" s="51">
        <f>(E6 + Params!$B$3^2/(2 * C6))/(1 + Params!$B$3^2/C6)</f>
        <v>5.5129500367376919E-2</v>
      </c>
      <c r="G6" s="37">
        <f>IFERROR((Params!$B$3/(1+Params!$B$3^2/C6))*SQRT(E6*(1-E6)/C6 + (Params!$B$3/(2*C6))^2), 0)</f>
        <v>5.5129500367376919E-2</v>
      </c>
      <c r="H6" s="37">
        <f t="shared" si="1"/>
        <v>0</v>
      </c>
      <c r="I6" s="38">
        <f t="shared" si="2"/>
        <v>0.11025900073475384</v>
      </c>
      <c r="Z6" s="103">
        <v>50</v>
      </c>
      <c r="AA6" s="104">
        <f>+F26</f>
        <v>0.23995894818595365</v>
      </c>
      <c r="AB6" s="104">
        <f>+F27</f>
        <v>0.44799178963719066</v>
      </c>
      <c r="AC6" s="104">
        <f>+F28</f>
        <v>0.58668035060468215</v>
      </c>
      <c r="AD6" s="104">
        <f>+F29</f>
        <v>0.66765021459227469</v>
      </c>
    </row>
    <row r="7" spans="1:35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31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2</v>
      </c>
      <c r="E7" s="51">
        <f t="shared" si="3"/>
        <v>6.4516129032258063E-2</v>
      </c>
      <c r="F7" s="51">
        <f>(E7 + Params!$B$3^2/(2 * C7))/(1 + Params!$B$3^2/C7)</f>
        <v>0.11253214548126375</v>
      </c>
      <c r="G7" s="37">
        <f>IFERROR((Params!$B$3/(1+Params!$B$3^2/C7))*SQRT(E7*(1-E7)/C7 + (Params!$B$3/(2*C7))^2), 0)</f>
        <v>9.465773770620059E-2</v>
      </c>
      <c r="H7" s="37">
        <f t="shared" si="1"/>
        <v>1.7874407775063161E-2</v>
      </c>
      <c r="I7" s="38">
        <f t="shared" si="2"/>
        <v>0.20718988318746434</v>
      </c>
    </row>
    <row r="8" spans="1:35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30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7</v>
      </c>
      <c r="E8" s="51">
        <f t="shared" ref="E8" si="4">IFERROR(D8/C8, 0)</f>
        <v>0.23333333333333334</v>
      </c>
      <c r="F8" s="51">
        <f>(E8 + Params!$B$3^2/(2 * C8))/(1 + Params!$B$3^2/C8)</f>
        <v>0.2636045577041275</v>
      </c>
      <c r="G8" s="37">
        <f>IFERROR((Params!$B$3/(1+Params!$B$3^2/C8))*SQRT(E8*(1-E8)/C8 + (Params!$B$3/(2*C8))^2), 0)</f>
        <v>0.14568216559911518</v>
      </c>
      <c r="H8" s="37">
        <f t="shared" si="1"/>
        <v>0.11792239210501232</v>
      </c>
      <c r="I8" s="38">
        <f t="shared" si="2"/>
        <v>0.40928672330324267</v>
      </c>
    </row>
    <row r="9" spans="1:35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ref="E9:E33" si="5">IFERROR(D9/C9, 0)</f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35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5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43</v>
      </c>
      <c r="AD10" t="s">
        <v>44</v>
      </c>
      <c r="AF10" t="s">
        <v>45</v>
      </c>
      <c r="AG10" t="s">
        <v>46</v>
      </c>
      <c r="AH10" t="s">
        <v>48</v>
      </c>
      <c r="AI10" t="s">
        <v>47</v>
      </c>
    </row>
    <row r="11" spans="1:35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5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5.5129500367376919E-2</v>
      </c>
      <c r="AB11" s="1">
        <f>+$F$35</f>
        <v>5.5129500367376919E-2</v>
      </c>
      <c r="AC11" s="1">
        <f>+AA11+AB11</f>
        <v>0.11025900073475384</v>
      </c>
      <c r="AD11" s="1">
        <f>+$F$25</f>
        <v>0.15172435143334781</v>
      </c>
      <c r="AF11" s="1">
        <f>+$G$6</f>
        <v>5.5129500367376919E-2</v>
      </c>
      <c r="AG11" s="1">
        <f>+$G$35</f>
        <v>5.5129500367376919E-2</v>
      </c>
      <c r="AH11" s="1"/>
      <c r="AI11" s="1">
        <f>+$G$25</f>
        <v>0.12642945515051002</v>
      </c>
    </row>
    <row r="12" spans="1:35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5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6.2354829894794371E-2</v>
      </c>
      <c r="AB12" s="1">
        <f>+$F$32</f>
        <v>0.14169887964358252</v>
      </c>
      <c r="AC12" s="1">
        <f t="shared" ref="AC12:AC16" si="6">+AA12+AB12</f>
        <v>0.2040537095383769</v>
      </c>
      <c r="AD12" s="1">
        <f>+$F$17</f>
        <v>0.14466071368850539</v>
      </c>
      <c r="AF12" s="1">
        <f>+$G$4</f>
        <v>5.823784871737446E-2</v>
      </c>
      <c r="AG12" s="1">
        <f>+$G$32</f>
        <v>9.329487526532694E-2</v>
      </c>
      <c r="AH12" s="1"/>
      <c r="AI12" s="1">
        <f>+$G$17</f>
        <v>9.5133637792830447E-2</v>
      </c>
    </row>
    <row r="13" spans="1:35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44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11</v>
      </c>
      <c r="E13" s="93">
        <f t="shared" si="5"/>
        <v>0.25</v>
      </c>
      <c r="F13" s="93">
        <f>(E13 + Params!$B$3^2/(2 * C13))/(1 + Params!$B$3^2/C13)</f>
        <v>0.27007457944550345</v>
      </c>
      <c r="G13" s="94">
        <f>IFERROR((Params!$B$3/(1+Params!$B$3^2/C13))*SQRT(E13*(1-E13)/C13 + (Params!$B$3/(2*C13))^2), 0)</f>
        <v>0.12433391863864601</v>
      </c>
      <c r="H13" s="94">
        <f t="shared" si="1"/>
        <v>0.14574066080685744</v>
      </c>
      <c r="I13" s="95">
        <f t="shared" si="2"/>
        <v>0.39440849808414946</v>
      </c>
      <c r="Z13">
        <v>10</v>
      </c>
      <c r="AA13" s="1">
        <f>+$F$2</f>
        <v>0.14004200921492455</v>
      </c>
      <c r="AB13" s="1">
        <f>+$F$31</f>
        <v>0.20736764656700443</v>
      </c>
      <c r="AC13" s="1">
        <f t="shared" si="6"/>
        <v>0.34740965578192895</v>
      </c>
      <c r="AD13" s="1">
        <f>+$F$13</f>
        <v>0.27007457944550345</v>
      </c>
      <c r="AF13" s="1">
        <f>+$G$2</f>
        <v>7.8280421509049208E-2</v>
      </c>
      <c r="AG13" s="1">
        <f>+$G$31</f>
        <v>0.11224072098441888</v>
      </c>
      <c r="AH13" s="1"/>
      <c r="AI13" s="1">
        <f>+$G$13</f>
        <v>0.12433391863864601</v>
      </c>
    </row>
    <row r="14" spans="1:35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44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7</v>
      </c>
      <c r="E14" s="86">
        <f t="shared" si="5"/>
        <v>0.15909090909090909</v>
      </c>
      <c r="F14" s="86">
        <f>(E14 + Params!$B$3^2/(2 * C14))/(1 + Params!$B$3^2/C14)</f>
        <v>0.18646533560750475</v>
      </c>
      <c r="G14" s="87">
        <f>IFERROR((Params!$B$3/(1+Params!$B$3^2/C14))*SQRT(E14*(1-E14)/C14 + (Params!$B$3/(2*C14))^2), 0)</f>
        <v>0.10719957003032077</v>
      </c>
      <c r="H14" s="87">
        <f t="shared" si="1"/>
        <v>7.9265765577183983E-2</v>
      </c>
      <c r="I14" s="88">
        <f t="shared" si="2"/>
        <v>0.29366490563782555</v>
      </c>
      <c r="Z14">
        <v>20</v>
      </c>
      <c r="AA14" s="1">
        <f>+$F$3</f>
        <v>0.16338328226733051</v>
      </c>
      <c r="AB14" s="1">
        <f>+$F$33</f>
        <v>0.2209945984554261</v>
      </c>
      <c r="AC14" s="1">
        <f t="shared" si="6"/>
        <v>0.38437788072275658</v>
      </c>
      <c r="AD14" s="1">
        <f>+$F$21</f>
        <v>0.44986765059757761</v>
      </c>
      <c r="AF14" s="1">
        <f>+$G$3</f>
        <v>8.6364668187580054E-2</v>
      </c>
      <c r="AG14" s="1">
        <f>+$G$33</f>
        <v>0.13210035909379828</v>
      </c>
      <c r="AH14" s="1"/>
      <c r="AI14" s="1">
        <f>+$G$21</f>
        <v>0.12600248808458353</v>
      </c>
    </row>
    <row r="15" spans="1:35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44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18</v>
      </c>
      <c r="E15" s="98">
        <f t="shared" si="5"/>
        <v>0.40909090909090912</v>
      </c>
      <c r="F15" s="98">
        <f>(E15 + Params!$B$3^2/(2 * C15))/(1 + Params!$B$3^2/C15)</f>
        <v>0.41639075616200127</v>
      </c>
      <c r="G15" s="99">
        <f>IFERROR((Params!$B$3/(1+Params!$B$3^2/C15))*SQRT(E15*(1-E15)/C15 + (Params!$B$3/(2*C15))^2), 0)</f>
        <v>0.13951431737193298</v>
      </c>
      <c r="H15" s="99">
        <f t="shared" si="1"/>
        <v>0.27687643879006829</v>
      </c>
      <c r="I15" s="100">
        <f t="shared" si="2"/>
        <v>0.55590507353393426</v>
      </c>
      <c r="Z15">
        <v>50</v>
      </c>
      <c r="AA15" s="1">
        <f>+$F$8</f>
        <v>0.2636045577041275</v>
      </c>
      <c r="AB15" s="1">
        <f>+$F$34</f>
        <v>0.20450569713015931</v>
      </c>
      <c r="AC15" s="1">
        <f t="shared" si="6"/>
        <v>0.46811025483428681</v>
      </c>
      <c r="AD15" s="1">
        <f>+$F$29</f>
        <v>0.66765021459227469</v>
      </c>
      <c r="AF15" s="1">
        <f>+$G$8</f>
        <v>0.14568216559911518</v>
      </c>
      <c r="AG15" s="1">
        <f>+$G$34</f>
        <v>0.13114135472664246</v>
      </c>
      <c r="AH15" s="1"/>
      <c r="AI15" s="1">
        <f>+$G$29</f>
        <v>0.17631150519800082</v>
      </c>
    </row>
    <row r="16" spans="1:35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43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8</v>
      </c>
      <c r="E16" s="69">
        <f t="shared" si="5"/>
        <v>0.18604651162790697</v>
      </c>
      <c r="F16" s="69">
        <f>(E16 + Params!$B$3^2/(2 * C16))/(1 + Params!$B$3^2/C16)</f>
        <v>0.2117946440770597</v>
      </c>
      <c r="G16" s="70">
        <f>IFERROR((Params!$B$3/(1+Params!$B$3^2/C16))*SQRT(E16*(1-E16)/C16 + (Params!$B$3/(2*C16))^2), 0)</f>
        <v>0.1143782882759999</v>
      </c>
      <c r="H16" s="70">
        <f t="shared" si="1"/>
        <v>9.7416355801059798E-2</v>
      </c>
      <c r="I16" s="71">
        <f t="shared" si="2"/>
        <v>0.32617293235305961</v>
      </c>
      <c r="Z16">
        <v>100</v>
      </c>
      <c r="AA16" s="1">
        <f>+$F$7</f>
        <v>0.11253214548126375</v>
      </c>
      <c r="AB16" s="1">
        <f>+$F$36</f>
        <v>5.6758545695238992E-2</v>
      </c>
      <c r="AC16" s="1">
        <f t="shared" si="6"/>
        <v>0.16929069117650275</v>
      </c>
      <c r="AD16" s="1">
        <f>+$F$30</f>
        <v>0.47987247198248095</v>
      </c>
      <c r="AF16" s="1">
        <f>+$G$7</f>
        <v>9.465773770620059E-2</v>
      </c>
      <c r="AG16" s="1">
        <f>+$G$36</f>
        <v>5.6758545695238985E-2</v>
      </c>
      <c r="AH16" s="1"/>
      <c r="AI16" s="1">
        <f>+$G$30</f>
        <v>0.19643534901485152</v>
      </c>
    </row>
    <row r="17" spans="1:9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44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5</v>
      </c>
      <c r="E17" s="74">
        <f t="shared" si="5"/>
        <v>0.11363636363636363</v>
      </c>
      <c r="F17" s="74">
        <f>(E17 + Params!$B$3^2/(2 * C17))/(1 + Params!$B$3^2/C17)</f>
        <v>0.14466071368850539</v>
      </c>
      <c r="G17" s="75">
        <f>IFERROR((Params!$B$3/(1+Params!$B$3^2/C17))*SQRT(E17*(1-E17)/C17 + (Params!$B$3/(2*C17))^2), 0)</f>
        <v>9.5133637792830447E-2</v>
      </c>
      <c r="H17" s="75">
        <f t="shared" si="1"/>
        <v>4.9527075895674941E-2</v>
      </c>
      <c r="I17" s="76">
        <f t="shared" si="2"/>
        <v>0.23979435148133582</v>
      </c>
    </row>
    <row r="18" spans="1:9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45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6</v>
      </c>
      <c r="E18" s="79">
        <f t="shared" si="5"/>
        <v>0.13333333333333333</v>
      </c>
      <c r="F18" s="79">
        <f>(E18 + Params!$B$3^2/(2 * C18))/(1 + Params!$B$3^2/C18)</f>
        <v>0.16217322937823495</v>
      </c>
      <c r="G18" s="80">
        <f>IFERROR((Params!$B$3/(1+Params!$B$3^2/C18))*SQRT(E18*(1-E18)/C18 + (Params!$B$3/(2*C18))^2), 0)</f>
        <v>9.9602593034738146E-2</v>
      </c>
      <c r="H18" s="80">
        <f t="shared" si="1"/>
        <v>6.2570636343496799E-2</v>
      </c>
      <c r="I18" s="81">
        <f t="shared" si="2"/>
        <v>0.26177582241297309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44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14</v>
      </c>
      <c r="E19" s="54">
        <f t="shared" si="5"/>
        <v>0.31818181818181818</v>
      </c>
      <c r="F19" s="54">
        <f>(E19 + Params!$B$3^2/(2 * C19))/(1 + Params!$B$3^2/C19)</f>
        <v>0.33278151232400249</v>
      </c>
      <c r="G19" s="21">
        <f>IFERROR((Params!$B$3/(1+Params!$B$3^2/C19))*SQRT(E19*(1-E19)/C19 + (Params!$B$3/(2*C19))^2), 0)</f>
        <v>0.13279021300726687</v>
      </c>
      <c r="H19" s="21">
        <f t="shared" si="1"/>
        <v>0.19999129931673562</v>
      </c>
      <c r="I19" s="47">
        <f t="shared" si="2"/>
        <v>0.46557172533126934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44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11</v>
      </c>
      <c r="E20" s="55">
        <f t="shared" si="5"/>
        <v>0.25</v>
      </c>
      <c r="F20" s="55">
        <f>(E20 + Params!$B$3^2/(2 * C20))/(1 + Params!$B$3^2/C20)</f>
        <v>0.27007457944550345</v>
      </c>
      <c r="G20" s="25">
        <f>IFERROR((Params!$B$3/(1+Params!$B$3^2/C20))*SQRT(E20*(1-E20)/C20 + (Params!$B$3/(2*C20))^2), 0)</f>
        <v>0.12433391863864601</v>
      </c>
      <c r="H20" s="25">
        <f t="shared" si="1"/>
        <v>0.14574066080685744</v>
      </c>
      <c r="I20" s="48">
        <f t="shared" si="2"/>
        <v>0.39440849808414946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56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25</v>
      </c>
      <c r="E21" s="55">
        <f t="shared" si="5"/>
        <v>0.44642857142857145</v>
      </c>
      <c r="F21" s="55">
        <f>(E21 + Params!$B$3^2/(2 * C21))/(1 + Params!$B$3^2/C21)</f>
        <v>0.44986765059757761</v>
      </c>
      <c r="G21" s="25">
        <f>IFERROR((Params!$B$3/(1+Params!$B$3^2/C21))*SQRT(E21*(1-E21)/C21 + (Params!$B$3/(2*C21))^2), 0)</f>
        <v>0.12600248808458353</v>
      </c>
      <c r="H21" s="25">
        <f t="shared" si="1"/>
        <v>0.32386516251299408</v>
      </c>
      <c r="I21" s="48">
        <f t="shared" si="2"/>
        <v>0.57587013868216119</v>
      </c>
    </row>
    <row r="22" spans="1:9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25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10</v>
      </c>
      <c r="E22" s="86">
        <f t="shared" ref="E22:E29" si="7">IFERROR(D22/C22, 0)</f>
        <v>0.4</v>
      </c>
      <c r="F22" s="86">
        <f>(E22 + Params!$B$3^2/(2 * C22))/(1 + Params!$B$3^2/C22)</f>
        <v>0.4133196493953179</v>
      </c>
      <c r="G22" s="87">
        <f>IFERROR((Params!$B$3/(1+Params!$B$3^2/C22))*SQRT(E22*(1-E22)/C22 + (Params!$B$3/(2*C22))^2), 0)</f>
        <v>0.17928907275340872</v>
      </c>
      <c r="H22" s="87">
        <f t="shared" si="1"/>
        <v>0.23403057664190918</v>
      </c>
      <c r="I22" s="88">
        <f t="shared" si="2"/>
        <v>0.59260872214872662</v>
      </c>
    </row>
    <row r="23" spans="1:9" x14ac:dyDescent="0.55000000000000004">
      <c r="A23" s="72">
        <v>20</v>
      </c>
      <c r="B23" s="73">
        <v>9013</v>
      </c>
      <c r="C23" s="73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24</v>
      </c>
      <c r="D23" s="73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9</v>
      </c>
      <c r="E23" s="74">
        <f t="shared" si="7"/>
        <v>0.375</v>
      </c>
      <c r="F23" s="74">
        <f>(E23 + Params!$B$3^2/(2 * C23))/(1 + Params!$B$3^2/C23)</f>
        <v>0.39224757197862198</v>
      </c>
      <c r="G23" s="75">
        <f>IFERROR((Params!$B$3/(1+Params!$B$3^2/C23))*SQRT(E23*(1-E23)/C23 + (Params!$B$3/(2*C23))^2), 0)</f>
        <v>0.1806562376423074</v>
      </c>
      <c r="H23" s="75">
        <f t="shared" si="1"/>
        <v>0.21159133433631458</v>
      </c>
      <c r="I23" s="76">
        <f t="shared" si="2"/>
        <v>0.57290380962092935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25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10</v>
      </c>
      <c r="E24" s="55">
        <f t="shared" si="7"/>
        <v>0.4</v>
      </c>
      <c r="F24" s="55">
        <f>(E24 + Params!$B$3^2/(2 * C24))/(1 + Params!$B$3^2/C24)</f>
        <v>0.4133196493953179</v>
      </c>
      <c r="G24" s="25">
        <f>IFERROR((Params!$B$3/(1+Params!$B$3^2/C24))*SQRT(E24*(1-E24)/C24 + (Params!$B$3/(2*C24))^2), 0)</f>
        <v>0.17928907275340872</v>
      </c>
      <c r="H24" s="25">
        <f t="shared" si="1"/>
        <v>0.23403057664190918</v>
      </c>
      <c r="I24" s="48">
        <f t="shared" si="2"/>
        <v>0.59260872214872662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22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2</v>
      </c>
      <c r="E25" s="53">
        <f t="shared" ref="E25" si="8">IFERROR(D25/C25, 0)</f>
        <v>9.0909090909090912E-2</v>
      </c>
      <c r="F25" s="53">
        <f>(E25 + Params!$B$3^2/(2 * C25))/(1 + Params!$B$3^2/C25)</f>
        <v>0.15172435143334781</v>
      </c>
      <c r="G25" s="13">
        <f>IFERROR((Params!$B$3/(1+Params!$B$3^2/C25))*SQRT(E25*(1-E25)/C25 + (Params!$B$3/(2*C25))^2), 0)</f>
        <v>0.12642945515051002</v>
      </c>
      <c r="H25" s="13">
        <f t="shared" si="1"/>
        <v>2.5294896282837792E-2</v>
      </c>
      <c r="I25" s="46">
        <f t="shared" si="2"/>
        <v>0.2781538065838578</v>
      </c>
    </row>
    <row r="26" spans="1:9" x14ac:dyDescent="0.55000000000000004">
      <c r="A26" s="105">
        <v>20</v>
      </c>
      <c r="B26" s="106">
        <v>9025</v>
      </c>
      <c r="C26" s="106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25</v>
      </c>
      <c r="D26" s="106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5</v>
      </c>
      <c r="E26" s="107">
        <f t="shared" si="7"/>
        <v>0.2</v>
      </c>
      <c r="F26" s="107">
        <f>(E26 + Params!$B$3^2/(2 * C26))/(1 + Params!$B$3^2/C26)</f>
        <v>0.23995894818595365</v>
      </c>
      <c r="G26" s="108">
        <f>IFERROR((Params!$B$3/(1+Params!$B$3^2/C26))*SQRT(E26*(1-E26)/C26 + (Params!$B$3/(2*C26))^2), 0)</f>
        <v>0.1513544071794288</v>
      </c>
      <c r="H26" s="108">
        <f t="shared" si="1"/>
        <v>8.8604541006524845E-2</v>
      </c>
      <c r="I26" s="109">
        <f t="shared" si="2"/>
        <v>0.39131335536538248</v>
      </c>
    </row>
    <row r="27" spans="1:9" x14ac:dyDescent="0.55000000000000004">
      <c r="A27" s="105">
        <v>20</v>
      </c>
      <c r="B27" s="106">
        <v>9026</v>
      </c>
      <c r="C27" s="106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25</v>
      </c>
      <c r="D27" s="106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11</v>
      </c>
      <c r="E27" s="107">
        <f t="shared" si="7"/>
        <v>0.44</v>
      </c>
      <c r="F27" s="107">
        <f>(E27 + Params!$B$3^2/(2 * C27))/(1 + Params!$B$3^2/C27)</f>
        <v>0.44799178963719066</v>
      </c>
      <c r="G27" s="108">
        <f>IFERROR((Params!$B$3/(1+Params!$B$3^2/C27))*SQRT(E27*(1-E27)/C27 + (Params!$B$3/(2*C27))^2), 0)</f>
        <v>0.18133804016716504</v>
      </c>
      <c r="H27" s="108">
        <f t="shared" si="1"/>
        <v>0.26665374947002563</v>
      </c>
      <c r="I27" s="109">
        <f t="shared" si="2"/>
        <v>0.6293298298043557</v>
      </c>
    </row>
    <row r="28" spans="1:9" x14ac:dyDescent="0.55000000000000004">
      <c r="A28" s="105">
        <v>20</v>
      </c>
      <c r="B28" s="106">
        <v>9027</v>
      </c>
      <c r="C28" s="106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25</v>
      </c>
      <c r="D28" s="106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15</v>
      </c>
      <c r="E28" s="107">
        <f t="shared" si="7"/>
        <v>0.6</v>
      </c>
      <c r="F28" s="107">
        <f>(E28 + Params!$B$3^2/(2 * C28))/(1 + Params!$B$3^2/C28)</f>
        <v>0.58668035060468215</v>
      </c>
      <c r="G28" s="108">
        <f>IFERROR((Params!$B$3/(1+Params!$B$3^2/C28))*SQRT(E28*(1-E28)/C28 + (Params!$B$3/(2*C28))^2), 0)</f>
        <v>0.17928907275340872</v>
      </c>
      <c r="H28" s="108">
        <f t="shared" si="1"/>
        <v>0.40739127785127344</v>
      </c>
      <c r="I28" s="109">
        <f t="shared" si="2"/>
        <v>0.76596942335809093</v>
      </c>
    </row>
    <row r="29" spans="1:9" x14ac:dyDescent="0.55000000000000004">
      <c r="A29" s="105">
        <v>20</v>
      </c>
      <c r="B29" s="106">
        <v>9028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23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16</v>
      </c>
      <c r="E29" s="107">
        <f t="shared" si="7"/>
        <v>0.69565217391304346</v>
      </c>
      <c r="F29" s="107">
        <f>(E29 + Params!$B$3^2/(2 * C29))/(1 + Params!$B$3^2/C29)</f>
        <v>0.66765021459227469</v>
      </c>
      <c r="G29" s="108">
        <f>IFERROR((Params!$B$3/(1+Params!$B$3^2/C29))*SQRT(E29*(1-E29)/C29 + (Params!$B$3/(2*C29))^2), 0)</f>
        <v>0.17631150519800082</v>
      </c>
      <c r="H29" s="108">
        <f t="shared" si="1"/>
        <v>0.49133870939427388</v>
      </c>
      <c r="I29" s="109">
        <f t="shared" si="2"/>
        <v>0.84396171979027557</v>
      </c>
    </row>
    <row r="30" spans="1:9" ht="14.7" thickBot="1" x14ac:dyDescent="0.6">
      <c r="A30" s="105">
        <v>20</v>
      </c>
      <c r="B30" s="106">
        <v>9035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21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10</v>
      </c>
      <c r="E30" s="107">
        <f t="shared" ref="E30" si="9">IFERROR(D30/C30, 0)</f>
        <v>0.47619047619047616</v>
      </c>
      <c r="F30" s="107">
        <f>(E30 + Params!$B$3^2/(2 * C30))/(1 + Params!$B$3^2/C30)</f>
        <v>0.47987247198248095</v>
      </c>
      <c r="G30" s="108">
        <f>IFERROR((Params!$B$3/(1+Params!$B$3^2/C30))*SQRT(E30*(1-E30)/C30 + (Params!$B$3/(2*C30))^2), 0)</f>
        <v>0.19643534901485152</v>
      </c>
      <c r="H30" s="108">
        <f t="shared" si="1"/>
        <v>0.28343712296762946</v>
      </c>
      <c r="I30" s="109">
        <f t="shared" si="2"/>
        <v>0.67630782099733244</v>
      </c>
    </row>
    <row r="31" spans="1:9" x14ac:dyDescent="0.55000000000000004">
      <c r="A31" s="57">
        <v>20</v>
      </c>
      <c r="B31" s="58">
        <v>10000</v>
      </c>
      <c r="C31" s="58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44</v>
      </c>
      <c r="D31" s="58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8</v>
      </c>
      <c r="E31" s="59">
        <f t="shared" si="5"/>
        <v>0.18181818181818182</v>
      </c>
      <c r="F31" s="59">
        <f>(E31 + Params!$B$3^2/(2 * C31))/(1 + Params!$B$3^2/C31)</f>
        <v>0.20736764656700443</v>
      </c>
      <c r="G31" s="60">
        <f>IFERROR((Params!$B$3/(1+Params!$B$3^2/C31))*SQRT(E31*(1-E31)/C31 + (Params!$B$3/(2*C31))^2), 0)</f>
        <v>0.11224072098441888</v>
      </c>
      <c r="H31" s="60">
        <f t="shared" si="1"/>
        <v>9.512692558258555E-2</v>
      </c>
      <c r="I31" s="61">
        <f t="shared" si="2"/>
        <v>0.3196083675514233</v>
      </c>
    </row>
    <row r="32" spans="1:9" x14ac:dyDescent="0.55000000000000004">
      <c r="A32" s="110">
        <v>20</v>
      </c>
      <c r="B32" s="111">
        <v>10001</v>
      </c>
      <c r="C32" s="111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45</v>
      </c>
      <c r="D32" s="111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5</v>
      </c>
      <c r="E32" s="112">
        <f t="shared" si="5"/>
        <v>0.1111111111111111</v>
      </c>
      <c r="F32" s="112">
        <f>(E32 + Params!$B$3^2/(2 * C32))/(1 + Params!$B$3^2/C32)</f>
        <v>0.14169887964358252</v>
      </c>
      <c r="G32" s="113">
        <f>IFERROR((Params!$B$3/(1+Params!$B$3^2/C32))*SQRT(E32*(1-E32)/C32 + (Params!$B$3/(2*C32))^2), 0)</f>
        <v>9.329487526532694E-2</v>
      </c>
      <c r="H32" s="113">
        <f t="shared" si="1"/>
        <v>4.840400437825558E-2</v>
      </c>
      <c r="I32" s="114">
        <f t="shared" si="2"/>
        <v>0.23499375490890945</v>
      </c>
    </row>
    <row r="33" spans="1:9" x14ac:dyDescent="0.55000000000000004">
      <c r="A33" s="110">
        <v>20</v>
      </c>
      <c r="B33" s="111">
        <v>10002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32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6</v>
      </c>
      <c r="E33" s="112">
        <f t="shared" si="5"/>
        <v>0.1875</v>
      </c>
      <c r="F33" s="112">
        <f>(E33 + Params!$B$3^2/(2 * C33))/(1 + Params!$B$3^2/C33)</f>
        <v>0.2209945984554261</v>
      </c>
      <c r="G33" s="113">
        <f>IFERROR((Params!$B$3/(1+Params!$B$3^2/C33))*SQRT(E33*(1-E33)/C33 + (Params!$B$3/(2*C33))^2), 0)</f>
        <v>0.13210035909379828</v>
      </c>
      <c r="H33" s="113">
        <f t="shared" si="1"/>
        <v>8.8894239361627825E-2</v>
      </c>
      <c r="I33" s="114">
        <f t="shared" si="2"/>
        <v>0.35309495754922438</v>
      </c>
    </row>
    <row r="34" spans="1:9" x14ac:dyDescent="0.55000000000000004">
      <c r="A34" s="110">
        <v>20</v>
      </c>
      <c r="B34" s="111">
        <v>10003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30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5</v>
      </c>
      <c r="E34" s="112">
        <f t="shared" ref="E34:E35" si="10">IFERROR(D34/C34, 0)</f>
        <v>0.16666666666666666</v>
      </c>
      <c r="F34" s="112">
        <f>(E34 + Params!$B$3^2/(2 * C34))/(1 + Params!$B$3^2/C34)</f>
        <v>0.20450569713015931</v>
      </c>
      <c r="G34" s="113">
        <f>IFERROR((Params!$B$3/(1+Params!$B$3^2/C34))*SQRT(E34*(1-E34)/C34 + (Params!$B$3/(2*C34))^2), 0)</f>
        <v>0.13114135472664246</v>
      </c>
      <c r="H34" s="113">
        <f t="shared" si="1"/>
        <v>7.3364342403516858E-2</v>
      </c>
      <c r="I34" s="114">
        <f t="shared" si="2"/>
        <v>0.33564705185680177</v>
      </c>
    </row>
    <row r="35" spans="1:9" ht="14.7" thickBot="1" x14ac:dyDescent="0.6">
      <c r="A35" s="62">
        <v>20</v>
      </c>
      <c r="B35" s="63">
        <v>10004</v>
      </c>
      <c r="C35" s="63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31</v>
      </c>
      <c r="D35" s="63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0</v>
      </c>
      <c r="E35" s="64">
        <f t="shared" si="10"/>
        <v>0</v>
      </c>
      <c r="F35" s="64">
        <f>(E35 + Params!$B$3^2/(2 * C35))/(1 + Params!$B$3^2/C35)</f>
        <v>5.5129500367376919E-2</v>
      </c>
      <c r="G35" s="65">
        <f>IFERROR((Params!$B$3/(1+Params!$B$3^2/C35))*SQRT(E35*(1-E35)/C35 + (Params!$B$3/(2*C35))^2), 0)</f>
        <v>5.5129500367376919E-2</v>
      </c>
      <c r="H35" s="65">
        <f t="shared" si="1"/>
        <v>0</v>
      </c>
      <c r="I35" s="66">
        <f t="shared" si="2"/>
        <v>0.11025900073475384</v>
      </c>
    </row>
    <row r="36" spans="1:9" ht="14.7" thickBot="1" x14ac:dyDescent="0.6">
      <c r="A36" s="62">
        <v>20</v>
      </c>
      <c r="B36" s="63">
        <v>10005</v>
      </c>
      <c r="C36" s="63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30</v>
      </c>
      <c r="D36" s="63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4">
        <f t="shared" ref="E36" si="11">IFERROR(D36/C36, 0)</f>
        <v>0</v>
      </c>
      <c r="F36" s="64">
        <f>(E36 + Params!$B$3^2/(2 * C36))/(1 + Params!$B$3^2/C36)</f>
        <v>5.6758545695238992E-2</v>
      </c>
      <c r="G36" s="65">
        <f>IFERROR((Params!$B$3/(1+Params!$B$3^2/C36))*SQRT(E36*(1-E36)/C36 + (Params!$B$3/(2*C36))^2), 0)</f>
        <v>5.6758545695238985E-2</v>
      </c>
      <c r="H36" s="65">
        <f t="shared" si="1"/>
        <v>0</v>
      </c>
      <c r="I36" s="66">
        <f t="shared" si="2"/>
        <v>0.11351709139047797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17</v>
      </c>
      <c r="B1" s="2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19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19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19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19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19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19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19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19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19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19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19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19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19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19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19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19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19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19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19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19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19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20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20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20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20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21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21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21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21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21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21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21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21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21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21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21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21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21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21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21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23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23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23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23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23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23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23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23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23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23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23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23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23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23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23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23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23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23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23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23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23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24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25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25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25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25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25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25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25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26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26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26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26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26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26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26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28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28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28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28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28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28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28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28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28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28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28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28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28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28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28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28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29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29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29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29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29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29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2019-07-30T08:59:52Z</dcterms:modified>
</cp:coreProperties>
</file>