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ther\Учеба\Физика\"/>
    </mc:Choice>
  </mc:AlternateContent>
  <xr:revisionPtr revIDLastSave="0" documentId="13_ncr:1_{3AEF378B-0211-4EA9-9366-E4A26635FE77}" xr6:coauthVersionLast="45" xr6:coauthVersionMax="45" xr10:uidLastSave="{00000000-0000-0000-0000-000000000000}"/>
  <bookViews>
    <workbookView xWindow="-108" yWindow="-108" windowWidth="23256" windowHeight="12576" xr2:uid="{A17FDE76-58B9-4E0D-AF1E-6990B7AE1C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4" i="1"/>
  <c r="D4" i="1"/>
  <c r="Y13" i="1"/>
  <c r="Y12" i="1"/>
  <c r="V14" i="1"/>
  <c r="W14" i="1"/>
  <c r="W13" i="1"/>
  <c r="V13" i="1"/>
  <c r="I6" i="1"/>
  <c r="D9" i="1"/>
  <c r="D11" i="1"/>
  <c r="L2" i="1"/>
  <c r="M2" i="1"/>
  <c r="N2" i="1"/>
  <c r="O2" i="1"/>
  <c r="P2" i="1"/>
  <c r="Q2" i="1"/>
  <c r="R2" i="1"/>
  <c r="K2" i="1"/>
  <c r="I3" i="1" l="1"/>
  <c r="D3" i="1"/>
  <c r="C8" i="1" s="1"/>
  <c r="L3" i="1"/>
  <c r="M3" i="1"/>
  <c r="N3" i="1"/>
  <c r="O3" i="1"/>
  <c r="P3" i="1"/>
  <c r="Q3" i="1"/>
  <c r="R3" i="1"/>
  <c r="K3" i="1"/>
  <c r="G3" i="1"/>
  <c r="S4" i="1"/>
  <c r="H3" i="1"/>
  <c r="C51" i="1" l="1"/>
  <c r="C11" i="1"/>
  <c r="C34" i="1"/>
  <c r="C55" i="1"/>
  <c r="C39" i="1"/>
  <c r="C31" i="1"/>
  <c r="C23" i="1"/>
  <c r="C15" i="1"/>
  <c r="C7" i="1"/>
  <c r="C59" i="1"/>
  <c r="C19" i="1"/>
  <c r="C66" i="1"/>
  <c r="C56" i="1"/>
  <c r="C63" i="1"/>
  <c r="C62" i="1"/>
  <c r="C46" i="1"/>
  <c r="C38" i="1"/>
  <c r="C22" i="1"/>
  <c r="C6" i="1"/>
  <c r="C43" i="1"/>
  <c r="C58" i="1"/>
  <c r="C47" i="1"/>
  <c r="C54" i="1"/>
  <c r="C30" i="1"/>
  <c r="C14" i="1"/>
  <c r="C61" i="1"/>
  <c r="C53" i="1"/>
  <c r="C45" i="1"/>
  <c r="C37" i="1"/>
  <c r="C29" i="1"/>
  <c r="C21" i="1"/>
  <c r="C13" i="1"/>
  <c r="C5" i="1"/>
  <c r="C60" i="1"/>
  <c r="C52" i="1"/>
  <c r="C44" i="1"/>
  <c r="C36" i="1"/>
  <c r="C28" i="1"/>
  <c r="C20" i="1"/>
  <c r="C12" i="1"/>
  <c r="C4" i="1"/>
  <c r="C50" i="1"/>
  <c r="C3" i="1"/>
  <c r="C27" i="1"/>
  <c r="C42" i="1"/>
  <c r="C26" i="1"/>
  <c r="C18" i="1"/>
  <c r="C10" i="1"/>
  <c r="C65" i="1"/>
  <c r="C57" i="1"/>
  <c r="C49" i="1"/>
  <c r="C41" i="1"/>
  <c r="C33" i="1"/>
  <c r="C25" i="1"/>
  <c r="C17" i="1"/>
  <c r="C9" i="1"/>
  <c r="C35" i="1"/>
  <c r="C64" i="1"/>
  <c r="C48" i="1"/>
  <c r="C40" i="1"/>
  <c r="C32" i="1"/>
  <c r="C24" i="1"/>
  <c r="C16" i="1"/>
  <c r="E3" i="1" l="1"/>
  <c r="F3" i="1" s="1"/>
</calcChain>
</file>

<file path=xl/sharedStrings.xml><?xml version="1.0" encoding="utf-8"?>
<sst xmlns="http://schemas.openxmlformats.org/spreadsheetml/2006/main" count="57" uniqueCount="38">
  <si>
    <t>Значения Xi</t>
  </si>
  <si>
    <t>Sigma</t>
  </si>
  <si>
    <t>Квадрат разности</t>
  </si>
  <si>
    <t>Sigma(&lt;X&gt;)</t>
  </si>
  <si>
    <t>delta X</t>
  </si>
  <si>
    <t xml:space="preserve">&lt;X&gt; </t>
  </si>
  <si>
    <t>disp</t>
  </si>
  <si>
    <t>Номер</t>
  </si>
  <si>
    <t>Сколько</t>
  </si>
  <si>
    <t>Интервал</t>
  </si>
  <si>
    <t>Плотность вероятности</t>
  </si>
  <si>
    <t>Сумма</t>
  </si>
  <si>
    <t>[7,7 ; 8,4)</t>
  </si>
  <si>
    <t>[8,4 ; 9,1)</t>
  </si>
  <si>
    <t>[9,1 ; 9,8)</t>
  </si>
  <si>
    <t>[9,8 ; 10,5)</t>
  </si>
  <si>
    <t>[10,5 ; 11,2)</t>
  </si>
  <si>
    <t>[11,2 ; 11,9)</t>
  </si>
  <si>
    <t>[11,9 ; 12,6)</t>
  </si>
  <si>
    <t>[12,6 ; 13,3]</t>
  </si>
  <si>
    <t>Pmax</t>
  </si>
  <si>
    <t>Длина интервала</t>
  </si>
  <si>
    <t>Макс. Значение</t>
  </si>
  <si>
    <t>Коэфф. Стьюдента при N=64</t>
  </si>
  <si>
    <t>Мин. Значение</t>
  </si>
  <si>
    <t>от</t>
  </si>
  <si>
    <t>до</t>
  </si>
  <si>
    <t>ΔN</t>
  </si>
  <si>
    <t>ΔN/N</t>
  </si>
  <si>
    <t>P</t>
  </si>
  <si>
    <t>⟨X⟩𝑁 ± 3𝜎</t>
  </si>
  <si>
    <t>⟨X⟩𝑁 ± 2𝜎</t>
  </si>
  <si>
    <t>⟨X⟩𝑁 ± 𝜎</t>
  </si>
  <si>
    <t>Таблица 3</t>
  </si>
  <si>
    <t>Таблица 2</t>
  </si>
  <si>
    <t>ΔN/N/Δx</t>
  </si>
  <si>
    <t>x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</si>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</sst>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color theme="1"/>
      <name val="Cambria Math"/>
      <family val="1"/>
      <charset val="204"/>
    </font>
    <font>
      <sz val="16"/>
      <color theme="1"/>
      <name val="Arial"/>
      <family val="2"/>
      <charset val="204"/>
    </font>
    <font>
      <sz val="14"/>
      <color rgb="FF000000"/>
      <name val="Arial"/>
      <family val="2"/>
      <charset val="204"/>
    </font>
    <font>
      <sz val="14"/>
      <color theme="1"/>
      <name val="Arial"/>
      <family val="2"/>
      <charset val="204"/>
    </font>
    <font>
      <sz val="14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0" xfId="0" applyFont="1"/>
    <xf numFmtId="164" fontId="1" fillId="0" borderId="0" xfId="0" applyNumberFormat="1" applyFont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2" fontId="6" fillId="0" borderId="2" xfId="0" applyNumberFormat="1" applyFont="1" applyBorder="1" applyAlignment="1">
      <alignment horizontal="center" wrapText="1"/>
    </xf>
    <xf numFmtId="2" fontId="4" fillId="0" borderId="2" xfId="0" applyNumberFormat="1" applyFont="1" applyBorder="1" applyAlignment="1">
      <alignment horizontal="center" wrapText="1"/>
    </xf>
    <xf numFmtId="2" fontId="5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Гистограмма</a:t>
            </a:r>
            <a:r>
              <a:rPr lang="ru-RU" baseline="0"/>
              <a:t> и функция гаусса для заданных величин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Sheet1!$K$2:$S$2</c:f>
              <c:strCache>
                <c:ptCount val="8"/>
                <c:pt idx="0">
                  <c:v>[7,7 ; 8,4)</c:v>
                </c:pt>
                <c:pt idx="1">
                  <c:v>[8,4 ; 9,1)</c:v>
                </c:pt>
                <c:pt idx="2">
                  <c:v>[9,1 ; 9,8)</c:v>
                </c:pt>
                <c:pt idx="3">
                  <c:v>[9,8 ; 10,5)</c:v>
                </c:pt>
                <c:pt idx="4">
                  <c:v>[10,5 ; 11,2)</c:v>
                </c:pt>
                <c:pt idx="5">
                  <c:v>[11,2 ; 11,9)</c:v>
                </c:pt>
                <c:pt idx="6">
                  <c:v>[11,9 ; 12,6)</c:v>
                </c:pt>
                <c:pt idx="7">
                  <c:v>[12,6 ; 13,3]</c:v>
                </c:pt>
              </c:strCache>
            </c:strRef>
          </c:cat>
          <c:val>
            <c:numRef>
              <c:f>Sheet1!$K$3:$R$3</c:f>
              <c:numCache>
                <c:formatCode>0.00</c:formatCode>
                <c:ptCount val="8"/>
                <c:pt idx="0">
                  <c:v>4.4642857142857144E-2</c:v>
                </c:pt>
                <c:pt idx="1">
                  <c:v>0.11160714285714286</c:v>
                </c:pt>
                <c:pt idx="2">
                  <c:v>0.22321428571428573</c:v>
                </c:pt>
                <c:pt idx="3">
                  <c:v>0.35714285714285715</c:v>
                </c:pt>
                <c:pt idx="4">
                  <c:v>0.3348214285714286</c:v>
                </c:pt>
                <c:pt idx="5">
                  <c:v>0.20089285714285715</c:v>
                </c:pt>
                <c:pt idx="6">
                  <c:v>0.13392857142857142</c:v>
                </c:pt>
                <c:pt idx="7">
                  <c:v>2.2321428571428572E-2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9-4B56-8E7E-A28A671CE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43"/>
        <c:axId val="1067336272"/>
        <c:axId val="1268178848"/>
      </c:barChart>
      <c:catAx>
        <c:axId val="106733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low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7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817884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26817884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in"/>
        <c:minorTickMark val="in"/>
        <c:tickLblPos val="nextTo"/>
        <c:spPr>
          <a:noFill/>
          <a:ln>
            <a:solidFill>
              <a:srgbClr val="FF0000"/>
            </a:solidFill>
          </a:ln>
          <a:effectLst>
            <a:softEdge rad="0"/>
          </a:effectLst>
        </c:spPr>
        <c:txPr>
          <a:bodyPr rot="-60000000" spcFirstLastPara="1" vertOverflow="ellipsis" vert="horz" wrap="square" anchor="ctr" anchorCtr="0"/>
          <a:lstStyle/>
          <a:p>
            <a:pPr>
              <a:defRPr sz="15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7336272"/>
        <c:crossesAt val="1"/>
        <c:crossBetween val="between"/>
        <c:majorUnit val="1.0000000000000002E-2"/>
        <c:minorUnit val="5.000000000000001E-3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2000" baseline="0"/>
              <a:t>Сравнение полученной гистограммы и нормального распределения</a:t>
            </a:r>
            <a:endParaRPr lang="en-US" sz="2000" baseline="0"/>
          </a:p>
        </c:rich>
      </c:tx>
      <c:layout>
        <c:manualLayout>
          <c:xMode val="edge"/>
          <c:yMode val="edge"/>
          <c:x val="0.22315105126035142"/>
          <c:y val="1.0769604867861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noFill/>
            <a:ln w="38100">
              <a:solidFill>
                <a:srgbClr val="FF0000"/>
              </a:solidFill>
            </a:ln>
            <a:effectLst/>
          </c:spPr>
          <c:invertIfNegative val="0"/>
          <c:cat>
            <c:strRef>
              <c:f>Sheet1!$V$22:$AC$22</c:f>
              <c:strCache>
                <c:ptCount val="8"/>
                <c:pt idx="0">
                  <c:v>[7,7 ; 8,4)</c:v>
                </c:pt>
                <c:pt idx="1">
                  <c:v>[8,4 ; 9,1)</c:v>
                </c:pt>
                <c:pt idx="2">
                  <c:v>[9,1 ; 9,8)</c:v>
                </c:pt>
                <c:pt idx="3">
                  <c:v>[9,8 ; 10,5)</c:v>
                </c:pt>
                <c:pt idx="4">
                  <c:v>[10,5 ; 11,2)</c:v>
                </c:pt>
                <c:pt idx="5">
                  <c:v>[11,2 ; 11,9)</c:v>
                </c:pt>
                <c:pt idx="6">
                  <c:v>[11,9 ; 12,6)</c:v>
                </c:pt>
                <c:pt idx="7">
                  <c:v>[12,6 ; 13,3]</c:v>
                </c:pt>
              </c:strCache>
            </c:strRef>
          </c:cat>
          <c:val>
            <c:numRef>
              <c:f>Sheet1!$V$24:$AC$24</c:f>
              <c:numCache>
                <c:formatCode>General</c:formatCode>
                <c:ptCount val="8"/>
                <c:pt idx="0">
                  <c:v>0.04</c:v>
                </c:pt>
                <c:pt idx="1">
                  <c:v>0.11</c:v>
                </c:pt>
                <c:pt idx="2">
                  <c:v>0.22</c:v>
                </c:pt>
                <c:pt idx="3">
                  <c:v>0.36</c:v>
                </c:pt>
                <c:pt idx="4">
                  <c:v>0.33</c:v>
                </c:pt>
                <c:pt idx="5">
                  <c:v>0.2</c:v>
                </c:pt>
                <c:pt idx="6">
                  <c:v>0.13</c:v>
                </c:pt>
                <c:pt idx="7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7-4E6E-998B-DF598838E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40235727"/>
        <c:axId val="2083485967"/>
      </c:barChart>
      <c:barChart>
        <c:barDir val="col"/>
        <c:grouping val="clustered"/>
        <c:varyColors val="0"/>
        <c:ser>
          <c:idx val="0"/>
          <c:order val="0"/>
          <c:spPr>
            <a:noFill/>
            <a:ln w="25400">
              <a:solidFill>
                <a:srgbClr val="00B050"/>
              </a:solidFill>
            </a:ln>
            <a:effectLst/>
          </c:spPr>
          <c:invertIfNegative val="0"/>
          <c:cat>
            <c:strRef>
              <c:f>Sheet1!$V$22:$AC$22</c:f>
              <c:strCache>
                <c:ptCount val="8"/>
                <c:pt idx="0">
                  <c:v>[7,7 ; 8,4)</c:v>
                </c:pt>
                <c:pt idx="1">
                  <c:v>[8,4 ; 9,1)</c:v>
                </c:pt>
                <c:pt idx="2">
                  <c:v>[9,1 ; 9,8)</c:v>
                </c:pt>
                <c:pt idx="3">
                  <c:v>[9,8 ; 10,5)</c:v>
                </c:pt>
                <c:pt idx="4">
                  <c:v>[10,5 ; 11,2)</c:v>
                </c:pt>
                <c:pt idx="5">
                  <c:v>[11,2 ; 11,9)</c:v>
                </c:pt>
                <c:pt idx="6">
                  <c:v>[11,9 ; 12,6)</c:v>
                </c:pt>
                <c:pt idx="7">
                  <c:v>[12,6 ; 13,3]</c:v>
                </c:pt>
              </c:strCache>
            </c:strRef>
          </c:cat>
          <c:val>
            <c:numRef>
              <c:f>Sheet1!$V$23:$AC$23</c:f>
              <c:numCache>
                <c:formatCode>0.00</c:formatCode>
                <c:ptCount val="8"/>
                <c:pt idx="0">
                  <c:v>3.4000000000000002E-2</c:v>
                </c:pt>
                <c:pt idx="1">
                  <c:v>0.11</c:v>
                </c:pt>
                <c:pt idx="2">
                  <c:v>0.24</c:v>
                </c:pt>
                <c:pt idx="3">
                  <c:v>0.35</c:v>
                </c:pt>
                <c:pt idx="4">
                  <c:v>0.34</c:v>
                </c:pt>
                <c:pt idx="5">
                  <c:v>0.22</c:v>
                </c:pt>
                <c:pt idx="6">
                  <c:v>0.1</c:v>
                </c:pt>
                <c:pt idx="7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7-4E6E-998B-DF598838E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30243583"/>
        <c:axId val="422829631"/>
      </c:barChart>
      <c:catAx>
        <c:axId val="74023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3485967"/>
        <c:crosses val="autoZero"/>
        <c:auto val="1"/>
        <c:lblAlgn val="ctr"/>
        <c:lblOffset val="100"/>
        <c:noMultiLvlLbl val="0"/>
      </c:catAx>
      <c:valAx>
        <c:axId val="208348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>
            <a:solidFill>
              <a:srgbClr val="00B05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0235727"/>
        <c:crosses val="autoZero"/>
        <c:crossBetween val="between"/>
        <c:majorUnit val="1.0000000000000002E-2"/>
        <c:minorUnit val="5.000000000000001E-3"/>
      </c:valAx>
      <c:valAx>
        <c:axId val="422829631"/>
        <c:scaling>
          <c:orientation val="minMax"/>
        </c:scaling>
        <c:delete val="1"/>
        <c:axPos val="r"/>
        <c:numFmt formatCode="0.00" sourceLinked="1"/>
        <c:majorTickMark val="out"/>
        <c:minorTickMark val="none"/>
        <c:tickLblPos val="nextTo"/>
        <c:crossAx val="730243583"/>
        <c:crosses val="max"/>
        <c:crossBetween val="between"/>
      </c:valAx>
      <c:catAx>
        <c:axId val="7302435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2829631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443346</xdr:colOff>
      <xdr:row>10</xdr:row>
      <xdr:rowOff>65314</xdr:rowOff>
    </xdr:from>
    <xdr:to>
      <xdr:col>17</xdr:col>
      <xdr:colOff>816428</xdr:colOff>
      <xdr:row>52</xdr:row>
      <xdr:rowOff>166255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D03977-62A8-440E-A047-6E88CEBA4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311150</xdr:colOff>
      <xdr:row>15</xdr:row>
      <xdr:rowOff>228600</xdr:rowOff>
    </xdr:from>
    <xdr:to>
      <xdr:col>17</xdr:col>
      <xdr:colOff>495300</xdr:colOff>
      <xdr:row>48</xdr:row>
      <xdr:rowOff>138793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79FA85-579F-48B6-91FF-1EDCF382E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 amt="5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3700" y="4514850"/>
          <a:ext cx="13023850" cy="9505950"/>
        </a:xfrm>
        <a:prstGeom prst="rect">
          <a:avLst/>
        </a:prstGeom>
      </xdr:spPr>
    </xdr:pic>
    <xdr:clientData/>
  </xdr:twoCellAnchor>
  <xdr:twoCellAnchor>
    <xdr:from>
      <xdr:col>20</xdr:col>
      <xdr:colOff>53435</xdr:colOff>
      <xdr:row>24</xdr:row>
      <xdr:rowOff>194951</xdr:rowOff>
    </xdr:from>
    <xdr:to>
      <xdr:col>33</xdr:col>
      <xdr:colOff>609599</xdr:colOff>
      <xdr:row>57</xdr:row>
      <xdr:rowOff>27709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62ADFC-EB1A-4AC4-9FD9-96D15F42F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BE0C1-1C7E-44E2-AE03-AF23E25B0864}">
  <dimension ref="A1:AC66"/>
  <sheetViews>
    <sheetView tabSelected="1" topLeftCell="A25" zoomScale="55" zoomScaleNormal="55" workbookViewId="0">
      <selection activeCell="E47" sqref="E47"/>
    </sheetView>
  </sheetViews>
  <sheetFormatPr defaultRowHeight="21" x14ac:dyDescent="0.3"/>
  <cols>
    <col min="1" max="1" width="12.5546875" style="1" customWidth="1"/>
    <col min="2" max="2" width="18" style="1" customWidth="1"/>
    <col min="3" max="3" width="23.77734375" style="1" customWidth="1"/>
    <col min="4" max="4" width="38.88671875" style="1" customWidth="1"/>
    <col min="5" max="5" width="11" style="1" customWidth="1"/>
    <col min="6" max="6" width="15.21875" style="1" customWidth="1"/>
    <col min="7" max="8" width="11" style="1" customWidth="1"/>
    <col min="9" max="9" width="27" style="1" customWidth="1"/>
    <col min="10" max="10" width="30.6640625" style="1" customWidth="1"/>
    <col min="11" max="18" width="16.88671875" style="1" customWidth="1"/>
    <col min="19" max="19" width="8.88671875" style="1"/>
    <col min="20" max="20" width="12.5546875" style="1" customWidth="1"/>
    <col min="21" max="21" width="31.77734375" style="1" customWidth="1"/>
    <col min="22" max="23" width="11.88671875" style="1" customWidth="1"/>
    <col min="24" max="24" width="11.5546875" style="1" customWidth="1"/>
    <col min="25" max="25" width="13.21875" style="1" customWidth="1"/>
    <col min="26" max="29" width="14.33203125" style="1" customWidth="1"/>
    <col min="30" max="16384" width="8.88671875" style="1"/>
  </cols>
  <sheetData>
    <row r="1" spans="1:28" ht="22.8" customHeight="1" x14ac:dyDescent="0.3">
      <c r="J1" s="1" t="s">
        <v>9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11</v>
      </c>
    </row>
    <row r="2" spans="1:28" ht="22.8" customHeight="1" x14ac:dyDescent="0.3">
      <c r="A2" s="1" t="s">
        <v>7</v>
      </c>
      <c r="B2" s="1" t="s">
        <v>0</v>
      </c>
      <c r="C2" s="1" t="s">
        <v>2</v>
      </c>
      <c r="D2" s="1" t="s">
        <v>5</v>
      </c>
      <c r="E2" s="1" t="s">
        <v>1</v>
      </c>
      <c r="F2" s="1" t="s">
        <v>3</v>
      </c>
      <c r="G2" s="1" t="s">
        <v>4</v>
      </c>
      <c r="H2" s="2" t="s">
        <v>6</v>
      </c>
      <c r="I2" s="1" t="s">
        <v>20</v>
      </c>
      <c r="J2" s="2" t="s">
        <v>9</v>
      </c>
      <c r="K2" s="2" t="str">
        <f>K1</f>
        <v>[7,7 ; 8,4)</v>
      </c>
      <c r="L2" s="2" t="str">
        <f t="shared" ref="L2:R2" si="0">L1</f>
        <v>[8,4 ; 9,1)</v>
      </c>
      <c r="M2" s="2" t="str">
        <f t="shared" si="0"/>
        <v>[9,1 ; 9,8)</v>
      </c>
      <c r="N2" s="2" t="str">
        <f t="shared" si="0"/>
        <v>[9,8 ; 10,5)</v>
      </c>
      <c r="O2" s="2" t="str">
        <f t="shared" si="0"/>
        <v>[10,5 ; 11,2)</v>
      </c>
      <c r="P2" s="2" t="str">
        <f t="shared" si="0"/>
        <v>[11,2 ; 11,9)</v>
      </c>
      <c r="Q2" s="2" t="str">
        <f t="shared" si="0"/>
        <v>[11,9 ; 12,6)</v>
      </c>
      <c r="R2" s="2" t="str">
        <f t="shared" si="0"/>
        <v>[12,6 ; 13,3]</v>
      </c>
      <c r="S2" s="2"/>
    </row>
    <row r="3" spans="1:28" ht="22.8" customHeight="1" x14ac:dyDescent="0.3">
      <c r="A3" s="1">
        <v>1</v>
      </c>
      <c r="B3" s="3">
        <v>7.7</v>
      </c>
      <c r="C3" s="2">
        <f>(B3-$D$3)*(B3-$D$3)</f>
        <v>7.545322265624991</v>
      </c>
      <c r="D3" s="2">
        <f>(SUM(B3:B66))/64</f>
        <v>10.446874999999999</v>
      </c>
      <c r="E3" s="2">
        <f>SQRT(SUM(C3:C66)/63)</f>
        <v>1.0955854780356207</v>
      </c>
      <c r="F3" s="2">
        <f>E3/SQRT(64)</f>
        <v>0.13694818475445258</v>
      </c>
      <c r="G3" s="2">
        <f>0.14*2</f>
        <v>0.28000000000000003</v>
      </c>
      <c r="H3" s="2">
        <f>1.1*1.1</f>
        <v>1.2100000000000002</v>
      </c>
      <c r="I3" s="2">
        <f>1/SQRT(2*3.142*E3)</f>
        <v>0.38111740109881659</v>
      </c>
      <c r="J3" s="2" t="s">
        <v>10</v>
      </c>
      <c r="K3" s="2">
        <f>K4/64/0.7</f>
        <v>4.4642857142857144E-2</v>
      </c>
      <c r="L3" s="2">
        <f t="shared" ref="L3:R3" si="1">L4/64/0.7</f>
        <v>0.11160714285714286</v>
      </c>
      <c r="M3" s="2">
        <f t="shared" si="1"/>
        <v>0.22321428571428573</v>
      </c>
      <c r="N3" s="2">
        <f t="shared" si="1"/>
        <v>0.35714285714285715</v>
      </c>
      <c r="O3" s="2">
        <f t="shared" si="1"/>
        <v>0.3348214285714286</v>
      </c>
      <c r="P3" s="2">
        <f t="shared" si="1"/>
        <v>0.20089285714285715</v>
      </c>
      <c r="Q3" s="2">
        <f t="shared" si="1"/>
        <v>0.13392857142857142</v>
      </c>
      <c r="R3" s="2">
        <f t="shared" si="1"/>
        <v>2.2321428571428572E-2</v>
      </c>
      <c r="S3" s="2"/>
    </row>
    <row r="4" spans="1:28" ht="22.8" customHeight="1" x14ac:dyDescent="0.3">
      <c r="A4" s="1">
        <v>2</v>
      </c>
      <c r="B4" s="4">
        <v>8.3000000000000007</v>
      </c>
      <c r="C4" s="2">
        <f t="shared" ref="C4:C66" si="2">(B4-$D$3)*(B4-$D$3)</f>
        <v>4.6090722656249907</v>
      </c>
      <c r="D4" s="2">
        <f>(SUM(B3:B66)-64*10.45)</f>
        <v>-0.20000000000004547</v>
      </c>
      <c r="E4" s="2">
        <f>E3/8</f>
        <v>0.13694818475445258</v>
      </c>
      <c r="F4" s="2"/>
      <c r="G4" s="2"/>
      <c r="H4" s="2"/>
      <c r="I4" s="2"/>
      <c r="J4" s="2" t="s">
        <v>8</v>
      </c>
      <c r="K4" s="1">
        <v>2</v>
      </c>
      <c r="L4" s="1">
        <v>5</v>
      </c>
      <c r="M4" s="1">
        <v>10</v>
      </c>
      <c r="N4" s="1">
        <v>16</v>
      </c>
      <c r="O4" s="1">
        <v>15</v>
      </c>
      <c r="P4" s="1">
        <v>9</v>
      </c>
      <c r="Q4" s="1">
        <v>6</v>
      </c>
      <c r="R4" s="1">
        <v>1</v>
      </c>
      <c r="S4" s="1">
        <f>SUM(K4:R4)</f>
        <v>64</v>
      </c>
    </row>
    <row r="5" spans="1:28" ht="22.8" customHeight="1" x14ac:dyDescent="0.3">
      <c r="A5" s="1">
        <v>3</v>
      </c>
      <c r="B5" s="3">
        <v>8.5</v>
      </c>
      <c r="C5" s="2">
        <f t="shared" si="2"/>
        <v>3.7903222656249946</v>
      </c>
      <c r="D5" s="2" t="s">
        <v>23</v>
      </c>
      <c r="E5" s="2">
        <f>E4*2</f>
        <v>0.27389636950890517</v>
      </c>
      <c r="F5" s="2"/>
      <c r="G5" s="2"/>
      <c r="H5" s="2"/>
      <c r="I5" s="2" t="s">
        <v>21</v>
      </c>
      <c r="J5" s="2"/>
      <c r="K5" s="2"/>
      <c r="L5" s="2"/>
      <c r="M5" s="2"/>
      <c r="N5" s="2"/>
    </row>
    <row r="6" spans="1:28" ht="22.8" customHeight="1" x14ac:dyDescent="0.3">
      <c r="A6" s="1">
        <v>4</v>
      </c>
      <c r="B6" s="3">
        <v>8.6999999999999993</v>
      </c>
      <c r="C6" s="2">
        <f t="shared" si="2"/>
        <v>3.0515722656249977</v>
      </c>
      <c r="D6" s="2">
        <v>2</v>
      </c>
      <c r="E6" s="6"/>
      <c r="F6" s="2"/>
      <c r="G6" s="2"/>
      <c r="H6" s="2"/>
      <c r="I6" s="2">
        <f>(D9-D11)/SQRT(64)</f>
        <v>0.70000000000000007</v>
      </c>
    </row>
    <row r="7" spans="1:28" ht="22.8" customHeight="1" x14ac:dyDescent="0.3">
      <c r="A7" s="1">
        <v>5</v>
      </c>
      <c r="B7" s="3">
        <v>8.8000000000000007</v>
      </c>
      <c r="C7" s="2">
        <f t="shared" si="2"/>
        <v>2.7121972656249929</v>
      </c>
      <c r="D7" s="2"/>
      <c r="E7" s="2"/>
      <c r="F7" s="2"/>
      <c r="G7" s="2"/>
      <c r="H7" s="2"/>
      <c r="I7" s="2"/>
    </row>
    <row r="8" spans="1:28" ht="22.8" customHeight="1" x14ac:dyDescent="0.3">
      <c r="A8" s="1">
        <v>6</v>
      </c>
      <c r="B8" s="3">
        <v>8.9</v>
      </c>
      <c r="C8" s="2">
        <f t="shared" si="2"/>
        <v>2.3928222656249947</v>
      </c>
      <c r="D8" s="2" t="s">
        <v>22</v>
      </c>
      <c r="E8" s="2"/>
      <c r="F8" s="2"/>
      <c r="G8" s="2"/>
      <c r="H8" s="2"/>
      <c r="I8" s="2"/>
    </row>
    <row r="9" spans="1:28" ht="22.8" customHeight="1" x14ac:dyDescent="0.3">
      <c r="A9" s="1">
        <v>7</v>
      </c>
      <c r="B9" s="4">
        <v>8.9</v>
      </c>
      <c r="C9" s="2">
        <f t="shared" si="2"/>
        <v>2.3928222656249947</v>
      </c>
      <c r="D9" s="2">
        <f>B66</f>
        <v>13.3</v>
      </c>
      <c r="E9" s="2"/>
      <c r="F9" s="2"/>
      <c r="G9" s="2"/>
      <c r="H9" s="2"/>
      <c r="I9" s="2"/>
      <c r="U9" s="1" t="s">
        <v>33</v>
      </c>
    </row>
    <row r="10" spans="1:28" ht="22.8" customHeight="1" x14ac:dyDescent="0.3">
      <c r="A10" s="1">
        <v>8</v>
      </c>
      <c r="B10" s="3">
        <v>9.1</v>
      </c>
      <c r="C10" s="2">
        <f t="shared" si="2"/>
        <v>1.8140722656249972</v>
      </c>
      <c r="D10" s="2" t="s">
        <v>24</v>
      </c>
      <c r="E10" s="2"/>
      <c r="F10" s="2"/>
      <c r="G10" s="2"/>
      <c r="H10" s="2"/>
      <c r="I10" s="2"/>
    </row>
    <row r="11" spans="1:28" ht="22.8" customHeight="1" x14ac:dyDescent="0.3">
      <c r="A11" s="1">
        <v>9</v>
      </c>
      <c r="B11" s="3">
        <v>9.1999999999999993</v>
      </c>
      <c r="C11" s="2">
        <f t="shared" si="2"/>
        <v>1.5546972656249982</v>
      </c>
      <c r="D11" s="2">
        <f>B3</f>
        <v>7.7</v>
      </c>
      <c r="E11" s="2"/>
      <c r="F11" s="2"/>
      <c r="G11" s="2"/>
      <c r="H11" s="2"/>
      <c r="I11" s="2"/>
      <c r="U11" s="7"/>
      <c r="V11" s="8" t="s">
        <v>25</v>
      </c>
      <c r="W11" s="8" t="s">
        <v>26</v>
      </c>
      <c r="X11" s="9" t="s">
        <v>27</v>
      </c>
      <c r="Y11" s="10" t="s">
        <v>28</v>
      </c>
      <c r="Z11" s="9" t="s">
        <v>29</v>
      </c>
    </row>
    <row r="12" spans="1:28" ht="22.8" customHeight="1" x14ac:dyDescent="0.3">
      <c r="A12" s="1">
        <v>10</v>
      </c>
      <c r="B12" s="3">
        <v>9.3000000000000007</v>
      </c>
      <c r="C12" s="2">
        <f t="shared" si="2"/>
        <v>1.3153222656249952</v>
      </c>
      <c r="D12" s="2"/>
      <c r="E12" s="2"/>
      <c r="F12" s="2"/>
      <c r="G12" s="2"/>
      <c r="H12" s="2"/>
      <c r="I12" s="2"/>
      <c r="T12" s="2"/>
      <c r="U12" s="9" t="s">
        <v>32</v>
      </c>
      <c r="V12" s="8">
        <v>9.35</v>
      </c>
      <c r="W12" s="8">
        <v>11.55</v>
      </c>
      <c r="X12" s="9">
        <v>44</v>
      </c>
      <c r="Y12" s="11">
        <f>X12/64</f>
        <v>0.6875</v>
      </c>
      <c r="Z12" s="9">
        <v>0.68300000000000005</v>
      </c>
      <c r="AA12" s="2"/>
      <c r="AB12" s="2"/>
    </row>
    <row r="13" spans="1:28" ht="22.8" customHeight="1" x14ac:dyDescent="0.3">
      <c r="A13" s="1">
        <v>11</v>
      </c>
      <c r="B13" s="3">
        <v>9.4</v>
      </c>
      <c r="C13" s="2">
        <f t="shared" si="2"/>
        <v>1.0959472656249962</v>
      </c>
      <c r="D13" s="2"/>
      <c r="E13" s="2"/>
      <c r="F13" s="2"/>
      <c r="G13" s="2"/>
      <c r="H13" s="2"/>
      <c r="I13" s="2"/>
      <c r="T13" s="2"/>
      <c r="U13" s="7" t="s">
        <v>31</v>
      </c>
      <c r="V13" s="8">
        <f>V12-1.1</f>
        <v>8.25</v>
      </c>
      <c r="W13" s="8">
        <f>W12+1.1</f>
        <v>12.65</v>
      </c>
      <c r="X13" s="7">
        <v>62</v>
      </c>
      <c r="Y13" s="12">
        <f>X13/64</f>
        <v>0.96875</v>
      </c>
      <c r="Z13" s="7">
        <v>0.95399999999999996</v>
      </c>
    </row>
    <row r="14" spans="1:28" ht="22.8" customHeight="1" x14ac:dyDescent="0.3">
      <c r="A14" s="1">
        <v>12</v>
      </c>
      <c r="B14" s="3">
        <v>9.5</v>
      </c>
      <c r="C14" s="2">
        <f t="shared" si="2"/>
        <v>0.89657226562499726</v>
      </c>
      <c r="D14" s="2"/>
      <c r="E14" s="2"/>
      <c r="F14" s="2"/>
      <c r="G14" s="2"/>
      <c r="H14" s="2"/>
      <c r="I14" s="2"/>
      <c r="U14" s="7" t="s">
        <v>30</v>
      </c>
      <c r="V14" s="8">
        <f>V13-1.1</f>
        <v>7.15</v>
      </c>
      <c r="W14" s="8">
        <f>W13+1.1</f>
        <v>13.75</v>
      </c>
      <c r="X14" s="7">
        <v>64</v>
      </c>
      <c r="Y14" s="12">
        <v>1</v>
      </c>
      <c r="Z14" s="7">
        <v>0.997</v>
      </c>
    </row>
    <row r="15" spans="1:28" ht="22.8" customHeight="1" x14ac:dyDescent="0.3">
      <c r="A15" s="1">
        <v>13</v>
      </c>
      <c r="B15" s="3">
        <v>9.6</v>
      </c>
      <c r="C15" s="2">
        <f t="shared" si="2"/>
        <v>0.71719726562499819</v>
      </c>
      <c r="D15" s="2"/>
      <c r="E15" s="2"/>
      <c r="F15" s="2"/>
      <c r="G15" s="2"/>
      <c r="H15" s="2"/>
      <c r="I15" s="2"/>
    </row>
    <row r="16" spans="1:28" ht="22.8" customHeight="1" x14ac:dyDescent="0.3">
      <c r="A16" s="1">
        <v>14</v>
      </c>
      <c r="B16" s="3">
        <v>9.6</v>
      </c>
      <c r="C16" s="2">
        <f t="shared" si="2"/>
        <v>0.71719726562499819</v>
      </c>
      <c r="D16" s="2"/>
      <c r="E16" s="2"/>
      <c r="F16" s="2"/>
      <c r="G16" s="2"/>
      <c r="H16" s="2"/>
      <c r="I16" s="2"/>
    </row>
    <row r="17" spans="1:29" ht="22.8" customHeight="1" x14ac:dyDescent="0.3">
      <c r="A17" s="1">
        <v>15</v>
      </c>
      <c r="B17" s="3">
        <v>9.6</v>
      </c>
      <c r="C17" s="2">
        <f t="shared" si="2"/>
        <v>0.71719726562499819</v>
      </c>
      <c r="D17" s="2"/>
      <c r="E17" s="2"/>
      <c r="F17" s="2"/>
      <c r="G17" s="2"/>
      <c r="H17" s="2"/>
      <c r="I17" s="2"/>
      <c r="U17" s="1" t="s">
        <v>34</v>
      </c>
    </row>
    <row r="18" spans="1:29" ht="22.8" customHeight="1" x14ac:dyDescent="0.3">
      <c r="A18" s="1">
        <v>16</v>
      </c>
      <c r="B18" s="3">
        <v>9.6999999999999993</v>
      </c>
      <c r="C18" s="2">
        <f t="shared" si="2"/>
        <v>0.55782226562499893</v>
      </c>
      <c r="D18" s="2"/>
      <c r="E18" s="2"/>
      <c r="F18" s="2"/>
      <c r="G18" s="2"/>
      <c r="H18" s="2"/>
      <c r="I18" s="2"/>
    </row>
    <row r="19" spans="1:29" ht="36.6" customHeight="1" x14ac:dyDescent="0.3">
      <c r="A19" s="1">
        <v>17</v>
      </c>
      <c r="B19" s="4">
        <v>9.6999999999999993</v>
      </c>
      <c r="C19" s="2">
        <f t="shared" si="2"/>
        <v>0.55782226562499893</v>
      </c>
      <c r="D19" s="2"/>
      <c r="E19" s="2"/>
      <c r="F19" s="2"/>
      <c r="G19" s="2"/>
      <c r="H19" s="2"/>
      <c r="I19" s="2"/>
      <c r="U19" s="13" t="s">
        <v>9</v>
      </c>
      <c r="V19" s="14" t="s">
        <v>12</v>
      </c>
      <c r="W19" s="14" t="s">
        <v>13</v>
      </c>
      <c r="X19" s="14" t="s">
        <v>14</v>
      </c>
      <c r="Y19" s="14" t="s">
        <v>15</v>
      </c>
      <c r="Z19" s="14" t="s">
        <v>16</v>
      </c>
      <c r="AA19" s="14" t="s">
        <v>17</v>
      </c>
      <c r="AB19" s="14" t="s">
        <v>18</v>
      </c>
      <c r="AC19" s="14" t="s">
        <v>19</v>
      </c>
    </row>
    <row r="20" spans="1:29" ht="23.4" customHeight="1" x14ac:dyDescent="0.3">
      <c r="A20" s="1">
        <v>18</v>
      </c>
      <c r="B20" s="3">
        <v>9.9</v>
      </c>
      <c r="C20" s="2">
        <f t="shared" si="2"/>
        <v>0.29907226562499806</v>
      </c>
      <c r="D20" s="2"/>
      <c r="E20" s="2"/>
      <c r="F20" s="2"/>
      <c r="G20" s="2"/>
      <c r="H20" s="2"/>
      <c r="I20" s="2"/>
      <c r="U20" s="13" t="s">
        <v>27</v>
      </c>
      <c r="V20" s="13">
        <v>2</v>
      </c>
      <c r="W20" s="13">
        <v>5</v>
      </c>
      <c r="X20" s="15">
        <v>10</v>
      </c>
      <c r="Y20" s="15">
        <v>16</v>
      </c>
      <c r="Z20" s="15">
        <v>15</v>
      </c>
      <c r="AA20" s="15">
        <v>9</v>
      </c>
      <c r="AB20" s="15">
        <v>6</v>
      </c>
      <c r="AC20" s="15">
        <v>1</v>
      </c>
    </row>
    <row r="21" spans="1:29" ht="23.4" customHeight="1" x14ac:dyDescent="0.35">
      <c r="A21" s="1">
        <v>19</v>
      </c>
      <c r="B21" s="3">
        <v>9.9</v>
      </c>
      <c r="C21" s="2">
        <f t="shared" si="2"/>
        <v>0.29907226562499806</v>
      </c>
      <c r="D21" s="2"/>
      <c r="E21" s="2"/>
      <c r="F21" s="2"/>
      <c r="G21" s="2"/>
      <c r="H21" s="2"/>
      <c r="I21" s="2"/>
      <c r="U21" s="15" t="s">
        <v>35</v>
      </c>
      <c r="V21" s="16">
        <v>0.04</v>
      </c>
      <c r="W21" s="16">
        <v>0.11</v>
      </c>
      <c r="X21" s="16">
        <v>0.22</v>
      </c>
      <c r="Y21" s="16">
        <v>0.36</v>
      </c>
      <c r="Z21" s="16">
        <v>0.33</v>
      </c>
      <c r="AA21" s="16">
        <v>0.2</v>
      </c>
      <c r="AB21" s="16">
        <v>0.13</v>
      </c>
      <c r="AC21" s="16">
        <v>0.02</v>
      </c>
    </row>
    <row r="22" spans="1:29" ht="23.4" customHeight="1" x14ac:dyDescent="0.3">
      <c r="A22" s="1">
        <v>20</v>
      </c>
      <c r="B22" s="3">
        <v>10</v>
      </c>
      <c r="C22" s="2">
        <f t="shared" si="2"/>
        <v>0.19969726562499873</v>
      </c>
      <c r="D22" s="2"/>
      <c r="E22" s="2"/>
      <c r="F22" s="2"/>
      <c r="G22" s="2"/>
      <c r="H22" s="2"/>
      <c r="I22" s="2"/>
      <c r="U22" s="13" t="s">
        <v>36</v>
      </c>
      <c r="V22" s="14" t="s">
        <v>12</v>
      </c>
      <c r="W22" s="14" t="s">
        <v>13</v>
      </c>
      <c r="X22" s="14" t="s">
        <v>14</v>
      </c>
      <c r="Y22" s="14" t="s">
        <v>15</v>
      </c>
      <c r="Z22" s="14" t="s">
        <v>16</v>
      </c>
      <c r="AA22" s="14" t="s">
        <v>17</v>
      </c>
      <c r="AB22" s="14" t="s">
        <v>18</v>
      </c>
      <c r="AC22" s="14" t="s">
        <v>19</v>
      </c>
    </row>
    <row r="23" spans="1:29" ht="23.4" customHeight="1" x14ac:dyDescent="0.35">
      <c r="A23" s="1">
        <v>21</v>
      </c>
      <c r="B23" s="3">
        <v>10</v>
      </c>
      <c r="C23" s="2">
        <f t="shared" si="2"/>
        <v>0.19969726562499873</v>
      </c>
      <c r="D23" s="2"/>
      <c r="E23" s="2"/>
      <c r="F23" s="2"/>
      <c r="G23" s="2"/>
      <c r="H23" s="2"/>
      <c r="I23" s="2"/>
      <c r="U23" s="13" t="s">
        <v>37</v>
      </c>
      <c r="V23" s="17">
        <v>3.4000000000000002E-2</v>
      </c>
      <c r="W23" s="18">
        <v>0.11</v>
      </c>
      <c r="X23" s="19">
        <v>0.24</v>
      </c>
      <c r="Y23" s="19">
        <v>0.35</v>
      </c>
      <c r="Z23" s="19">
        <v>0.34</v>
      </c>
      <c r="AA23" s="19">
        <v>0.22</v>
      </c>
      <c r="AB23" s="19">
        <v>0.1</v>
      </c>
      <c r="AC23" s="19">
        <v>0.03</v>
      </c>
    </row>
    <row r="24" spans="1:29" ht="22.8" customHeight="1" x14ac:dyDescent="0.35">
      <c r="A24" s="1">
        <v>22</v>
      </c>
      <c r="B24" s="3">
        <v>10.1</v>
      </c>
      <c r="C24" s="2">
        <f t="shared" si="2"/>
        <v>0.12032226562499926</v>
      </c>
      <c r="D24" s="2"/>
      <c r="E24" s="2"/>
      <c r="F24" s="2"/>
      <c r="G24" s="2"/>
      <c r="H24" s="2"/>
      <c r="I24" s="2"/>
      <c r="V24" s="16">
        <v>0.04</v>
      </c>
      <c r="W24" s="16">
        <v>0.11</v>
      </c>
      <c r="X24" s="16">
        <v>0.22</v>
      </c>
      <c r="Y24" s="16">
        <v>0.36</v>
      </c>
      <c r="Z24" s="16">
        <v>0.33</v>
      </c>
      <c r="AA24" s="16">
        <v>0.2</v>
      </c>
      <c r="AB24" s="16">
        <v>0.13</v>
      </c>
      <c r="AC24" s="16">
        <v>0.02</v>
      </c>
    </row>
    <row r="25" spans="1:29" ht="22.8" customHeight="1" x14ac:dyDescent="0.35">
      <c r="A25" s="1">
        <v>23</v>
      </c>
      <c r="B25" s="3">
        <v>10.1</v>
      </c>
      <c r="C25" s="2">
        <f t="shared" si="2"/>
        <v>0.12032226562499926</v>
      </c>
      <c r="D25" s="2"/>
      <c r="E25" s="2"/>
      <c r="F25" s="2"/>
      <c r="G25" s="2"/>
      <c r="H25" s="2"/>
      <c r="I25" s="2"/>
      <c r="V25" s="16"/>
      <c r="W25" s="16"/>
      <c r="X25" s="16"/>
      <c r="Y25" s="16"/>
      <c r="Z25" s="16"/>
      <c r="AA25" s="16"/>
      <c r="AB25" s="16"/>
      <c r="AC25" s="16"/>
    </row>
    <row r="26" spans="1:29" ht="22.8" customHeight="1" x14ac:dyDescent="0.3">
      <c r="A26" s="1">
        <v>24</v>
      </c>
      <c r="B26" s="3">
        <v>10.1</v>
      </c>
      <c r="C26" s="2">
        <f t="shared" si="2"/>
        <v>0.12032226562499926</v>
      </c>
      <c r="D26" s="2"/>
      <c r="E26" s="2"/>
      <c r="F26" s="2"/>
      <c r="G26" s="2"/>
      <c r="H26" s="2"/>
      <c r="I26" s="2"/>
    </row>
    <row r="27" spans="1:29" ht="22.8" customHeight="1" x14ac:dyDescent="0.3">
      <c r="A27" s="1">
        <v>25</v>
      </c>
      <c r="B27" s="3">
        <v>10.1</v>
      </c>
      <c r="C27" s="2">
        <f t="shared" si="2"/>
        <v>0.12032226562499926</v>
      </c>
      <c r="D27" s="2"/>
      <c r="E27" s="2"/>
      <c r="F27" s="2"/>
      <c r="G27" s="2"/>
      <c r="H27" s="2"/>
      <c r="I27" s="2"/>
    </row>
    <row r="28" spans="1:29" ht="22.8" customHeight="1" x14ac:dyDescent="0.3">
      <c r="A28" s="1">
        <v>26</v>
      </c>
      <c r="B28" s="3">
        <v>10.199999999999999</v>
      </c>
      <c r="C28" s="2">
        <f t="shared" si="2"/>
        <v>6.094726562499965E-2</v>
      </c>
      <c r="D28" s="2"/>
      <c r="E28" s="2"/>
      <c r="F28" s="2"/>
      <c r="G28" s="2"/>
      <c r="H28" s="2"/>
      <c r="I28" s="2"/>
    </row>
    <row r="29" spans="1:29" ht="22.8" customHeight="1" x14ac:dyDescent="0.3">
      <c r="A29" s="1">
        <v>27</v>
      </c>
      <c r="B29" s="3">
        <v>10.3</v>
      </c>
      <c r="C29" s="2">
        <f t="shared" si="2"/>
        <v>2.1572265624999375E-2</v>
      </c>
      <c r="D29" s="2"/>
      <c r="E29" s="2"/>
      <c r="F29" s="2"/>
      <c r="G29" s="2"/>
      <c r="H29" s="2"/>
      <c r="I29" s="2"/>
    </row>
    <row r="30" spans="1:29" ht="22.8" customHeight="1" x14ac:dyDescent="0.3">
      <c r="A30" s="1">
        <v>28</v>
      </c>
      <c r="B30" s="3">
        <v>10.3</v>
      </c>
      <c r="C30" s="2">
        <f t="shared" si="2"/>
        <v>2.1572265624999375E-2</v>
      </c>
      <c r="D30" s="2"/>
      <c r="E30" s="2"/>
      <c r="F30" s="2"/>
      <c r="G30" s="2"/>
      <c r="H30" s="2"/>
      <c r="I30" s="2"/>
    </row>
    <row r="31" spans="1:29" ht="22.8" customHeight="1" x14ac:dyDescent="0.3">
      <c r="A31" s="1">
        <v>29</v>
      </c>
      <c r="B31" s="3">
        <v>10.3</v>
      </c>
      <c r="C31" s="2">
        <f t="shared" si="2"/>
        <v>2.1572265624999375E-2</v>
      </c>
      <c r="D31" s="2"/>
      <c r="E31" s="2"/>
      <c r="F31" s="2"/>
      <c r="G31" s="2"/>
      <c r="H31" s="2"/>
      <c r="I31" s="2"/>
    </row>
    <row r="32" spans="1:29" ht="22.8" customHeight="1" x14ac:dyDescent="0.3">
      <c r="A32" s="1">
        <v>30</v>
      </c>
      <c r="B32" s="3">
        <v>10.3</v>
      </c>
      <c r="C32" s="2">
        <f t="shared" si="2"/>
        <v>2.1572265624999375E-2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22.8" customHeight="1" x14ac:dyDescent="0.3">
      <c r="A33" s="1">
        <v>31</v>
      </c>
      <c r="B33" s="3">
        <v>10.4</v>
      </c>
      <c r="C33" s="2">
        <f t="shared" si="2"/>
        <v>2.1972656249998335E-3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22.8" customHeight="1" x14ac:dyDescent="0.3">
      <c r="A34" s="1">
        <v>32</v>
      </c>
      <c r="B34" s="3">
        <v>10.4</v>
      </c>
      <c r="C34" s="2">
        <f t="shared" si="2"/>
        <v>2.1972656249998335E-3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22.8" customHeight="1" x14ac:dyDescent="0.3">
      <c r="A35" s="1">
        <v>33</v>
      </c>
      <c r="B35" s="4">
        <v>10.4</v>
      </c>
      <c r="C35" s="2">
        <f t="shared" si="2"/>
        <v>2.1972656249998335E-3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22.8" customHeight="1" x14ac:dyDescent="0.3">
      <c r="A36" s="1">
        <v>34</v>
      </c>
      <c r="B36" s="3">
        <v>10.5</v>
      </c>
      <c r="C36" s="2">
        <f t="shared" si="2"/>
        <v>2.822265625000151E-3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22.8" customHeight="1" x14ac:dyDescent="0.3">
      <c r="A37" s="1">
        <v>35</v>
      </c>
      <c r="B37" s="3">
        <v>10.5</v>
      </c>
      <c r="C37" s="2">
        <f t="shared" si="2"/>
        <v>2.822265625000151E-3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22.8" customHeight="1" x14ac:dyDescent="0.3">
      <c r="A38" s="1">
        <v>36</v>
      </c>
      <c r="B38" s="3">
        <v>10.6</v>
      </c>
      <c r="C38" s="2">
        <f t="shared" si="2"/>
        <v>2.3447265625000328E-2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22.8" customHeight="1" x14ac:dyDescent="0.3">
      <c r="A39" s="1">
        <v>37</v>
      </c>
      <c r="B39" s="3">
        <v>10.7</v>
      </c>
      <c r="C39" s="2">
        <f t="shared" si="2"/>
        <v>6.407226562500036E-2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22.8" customHeight="1" x14ac:dyDescent="0.3">
      <c r="A40" s="1">
        <v>38</v>
      </c>
      <c r="B40" s="3">
        <v>10.7</v>
      </c>
      <c r="C40" s="2">
        <f t="shared" si="2"/>
        <v>6.407226562500036E-2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22.8" customHeight="1" x14ac:dyDescent="0.3">
      <c r="A41" s="1">
        <v>39</v>
      </c>
      <c r="B41" s="3">
        <v>10.7</v>
      </c>
      <c r="C41" s="2">
        <f t="shared" si="2"/>
        <v>6.407226562500036E-2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22.8" customHeight="1" x14ac:dyDescent="0.3">
      <c r="A42" s="1">
        <v>40</v>
      </c>
      <c r="B42" s="3">
        <v>10.8</v>
      </c>
      <c r="C42" s="2">
        <f t="shared" si="2"/>
        <v>0.12469726562500151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22.8" customHeight="1" x14ac:dyDescent="0.3">
      <c r="A43" s="1">
        <v>41</v>
      </c>
      <c r="B43" s="3">
        <v>10.8</v>
      </c>
      <c r="C43" s="2">
        <f t="shared" si="2"/>
        <v>0.12469726562500151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22.8" customHeight="1" x14ac:dyDescent="0.3">
      <c r="A44" s="1">
        <v>42</v>
      </c>
      <c r="B44" s="3">
        <v>10.8</v>
      </c>
      <c r="C44" s="2">
        <f t="shared" si="2"/>
        <v>0.12469726562500151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22.8" customHeight="1" x14ac:dyDescent="0.3">
      <c r="A45" s="1">
        <v>43</v>
      </c>
      <c r="B45" s="3">
        <v>10.8</v>
      </c>
      <c r="C45" s="2">
        <f t="shared" si="2"/>
        <v>0.12469726562500151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22.8" customHeight="1" x14ac:dyDescent="0.3">
      <c r="A46" s="1">
        <v>44</v>
      </c>
      <c r="B46" s="3">
        <v>10.8</v>
      </c>
      <c r="C46" s="2">
        <f t="shared" si="2"/>
        <v>0.12469726562500151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22.8" customHeight="1" x14ac:dyDescent="0.3">
      <c r="A47" s="1">
        <v>45</v>
      </c>
      <c r="B47" s="3">
        <v>11</v>
      </c>
      <c r="C47" s="2">
        <f t="shared" si="2"/>
        <v>0.30594726562500157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22.8" customHeight="1" x14ac:dyDescent="0.3">
      <c r="A48" s="1">
        <v>46</v>
      </c>
      <c r="B48" s="3">
        <v>11</v>
      </c>
      <c r="C48" s="2">
        <f t="shared" si="2"/>
        <v>0.30594726562500157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22.8" customHeight="1" x14ac:dyDescent="0.3">
      <c r="A49" s="1">
        <v>47</v>
      </c>
      <c r="B49" s="3">
        <v>11</v>
      </c>
      <c r="C49" s="2">
        <f t="shared" si="2"/>
        <v>0.30594726562500157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22.8" customHeight="1" x14ac:dyDescent="0.3">
      <c r="A50" s="1">
        <v>48</v>
      </c>
      <c r="B50" s="4">
        <v>11.1</v>
      </c>
      <c r="C50" s="2">
        <f t="shared" si="2"/>
        <v>0.42657226562500139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22.8" customHeight="1" x14ac:dyDescent="0.3">
      <c r="A51" s="1">
        <v>49</v>
      </c>
      <c r="B51" s="3">
        <v>11.2</v>
      </c>
      <c r="C51" s="2">
        <f t="shared" si="2"/>
        <v>0.56719726562500106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22.8" customHeight="1" x14ac:dyDescent="0.3">
      <c r="A52" s="1">
        <v>50</v>
      </c>
      <c r="B52" s="3">
        <v>11.3</v>
      </c>
      <c r="C52" s="2">
        <f t="shared" si="2"/>
        <v>0.72782226562500363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22.8" customHeight="1" x14ac:dyDescent="0.3">
      <c r="A53" s="1">
        <v>51</v>
      </c>
      <c r="B53" s="3">
        <v>11.3</v>
      </c>
      <c r="C53" s="2">
        <f t="shared" si="2"/>
        <v>0.72782226562500363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22.8" customHeight="1" x14ac:dyDescent="0.3">
      <c r="A54" s="1">
        <v>52</v>
      </c>
      <c r="B54" s="3">
        <v>11.4</v>
      </c>
      <c r="C54" s="2">
        <f t="shared" si="2"/>
        <v>0.90844726562500333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22.8" customHeight="1" x14ac:dyDescent="0.3">
      <c r="A55" s="1">
        <v>53</v>
      </c>
      <c r="B55" s="3">
        <v>11.5</v>
      </c>
      <c r="C55" s="2">
        <f t="shared" si="2"/>
        <v>1.1090722656250029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22.8" customHeight="1" x14ac:dyDescent="4.1500000000000004">
      <c r="A56" s="1">
        <v>54</v>
      </c>
      <c r="B56" s="3">
        <v>11.5</v>
      </c>
      <c r="C56" s="2">
        <f t="shared" si="2"/>
        <v>1.1090722656250029</v>
      </c>
      <c r="D56" s="2"/>
      <c r="E56" s="2"/>
      <c r="F56" s="2"/>
      <c r="G56" s="2"/>
      <c r="H56" s="2"/>
      <c r="I56" s="2"/>
      <c r="J56" s="2"/>
      <c r="K56" s="5"/>
      <c r="L56" s="2"/>
      <c r="M56" s="2"/>
      <c r="N56" s="2"/>
    </row>
    <row r="57" spans="1:14" ht="22.8" customHeight="1" x14ac:dyDescent="0.3">
      <c r="A57" s="1">
        <v>55</v>
      </c>
      <c r="B57" s="3">
        <v>11.7</v>
      </c>
      <c r="C57" s="2">
        <f t="shared" si="2"/>
        <v>1.5703222656250018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22.8" customHeight="1" x14ac:dyDescent="0.3">
      <c r="A58" s="1">
        <v>56</v>
      </c>
      <c r="B58" s="3">
        <v>11.8</v>
      </c>
      <c r="C58" s="2">
        <f t="shared" si="2"/>
        <v>1.8309472656250059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22.8" customHeight="1" x14ac:dyDescent="0.3">
      <c r="A59" s="1">
        <v>57</v>
      </c>
      <c r="B59" s="4">
        <v>11.8</v>
      </c>
      <c r="C59" s="2">
        <f t="shared" si="2"/>
        <v>1.8309472656250059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22.8" customHeight="1" x14ac:dyDescent="0.3">
      <c r="A60" s="1">
        <v>58</v>
      </c>
      <c r="B60" s="3">
        <v>11.9</v>
      </c>
      <c r="C60" s="2">
        <f t="shared" si="2"/>
        <v>2.1115722656250053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22.8" customHeight="1" x14ac:dyDescent="0.3">
      <c r="A61" s="1">
        <v>59</v>
      </c>
      <c r="B61" s="3">
        <v>12</v>
      </c>
      <c r="C61" s="2">
        <f t="shared" si="2"/>
        <v>2.4121972656250046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22.8" customHeight="1" x14ac:dyDescent="0.3">
      <c r="A62" s="1">
        <v>60</v>
      </c>
      <c r="B62" s="3">
        <v>12.1</v>
      </c>
      <c r="C62" s="2">
        <f t="shared" si="2"/>
        <v>2.7328222656250034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22.8" customHeight="1" x14ac:dyDescent="0.3">
      <c r="A63" s="1">
        <v>61</v>
      </c>
      <c r="B63" s="3">
        <v>12.2</v>
      </c>
      <c r="C63" s="2">
        <f t="shared" si="2"/>
        <v>3.0734472656250027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22.8" customHeight="1" x14ac:dyDescent="0.3">
      <c r="A64" s="1">
        <v>62</v>
      </c>
      <c r="B64" s="3">
        <v>12.2</v>
      </c>
      <c r="C64" s="2">
        <f t="shared" si="2"/>
        <v>3.0734472656250027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22.8" customHeight="1" x14ac:dyDescent="0.3">
      <c r="A65" s="1">
        <v>63</v>
      </c>
      <c r="B65" s="4">
        <v>12.3</v>
      </c>
      <c r="C65" s="2">
        <f t="shared" si="2"/>
        <v>3.4340722656250078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22.8" customHeight="1" x14ac:dyDescent="0.3">
      <c r="A66" s="1">
        <v>64</v>
      </c>
      <c r="B66" s="3">
        <v>13.3</v>
      </c>
      <c r="C66" s="2">
        <f t="shared" si="2"/>
        <v>8.1403222656250129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</sheetData>
  <sortState xmlns:xlrd2="http://schemas.microsoft.com/office/spreadsheetml/2017/richdata2" ref="B2:B65">
    <sortCondition ref="B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Цыпандин</dc:creator>
  <cp:lastModifiedBy>Николай Цыпандин</cp:lastModifiedBy>
  <dcterms:created xsi:type="dcterms:W3CDTF">2020-09-11T11:55:25Z</dcterms:created>
  <dcterms:modified xsi:type="dcterms:W3CDTF">2020-09-23T23:06:47Z</dcterms:modified>
</cp:coreProperties>
</file>